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U:\IFP_NEW\5_MATERIALY\5_3_Strategicke_materialy\NPR\2019_NPR\!Identifikácia priorít update 2019\Identifikacia priorit 2019\"/>
    </mc:Choice>
  </mc:AlternateContent>
  <bookViews>
    <workbookView xWindow="480" yWindow="240" windowWidth="11220" windowHeight="7410" tabRatio="918"/>
  </bookViews>
  <sheets>
    <sheet name="Tabuľky a grafy" sheetId="119" r:id="rId1"/>
    <sheet name="Indikátory_hodnoty" sheetId="14" r:id="rId2"/>
    <sheet name="Indikátory_definicie" sheetId="93" r:id="rId3"/>
    <sheet name="krajiny EÚ a OECD" sheetId="17" r:id="rId4"/>
    <sheet name="01_Doing_Business" sheetId="92" r:id="rId5"/>
    <sheet name="01_corruption" sheetId="96" r:id="rId6"/>
    <sheet name="02_HTE" sheetId="5" r:id="rId7"/>
    <sheet name="02_R&amp;D_exp" sheetId="90" r:id="rId8"/>
    <sheet name="02_tertiary" sheetId="91" r:id="rId9"/>
    <sheet name="03_citations" sheetId="13" r:id="rId10"/>
    <sheet name="03_doctorands" sheetId="88" r:id="rId11"/>
    <sheet name="03_researchers" sheetId="89" r:id="rId12"/>
    <sheet name="04_PISA" sheetId="85" r:id="rId13"/>
    <sheet name="04_PISA_ESCS" sheetId="116" r:id="rId14"/>
    <sheet name="04_basic level" sheetId="129" r:id="rId15"/>
    <sheet name="04_teachers_wages" sheetId="86" r:id="rId16"/>
    <sheet name="04_exp_student" sheetId="87" r:id="rId17"/>
    <sheet name="04_particip_3-5y" sheetId="125" r:id="rId18"/>
    <sheet name="04_dropout" sheetId="105" r:id="rId19"/>
    <sheet name="05_S2" sheetId="3" r:id="rId20"/>
    <sheet name="05_VAT_gap" sheetId="58" r:id="rId21"/>
    <sheet name="06_gini" sheetId="81" r:id="rId22"/>
    <sheet name="06_gvt_exp" sheetId="84" r:id="rId23"/>
    <sheet name="06_regional_dispar" sheetId="82" r:id="rId24"/>
    <sheet name="06_income_distr" sheetId="83" r:id="rId25"/>
    <sheet name="06_poverty" sheetId="25" r:id="rId26"/>
    <sheet name="06_pensions" sheetId="120" r:id="rId27"/>
    <sheet name="07_recycling" sheetId="118" r:id="rId28"/>
    <sheet name="07_PM25" sheetId="94" r:id="rId29"/>
    <sheet name="07_wastewater" sheetId="102" r:id="rId30"/>
    <sheet name="07_tree_cover_loss" sheetId="127" r:id="rId31"/>
    <sheet name="07_GHG_GDP" sheetId="98" r:id="rId32"/>
    <sheet name="07_energy_tax" sheetId="77" r:id="rId33"/>
    <sheet name="07_landfill" sheetId="124" r:id="rId34"/>
    <sheet name="07_waste" sheetId="122" r:id="rId35"/>
    <sheet name="07_forest_resources_intensity" sheetId="27" r:id="rId36"/>
    <sheet name="07_energy_product" sheetId="99" r:id="rId37"/>
    <sheet name="07_solid_fuel" sheetId="100" r:id="rId38"/>
    <sheet name="07_CO2_trend" sheetId="101" r:id="rId39"/>
    <sheet name="07_PM25_EX" sheetId="95" r:id="rId40"/>
    <sheet name="08_GDP" sheetId="10" r:id="rId41"/>
    <sheet name="08_AIC" sheetId="131" r:id="rId42"/>
    <sheet name="09_job_celk" sheetId="60" r:id="rId43"/>
    <sheet name="09_reg_u" sheetId="130" r:id="rId44"/>
    <sheet name="09_EPL" sheetId="30" r:id="rId45"/>
    <sheet name="09_tax_wedges" sheetId="66" r:id="rId46"/>
    <sheet name="09_inactivity_traps" sheetId="132" r:id="rId47"/>
    <sheet name="09_APTP" sheetId="68" r:id="rId48"/>
    <sheet name="09_educ_u" sheetId="61" r:id="rId49"/>
    <sheet name="09_youth_u" sheetId="63" r:id="rId50"/>
    <sheet name="09_old_u" sheetId="64" r:id="rId51"/>
    <sheet name="09_women_e" sheetId="65" r:id="rId52"/>
    <sheet name="09_maternal_e" sheetId="121" r:id="rId53"/>
    <sheet name="09_particip_0-2y" sheetId="128" r:id="rId54"/>
    <sheet name="10_health" sheetId="69" r:id="rId55"/>
    <sheet name="10_life_exp" sheetId="126" r:id="rId56"/>
    <sheet name="10_health_determ" sheetId="71" r:id="rId57"/>
    <sheet name="10_health_eff" sheetId="72" r:id="rId58"/>
    <sheet name="10_avoidable_deaths" sheetId="97" r:id="rId59"/>
    <sheet name="11_safety" sheetId="75" r:id="rId60"/>
    <sheet name="11_road_fatalities" sheetId="106" r:id="rId61"/>
    <sheet name="11_burglary" sheetId="133" r:id="rId62"/>
    <sheet name="11_car_theft" sheetId="134" r:id="rId63"/>
    <sheet name="11_drugs" sheetId="135" r:id="rId64"/>
  </sheets>
  <definedNames>
    <definedName name="_xlnm._FilterDatabase" localSheetId="4" hidden="1">'01_Doing_Business'!$A$11:$ES$48</definedName>
    <definedName name="_xlnm._FilterDatabase" localSheetId="9" hidden="1">'03_citations'!#REF!</definedName>
    <definedName name="_xlnm._FilterDatabase" localSheetId="20" hidden="1">'05_VAT_gap'!$A$6:$A$6</definedName>
    <definedName name="_xlnm._FilterDatabase" localSheetId="29" hidden="1">'07_wastewater'!$A$5:$F$33</definedName>
    <definedName name="_xlnm._FilterDatabase" localSheetId="40" hidden="1">'08_GDP'!$A$6:$K$34</definedName>
    <definedName name="_xlnm._FilterDatabase" localSheetId="0" hidden="1">'Tabuľky a grafy'!$A$103:$B$103</definedName>
    <definedName name="Z_01670FF7_1AD5_413F_AA0E_0EB92270E4E0_.wvu.Cols" localSheetId="4" hidden="1">'01_Doing_Business'!#REF!</definedName>
    <definedName name="Z_01670FF7_1AD5_413F_AA0E_0EB92270E4E0_.wvu.FilterData" localSheetId="4" hidden="1">'01_Doing_Business'!$B$11:$AJ$11</definedName>
    <definedName name="Z_01670FF7_1AD5_413F_AA0E_0EB92270E4E0_.wvu.Rows" localSheetId="4" hidden="1">'01_Doing_Business'!$8:$8,'01_Doing_Business'!#REF!</definedName>
    <definedName name="Z_189AA3A3_E7F6_4F73_9681_D846A835EFFC_.wvu.FilterData" localSheetId="4" hidden="1">'01_Doing_Business'!$B$11:$AJ$11</definedName>
    <definedName name="Z_189AA3A3_E7F6_4F73_9681_D846A835EFFC_.wvu.Rows" localSheetId="4" hidden="1">'01_Doing_Business'!$8:$8,'01_Doing_Business'!#REF!</definedName>
    <definedName name="Z_3F2EE6D6_D722_4FD4_860F_38562C7DBB90_.wvu.Cols" localSheetId="4" hidden="1">'01_Doing_Business'!#REF!</definedName>
    <definedName name="Z_3F2EE6D6_D722_4FD4_860F_38562C7DBB90_.wvu.FilterData" localSheetId="4" hidden="1">'01_Doing_Business'!$B$11:$AJ$11</definedName>
    <definedName name="Z_3F2EE6D6_D722_4FD4_860F_38562C7DBB90_.wvu.Rows" localSheetId="4" hidden="1">'01_Doing_Business'!$8:$8,'01_Doing_Business'!#REF!</definedName>
    <definedName name="Z_4A0115D6_6D39_4E07_BD9E_53C4D488A31B_.wvu.FilterData" localSheetId="4" hidden="1">'01_Doing_Business'!$A$11:$EG$44</definedName>
    <definedName name="Z_55CB2F9C_2357_428D_852E_18ACB181BD79_.wvu.Rows" localSheetId="4" hidden="1">'01_Doing_Business'!$1:$5,'01_Doing_Business'!$8:$8,'01_Doing_Business'!#REF!,'01_Doing_Business'!$48:$48,'01_Doing_Business'!$50:$71</definedName>
    <definedName name="Z_71F4B2F0_DD2A_4B15_9272_BEAAA24B17FE_.wvu.Cols" localSheetId="4" hidden="1">'01_Doing_Business'!#REF!</definedName>
    <definedName name="Z_71F4B2F0_DD2A_4B15_9272_BEAAA24B17FE_.wvu.FilterData" localSheetId="4" hidden="1">'01_Doing_Business'!$B$11:$AJ$11</definedName>
    <definedName name="Z_71F4B2F0_DD2A_4B15_9272_BEAAA24B17FE_.wvu.Rows" localSheetId="4" hidden="1">'01_Doing_Business'!$8:$8,'01_Doing_Business'!#REF!</definedName>
    <definedName name="Z_9D9106E9_2FEF_444D_BF01_642D5A3D45AF_.wvu.Cols" localSheetId="4" hidden="1">'01_Doing_Business'!#REF!</definedName>
    <definedName name="Z_9D9106E9_2FEF_444D_BF01_642D5A3D45AF_.wvu.FilterData" localSheetId="4" hidden="1">'01_Doing_Business'!$B$11:$AJ$11</definedName>
    <definedName name="Z_9D9106E9_2FEF_444D_BF01_642D5A3D45AF_.wvu.Rows" localSheetId="4" hidden="1">'01_Doing_Business'!$8:$8,'01_Doing_Business'!#REF!</definedName>
    <definedName name="Z_9E112B76_9E3F_4F62_A06D_3E0CA850ED2E_.wvu.Cols" localSheetId="4" hidden="1">'01_Doing_Business'!#REF!</definedName>
    <definedName name="Z_9E112B76_9E3F_4F62_A06D_3E0CA850ED2E_.wvu.FilterData" localSheetId="4" hidden="1">'01_Doing_Business'!$B$11:$AJ$11</definedName>
    <definedName name="Z_9E112B76_9E3F_4F62_A06D_3E0CA850ED2E_.wvu.Rows" localSheetId="4" hidden="1">'01_Doing_Business'!$8:$8,'01_Doing_Business'!#REF!</definedName>
    <definedName name="Z_A79DB5F5_D22C_48B3_A03F_F2E4D0C3D777_.wvu.FilterData" localSheetId="4" hidden="1">'01_Doing_Business'!$B$11:$AJ$11</definedName>
    <definedName name="Z_A79DB5F5_D22C_48B3_A03F_F2E4D0C3D777_.wvu.Rows" localSheetId="4" hidden="1">'01_Doing_Business'!$8:$8,'01_Doing_Business'!#REF!</definedName>
    <definedName name="Z_A848935D_BDA4_445A_B454_3C77CF534130_.wvu.FilterData" localSheetId="4" hidden="1">'01_Doing_Business'!$A$11:$EI$47</definedName>
    <definedName name="Z_AA85259B_10B5_4B8E_8F31_C17329420DD4_.wvu.FilterData" localSheetId="4" hidden="1">'01_Doing_Business'!$A$11:$EI$47</definedName>
    <definedName name="Z_B46E4585_2C1A_4E77_85D9_2C48DC21844B_.wvu.Cols" localSheetId="4" hidden="1">'01_Doing_Business'!#REF!</definedName>
    <definedName name="Z_B46E4585_2C1A_4E77_85D9_2C48DC21844B_.wvu.FilterData" localSheetId="4" hidden="1">'01_Doing_Business'!$B$11:$AJ$11</definedName>
    <definedName name="Z_B46E4585_2C1A_4E77_85D9_2C48DC21844B_.wvu.Rows" localSheetId="4" hidden="1">'01_Doing_Business'!$8:$8,'01_Doing_Business'!#REF!</definedName>
    <definedName name="Z_B82D09A7_D073_468F_B685_F6C740D7F32D_.wvu.FilterData" localSheetId="4" hidden="1">'01_Doing_Business'!$A$11:$EI$47</definedName>
    <definedName name="Z_BEB5729E_ADAC_43EA_B732_E0C0FBFCA542_.wvu.FilterData" localSheetId="4" hidden="1">'01_Doing_Business'!$A$11:$EI$47</definedName>
    <definedName name="Z_C3ADE610_C206_49F4_B242_CAFF05FAF998_.wvu.FilterData" localSheetId="4" hidden="1">'01_Doing_Business'!$A$11:$EI$47</definedName>
    <definedName name="Z_CA2D4ED2_3B56_4FCC_A2C5_F12419775B91_.wvu.FilterData" localSheetId="4" hidden="1">'01_Doing_Business'!$B$11:$AJ$11</definedName>
    <definedName name="Z_CA2D4ED2_3B56_4FCC_A2C5_F12419775B91_.wvu.Rows" localSheetId="4" hidden="1">'01_Doing_Business'!$8:$8,'01_Doing_Business'!#REF!</definedName>
    <definedName name="Z_CEB959CA_CDB3_408C_8F2D_069E2B7E298F_.wvu.Cols" localSheetId="4" hidden="1">'01_Doing_Business'!$A:$A,'01_Doing_Business'!$EM:$EN,'01_Doing_Business'!$C:$C,'01_Doing_Business'!$E:$E,'01_Doing_Business'!$G:$G,'01_Doing_Business'!$O:$Q,'01_Doing_Business'!$U:$U,'01_Doing_Business'!$W:$W,'01_Doing_Business'!$Y:$AC,'01_Doing_Business'!$AG:$AG,'01_Doing_Business'!$AI:$AI,'01_Doing_Business'!$AK:$AO,'01_Doing_Business'!$AS:$AS,'01_Doing_Business'!$AU:$AU,'01_Doing_Business'!$AW:$BA,'01_Doing_Business'!#REF!,'01_Doing_Business'!#REF!,'01_Doing_Business'!$BG:$BH,'01_Doing_Business'!#REF!,'01_Doing_Business'!#REF!,'01_Doing_Business'!#REF!,'01_Doing_Business'!$BL:$BL,'01_Doing_Business'!#REF!,'01_Doing_Business'!#REF!,'01_Doing_Business'!#REF!,'01_Doing_Business'!$BR:$BR,'01_Doing_Business'!$BX:$BY,'01_Doing_Business'!$CC:$CC,'01_Doing_Business'!$CE:$CE,'01_Doing_Business'!$CG:$CS,'01_Doing_Business'!$CW:$CW,'01_Doing_Business'!$CY:$CY,'01_Doing_Business'!$DA:$DA,'01_Doing_Business'!$DC:$DC,'01_Doing_Business'!$DE:$DE,'01_Doing_Business'!$DG:$DM,'01_Doing_Business'!$DQ:$DQ,'01_Doing_Business'!$DS:$DS,'01_Doing_Business'!$DU:$DW,'01_Doing_Business'!$EA:$EA,'01_Doing_Business'!$EC:$EE,'01_Doing_Business'!$EH:$EJ</definedName>
    <definedName name="Z_CEB959CA_CDB3_408C_8F2D_069E2B7E298F_.wvu.FilterData" localSheetId="4" hidden="1">'01_Doing_Business'!$A$11:$EI$47</definedName>
    <definedName name="Z_CEB959CA_CDB3_408C_8F2D_069E2B7E298F_.wvu.Rows" localSheetId="4" hidden="1">'01_Doing_Business'!$1:$4,'01_Doing_Business'!$10:$10</definedName>
    <definedName name="Z_D4D8C67A_F3EF_4695_9CC4_23D3171F3E37_.wvu.FilterData" localSheetId="4" hidden="1">'01_Doing_Business'!$A$11:$EG$44</definedName>
    <definedName name="Z_D6C4D851_DE06_41FC_A236_F9F5518E4AC0_.wvu.Cols" localSheetId="4" hidden="1">'01_Doing_Business'!#REF!</definedName>
    <definedName name="Z_D6C4D851_DE06_41FC_A236_F9F5518E4AC0_.wvu.FilterData" localSheetId="4" hidden="1">'01_Doing_Business'!$B$11:$AJ$11</definedName>
    <definedName name="Z_D6C4D851_DE06_41FC_A236_F9F5518E4AC0_.wvu.Rows" localSheetId="4" hidden="1">'01_Doing_Business'!$8:$8,'01_Doing_Business'!#REF!</definedName>
    <definedName name="Z_E6442CB7_8B4C_477F_B3E7_6AAF3CC03E15_.wvu.Cols" localSheetId="4" hidden="1">'01_Doing_Business'!#REF!</definedName>
    <definedName name="Z_E6442CB7_8B4C_477F_B3E7_6AAF3CC03E15_.wvu.FilterData" localSheetId="4" hidden="1">'01_Doing_Business'!$B$11:$AJ$11</definedName>
    <definedName name="Z_E6442CB7_8B4C_477F_B3E7_6AAF3CC03E15_.wvu.Rows" localSheetId="4" hidden="1">'01_Doing_Business'!$8:$8,'01_Doing_Business'!#REF!</definedName>
    <definedName name="Z_FBB14C4B_1DE6_4176_9B9F_EFC998FB2B3E_.wvu.FilterData" localSheetId="4" hidden="1">'01_Doing_Business'!$A$11:$EI$47</definedName>
    <definedName name="Z_FF3D48B0_3E01_423D_AB76_3EF77761A512_.wvu.FilterData" localSheetId="4" hidden="1">'01_Doing_Business'!$A$11:$EI$47</definedName>
  </definedNames>
  <calcPr calcId="152511"/>
</workbook>
</file>

<file path=xl/calcChain.xml><?xml version="1.0" encoding="utf-8"?>
<calcChain xmlns="http://schemas.openxmlformats.org/spreadsheetml/2006/main">
  <c r="D85" i="119" l="1"/>
  <c r="D84" i="119"/>
  <c r="D83" i="119"/>
  <c r="B83" i="119"/>
  <c r="B84" i="119"/>
  <c r="B85" i="119"/>
  <c r="C118" i="14"/>
  <c r="C117" i="14"/>
  <c r="C116" i="14"/>
  <c r="C46" i="135"/>
  <c r="D46" i="135"/>
  <c r="E46" i="135"/>
  <c r="F46" i="135"/>
  <c r="G46" i="135"/>
  <c r="H46" i="135"/>
  <c r="I46" i="135"/>
  <c r="J46" i="135"/>
  <c r="C47" i="135"/>
  <c r="D47" i="135"/>
  <c r="E47" i="135"/>
  <c r="F47" i="135"/>
  <c r="G47" i="135"/>
  <c r="H47" i="135"/>
  <c r="I47" i="135"/>
  <c r="J47" i="135"/>
  <c r="C48" i="135"/>
  <c r="D48" i="135"/>
  <c r="E48" i="135"/>
  <c r="F48" i="135"/>
  <c r="G48" i="135"/>
  <c r="H48" i="135"/>
  <c r="I48" i="135"/>
  <c r="J48" i="135"/>
  <c r="B47" i="135"/>
  <c r="B46" i="135"/>
  <c r="B48" i="135"/>
  <c r="C46" i="134"/>
  <c r="D46" i="134"/>
  <c r="E46" i="134"/>
  <c r="F46" i="134"/>
  <c r="G46" i="134"/>
  <c r="H46" i="134"/>
  <c r="I46" i="134"/>
  <c r="J46" i="134"/>
  <c r="C47" i="134"/>
  <c r="D47" i="134"/>
  <c r="E47" i="134"/>
  <c r="F47" i="134"/>
  <c r="G47" i="134"/>
  <c r="H47" i="134"/>
  <c r="I47" i="134"/>
  <c r="J47" i="134"/>
  <c r="C48" i="134"/>
  <c r="D48" i="134"/>
  <c r="E48" i="134"/>
  <c r="F48" i="134"/>
  <c r="G48" i="134"/>
  <c r="H48" i="134"/>
  <c r="I48" i="134"/>
  <c r="J48" i="134"/>
  <c r="B48" i="134"/>
  <c r="B47" i="134"/>
  <c r="B46" i="134"/>
  <c r="C48" i="133"/>
  <c r="D48" i="133"/>
  <c r="E48" i="133"/>
  <c r="F48" i="133"/>
  <c r="G48" i="133"/>
  <c r="H48" i="133"/>
  <c r="I48" i="133"/>
  <c r="J48" i="133"/>
  <c r="B48" i="133"/>
  <c r="C47" i="133"/>
  <c r="D47" i="133"/>
  <c r="E47" i="133"/>
  <c r="F47" i="133"/>
  <c r="G47" i="133"/>
  <c r="H47" i="133"/>
  <c r="I47" i="133"/>
  <c r="J47" i="133"/>
  <c r="B47" i="133"/>
  <c r="C46" i="133"/>
  <c r="D46" i="133"/>
  <c r="E46" i="133"/>
  <c r="F46" i="133"/>
  <c r="G46" i="133"/>
  <c r="H46" i="133"/>
  <c r="I46" i="133"/>
  <c r="J46" i="133"/>
  <c r="B46" i="133"/>
  <c r="P77" i="86" l="1"/>
  <c r="P76" i="86"/>
  <c r="P75" i="86"/>
  <c r="C104" i="14" l="1"/>
  <c r="C53" i="69"/>
  <c r="C51" i="69"/>
  <c r="C52" i="69"/>
  <c r="AD28" i="106"/>
  <c r="U75" i="88"/>
  <c r="C41" i="132" l="1"/>
  <c r="D41" i="132"/>
  <c r="E41" i="132"/>
  <c r="F41" i="132"/>
  <c r="G41" i="132"/>
  <c r="H41" i="132"/>
  <c r="I41" i="132"/>
  <c r="J41" i="132"/>
  <c r="K41" i="132"/>
  <c r="L41" i="132"/>
  <c r="M41" i="132"/>
  <c r="B41" i="132"/>
  <c r="C40" i="132"/>
  <c r="C42" i="132" s="1"/>
  <c r="C83" i="14" s="1"/>
  <c r="D40" i="132"/>
  <c r="D42" i="132" s="1"/>
  <c r="E40" i="132"/>
  <c r="E42" i="132" s="1"/>
  <c r="C84" i="14" s="1"/>
  <c r="D60" i="119" s="1"/>
  <c r="F40" i="132"/>
  <c r="F42" i="132" s="1"/>
  <c r="G40" i="132"/>
  <c r="G42" i="132" s="1"/>
  <c r="C85" i="14" s="1"/>
  <c r="H40" i="132"/>
  <c r="H42" i="132" s="1"/>
  <c r="I40" i="132"/>
  <c r="I42" i="132" s="1"/>
  <c r="C86" i="14" s="1"/>
  <c r="J40" i="132"/>
  <c r="J42" i="132" s="1"/>
  <c r="K40" i="132"/>
  <c r="K42" i="132" s="1"/>
  <c r="C87" i="14" s="1"/>
  <c r="L40" i="132"/>
  <c r="L42" i="132" s="1"/>
  <c r="M40" i="132"/>
  <c r="M42" i="132" s="1"/>
  <c r="C88" i="14" s="1"/>
  <c r="B40" i="132"/>
  <c r="B42" i="132" s="1"/>
  <c r="U136" i="66" l="1"/>
  <c r="T136" i="66"/>
  <c r="S136" i="66"/>
  <c r="R136" i="66"/>
  <c r="Q136" i="66"/>
  <c r="P136" i="66"/>
  <c r="O136" i="66"/>
  <c r="N136" i="66"/>
  <c r="M136" i="66"/>
  <c r="L136" i="66"/>
  <c r="K136" i="66"/>
  <c r="J136" i="66"/>
  <c r="I136" i="66"/>
  <c r="H136" i="66"/>
  <c r="G136" i="66"/>
  <c r="F136" i="66"/>
  <c r="E136" i="66"/>
  <c r="D136" i="66"/>
  <c r="U135" i="66"/>
  <c r="T135" i="66"/>
  <c r="T137" i="66" s="1"/>
  <c r="S135" i="66"/>
  <c r="R135" i="66"/>
  <c r="Q135" i="66"/>
  <c r="P135" i="66"/>
  <c r="P137" i="66" s="1"/>
  <c r="O135" i="66"/>
  <c r="N135" i="66"/>
  <c r="M135" i="66"/>
  <c r="L135" i="66"/>
  <c r="L137" i="66" s="1"/>
  <c r="K135" i="66"/>
  <c r="J135" i="66"/>
  <c r="I135" i="66"/>
  <c r="H135" i="66"/>
  <c r="H137" i="66" s="1"/>
  <c r="G135" i="66"/>
  <c r="F135" i="66"/>
  <c r="E135" i="66"/>
  <c r="D135" i="66"/>
  <c r="D137" i="66" s="1"/>
  <c r="E137" i="66" l="1"/>
  <c r="I137" i="66"/>
  <c r="M137" i="66"/>
  <c r="Q137" i="66"/>
  <c r="U137" i="66"/>
  <c r="C79" i="14" s="1"/>
  <c r="D55" i="119" s="1"/>
  <c r="F137" i="66"/>
  <c r="J137" i="66"/>
  <c r="N137" i="66"/>
  <c r="R137" i="66"/>
  <c r="G137" i="66"/>
  <c r="K137" i="66"/>
  <c r="O137" i="66"/>
  <c r="S137" i="66"/>
  <c r="C44" i="131"/>
  <c r="C46" i="131" s="1"/>
  <c r="D44" i="131"/>
  <c r="E44" i="131"/>
  <c r="F44" i="131"/>
  <c r="G44" i="131"/>
  <c r="H44" i="131"/>
  <c r="I44" i="131"/>
  <c r="J44" i="131"/>
  <c r="J46" i="131" s="1"/>
  <c r="K44" i="131"/>
  <c r="K46" i="131" s="1"/>
  <c r="C69" i="14" s="1"/>
  <c r="D49" i="119" s="1"/>
  <c r="C45" i="131"/>
  <c r="D45" i="131"/>
  <c r="D46" i="131" s="1"/>
  <c r="E45" i="131"/>
  <c r="F45" i="131"/>
  <c r="F46" i="131" s="1"/>
  <c r="G45" i="131"/>
  <c r="H45" i="131"/>
  <c r="H46" i="131" s="1"/>
  <c r="I45" i="131"/>
  <c r="J45" i="131"/>
  <c r="K45" i="131"/>
  <c r="G46" i="131"/>
  <c r="B45" i="131"/>
  <c r="B44" i="131"/>
  <c r="B46" i="131"/>
  <c r="F542" i="130"/>
  <c r="E542" i="130"/>
  <c r="D542" i="130"/>
  <c r="C542" i="130"/>
  <c r="B542" i="130"/>
  <c r="F541" i="130"/>
  <c r="E541" i="130"/>
  <c r="D541" i="130"/>
  <c r="C541" i="130"/>
  <c r="C543" i="130" s="1"/>
  <c r="J29" i="130" s="1"/>
  <c r="B541" i="130"/>
  <c r="F481" i="130"/>
  <c r="E481" i="130"/>
  <c r="D481" i="130"/>
  <c r="C481" i="130"/>
  <c r="B481" i="130"/>
  <c r="B482" i="130" s="1"/>
  <c r="I28" i="130" s="1"/>
  <c r="F480" i="130"/>
  <c r="F482" i="130" s="1"/>
  <c r="M28" i="130" s="1"/>
  <c r="E480" i="130"/>
  <c r="E482" i="130" s="1"/>
  <c r="L28" i="130" s="1"/>
  <c r="D480" i="130"/>
  <c r="D482" i="130" s="1"/>
  <c r="K28" i="130" s="1"/>
  <c r="C480" i="130"/>
  <c r="B480" i="130"/>
  <c r="B467" i="130"/>
  <c r="I27" i="130" s="1"/>
  <c r="F466" i="130"/>
  <c r="E466" i="130"/>
  <c r="D466" i="130"/>
  <c r="C466" i="130"/>
  <c r="B466" i="130"/>
  <c r="F465" i="130"/>
  <c r="F467" i="130" s="1"/>
  <c r="M27" i="130" s="1"/>
  <c r="E465" i="130"/>
  <c r="E467" i="130" s="1"/>
  <c r="L27" i="130" s="1"/>
  <c r="D465" i="130"/>
  <c r="D467" i="130" s="1"/>
  <c r="K27" i="130" s="1"/>
  <c r="C465" i="130"/>
  <c r="B465" i="130"/>
  <c r="F455" i="130"/>
  <c r="E455" i="130"/>
  <c r="D455" i="130"/>
  <c r="C455" i="130"/>
  <c r="B455" i="130"/>
  <c r="F454" i="130"/>
  <c r="F456" i="130" s="1"/>
  <c r="E454" i="130"/>
  <c r="E456" i="130" s="1"/>
  <c r="L26" i="130" s="1"/>
  <c r="D454" i="130"/>
  <c r="D456" i="130" s="1"/>
  <c r="K26" i="130" s="1"/>
  <c r="C454" i="130"/>
  <c r="B454" i="130"/>
  <c r="B456" i="130" s="1"/>
  <c r="F446" i="130"/>
  <c r="E446" i="130"/>
  <c r="D446" i="130"/>
  <c r="C446" i="130"/>
  <c r="B446" i="130"/>
  <c r="F445" i="130"/>
  <c r="E445" i="130"/>
  <c r="E447" i="130" s="1"/>
  <c r="D445" i="130"/>
  <c r="C445" i="130"/>
  <c r="C447" i="130" s="1"/>
  <c r="J25" i="130" s="1"/>
  <c r="B445" i="130"/>
  <c r="B438" i="130"/>
  <c r="I24" i="130" s="1"/>
  <c r="F437" i="130"/>
  <c r="E437" i="130"/>
  <c r="D437" i="130"/>
  <c r="C437" i="130"/>
  <c r="C438" i="130" s="1"/>
  <c r="J24" i="130" s="1"/>
  <c r="B437" i="130"/>
  <c r="F436" i="130"/>
  <c r="F438" i="130" s="1"/>
  <c r="M24" i="130" s="1"/>
  <c r="E436" i="130"/>
  <c r="E438" i="130" s="1"/>
  <c r="L24" i="130" s="1"/>
  <c r="D436" i="130"/>
  <c r="C436" i="130"/>
  <c r="B436" i="130"/>
  <c r="F422" i="130"/>
  <c r="M23" i="130" s="1"/>
  <c r="E422" i="130"/>
  <c r="L23" i="130" s="1"/>
  <c r="F421" i="130"/>
  <c r="E421" i="130"/>
  <c r="D421" i="130"/>
  <c r="C421" i="130"/>
  <c r="B421" i="130"/>
  <c r="F420" i="130"/>
  <c r="E420" i="130"/>
  <c r="D420" i="130"/>
  <c r="D422" i="130" s="1"/>
  <c r="K23" i="130" s="1"/>
  <c r="C420" i="130"/>
  <c r="B420" i="130"/>
  <c r="F407" i="130"/>
  <c r="E407" i="130"/>
  <c r="D407" i="130"/>
  <c r="C407" i="130"/>
  <c r="B407" i="130"/>
  <c r="F406" i="130"/>
  <c r="E406" i="130"/>
  <c r="D406" i="130"/>
  <c r="D408" i="130" s="1"/>
  <c r="K22" i="130" s="1"/>
  <c r="C406" i="130"/>
  <c r="C408" i="130" s="1"/>
  <c r="J22" i="130" s="1"/>
  <c r="B406" i="130"/>
  <c r="F377" i="130"/>
  <c r="E377" i="130"/>
  <c r="D377" i="130"/>
  <c r="C377" i="130"/>
  <c r="B377" i="130"/>
  <c r="F376" i="130"/>
  <c r="F378" i="130" s="1"/>
  <c r="M21" i="130" s="1"/>
  <c r="E376" i="130"/>
  <c r="D376" i="130"/>
  <c r="C376" i="130"/>
  <c r="C378" i="130" s="1"/>
  <c r="J21" i="130" s="1"/>
  <c r="B376" i="130"/>
  <c r="B378" i="130" s="1"/>
  <c r="I21" i="130" s="1"/>
  <c r="F361" i="130"/>
  <c r="E361" i="130"/>
  <c r="D361" i="130"/>
  <c r="C361" i="130"/>
  <c r="B361" i="130"/>
  <c r="F360" i="130"/>
  <c r="F362" i="130" s="1"/>
  <c r="M20" i="130" s="1"/>
  <c r="E360" i="130"/>
  <c r="D360" i="130"/>
  <c r="D362" i="130" s="1"/>
  <c r="C360" i="130"/>
  <c r="B360" i="130"/>
  <c r="B362" i="130" s="1"/>
  <c r="I20" i="130" s="1"/>
  <c r="F338" i="130"/>
  <c r="E338" i="130"/>
  <c r="D338" i="130"/>
  <c r="C338" i="130"/>
  <c r="B338" i="130"/>
  <c r="B339" i="130" s="1"/>
  <c r="I18" i="130" s="1"/>
  <c r="F337" i="130"/>
  <c r="F339" i="130" s="1"/>
  <c r="M18" i="130" s="1"/>
  <c r="E337" i="130"/>
  <c r="E339" i="130" s="1"/>
  <c r="L18" i="130" s="1"/>
  <c r="D337" i="130"/>
  <c r="D339" i="130" s="1"/>
  <c r="K18" i="130" s="1"/>
  <c r="C337" i="130"/>
  <c r="B337" i="130"/>
  <c r="F319" i="130"/>
  <c r="E319" i="130"/>
  <c r="D319" i="130"/>
  <c r="C319" i="130"/>
  <c r="B319" i="130"/>
  <c r="F318" i="130"/>
  <c r="E318" i="130"/>
  <c r="E320" i="130" s="1"/>
  <c r="L16" i="130" s="1"/>
  <c r="D318" i="130"/>
  <c r="D320" i="130" s="1"/>
  <c r="K16" i="130" s="1"/>
  <c r="C318" i="130"/>
  <c r="C320" i="130" s="1"/>
  <c r="J16" i="130" s="1"/>
  <c r="B318" i="130"/>
  <c r="F299" i="130"/>
  <c r="E299" i="130"/>
  <c r="D299" i="130"/>
  <c r="C299" i="130"/>
  <c r="B299" i="130"/>
  <c r="F298" i="130"/>
  <c r="F300" i="130" s="1"/>
  <c r="M13" i="130" s="1"/>
  <c r="E298" i="130"/>
  <c r="D298" i="130"/>
  <c r="C298" i="130"/>
  <c r="C300" i="130" s="1"/>
  <c r="J13" i="130" s="1"/>
  <c r="B298" i="130"/>
  <c r="B300" i="130" s="1"/>
  <c r="I13" i="130" s="1"/>
  <c r="F269" i="130"/>
  <c r="E269" i="130"/>
  <c r="D269" i="130"/>
  <c r="C269" i="130"/>
  <c r="B269" i="130"/>
  <c r="B270" i="130" s="1"/>
  <c r="I12" i="130" s="1"/>
  <c r="F268" i="130"/>
  <c r="F270" i="130" s="1"/>
  <c r="M12" i="130" s="1"/>
  <c r="E268" i="130"/>
  <c r="E270" i="130" s="1"/>
  <c r="L12" i="130" s="1"/>
  <c r="D268" i="130"/>
  <c r="C268" i="130"/>
  <c r="C270" i="130" s="1"/>
  <c r="J12" i="130" s="1"/>
  <c r="B268" i="130"/>
  <c r="E263" i="130"/>
  <c r="L11" i="130" s="1"/>
  <c r="F262" i="130"/>
  <c r="E262" i="130"/>
  <c r="D262" i="130"/>
  <c r="C262" i="130"/>
  <c r="B262" i="130"/>
  <c r="B263" i="130" s="1"/>
  <c r="I11" i="130" s="1"/>
  <c r="F261" i="130"/>
  <c r="F263" i="130" s="1"/>
  <c r="M11" i="130" s="1"/>
  <c r="E261" i="130"/>
  <c r="D261" i="130"/>
  <c r="D263" i="130" s="1"/>
  <c r="K11" i="130" s="1"/>
  <c r="C261" i="130"/>
  <c r="C263" i="130" s="1"/>
  <c r="J11" i="130" s="1"/>
  <c r="B261" i="130"/>
  <c r="F217" i="130"/>
  <c r="E217" i="130"/>
  <c r="E218" i="130" s="1"/>
  <c r="L10" i="130" s="1"/>
  <c r="D217" i="130"/>
  <c r="C217" i="130"/>
  <c r="B217" i="130"/>
  <c r="F216" i="130"/>
  <c r="F218" i="130" s="1"/>
  <c r="M10" i="130" s="1"/>
  <c r="E216" i="130"/>
  <c r="D216" i="130"/>
  <c r="D218" i="130" s="1"/>
  <c r="K10" i="130" s="1"/>
  <c r="C216" i="130"/>
  <c r="C218" i="130" s="1"/>
  <c r="J10" i="130" s="1"/>
  <c r="B216" i="130"/>
  <c r="B218" i="130" s="1"/>
  <c r="I10" i="130" s="1"/>
  <c r="F187" i="130"/>
  <c r="E187" i="130"/>
  <c r="D187" i="130"/>
  <c r="D188" i="130" s="1"/>
  <c r="K9" i="130" s="1"/>
  <c r="C187" i="130"/>
  <c r="B187" i="130"/>
  <c r="F186" i="130"/>
  <c r="F188" i="130" s="1"/>
  <c r="M9" i="130" s="1"/>
  <c r="E186" i="130"/>
  <c r="D186" i="130"/>
  <c r="C186" i="130"/>
  <c r="C188" i="130" s="1"/>
  <c r="J9" i="130" s="1"/>
  <c r="B186" i="130"/>
  <c r="B188" i="130" s="1"/>
  <c r="I9" i="130" s="1"/>
  <c r="F167" i="130"/>
  <c r="F166" i="130"/>
  <c r="E166" i="130"/>
  <c r="D166" i="130"/>
  <c r="C166" i="130"/>
  <c r="B166" i="130"/>
  <c r="F165" i="130"/>
  <c r="E165" i="130"/>
  <c r="E167" i="130" s="1"/>
  <c r="L7" i="130" s="1"/>
  <c r="D165" i="130"/>
  <c r="C165" i="130"/>
  <c r="B165" i="130"/>
  <c r="B167" i="130" s="1"/>
  <c r="I7" i="130" s="1"/>
  <c r="F150" i="130"/>
  <c r="E150" i="130"/>
  <c r="D150" i="130"/>
  <c r="C150" i="130"/>
  <c r="B150" i="130"/>
  <c r="F149" i="130"/>
  <c r="F151" i="130" s="1"/>
  <c r="M6" i="130" s="1"/>
  <c r="E149" i="130"/>
  <c r="E151" i="130" s="1"/>
  <c r="L6" i="130" s="1"/>
  <c r="D149" i="130"/>
  <c r="D151" i="130" s="1"/>
  <c r="K6" i="130" s="1"/>
  <c r="C149" i="130"/>
  <c r="B149" i="130"/>
  <c r="B151" i="130" s="1"/>
  <c r="I6" i="130" s="1"/>
  <c r="F92" i="130"/>
  <c r="E92" i="130"/>
  <c r="D92" i="130"/>
  <c r="C92" i="130"/>
  <c r="B92" i="130"/>
  <c r="F91" i="130"/>
  <c r="F93" i="130" s="1"/>
  <c r="E91" i="130"/>
  <c r="D91" i="130"/>
  <c r="D93" i="130" s="1"/>
  <c r="K5" i="130" s="1"/>
  <c r="C91" i="130"/>
  <c r="C93" i="130" s="1"/>
  <c r="B91" i="130"/>
  <c r="B93" i="130" s="1"/>
  <c r="I5" i="130" s="1"/>
  <c r="F82" i="130"/>
  <c r="E82" i="130"/>
  <c r="D82" i="130"/>
  <c r="C82" i="130"/>
  <c r="B82" i="130"/>
  <c r="F81" i="130"/>
  <c r="E81" i="130"/>
  <c r="D81" i="130"/>
  <c r="C81" i="130"/>
  <c r="C83" i="130" s="1"/>
  <c r="J4" i="130" s="1"/>
  <c r="B81" i="130"/>
  <c r="F69" i="130"/>
  <c r="E69" i="130"/>
  <c r="D69" i="130"/>
  <c r="C69" i="130"/>
  <c r="B69" i="130"/>
  <c r="F68" i="130"/>
  <c r="F70" i="130" s="1"/>
  <c r="M3" i="130" s="1"/>
  <c r="E68" i="130"/>
  <c r="D68" i="130"/>
  <c r="D70" i="130" s="1"/>
  <c r="K3" i="130" s="1"/>
  <c r="C68" i="130"/>
  <c r="B68" i="130"/>
  <c r="B70" i="130" s="1"/>
  <c r="I3" i="130" s="1"/>
  <c r="F57" i="130"/>
  <c r="E57" i="130"/>
  <c r="D57" i="130"/>
  <c r="C57" i="130"/>
  <c r="B57" i="130"/>
  <c r="F56" i="130"/>
  <c r="E56" i="130"/>
  <c r="E58" i="130" s="1"/>
  <c r="L2" i="130" s="1"/>
  <c r="D56" i="130"/>
  <c r="C56" i="130"/>
  <c r="C58" i="130" s="1"/>
  <c r="J2" i="130" s="1"/>
  <c r="B56" i="130"/>
  <c r="M26" i="130"/>
  <c r="I26" i="130"/>
  <c r="L25" i="130"/>
  <c r="K20" i="130"/>
  <c r="M7" i="130"/>
  <c r="M5" i="130"/>
  <c r="J5" i="130"/>
  <c r="E93" i="130" l="1"/>
  <c r="L5" i="130" s="1"/>
  <c r="C482" i="130"/>
  <c r="J28" i="130" s="1"/>
  <c r="B58" i="130"/>
  <c r="I2" i="130" s="1"/>
  <c r="F58" i="130"/>
  <c r="M2" i="130" s="1"/>
  <c r="M31" i="130" s="1"/>
  <c r="C70" i="130"/>
  <c r="J3" i="130" s="1"/>
  <c r="D83" i="130"/>
  <c r="K4" i="130" s="1"/>
  <c r="C362" i="130"/>
  <c r="J20" i="130" s="1"/>
  <c r="D447" i="130"/>
  <c r="K25" i="130" s="1"/>
  <c r="D543" i="130"/>
  <c r="K29" i="130" s="1"/>
  <c r="I46" i="131"/>
  <c r="E46" i="131"/>
  <c r="D58" i="130"/>
  <c r="K2" i="130" s="1"/>
  <c r="E70" i="130"/>
  <c r="L3" i="130" s="1"/>
  <c r="B83" i="130"/>
  <c r="I4" i="130" s="1"/>
  <c r="F83" i="130"/>
  <c r="M4" i="130" s="1"/>
  <c r="E83" i="130"/>
  <c r="L4" i="130" s="1"/>
  <c r="D167" i="130"/>
  <c r="K7" i="130" s="1"/>
  <c r="C167" i="130"/>
  <c r="J7" i="130" s="1"/>
  <c r="E300" i="130"/>
  <c r="L13" i="130" s="1"/>
  <c r="D300" i="130"/>
  <c r="K13" i="130" s="1"/>
  <c r="B320" i="130"/>
  <c r="I16" i="130" s="1"/>
  <c r="F320" i="130"/>
  <c r="M16" i="130" s="1"/>
  <c r="E362" i="130"/>
  <c r="L20" i="130" s="1"/>
  <c r="D378" i="130"/>
  <c r="K21" i="130" s="1"/>
  <c r="B408" i="130"/>
  <c r="I22" i="130" s="1"/>
  <c r="F408" i="130"/>
  <c r="M22" i="130" s="1"/>
  <c r="E408" i="130"/>
  <c r="L22" i="130" s="1"/>
  <c r="C422" i="130"/>
  <c r="J23" i="130" s="1"/>
  <c r="B422" i="130"/>
  <c r="I23" i="130" s="1"/>
  <c r="B447" i="130"/>
  <c r="I25" i="130" s="1"/>
  <c r="F447" i="130"/>
  <c r="M25" i="130" s="1"/>
  <c r="C456" i="130"/>
  <c r="J26" i="130" s="1"/>
  <c r="B543" i="130"/>
  <c r="I29" i="130" s="1"/>
  <c r="F543" i="130"/>
  <c r="M29" i="130" s="1"/>
  <c r="I31" i="130"/>
  <c r="I30" i="130"/>
  <c r="I32" i="130" s="1"/>
  <c r="C151" i="130"/>
  <c r="J6" i="130" s="1"/>
  <c r="J31" i="130" s="1"/>
  <c r="E188" i="130"/>
  <c r="L9" i="130" s="1"/>
  <c r="D270" i="130"/>
  <c r="K12" i="130" s="1"/>
  <c r="C339" i="130"/>
  <c r="J18" i="130" s="1"/>
  <c r="E378" i="130"/>
  <c r="L21" i="130" s="1"/>
  <c r="D438" i="130"/>
  <c r="K24" i="130" s="1"/>
  <c r="C467" i="130"/>
  <c r="J27" i="130" s="1"/>
  <c r="E543" i="130"/>
  <c r="L29" i="130" s="1"/>
  <c r="M30" i="130" l="1"/>
  <c r="M32" i="130" s="1"/>
  <c r="K31" i="130"/>
  <c r="L31" i="130"/>
  <c r="L30" i="130"/>
  <c r="L32" i="130" s="1"/>
  <c r="K30" i="130"/>
  <c r="K32" i="130" s="1"/>
  <c r="J30" i="130"/>
  <c r="J32" i="130" s="1"/>
  <c r="U46" i="71"/>
  <c r="U45" i="71"/>
  <c r="B40" i="97"/>
  <c r="D50" i="119" l="1"/>
  <c r="C74" i="14"/>
  <c r="B41" i="126"/>
  <c r="C41" i="126"/>
  <c r="D41" i="126"/>
  <c r="E41" i="126"/>
  <c r="F41" i="126"/>
  <c r="G41" i="126"/>
  <c r="H41" i="126"/>
  <c r="I41" i="126"/>
  <c r="J41" i="126"/>
  <c r="K41" i="126"/>
  <c r="N90" i="129" l="1"/>
  <c r="N91" i="129"/>
  <c r="N92" i="129"/>
  <c r="C27" i="14" s="1"/>
  <c r="D19" i="119" s="1"/>
  <c r="J90" i="129"/>
  <c r="J91" i="129"/>
  <c r="J92" i="129"/>
  <c r="F90" i="129"/>
  <c r="F92" i="129" s="1"/>
  <c r="F91" i="129"/>
  <c r="B90" i="129"/>
  <c r="B91" i="129"/>
  <c r="W110" i="13"/>
  <c r="W111" i="13"/>
  <c r="W112" i="13"/>
  <c r="W113" i="13"/>
  <c r="W114" i="13"/>
  <c r="W115" i="13"/>
  <c r="W116" i="13"/>
  <c r="W117" i="13"/>
  <c r="W118" i="13"/>
  <c r="W119" i="13"/>
  <c r="W120" i="13"/>
  <c r="W121" i="13"/>
  <c r="W122" i="13"/>
  <c r="W123" i="13"/>
  <c r="W124" i="13"/>
  <c r="W125" i="13"/>
  <c r="W126" i="13"/>
  <c r="W127" i="13"/>
  <c r="W128" i="13"/>
  <c r="W129" i="13"/>
  <c r="W130" i="13"/>
  <c r="W131" i="13"/>
  <c r="W132" i="13"/>
  <c r="W133" i="13"/>
  <c r="W134" i="13"/>
  <c r="W135" i="13"/>
  <c r="W136" i="13"/>
  <c r="W137" i="13"/>
  <c r="V110" i="13"/>
  <c r="V111" i="13"/>
  <c r="V112" i="13"/>
  <c r="V113" i="13"/>
  <c r="V114" i="13"/>
  <c r="V115" i="13"/>
  <c r="V116" i="13"/>
  <c r="V117" i="13"/>
  <c r="V118" i="13"/>
  <c r="V119" i="13"/>
  <c r="V120" i="13"/>
  <c r="V121" i="13"/>
  <c r="V122" i="13"/>
  <c r="V123" i="13"/>
  <c r="V124" i="13"/>
  <c r="V125" i="13"/>
  <c r="V126" i="13"/>
  <c r="V127" i="13"/>
  <c r="V128" i="13"/>
  <c r="V129" i="13"/>
  <c r="V130" i="13"/>
  <c r="V131" i="13"/>
  <c r="V132" i="13"/>
  <c r="V133" i="13"/>
  <c r="V134" i="13"/>
  <c r="V135" i="13"/>
  <c r="V63" i="13" s="1"/>
  <c r="V136" i="13"/>
  <c r="V137" i="13"/>
  <c r="U110" i="13"/>
  <c r="U111" i="13"/>
  <c r="U112" i="13"/>
  <c r="U40" i="13" s="1"/>
  <c r="U113" i="13"/>
  <c r="U114" i="13"/>
  <c r="U115" i="13"/>
  <c r="U116" i="13"/>
  <c r="U117" i="13"/>
  <c r="U118" i="13"/>
  <c r="U119" i="13"/>
  <c r="U120" i="13"/>
  <c r="U48" i="13" s="1"/>
  <c r="U121" i="13"/>
  <c r="U122" i="13"/>
  <c r="U123" i="13"/>
  <c r="U124" i="13"/>
  <c r="U125" i="13"/>
  <c r="U126" i="13"/>
  <c r="U127" i="13"/>
  <c r="U128" i="13"/>
  <c r="U56" i="13" s="1"/>
  <c r="U129" i="13"/>
  <c r="U130" i="13"/>
  <c r="U131" i="13"/>
  <c r="U132" i="13"/>
  <c r="U133" i="13"/>
  <c r="U134" i="13"/>
  <c r="U135" i="13"/>
  <c r="U136" i="13"/>
  <c r="U64" i="13" s="1"/>
  <c r="U137" i="13"/>
  <c r="T110" i="13"/>
  <c r="T111" i="13"/>
  <c r="T112" i="13"/>
  <c r="T113" i="13"/>
  <c r="T114" i="13"/>
  <c r="T115" i="13"/>
  <c r="T116" i="13"/>
  <c r="T117" i="13"/>
  <c r="T118" i="13"/>
  <c r="T119" i="13"/>
  <c r="T120" i="13"/>
  <c r="T121" i="13"/>
  <c r="T122" i="13"/>
  <c r="T123" i="13"/>
  <c r="T124" i="13"/>
  <c r="T125" i="13"/>
  <c r="T126" i="13"/>
  <c r="T127" i="13"/>
  <c r="T128" i="13"/>
  <c r="T129" i="13"/>
  <c r="T130" i="13"/>
  <c r="T131" i="13"/>
  <c r="T132" i="13"/>
  <c r="T133" i="13"/>
  <c r="T134" i="13"/>
  <c r="T62" i="13" s="1"/>
  <c r="T135" i="13"/>
  <c r="T63" i="13" s="1"/>
  <c r="T136" i="13"/>
  <c r="T137" i="13"/>
  <c r="S110" i="13"/>
  <c r="S38" i="13" s="1"/>
  <c r="S111" i="13"/>
  <c r="S112" i="13"/>
  <c r="S113" i="13"/>
  <c r="S114" i="13"/>
  <c r="S115" i="13"/>
  <c r="S116" i="13"/>
  <c r="S117" i="13"/>
  <c r="S118" i="13"/>
  <c r="S119" i="13"/>
  <c r="S120" i="13"/>
  <c r="S121" i="13"/>
  <c r="S122" i="13"/>
  <c r="S50" i="13" s="1"/>
  <c r="S123" i="13"/>
  <c r="S124" i="13"/>
  <c r="S125" i="13"/>
  <c r="S126" i="13"/>
  <c r="S127" i="13"/>
  <c r="S128" i="13"/>
  <c r="S129" i="13"/>
  <c r="S130" i="13"/>
  <c r="S131" i="13"/>
  <c r="S132" i="13"/>
  <c r="S133" i="13"/>
  <c r="S134" i="13"/>
  <c r="S62" i="13" s="1"/>
  <c r="S135" i="13"/>
  <c r="S136" i="13"/>
  <c r="S137" i="13"/>
  <c r="R110" i="13"/>
  <c r="R111" i="13"/>
  <c r="R112" i="13"/>
  <c r="R113" i="13"/>
  <c r="R114" i="13"/>
  <c r="R115" i="13"/>
  <c r="R43" i="13" s="1"/>
  <c r="R116" i="13"/>
  <c r="R117" i="13"/>
  <c r="R118" i="13"/>
  <c r="R119" i="13"/>
  <c r="R47" i="13" s="1"/>
  <c r="R120" i="13"/>
  <c r="R121" i="13"/>
  <c r="R122" i="13"/>
  <c r="R123" i="13"/>
  <c r="R124" i="13"/>
  <c r="R125" i="13"/>
  <c r="R126" i="13"/>
  <c r="R127" i="13"/>
  <c r="R128" i="13"/>
  <c r="R129" i="13"/>
  <c r="R130" i="13"/>
  <c r="R131" i="13"/>
  <c r="R59" i="13" s="1"/>
  <c r="R132" i="13"/>
  <c r="R133" i="13"/>
  <c r="R134" i="13"/>
  <c r="R62" i="13" s="1"/>
  <c r="R135" i="13"/>
  <c r="R63" i="13" s="1"/>
  <c r="R136" i="13"/>
  <c r="R137" i="13"/>
  <c r="Q110" i="13"/>
  <c r="Q111" i="13"/>
  <c r="Q138" i="13" s="1"/>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62" i="13" s="1"/>
  <c r="Q135" i="13"/>
  <c r="Q63" i="13" s="1"/>
  <c r="Q136" i="13"/>
  <c r="Q137" i="13"/>
  <c r="P110" i="13"/>
  <c r="P138" i="13" s="1"/>
  <c r="P111" i="13"/>
  <c r="P112" i="13"/>
  <c r="P113" i="13"/>
  <c r="P114" i="13"/>
  <c r="P115" i="13"/>
  <c r="P116" i="13"/>
  <c r="P117" i="13"/>
  <c r="P45" i="13" s="1"/>
  <c r="P118" i="13"/>
  <c r="P46" i="13" s="1"/>
  <c r="P119" i="13"/>
  <c r="P120" i="13"/>
  <c r="P122" i="13"/>
  <c r="P123" i="13"/>
  <c r="P51" i="13" s="1"/>
  <c r="P124" i="13"/>
  <c r="P125" i="13"/>
  <c r="P126" i="13"/>
  <c r="P127" i="13"/>
  <c r="P55" i="13" s="1"/>
  <c r="P128" i="13"/>
  <c r="P129" i="13"/>
  <c r="P130" i="13"/>
  <c r="P131" i="13"/>
  <c r="P59" i="13" s="1"/>
  <c r="P132" i="13"/>
  <c r="P133" i="13"/>
  <c r="P134" i="13"/>
  <c r="P135" i="13"/>
  <c r="P63" i="13" s="1"/>
  <c r="P136" i="13"/>
  <c r="P137" i="13"/>
  <c r="K138" i="13"/>
  <c r="J138" i="13"/>
  <c r="I138" i="13"/>
  <c r="H138" i="13"/>
  <c r="H66" i="13" s="1"/>
  <c r="G138" i="13"/>
  <c r="G66" i="13" s="1"/>
  <c r="F138" i="13"/>
  <c r="E138" i="13"/>
  <c r="D138" i="13"/>
  <c r="C138" i="13"/>
  <c r="B138" i="13"/>
  <c r="W73" i="13"/>
  <c r="W74" i="13"/>
  <c r="W75" i="13"/>
  <c r="W76" i="13"/>
  <c r="W41" i="13" s="1"/>
  <c r="W77" i="13"/>
  <c r="W78" i="13"/>
  <c r="W79" i="13"/>
  <c r="W44" i="13" s="1"/>
  <c r="W80" i="13"/>
  <c r="W45" i="13" s="1"/>
  <c r="W81" i="13"/>
  <c r="W82" i="13"/>
  <c r="W83" i="13"/>
  <c r="W84" i="13"/>
  <c r="W49" i="13" s="1"/>
  <c r="W85" i="13"/>
  <c r="W86" i="13"/>
  <c r="W87" i="13"/>
  <c r="W88" i="13"/>
  <c r="W53" i="13" s="1"/>
  <c r="W89" i="13"/>
  <c r="W90" i="13"/>
  <c r="W91" i="13"/>
  <c r="W92" i="13"/>
  <c r="W57" i="13" s="1"/>
  <c r="W93" i="13"/>
  <c r="W94" i="13"/>
  <c r="W95" i="13"/>
  <c r="W96" i="13"/>
  <c r="W61" i="13" s="1"/>
  <c r="W97" i="13"/>
  <c r="W98" i="13"/>
  <c r="W99" i="13"/>
  <c r="W100" i="13"/>
  <c r="V73" i="13"/>
  <c r="V38" i="13" s="1"/>
  <c r="V74" i="13"/>
  <c r="V75" i="13"/>
  <c r="V40" i="13" s="1"/>
  <c r="V76" i="13"/>
  <c r="V77" i="13"/>
  <c r="V42" i="13" s="1"/>
  <c r="V78" i="13"/>
  <c r="V79" i="13"/>
  <c r="V44" i="13" s="1"/>
  <c r="V80" i="13"/>
  <c r="V81" i="13"/>
  <c r="V46" i="13" s="1"/>
  <c r="V82" i="13"/>
  <c r="V83" i="13"/>
  <c r="V48" i="13" s="1"/>
  <c r="V84" i="13"/>
  <c r="V85" i="13"/>
  <c r="V50" i="13" s="1"/>
  <c r="V86" i="13"/>
  <c r="V87" i="13"/>
  <c r="V52" i="13" s="1"/>
  <c r="V88" i="13"/>
  <c r="V89" i="13"/>
  <c r="V54" i="13" s="1"/>
  <c r="V90" i="13"/>
  <c r="V91" i="13"/>
  <c r="V56" i="13" s="1"/>
  <c r="V92" i="13"/>
  <c r="V93" i="13"/>
  <c r="V58" i="13" s="1"/>
  <c r="V94" i="13"/>
  <c r="V95" i="13"/>
  <c r="V60" i="13" s="1"/>
  <c r="V96" i="13"/>
  <c r="V97" i="13"/>
  <c r="V98" i="13"/>
  <c r="V99" i="13"/>
  <c r="V64" i="13" s="1"/>
  <c r="V100" i="13"/>
  <c r="U73" i="13"/>
  <c r="U74" i="13"/>
  <c r="U75" i="13"/>
  <c r="U76" i="13"/>
  <c r="U41" i="13" s="1"/>
  <c r="U77" i="13"/>
  <c r="U42" i="13" s="1"/>
  <c r="U78" i="13"/>
  <c r="U79" i="13"/>
  <c r="U80" i="13"/>
  <c r="U45" i="13" s="1"/>
  <c r="U81" i="13"/>
  <c r="U82" i="13"/>
  <c r="U83" i="13"/>
  <c r="U84" i="13"/>
  <c r="U49" i="13" s="1"/>
  <c r="U85" i="13"/>
  <c r="U50" i="13" s="1"/>
  <c r="U86" i="13"/>
  <c r="U87" i="13"/>
  <c r="U88" i="13"/>
  <c r="U53" i="13" s="1"/>
  <c r="U89" i="13"/>
  <c r="U90" i="13"/>
  <c r="U91" i="13"/>
  <c r="U92" i="13"/>
  <c r="U57" i="13" s="1"/>
  <c r="U93" i="13"/>
  <c r="U58" i="13" s="1"/>
  <c r="U94" i="13"/>
  <c r="U95" i="13"/>
  <c r="U96" i="13"/>
  <c r="U61" i="13" s="1"/>
  <c r="U97" i="13"/>
  <c r="U98" i="13"/>
  <c r="U99" i="13"/>
  <c r="U100" i="13"/>
  <c r="T73" i="13"/>
  <c r="T74" i="13"/>
  <c r="T75" i="13"/>
  <c r="T76" i="13"/>
  <c r="T77" i="13"/>
  <c r="T78" i="13"/>
  <c r="T79" i="13"/>
  <c r="T44" i="13" s="1"/>
  <c r="T80" i="13"/>
  <c r="T81" i="13"/>
  <c r="T82" i="13"/>
  <c r="T47" i="13" s="1"/>
  <c r="T83" i="13"/>
  <c r="T48" i="13" s="1"/>
  <c r="T84" i="13"/>
  <c r="T85" i="13"/>
  <c r="T86" i="13"/>
  <c r="T87" i="13"/>
  <c r="T52" i="13" s="1"/>
  <c r="T88" i="13"/>
  <c r="T89" i="13"/>
  <c r="T90" i="13"/>
  <c r="T91" i="13"/>
  <c r="T56" i="13" s="1"/>
  <c r="T92" i="13"/>
  <c r="T93" i="13"/>
  <c r="T94" i="13"/>
  <c r="T95" i="13"/>
  <c r="T60" i="13" s="1"/>
  <c r="T96" i="13"/>
  <c r="T97" i="13"/>
  <c r="T98" i="13"/>
  <c r="T99" i="13"/>
  <c r="T64" i="13" s="1"/>
  <c r="T100" i="13"/>
  <c r="S73" i="13"/>
  <c r="S74" i="13"/>
  <c r="S75" i="13"/>
  <c r="S76" i="13"/>
  <c r="S41" i="13" s="1"/>
  <c r="S77" i="13"/>
  <c r="S78" i="13"/>
  <c r="S79" i="13"/>
  <c r="S80" i="13"/>
  <c r="S45" i="13" s="1"/>
  <c r="S81" i="13"/>
  <c r="S82" i="13"/>
  <c r="S83" i="13"/>
  <c r="S84" i="13"/>
  <c r="S49" i="13" s="1"/>
  <c r="S85" i="13"/>
  <c r="S86" i="13"/>
  <c r="S87" i="13"/>
  <c r="S88" i="13"/>
  <c r="S53" i="13" s="1"/>
  <c r="S89" i="13"/>
  <c r="S90" i="13"/>
  <c r="S91" i="13"/>
  <c r="S92" i="13"/>
  <c r="S57" i="13" s="1"/>
  <c r="S93" i="13"/>
  <c r="S94" i="13"/>
  <c r="S95" i="13"/>
  <c r="S96" i="13"/>
  <c r="S61" i="13" s="1"/>
  <c r="S97" i="13"/>
  <c r="S98" i="13"/>
  <c r="S99" i="13"/>
  <c r="S100"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Q73" i="13"/>
  <c r="Q74" i="13"/>
  <c r="Q75" i="13"/>
  <c r="Q76" i="13"/>
  <c r="Q41" i="13" s="1"/>
  <c r="Q77" i="13"/>
  <c r="Q78" i="13"/>
  <c r="Q79" i="13"/>
  <c r="Q80" i="13"/>
  <c r="Q45" i="13" s="1"/>
  <c r="Q81" i="13"/>
  <c r="Q82" i="13"/>
  <c r="Q83" i="13"/>
  <c r="Q84" i="13"/>
  <c r="Q49" i="13" s="1"/>
  <c r="Q85" i="13"/>
  <c r="Q86" i="13"/>
  <c r="Q87" i="13"/>
  <c r="Q88" i="13"/>
  <c r="Q53" i="13" s="1"/>
  <c r="Q89" i="13"/>
  <c r="Q90" i="13"/>
  <c r="Q91" i="13"/>
  <c r="Q92" i="13"/>
  <c r="Q57" i="13" s="1"/>
  <c r="Q93" i="13"/>
  <c r="Q94" i="13"/>
  <c r="Q95" i="13"/>
  <c r="Q96" i="13"/>
  <c r="Q61" i="13" s="1"/>
  <c r="Q97" i="13"/>
  <c r="Q98" i="13"/>
  <c r="Q99" i="13"/>
  <c r="Q100" i="13"/>
  <c r="P73" i="13"/>
  <c r="P74" i="13"/>
  <c r="P75" i="13"/>
  <c r="P76" i="13"/>
  <c r="P77" i="13"/>
  <c r="P78" i="13"/>
  <c r="P79" i="13"/>
  <c r="P44" i="13" s="1"/>
  <c r="P80" i="13"/>
  <c r="P81" i="13"/>
  <c r="P82" i="13"/>
  <c r="P83" i="13"/>
  <c r="P48" i="13" s="1"/>
  <c r="P84" i="13"/>
  <c r="P85" i="13"/>
  <c r="P86" i="13"/>
  <c r="P87" i="13"/>
  <c r="P88" i="13"/>
  <c r="P53" i="13" s="1"/>
  <c r="P89" i="13"/>
  <c r="P90" i="13"/>
  <c r="P91" i="13"/>
  <c r="P92" i="13"/>
  <c r="P57" i="13" s="1"/>
  <c r="P93" i="13"/>
  <c r="P94" i="13"/>
  <c r="P95" i="13"/>
  <c r="P96" i="13"/>
  <c r="P61" i="13" s="1"/>
  <c r="P97" i="13"/>
  <c r="P98" i="13"/>
  <c r="P99" i="13"/>
  <c r="P64" i="13" s="1"/>
  <c r="P100" i="13"/>
  <c r="P65" i="13" s="1"/>
  <c r="K101" i="13"/>
  <c r="J101" i="13"/>
  <c r="J66" i="13" s="1"/>
  <c r="I101" i="13"/>
  <c r="H101" i="13"/>
  <c r="G101" i="13"/>
  <c r="F101" i="13"/>
  <c r="F66" i="13" s="1"/>
  <c r="E101" i="13"/>
  <c r="D101" i="13"/>
  <c r="C101" i="13"/>
  <c r="B101" i="13"/>
  <c r="B66" i="13" s="1"/>
  <c r="W38" i="13"/>
  <c r="W42" i="13"/>
  <c r="W46" i="13"/>
  <c r="W50" i="13"/>
  <c r="W54" i="13"/>
  <c r="W58" i="13"/>
  <c r="W65" i="13"/>
  <c r="V61" i="13"/>
  <c r="V41" i="13"/>
  <c r="V45" i="13"/>
  <c r="V49" i="13"/>
  <c r="V53" i="13"/>
  <c r="V57" i="13"/>
  <c r="V62" i="13"/>
  <c r="U38" i="13"/>
  <c r="U44" i="13"/>
  <c r="U46" i="13"/>
  <c r="U52" i="13"/>
  <c r="U54" i="13"/>
  <c r="U60" i="13"/>
  <c r="U65" i="13"/>
  <c r="T61" i="13"/>
  <c r="T41" i="13"/>
  <c r="T45" i="13"/>
  <c r="T49" i="13"/>
  <c r="T53" i="13"/>
  <c r="T57" i="13"/>
  <c r="S48" i="13"/>
  <c r="S65" i="13"/>
  <c r="R61" i="13"/>
  <c r="R40" i="13"/>
  <c r="R41" i="13"/>
  <c r="R44" i="13"/>
  <c r="R45" i="13"/>
  <c r="R48" i="13"/>
  <c r="R49" i="13"/>
  <c r="R52" i="13"/>
  <c r="R53" i="13"/>
  <c r="R56" i="13"/>
  <c r="R57" i="13"/>
  <c r="R60" i="13"/>
  <c r="R64" i="13"/>
  <c r="R65" i="13"/>
  <c r="Q40" i="13"/>
  <c r="Q44" i="13"/>
  <c r="Q48" i="13"/>
  <c r="Q50" i="13"/>
  <c r="Q52" i="13"/>
  <c r="Q56" i="13"/>
  <c r="Q58" i="13"/>
  <c r="Q60" i="13"/>
  <c r="Q64" i="13"/>
  <c r="Q65" i="13"/>
  <c r="P39" i="13"/>
  <c r="P41" i="13"/>
  <c r="P43" i="13"/>
  <c r="P47" i="13"/>
  <c r="P52" i="13"/>
  <c r="P56" i="13"/>
  <c r="P60" i="13"/>
  <c r="K61" i="13"/>
  <c r="K38" i="13"/>
  <c r="K39" i="13"/>
  <c r="K40" i="13"/>
  <c r="K41" i="13"/>
  <c r="K42" i="13"/>
  <c r="K43" i="13"/>
  <c r="K44" i="13"/>
  <c r="K45" i="13"/>
  <c r="K46" i="13"/>
  <c r="K48" i="13"/>
  <c r="K49" i="13"/>
  <c r="K50" i="13"/>
  <c r="K51" i="13"/>
  <c r="K52" i="13"/>
  <c r="K53" i="13"/>
  <c r="K54" i="13"/>
  <c r="K55" i="13"/>
  <c r="K56" i="13"/>
  <c r="K57" i="13"/>
  <c r="K58" i="13"/>
  <c r="K59" i="13"/>
  <c r="K60" i="13"/>
  <c r="K62" i="13"/>
  <c r="K63" i="13"/>
  <c r="K64" i="13"/>
  <c r="K65" i="13"/>
  <c r="J61" i="13"/>
  <c r="J38" i="13"/>
  <c r="J39" i="13"/>
  <c r="J40" i="13"/>
  <c r="J41" i="13"/>
  <c r="J42" i="13"/>
  <c r="J43" i="13"/>
  <c r="J44" i="13"/>
  <c r="J45" i="13"/>
  <c r="J13" i="13" s="1"/>
  <c r="J46" i="13"/>
  <c r="J48" i="13"/>
  <c r="J49" i="13"/>
  <c r="J50" i="13"/>
  <c r="J51" i="13"/>
  <c r="J52" i="13"/>
  <c r="J53" i="13"/>
  <c r="J54" i="13"/>
  <c r="J55" i="13"/>
  <c r="J56" i="13"/>
  <c r="J57" i="13"/>
  <c r="J58" i="13"/>
  <c r="J59" i="13"/>
  <c r="J60" i="13"/>
  <c r="J62" i="13"/>
  <c r="J63" i="13"/>
  <c r="J64" i="13"/>
  <c r="J65" i="13"/>
  <c r="I61" i="13"/>
  <c r="I38" i="13"/>
  <c r="I39" i="13"/>
  <c r="I40" i="13"/>
  <c r="I8" i="13" s="1"/>
  <c r="I41" i="13"/>
  <c r="I42" i="13"/>
  <c r="I43" i="13"/>
  <c r="I11" i="13" s="1"/>
  <c r="I44" i="13"/>
  <c r="I12" i="13" s="1"/>
  <c r="I45" i="13"/>
  <c r="I46" i="13"/>
  <c r="I47" i="13"/>
  <c r="I15" i="13" s="1"/>
  <c r="I48" i="13"/>
  <c r="I16" i="13" s="1"/>
  <c r="I49" i="13"/>
  <c r="I50" i="13"/>
  <c r="I51" i="13"/>
  <c r="I19" i="13" s="1"/>
  <c r="I52" i="13"/>
  <c r="I20" i="13" s="1"/>
  <c r="I53" i="13"/>
  <c r="I54" i="13"/>
  <c r="I55" i="13"/>
  <c r="I56" i="13"/>
  <c r="I24" i="13" s="1"/>
  <c r="I57" i="13"/>
  <c r="I58" i="13"/>
  <c r="I59" i="13"/>
  <c r="I27" i="13" s="1"/>
  <c r="I60" i="13"/>
  <c r="I62" i="13"/>
  <c r="I63" i="13"/>
  <c r="I64" i="13"/>
  <c r="I65" i="13"/>
  <c r="I33" i="13" s="1"/>
  <c r="H61" i="13"/>
  <c r="H38" i="13"/>
  <c r="H39" i="13"/>
  <c r="H40" i="13"/>
  <c r="H41" i="13"/>
  <c r="H42" i="13"/>
  <c r="H43" i="13"/>
  <c r="H44" i="13"/>
  <c r="H45" i="13"/>
  <c r="H46" i="13"/>
  <c r="H47" i="13"/>
  <c r="H48" i="13"/>
  <c r="H49" i="13"/>
  <c r="H50" i="13"/>
  <c r="H51" i="13"/>
  <c r="H52" i="13"/>
  <c r="H53" i="13"/>
  <c r="H54" i="13"/>
  <c r="H55" i="13"/>
  <c r="H56" i="13"/>
  <c r="H57" i="13"/>
  <c r="H58" i="13"/>
  <c r="H59" i="13"/>
  <c r="H60" i="13"/>
  <c r="H62" i="13"/>
  <c r="H63" i="13"/>
  <c r="H64" i="13"/>
  <c r="H65" i="13"/>
  <c r="G61" i="13"/>
  <c r="G38" i="13"/>
  <c r="G39" i="13"/>
  <c r="G40" i="13"/>
  <c r="G41" i="13"/>
  <c r="G42" i="13"/>
  <c r="G43" i="13"/>
  <c r="G44" i="13"/>
  <c r="G45" i="13"/>
  <c r="G46" i="13"/>
  <c r="G47" i="13"/>
  <c r="G48" i="13"/>
  <c r="G49" i="13"/>
  <c r="G50" i="13"/>
  <c r="G51" i="13"/>
  <c r="G52" i="13"/>
  <c r="G53" i="13"/>
  <c r="G54" i="13"/>
  <c r="G55" i="13"/>
  <c r="G56" i="13"/>
  <c r="G57" i="13"/>
  <c r="G58" i="13"/>
  <c r="G59" i="13"/>
  <c r="G60" i="13"/>
  <c r="G62" i="13"/>
  <c r="G63" i="13"/>
  <c r="G64" i="13"/>
  <c r="G65" i="13"/>
  <c r="F61" i="13"/>
  <c r="F38" i="13"/>
  <c r="F39" i="13"/>
  <c r="F40" i="13"/>
  <c r="F41" i="13"/>
  <c r="F42" i="13"/>
  <c r="F43" i="13"/>
  <c r="F44" i="13"/>
  <c r="F45" i="13"/>
  <c r="F46" i="13"/>
  <c r="F47" i="13"/>
  <c r="F48" i="13"/>
  <c r="F49" i="13"/>
  <c r="F50" i="13"/>
  <c r="F51" i="13"/>
  <c r="F52" i="13"/>
  <c r="F53" i="13"/>
  <c r="F54" i="13"/>
  <c r="F55" i="13"/>
  <c r="F56" i="13"/>
  <c r="F57" i="13"/>
  <c r="F58" i="13"/>
  <c r="F59" i="13"/>
  <c r="F60" i="13"/>
  <c r="F62" i="13"/>
  <c r="F63" i="13"/>
  <c r="F64" i="13"/>
  <c r="F65" i="13"/>
  <c r="E61" i="13"/>
  <c r="E38" i="13"/>
  <c r="E39" i="13"/>
  <c r="E40" i="13"/>
  <c r="E41" i="13"/>
  <c r="E42" i="13"/>
  <c r="E10" i="13" s="1"/>
  <c r="E43" i="13"/>
  <c r="E44" i="13"/>
  <c r="E45" i="13"/>
  <c r="E13" i="13" s="1"/>
  <c r="E46" i="13"/>
  <c r="E47" i="13"/>
  <c r="E48" i="13"/>
  <c r="E49" i="13"/>
  <c r="E50" i="13"/>
  <c r="E18" i="13" s="1"/>
  <c r="E51" i="13"/>
  <c r="E52" i="13"/>
  <c r="E53" i="13"/>
  <c r="E54" i="13"/>
  <c r="E55" i="13"/>
  <c r="E56" i="13"/>
  <c r="E57" i="13"/>
  <c r="E25" i="13" s="1"/>
  <c r="E58" i="13"/>
  <c r="E26" i="13" s="1"/>
  <c r="E59" i="13"/>
  <c r="E60" i="13"/>
  <c r="E62" i="13"/>
  <c r="E63" i="13"/>
  <c r="E64" i="13"/>
  <c r="E65" i="13"/>
  <c r="D61" i="13"/>
  <c r="D38" i="13"/>
  <c r="D39" i="13"/>
  <c r="D40" i="13"/>
  <c r="D41" i="13"/>
  <c r="D42" i="13"/>
  <c r="D43" i="13"/>
  <c r="D44" i="13"/>
  <c r="D45" i="13"/>
  <c r="D46" i="13"/>
  <c r="D47" i="13"/>
  <c r="D48" i="13"/>
  <c r="D50" i="13"/>
  <c r="D51" i="13"/>
  <c r="D52" i="13"/>
  <c r="D53" i="13"/>
  <c r="D54" i="13"/>
  <c r="D55" i="13"/>
  <c r="D56" i="13"/>
  <c r="D57" i="13"/>
  <c r="D58" i="13"/>
  <c r="D59" i="13"/>
  <c r="D60" i="13"/>
  <c r="D62" i="13"/>
  <c r="D63" i="13"/>
  <c r="D64" i="13"/>
  <c r="D65" i="13"/>
  <c r="C61" i="13"/>
  <c r="C38" i="13"/>
  <c r="C39" i="13"/>
  <c r="C40" i="13"/>
  <c r="C41" i="13"/>
  <c r="C42" i="13"/>
  <c r="C43" i="13"/>
  <c r="C44" i="13"/>
  <c r="C45" i="13"/>
  <c r="C46" i="13"/>
  <c r="C47" i="13"/>
  <c r="C48" i="13"/>
  <c r="C50" i="13"/>
  <c r="C51" i="13"/>
  <c r="C52" i="13"/>
  <c r="C53" i="13"/>
  <c r="C54" i="13"/>
  <c r="C55" i="13"/>
  <c r="C56" i="13"/>
  <c r="C57" i="13"/>
  <c r="C58" i="13"/>
  <c r="C59" i="13"/>
  <c r="C60" i="13"/>
  <c r="C62" i="13"/>
  <c r="C63" i="13"/>
  <c r="C64" i="13"/>
  <c r="C65" i="13"/>
  <c r="B61" i="13"/>
  <c r="B29" i="13" s="1"/>
  <c r="B38" i="13"/>
  <c r="B39" i="13"/>
  <c r="B40" i="13"/>
  <c r="B41" i="13"/>
  <c r="B42" i="13"/>
  <c r="B43" i="13"/>
  <c r="B44" i="13"/>
  <c r="B45" i="13"/>
  <c r="B13" i="13" s="1"/>
  <c r="B46" i="13"/>
  <c r="B47" i="13"/>
  <c r="B48" i="13"/>
  <c r="B50" i="13"/>
  <c r="B51" i="13"/>
  <c r="B52" i="13"/>
  <c r="B53" i="13"/>
  <c r="B54" i="13"/>
  <c r="B55" i="13"/>
  <c r="B56" i="13"/>
  <c r="B57" i="13"/>
  <c r="B58" i="13"/>
  <c r="B59" i="13"/>
  <c r="B60" i="13"/>
  <c r="B62" i="13"/>
  <c r="B63" i="13"/>
  <c r="B64" i="13"/>
  <c r="B65" i="13"/>
  <c r="I66" i="13"/>
  <c r="I34" i="13" s="1"/>
  <c r="E66" i="13"/>
  <c r="E34" i="13" s="1"/>
  <c r="E33" i="13"/>
  <c r="I31" i="13"/>
  <c r="E31" i="13"/>
  <c r="E30" i="13"/>
  <c r="E29" i="13"/>
  <c r="I28" i="13"/>
  <c r="E28" i="13"/>
  <c r="I26" i="13"/>
  <c r="E24" i="13"/>
  <c r="I23" i="13"/>
  <c r="I22" i="13"/>
  <c r="E22" i="13"/>
  <c r="E21" i="13"/>
  <c r="E20" i="13"/>
  <c r="I18" i="13"/>
  <c r="E17" i="13"/>
  <c r="E16" i="13"/>
  <c r="I14" i="13"/>
  <c r="E14" i="13"/>
  <c r="I13" i="13"/>
  <c r="G12" i="13"/>
  <c r="E12" i="13"/>
  <c r="I10" i="13"/>
  <c r="I9" i="13"/>
  <c r="E9" i="13"/>
  <c r="E8" i="13"/>
  <c r="E7" i="13"/>
  <c r="I6" i="13"/>
  <c r="E6" i="13"/>
  <c r="J26" i="89"/>
  <c r="T38" i="63"/>
  <c r="T37" i="64"/>
  <c r="S37" i="64"/>
  <c r="J151" i="71"/>
  <c r="K151" i="71"/>
  <c r="R151" i="71"/>
  <c r="B40" i="72"/>
  <c r="B42" i="72" s="1"/>
  <c r="C40" i="72"/>
  <c r="D40" i="72"/>
  <c r="D42" i="72" s="1"/>
  <c r="E40" i="72"/>
  <c r="F40" i="72"/>
  <c r="F42" i="72"/>
  <c r="G40" i="72"/>
  <c r="G42" i="72" s="1"/>
  <c r="H40" i="72"/>
  <c r="H42" i="72"/>
  <c r="I40" i="72"/>
  <c r="J40" i="72"/>
  <c r="K40" i="72"/>
  <c r="K42" i="72"/>
  <c r="B41" i="72"/>
  <c r="C41" i="72"/>
  <c r="C42" i="72" s="1"/>
  <c r="D41" i="72"/>
  <c r="E41" i="72"/>
  <c r="E42" i="72" s="1"/>
  <c r="F41" i="72"/>
  <c r="G41" i="72"/>
  <c r="H41" i="72"/>
  <c r="I41" i="72"/>
  <c r="J41" i="72"/>
  <c r="J42" i="72" s="1"/>
  <c r="K41" i="72"/>
  <c r="M40" i="72"/>
  <c r="M42" i="72" s="1"/>
  <c r="N40" i="72"/>
  <c r="N42" i="72" s="1"/>
  <c r="C109" i="14" s="1"/>
  <c r="D80" i="119" s="1"/>
  <c r="M41" i="72"/>
  <c r="N41" i="72"/>
  <c r="L40" i="72"/>
  <c r="L42" i="72" s="1"/>
  <c r="L41" i="72"/>
  <c r="N40" i="120"/>
  <c r="K40" i="83"/>
  <c r="C42" i="83"/>
  <c r="D42" i="83"/>
  <c r="G42" i="83"/>
  <c r="H42" i="83"/>
  <c r="K42" i="83"/>
  <c r="C45" i="14" s="1"/>
  <c r="D33" i="119" s="1"/>
  <c r="C40" i="83"/>
  <c r="D40" i="83"/>
  <c r="E40" i="83"/>
  <c r="F40" i="83"/>
  <c r="G40" i="83"/>
  <c r="H40" i="83"/>
  <c r="I40" i="83"/>
  <c r="J40" i="83"/>
  <c r="C41" i="83"/>
  <c r="D41" i="83"/>
  <c r="E41" i="83"/>
  <c r="F41" i="83"/>
  <c r="G41" i="83"/>
  <c r="H41" i="83"/>
  <c r="I41" i="83"/>
  <c r="J41" i="83"/>
  <c r="K41" i="83"/>
  <c r="B41" i="83"/>
  <c r="B40" i="83"/>
  <c r="B42" i="83" s="1"/>
  <c r="C68" i="82"/>
  <c r="C67" i="82"/>
  <c r="K38" i="5"/>
  <c r="C98" i="14"/>
  <c r="D74" i="119" s="1"/>
  <c r="G32" i="3"/>
  <c r="G34" i="3" s="1"/>
  <c r="G33" i="3"/>
  <c r="D32" i="3"/>
  <c r="D33" i="3"/>
  <c r="E33" i="3"/>
  <c r="E34" i="3" s="1"/>
  <c r="E32" i="3"/>
  <c r="F6" i="3"/>
  <c r="F7" i="3"/>
  <c r="F8" i="3"/>
  <c r="F9" i="3"/>
  <c r="F10" i="3"/>
  <c r="F11" i="3"/>
  <c r="F12" i="3"/>
  <c r="F13" i="3"/>
  <c r="F14" i="3"/>
  <c r="F15" i="3"/>
  <c r="F16" i="3"/>
  <c r="F17" i="3"/>
  <c r="F18" i="3"/>
  <c r="F19" i="3"/>
  <c r="F20" i="3"/>
  <c r="F21" i="3"/>
  <c r="F22" i="3"/>
  <c r="F23" i="3"/>
  <c r="F24" i="3"/>
  <c r="F25" i="3"/>
  <c r="F26" i="3"/>
  <c r="F27" i="3"/>
  <c r="F28" i="3"/>
  <c r="F29" i="3"/>
  <c r="F30" i="3"/>
  <c r="F31" i="3"/>
  <c r="F5" i="3"/>
  <c r="D34" i="3"/>
  <c r="C10" i="65"/>
  <c r="D10" i="65"/>
  <c r="E10" i="65"/>
  <c r="F10" i="65"/>
  <c r="G10" i="65"/>
  <c r="G46" i="65" s="1"/>
  <c r="G48" i="65" s="1"/>
  <c r="H10" i="65"/>
  <c r="I10" i="65"/>
  <c r="J10" i="65"/>
  <c r="K10" i="65"/>
  <c r="K46" i="65" s="1"/>
  <c r="L10" i="65"/>
  <c r="M10" i="65"/>
  <c r="N10" i="65"/>
  <c r="O10" i="65"/>
  <c r="O47" i="65" s="1"/>
  <c r="P10" i="65"/>
  <c r="Q10" i="65"/>
  <c r="R10" i="65"/>
  <c r="S10" i="65"/>
  <c r="S46" i="65" s="1"/>
  <c r="T10" i="65"/>
  <c r="C11" i="65"/>
  <c r="D11" i="65"/>
  <c r="E11" i="65"/>
  <c r="E46" i="65" s="1"/>
  <c r="F11" i="65"/>
  <c r="G11" i="65"/>
  <c r="H11" i="65"/>
  <c r="I11" i="65"/>
  <c r="J11" i="65"/>
  <c r="K11" i="65"/>
  <c r="L11" i="65"/>
  <c r="M11" i="65"/>
  <c r="M46" i="65" s="1"/>
  <c r="M48" i="65" s="1"/>
  <c r="N11" i="65"/>
  <c r="O11" i="65"/>
  <c r="P11" i="65"/>
  <c r="Q11" i="65"/>
  <c r="Q46" i="65" s="1"/>
  <c r="Q48" i="65" s="1"/>
  <c r="R11" i="65"/>
  <c r="S11" i="65"/>
  <c r="T11" i="65"/>
  <c r="C12" i="65"/>
  <c r="D12" i="65"/>
  <c r="E12" i="65"/>
  <c r="F12" i="65"/>
  <c r="G12" i="65"/>
  <c r="H12" i="65"/>
  <c r="I12" i="65"/>
  <c r="J12" i="65"/>
  <c r="K12" i="65"/>
  <c r="L12" i="65"/>
  <c r="M12" i="65"/>
  <c r="N12" i="65"/>
  <c r="O12" i="65"/>
  <c r="P12" i="65"/>
  <c r="Q12" i="65"/>
  <c r="R12" i="65"/>
  <c r="S12" i="65"/>
  <c r="T12" i="65"/>
  <c r="C13" i="65"/>
  <c r="D13" i="65"/>
  <c r="E13" i="65"/>
  <c r="F13" i="65"/>
  <c r="G13" i="65"/>
  <c r="H13" i="65"/>
  <c r="I13" i="65"/>
  <c r="J13" i="65"/>
  <c r="K13" i="65"/>
  <c r="L13" i="65"/>
  <c r="M13" i="65"/>
  <c r="N13" i="65"/>
  <c r="O13" i="65"/>
  <c r="P13" i="65"/>
  <c r="Q13" i="65"/>
  <c r="R13" i="65"/>
  <c r="S13" i="65"/>
  <c r="T13" i="65"/>
  <c r="C14" i="65"/>
  <c r="D14" i="65"/>
  <c r="E14" i="65"/>
  <c r="F14" i="65"/>
  <c r="G14" i="65"/>
  <c r="H14" i="65"/>
  <c r="I14" i="65"/>
  <c r="J14" i="65"/>
  <c r="K14" i="65"/>
  <c r="L14" i="65"/>
  <c r="M14" i="65"/>
  <c r="N14" i="65"/>
  <c r="O14" i="65"/>
  <c r="P14" i="65"/>
  <c r="Q14" i="65"/>
  <c r="R14" i="65"/>
  <c r="S14" i="65"/>
  <c r="T14" i="65"/>
  <c r="C15" i="65"/>
  <c r="D15" i="65"/>
  <c r="E15" i="65"/>
  <c r="F15" i="65"/>
  <c r="G15" i="65"/>
  <c r="H15" i="65"/>
  <c r="I15" i="65"/>
  <c r="J15" i="65"/>
  <c r="K15" i="65"/>
  <c r="L15" i="65"/>
  <c r="M15" i="65"/>
  <c r="N15" i="65"/>
  <c r="O15" i="65"/>
  <c r="P15" i="65"/>
  <c r="Q15" i="65"/>
  <c r="R15" i="65"/>
  <c r="S15" i="65"/>
  <c r="T15" i="65"/>
  <c r="C16" i="65"/>
  <c r="D16" i="65"/>
  <c r="E16" i="65"/>
  <c r="F16" i="65"/>
  <c r="G16" i="65"/>
  <c r="H16" i="65"/>
  <c r="I16" i="65"/>
  <c r="J16" i="65"/>
  <c r="K16" i="65"/>
  <c r="L16" i="65"/>
  <c r="M16" i="65"/>
  <c r="N16" i="65"/>
  <c r="O16" i="65"/>
  <c r="P16" i="65"/>
  <c r="Q16" i="65"/>
  <c r="R16" i="65"/>
  <c r="S16" i="65"/>
  <c r="T16" i="65"/>
  <c r="C17" i="65"/>
  <c r="D17" i="65"/>
  <c r="E17" i="65"/>
  <c r="F17" i="65"/>
  <c r="G17" i="65"/>
  <c r="H17" i="65"/>
  <c r="I17" i="65"/>
  <c r="J17" i="65"/>
  <c r="K17" i="65"/>
  <c r="L17" i="65"/>
  <c r="M17" i="65"/>
  <c r="N17" i="65"/>
  <c r="O17" i="65"/>
  <c r="P17" i="65"/>
  <c r="Q17" i="65"/>
  <c r="R17" i="65"/>
  <c r="S17" i="65"/>
  <c r="T17" i="65"/>
  <c r="C18" i="65"/>
  <c r="D18" i="65"/>
  <c r="E18" i="65"/>
  <c r="F18" i="65"/>
  <c r="G18" i="65"/>
  <c r="H18" i="65"/>
  <c r="I18" i="65"/>
  <c r="J18" i="65"/>
  <c r="K18" i="65"/>
  <c r="L18" i="65"/>
  <c r="M18" i="65"/>
  <c r="N18" i="65"/>
  <c r="O18" i="65"/>
  <c r="P18" i="65"/>
  <c r="Q18" i="65"/>
  <c r="R18" i="65"/>
  <c r="S18" i="65"/>
  <c r="T18" i="65"/>
  <c r="C19" i="65"/>
  <c r="D19" i="65"/>
  <c r="E19" i="65"/>
  <c r="F19" i="65"/>
  <c r="G19" i="65"/>
  <c r="H19" i="65"/>
  <c r="I19" i="65"/>
  <c r="J19" i="65"/>
  <c r="K19" i="65"/>
  <c r="L19" i="65"/>
  <c r="M19" i="65"/>
  <c r="N19" i="65"/>
  <c r="O19" i="65"/>
  <c r="P19" i="65"/>
  <c r="Q19" i="65"/>
  <c r="R19" i="65"/>
  <c r="S19" i="65"/>
  <c r="T19" i="65"/>
  <c r="C20" i="65"/>
  <c r="D20" i="65"/>
  <c r="E20" i="65"/>
  <c r="F20" i="65"/>
  <c r="G20" i="65"/>
  <c r="H20" i="65"/>
  <c r="I20" i="65"/>
  <c r="J20" i="65"/>
  <c r="K20" i="65"/>
  <c r="L20" i="65"/>
  <c r="M20" i="65"/>
  <c r="N20" i="65"/>
  <c r="O20" i="65"/>
  <c r="P20" i="65"/>
  <c r="Q20" i="65"/>
  <c r="R20" i="65"/>
  <c r="S20" i="65"/>
  <c r="T20" i="65"/>
  <c r="C21" i="65"/>
  <c r="D21" i="65"/>
  <c r="E21" i="65"/>
  <c r="F21" i="65"/>
  <c r="G21" i="65"/>
  <c r="H21" i="65"/>
  <c r="I21" i="65"/>
  <c r="J21" i="65"/>
  <c r="K21" i="65"/>
  <c r="L21" i="65"/>
  <c r="M21" i="65"/>
  <c r="N21" i="65"/>
  <c r="O21" i="65"/>
  <c r="P21" i="65"/>
  <c r="Q21" i="65"/>
  <c r="R21" i="65"/>
  <c r="S21" i="65"/>
  <c r="T21" i="65"/>
  <c r="C22" i="65"/>
  <c r="D22" i="65"/>
  <c r="E22" i="65"/>
  <c r="F22" i="65"/>
  <c r="G22" i="65"/>
  <c r="H22" i="65"/>
  <c r="I22" i="65"/>
  <c r="J22" i="65"/>
  <c r="K22" i="65"/>
  <c r="L22" i="65"/>
  <c r="M22" i="65"/>
  <c r="N22" i="65"/>
  <c r="O22" i="65"/>
  <c r="P22" i="65"/>
  <c r="Q22" i="65"/>
  <c r="R22" i="65"/>
  <c r="S22" i="65"/>
  <c r="T22" i="65"/>
  <c r="C23" i="65"/>
  <c r="D23" i="65"/>
  <c r="E23" i="65"/>
  <c r="F23" i="65"/>
  <c r="G23" i="65"/>
  <c r="H23" i="65"/>
  <c r="I23" i="65"/>
  <c r="J23" i="65"/>
  <c r="K23" i="65"/>
  <c r="L23" i="65"/>
  <c r="M23" i="65"/>
  <c r="N23" i="65"/>
  <c r="O23" i="65"/>
  <c r="P23" i="65"/>
  <c r="Q23" i="65"/>
  <c r="R23" i="65"/>
  <c r="S23" i="65"/>
  <c r="T23" i="65"/>
  <c r="C24" i="65"/>
  <c r="D24" i="65"/>
  <c r="E24" i="65"/>
  <c r="F24" i="65"/>
  <c r="G24" i="65"/>
  <c r="H24" i="65"/>
  <c r="I24" i="65"/>
  <c r="J24" i="65"/>
  <c r="K24" i="65"/>
  <c r="L24" i="65"/>
  <c r="M24" i="65"/>
  <c r="N24" i="65"/>
  <c r="O24" i="65"/>
  <c r="P24" i="65"/>
  <c r="Q24" i="65"/>
  <c r="R24" i="65"/>
  <c r="S24" i="65"/>
  <c r="T24" i="65"/>
  <c r="C25" i="65"/>
  <c r="D25" i="65"/>
  <c r="E25" i="65"/>
  <c r="F25" i="65"/>
  <c r="G25" i="65"/>
  <c r="H25" i="65"/>
  <c r="I25" i="65"/>
  <c r="J25" i="65"/>
  <c r="K25" i="65"/>
  <c r="L25" i="65"/>
  <c r="M25" i="65"/>
  <c r="N25" i="65"/>
  <c r="O25" i="65"/>
  <c r="P25" i="65"/>
  <c r="Q25" i="65"/>
  <c r="R25" i="65"/>
  <c r="S25" i="65"/>
  <c r="T25" i="65"/>
  <c r="C26" i="65"/>
  <c r="D26" i="65"/>
  <c r="E26" i="65"/>
  <c r="F26" i="65"/>
  <c r="G26" i="65"/>
  <c r="H26" i="65"/>
  <c r="I26" i="65"/>
  <c r="J26" i="65"/>
  <c r="K26" i="65"/>
  <c r="L26" i="65"/>
  <c r="M26" i="65"/>
  <c r="N26" i="65"/>
  <c r="O26" i="65"/>
  <c r="P26" i="65"/>
  <c r="Q26" i="65"/>
  <c r="R26" i="65"/>
  <c r="S26" i="65"/>
  <c r="T26" i="65"/>
  <c r="C27" i="65"/>
  <c r="D27" i="65"/>
  <c r="E27" i="65"/>
  <c r="F27" i="65"/>
  <c r="G27" i="65"/>
  <c r="H27" i="65"/>
  <c r="I27" i="65"/>
  <c r="J27" i="65"/>
  <c r="K27" i="65"/>
  <c r="L27" i="65"/>
  <c r="M27" i="65"/>
  <c r="N27" i="65"/>
  <c r="O27" i="65"/>
  <c r="P27" i="65"/>
  <c r="Q27" i="65"/>
  <c r="R27" i="65"/>
  <c r="S27" i="65"/>
  <c r="T27" i="65"/>
  <c r="C28" i="65"/>
  <c r="D28" i="65"/>
  <c r="E28" i="65"/>
  <c r="F28" i="65"/>
  <c r="G28" i="65"/>
  <c r="H28" i="65"/>
  <c r="I28" i="65"/>
  <c r="J28" i="65"/>
  <c r="K28" i="65"/>
  <c r="L28" i="65"/>
  <c r="M28" i="65"/>
  <c r="N28" i="65"/>
  <c r="O28" i="65"/>
  <c r="P28" i="65"/>
  <c r="Q28" i="65"/>
  <c r="R28" i="65"/>
  <c r="S28" i="65"/>
  <c r="T28" i="65"/>
  <c r="C29" i="65"/>
  <c r="D29" i="65"/>
  <c r="E29" i="65"/>
  <c r="F29" i="65"/>
  <c r="G29" i="65"/>
  <c r="H29" i="65"/>
  <c r="I29" i="65"/>
  <c r="J29" i="65"/>
  <c r="K29" i="65"/>
  <c r="L29" i="65"/>
  <c r="M29" i="65"/>
  <c r="N29" i="65"/>
  <c r="O29" i="65"/>
  <c r="P29" i="65"/>
  <c r="Q29" i="65"/>
  <c r="R29" i="65"/>
  <c r="S29" i="65"/>
  <c r="T29" i="65"/>
  <c r="C30" i="65"/>
  <c r="D30" i="65"/>
  <c r="E30" i="65"/>
  <c r="F30" i="65"/>
  <c r="G30" i="65"/>
  <c r="H30" i="65"/>
  <c r="I30" i="65"/>
  <c r="J30" i="65"/>
  <c r="K30" i="65"/>
  <c r="L30" i="65"/>
  <c r="M30" i="65"/>
  <c r="N30" i="65"/>
  <c r="O30" i="65"/>
  <c r="P30" i="65"/>
  <c r="Q30" i="65"/>
  <c r="R30" i="65"/>
  <c r="S30" i="65"/>
  <c r="T30" i="65"/>
  <c r="C31" i="65"/>
  <c r="D31" i="65"/>
  <c r="E31" i="65"/>
  <c r="F31" i="65"/>
  <c r="G31" i="65"/>
  <c r="H31" i="65"/>
  <c r="I31" i="65"/>
  <c r="J31" i="65"/>
  <c r="K31" i="65"/>
  <c r="L31" i="65"/>
  <c r="M31" i="65"/>
  <c r="N31" i="65"/>
  <c r="O31" i="65"/>
  <c r="P31" i="65"/>
  <c r="Q31" i="65"/>
  <c r="R31" i="65"/>
  <c r="S31" i="65"/>
  <c r="T31" i="65"/>
  <c r="C32" i="65"/>
  <c r="D32" i="65"/>
  <c r="E32" i="65"/>
  <c r="F32" i="65"/>
  <c r="G32" i="65"/>
  <c r="H32" i="65"/>
  <c r="I32" i="65"/>
  <c r="J32" i="65"/>
  <c r="K32" i="65"/>
  <c r="L32" i="65"/>
  <c r="M32" i="65"/>
  <c r="N32" i="65"/>
  <c r="O32" i="65"/>
  <c r="P32" i="65"/>
  <c r="Q32" i="65"/>
  <c r="R32" i="65"/>
  <c r="S32" i="65"/>
  <c r="T32" i="65"/>
  <c r="C33" i="65"/>
  <c r="D33" i="65"/>
  <c r="E33" i="65"/>
  <c r="F33" i="65"/>
  <c r="G33" i="65"/>
  <c r="H33" i="65"/>
  <c r="I33" i="65"/>
  <c r="J33" i="65"/>
  <c r="K33" i="65"/>
  <c r="L33" i="65"/>
  <c r="M33" i="65"/>
  <c r="N33" i="65"/>
  <c r="O33" i="65"/>
  <c r="P33" i="65"/>
  <c r="Q33" i="65"/>
  <c r="R33" i="65"/>
  <c r="S33" i="65"/>
  <c r="T33" i="65"/>
  <c r="C34" i="65"/>
  <c r="D34" i="65"/>
  <c r="E34" i="65"/>
  <c r="F34" i="65"/>
  <c r="G34" i="65"/>
  <c r="H34" i="65"/>
  <c r="I34" i="65"/>
  <c r="J34" i="65"/>
  <c r="K34" i="65"/>
  <c r="L34" i="65"/>
  <c r="M34" i="65"/>
  <c r="N34" i="65"/>
  <c r="O34" i="65"/>
  <c r="P34" i="65"/>
  <c r="Q34" i="65"/>
  <c r="R34" i="65"/>
  <c r="S34" i="65"/>
  <c r="T34" i="65"/>
  <c r="C35" i="65"/>
  <c r="D35" i="65"/>
  <c r="E35" i="65"/>
  <c r="F35" i="65"/>
  <c r="G35" i="65"/>
  <c r="H35" i="65"/>
  <c r="I35" i="65"/>
  <c r="J35" i="65"/>
  <c r="K35" i="65"/>
  <c r="L35" i="65"/>
  <c r="M35" i="65"/>
  <c r="N35" i="65"/>
  <c r="O35" i="65"/>
  <c r="P35" i="65"/>
  <c r="Q35" i="65"/>
  <c r="R35" i="65"/>
  <c r="S35" i="65"/>
  <c r="T35" i="65"/>
  <c r="C36" i="65"/>
  <c r="D36" i="65"/>
  <c r="E36" i="65"/>
  <c r="F36" i="65"/>
  <c r="G36" i="65"/>
  <c r="H36" i="65"/>
  <c r="I36" i="65"/>
  <c r="J36" i="65"/>
  <c r="K36" i="65"/>
  <c r="L36" i="65"/>
  <c r="M36" i="65"/>
  <c r="N36" i="65"/>
  <c r="O36" i="65"/>
  <c r="P36" i="65"/>
  <c r="Q36" i="65"/>
  <c r="R36" i="65"/>
  <c r="S36" i="65"/>
  <c r="T36" i="65"/>
  <c r="C37" i="65"/>
  <c r="D37" i="65"/>
  <c r="E37" i="65"/>
  <c r="F37" i="65"/>
  <c r="G37" i="65"/>
  <c r="H37" i="65"/>
  <c r="I37" i="65"/>
  <c r="I48" i="65" s="1"/>
  <c r="J37" i="65"/>
  <c r="K37" i="65"/>
  <c r="L37" i="65"/>
  <c r="M37" i="65"/>
  <c r="N37" i="65"/>
  <c r="O37" i="65"/>
  <c r="P37" i="65"/>
  <c r="Q37" i="65"/>
  <c r="R37" i="65"/>
  <c r="S37" i="65"/>
  <c r="T37" i="65"/>
  <c r="C38" i="65"/>
  <c r="D38" i="65"/>
  <c r="E38" i="65"/>
  <c r="F38" i="65"/>
  <c r="G38" i="65"/>
  <c r="H38" i="65"/>
  <c r="I38" i="65"/>
  <c r="J38" i="65"/>
  <c r="K38" i="65"/>
  <c r="L38" i="65"/>
  <c r="M38" i="65"/>
  <c r="N38" i="65"/>
  <c r="O38" i="65"/>
  <c r="P38" i="65"/>
  <c r="Q38" i="65"/>
  <c r="R38" i="65"/>
  <c r="S38" i="65"/>
  <c r="T38" i="65"/>
  <c r="C39" i="65"/>
  <c r="D39" i="65"/>
  <c r="E39" i="65"/>
  <c r="F39" i="65"/>
  <c r="G39" i="65"/>
  <c r="H39" i="65"/>
  <c r="I39" i="65"/>
  <c r="J39" i="65"/>
  <c r="K39" i="65"/>
  <c r="L39" i="65"/>
  <c r="M39" i="65"/>
  <c r="N39" i="65"/>
  <c r="O39" i="65"/>
  <c r="P39" i="65"/>
  <c r="Q39" i="65"/>
  <c r="R39" i="65"/>
  <c r="S39" i="65"/>
  <c r="T39" i="65"/>
  <c r="C40" i="65"/>
  <c r="D40" i="65"/>
  <c r="E40" i="65"/>
  <c r="F40" i="65"/>
  <c r="G40" i="65"/>
  <c r="H40" i="65"/>
  <c r="I40" i="65"/>
  <c r="J40" i="65"/>
  <c r="K40" i="65"/>
  <c r="L40" i="65"/>
  <c r="M40" i="65"/>
  <c r="N40" i="65"/>
  <c r="O40" i="65"/>
  <c r="P40" i="65"/>
  <c r="Q40" i="65"/>
  <c r="R40" i="65"/>
  <c r="S40" i="65"/>
  <c r="T40" i="65"/>
  <c r="C41" i="65"/>
  <c r="D41" i="65"/>
  <c r="E41" i="65"/>
  <c r="F41" i="65"/>
  <c r="G41" i="65"/>
  <c r="H41" i="65"/>
  <c r="I41" i="65"/>
  <c r="J41" i="65"/>
  <c r="K41" i="65"/>
  <c r="L41" i="65"/>
  <c r="M41" i="65"/>
  <c r="N41" i="65"/>
  <c r="O41" i="65"/>
  <c r="P41" i="65"/>
  <c r="Q41" i="65"/>
  <c r="R41" i="65"/>
  <c r="S41" i="65"/>
  <c r="T41" i="65"/>
  <c r="C42" i="65"/>
  <c r="D42" i="65"/>
  <c r="E42" i="65"/>
  <c r="F42" i="65"/>
  <c r="G42" i="65"/>
  <c r="H42" i="65"/>
  <c r="I42" i="65"/>
  <c r="J42" i="65"/>
  <c r="K42" i="65"/>
  <c r="L42" i="65"/>
  <c r="M42" i="65"/>
  <c r="N42" i="65"/>
  <c r="O42" i="65"/>
  <c r="P42" i="65"/>
  <c r="Q42" i="65"/>
  <c r="R42" i="65"/>
  <c r="S42" i="65"/>
  <c r="T42" i="65"/>
  <c r="C43" i="65"/>
  <c r="D43" i="65"/>
  <c r="E43" i="65"/>
  <c r="F43" i="65"/>
  <c r="G43" i="65"/>
  <c r="H43" i="65"/>
  <c r="I43" i="65"/>
  <c r="J43" i="65"/>
  <c r="K43" i="65"/>
  <c r="L43" i="65"/>
  <c r="M43" i="65"/>
  <c r="N43" i="65"/>
  <c r="O43" i="65"/>
  <c r="P43" i="65"/>
  <c r="Q43" i="65"/>
  <c r="R43" i="65"/>
  <c r="S43" i="65"/>
  <c r="T43" i="65"/>
  <c r="C44" i="65"/>
  <c r="D44" i="65"/>
  <c r="E44" i="65"/>
  <c r="F44" i="65"/>
  <c r="G44" i="65"/>
  <c r="H44" i="65"/>
  <c r="I44" i="65"/>
  <c r="J44" i="65"/>
  <c r="K44" i="65"/>
  <c r="L44" i="65"/>
  <c r="M44" i="65"/>
  <c r="N44" i="65"/>
  <c r="O44" i="65"/>
  <c r="P44" i="65"/>
  <c r="Q44" i="65"/>
  <c r="R44" i="65"/>
  <c r="S44" i="65"/>
  <c r="T44" i="65"/>
  <c r="D9" i="65"/>
  <c r="E9" i="65"/>
  <c r="F9" i="65"/>
  <c r="F46" i="65" s="1"/>
  <c r="G9" i="65"/>
  <c r="H9" i="65"/>
  <c r="I9" i="65"/>
  <c r="J9" i="65"/>
  <c r="J46" i="65" s="1"/>
  <c r="J48" i="65" s="1"/>
  <c r="K9" i="65"/>
  <c r="L9" i="65"/>
  <c r="M9" i="65"/>
  <c r="N9" i="65"/>
  <c r="N47" i="65" s="1"/>
  <c r="O9" i="65"/>
  <c r="P9" i="65"/>
  <c r="Q9" i="65"/>
  <c r="R9" i="65"/>
  <c r="R47" i="65" s="1"/>
  <c r="S9" i="65"/>
  <c r="T9" i="65"/>
  <c r="C10" i="64"/>
  <c r="D10" i="64"/>
  <c r="D47" i="64" s="1"/>
  <c r="E10" i="64"/>
  <c r="F10" i="64"/>
  <c r="G10" i="64"/>
  <c r="H10" i="64"/>
  <c r="H47" i="64" s="1"/>
  <c r="I10" i="64"/>
  <c r="J10" i="64"/>
  <c r="K10" i="64"/>
  <c r="L10" i="64"/>
  <c r="M10" i="64"/>
  <c r="N10" i="64"/>
  <c r="O10" i="64"/>
  <c r="P10" i="64"/>
  <c r="P47" i="64" s="1"/>
  <c r="Q10" i="64"/>
  <c r="R10" i="64"/>
  <c r="S10" i="64"/>
  <c r="T10" i="64"/>
  <c r="T47" i="64" s="1"/>
  <c r="C11" i="64"/>
  <c r="D11" i="64"/>
  <c r="E11" i="64"/>
  <c r="F11" i="64"/>
  <c r="G11" i="64"/>
  <c r="H11" i="64"/>
  <c r="I11" i="64"/>
  <c r="J11" i="64"/>
  <c r="J47" i="64" s="1"/>
  <c r="K11" i="64"/>
  <c r="L11" i="64"/>
  <c r="M11" i="64"/>
  <c r="N11" i="64"/>
  <c r="N47" i="64" s="1"/>
  <c r="O11" i="64"/>
  <c r="P11" i="64"/>
  <c r="Q11" i="64"/>
  <c r="R11" i="64"/>
  <c r="R47" i="64" s="1"/>
  <c r="S11" i="64"/>
  <c r="T11" i="64"/>
  <c r="C12" i="64"/>
  <c r="D12" i="64"/>
  <c r="E12" i="64"/>
  <c r="F12" i="64"/>
  <c r="G12" i="64"/>
  <c r="H12" i="64"/>
  <c r="I12" i="64"/>
  <c r="J12" i="64"/>
  <c r="K12" i="64"/>
  <c r="L12" i="64"/>
  <c r="M12" i="64"/>
  <c r="N12" i="64"/>
  <c r="O12" i="64"/>
  <c r="P12" i="64"/>
  <c r="Q12" i="64"/>
  <c r="R12" i="64"/>
  <c r="S12" i="64"/>
  <c r="T12" i="64"/>
  <c r="C13" i="64"/>
  <c r="D13" i="64"/>
  <c r="E13" i="64"/>
  <c r="F13" i="64"/>
  <c r="G13" i="64"/>
  <c r="H13" i="64"/>
  <c r="I13" i="64"/>
  <c r="J13" i="64"/>
  <c r="K13" i="64"/>
  <c r="L13" i="64"/>
  <c r="M13" i="64"/>
  <c r="N13" i="64"/>
  <c r="O13" i="64"/>
  <c r="P13" i="64"/>
  <c r="Q13" i="64"/>
  <c r="R13" i="64"/>
  <c r="S13" i="64"/>
  <c r="T13" i="64"/>
  <c r="C14" i="64"/>
  <c r="D14" i="64"/>
  <c r="E14" i="64"/>
  <c r="F14" i="64"/>
  <c r="G14" i="64"/>
  <c r="H14" i="64"/>
  <c r="I14" i="64"/>
  <c r="J14" i="64"/>
  <c r="K14" i="64"/>
  <c r="L14" i="64"/>
  <c r="M14" i="64"/>
  <c r="N14" i="64"/>
  <c r="O14" i="64"/>
  <c r="P14" i="64"/>
  <c r="Q14" i="64"/>
  <c r="R14" i="64"/>
  <c r="S14" i="64"/>
  <c r="T14" i="64"/>
  <c r="C15" i="64"/>
  <c r="D15" i="64"/>
  <c r="E15" i="64"/>
  <c r="F15" i="64"/>
  <c r="G15" i="64"/>
  <c r="H15" i="64"/>
  <c r="I15" i="64"/>
  <c r="J15" i="64"/>
  <c r="K15" i="64"/>
  <c r="L15" i="64"/>
  <c r="M15" i="64"/>
  <c r="N15" i="64"/>
  <c r="O15" i="64"/>
  <c r="P15" i="64"/>
  <c r="Q15" i="64"/>
  <c r="R15" i="64"/>
  <c r="S15" i="64"/>
  <c r="T15" i="64"/>
  <c r="C16" i="64"/>
  <c r="D16" i="64"/>
  <c r="E16" i="64"/>
  <c r="F16" i="64"/>
  <c r="G16" i="64"/>
  <c r="H16" i="64"/>
  <c r="I16" i="64"/>
  <c r="J16" i="64"/>
  <c r="K16" i="64"/>
  <c r="L16" i="64"/>
  <c r="M16" i="64"/>
  <c r="N16" i="64"/>
  <c r="O16" i="64"/>
  <c r="P16" i="64"/>
  <c r="Q16" i="64"/>
  <c r="R16" i="64"/>
  <c r="S16" i="64"/>
  <c r="T16" i="64"/>
  <c r="C17" i="64"/>
  <c r="D17" i="64"/>
  <c r="E17" i="64"/>
  <c r="F17" i="64"/>
  <c r="G17" i="64"/>
  <c r="H17" i="64"/>
  <c r="I17" i="64"/>
  <c r="J17" i="64"/>
  <c r="K17" i="64"/>
  <c r="L17" i="64"/>
  <c r="M17" i="64"/>
  <c r="N17" i="64"/>
  <c r="O17" i="64"/>
  <c r="P17" i="64"/>
  <c r="Q17" i="64"/>
  <c r="R17" i="64"/>
  <c r="S17" i="64"/>
  <c r="T17" i="64"/>
  <c r="C18" i="64"/>
  <c r="D18" i="64"/>
  <c r="E18" i="64"/>
  <c r="F18" i="64"/>
  <c r="G18" i="64"/>
  <c r="H18" i="64"/>
  <c r="I18" i="64"/>
  <c r="J18" i="64"/>
  <c r="K18" i="64"/>
  <c r="L18" i="64"/>
  <c r="M18" i="64"/>
  <c r="N18" i="64"/>
  <c r="O18" i="64"/>
  <c r="P18" i="64"/>
  <c r="Q18" i="64"/>
  <c r="R18" i="64"/>
  <c r="S18" i="64"/>
  <c r="T18" i="64"/>
  <c r="C19" i="64"/>
  <c r="D19" i="64"/>
  <c r="E19" i="64"/>
  <c r="F19" i="64"/>
  <c r="G19" i="64"/>
  <c r="H19" i="64"/>
  <c r="I19" i="64"/>
  <c r="J19" i="64"/>
  <c r="K19" i="64"/>
  <c r="L19" i="64"/>
  <c r="M19" i="64"/>
  <c r="N19" i="64"/>
  <c r="O19" i="64"/>
  <c r="P19" i="64"/>
  <c r="Q19" i="64"/>
  <c r="R19" i="64"/>
  <c r="S19" i="64"/>
  <c r="T19" i="64"/>
  <c r="C20" i="64"/>
  <c r="D20" i="64"/>
  <c r="E20" i="64"/>
  <c r="F20" i="64"/>
  <c r="G20" i="64"/>
  <c r="H20" i="64"/>
  <c r="I20" i="64"/>
  <c r="J20" i="64"/>
  <c r="K20" i="64"/>
  <c r="L20" i="64"/>
  <c r="M20" i="64"/>
  <c r="N20" i="64"/>
  <c r="O20" i="64"/>
  <c r="P20" i="64"/>
  <c r="Q20" i="64"/>
  <c r="R20" i="64"/>
  <c r="S20" i="64"/>
  <c r="T20" i="64"/>
  <c r="C21" i="64"/>
  <c r="D21" i="64"/>
  <c r="E21" i="64"/>
  <c r="F21" i="64"/>
  <c r="G21" i="64"/>
  <c r="H21" i="64"/>
  <c r="I21" i="64"/>
  <c r="J21" i="64"/>
  <c r="K21" i="64"/>
  <c r="L21" i="64"/>
  <c r="M21" i="64"/>
  <c r="N21" i="64"/>
  <c r="O21" i="64"/>
  <c r="P21" i="64"/>
  <c r="Q21" i="64"/>
  <c r="R21" i="64"/>
  <c r="S21" i="64"/>
  <c r="T21" i="64"/>
  <c r="C22" i="64"/>
  <c r="D22" i="64"/>
  <c r="E22" i="64"/>
  <c r="F22" i="64"/>
  <c r="G22" i="64"/>
  <c r="H22" i="64"/>
  <c r="I22" i="64"/>
  <c r="J22" i="64"/>
  <c r="K22" i="64"/>
  <c r="L22" i="64"/>
  <c r="M22" i="64"/>
  <c r="N22" i="64"/>
  <c r="O22" i="64"/>
  <c r="P22" i="64"/>
  <c r="Q22" i="64"/>
  <c r="R22" i="64"/>
  <c r="S22" i="64"/>
  <c r="T22" i="64"/>
  <c r="C23" i="64"/>
  <c r="D23" i="64"/>
  <c r="E23" i="64"/>
  <c r="F23" i="64"/>
  <c r="G23" i="64"/>
  <c r="H23" i="64"/>
  <c r="I23" i="64"/>
  <c r="J23" i="64"/>
  <c r="K23" i="64"/>
  <c r="L23" i="64"/>
  <c r="M23" i="64"/>
  <c r="N23" i="64"/>
  <c r="O23" i="64"/>
  <c r="P23" i="64"/>
  <c r="Q23" i="64"/>
  <c r="R23" i="64"/>
  <c r="S23" i="64"/>
  <c r="T23" i="64"/>
  <c r="C24" i="64"/>
  <c r="D24" i="64"/>
  <c r="E24" i="64"/>
  <c r="F24" i="64"/>
  <c r="G24" i="64"/>
  <c r="H24" i="64"/>
  <c r="I24" i="64"/>
  <c r="J24" i="64"/>
  <c r="K24" i="64"/>
  <c r="L24" i="64"/>
  <c r="M24" i="64"/>
  <c r="N24" i="64"/>
  <c r="O24" i="64"/>
  <c r="P24" i="64"/>
  <c r="Q24" i="64"/>
  <c r="R24" i="64"/>
  <c r="S24" i="64"/>
  <c r="T24" i="64"/>
  <c r="C25" i="64"/>
  <c r="D25" i="64"/>
  <c r="E25" i="64"/>
  <c r="F25" i="64"/>
  <c r="G25" i="64"/>
  <c r="H25" i="64"/>
  <c r="I25" i="64"/>
  <c r="J25" i="64"/>
  <c r="K25" i="64"/>
  <c r="L25" i="64"/>
  <c r="M25" i="64"/>
  <c r="N25" i="64"/>
  <c r="O25" i="64"/>
  <c r="P25" i="64"/>
  <c r="Q25" i="64"/>
  <c r="R25" i="64"/>
  <c r="S25" i="64"/>
  <c r="T25" i="64"/>
  <c r="C26" i="64"/>
  <c r="D26" i="64"/>
  <c r="E26" i="64"/>
  <c r="F26" i="64"/>
  <c r="G26" i="64"/>
  <c r="H26" i="64"/>
  <c r="I26" i="64"/>
  <c r="J26" i="64"/>
  <c r="K26" i="64"/>
  <c r="L26" i="64"/>
  <c r="M26" i="64"/>
  <c r="N26" i="64"/>
  <c r="O26" i="64"/>
  <c r="P26" i="64"/>
  <c r="Q26" i="64"/>
  <c r="R26" i="64"/>
  <c r="S26" i="64"/>
  <c r="T26" i="64"/>
  <c r="C27" i="64"/>
  <c r="D27" i="64"/>
  <c r="E27" i="64"/>
  <c r="F27" i="64"/>
  <c r="G27" i="64"/>
  <c r="H27" i="64"/>
  <c r="I27" i="64"/>
  <c r="J27" i="64"/>
  <c r="K27" i="64"/>
  <c r="L27" i="64"/>
  <c r="M27" i="64"/>
  <c r="N27" i="64"/>
  <c r="O27" i="64"/>
  <c r="P27" i="64"/>
  <c r="Q27" i="64"/>
  <c r="R27" i="64"/>
  <c r="S27" i="64"/>
  <c r="T27" i="64"/>
  <c r="C28" i="64"/>
  <c r="D28" i="64"/>
  <c r="E28" i="64"/>
  <c r="F28" i="64"/>
  <c r="G28" i="64"/>
  <c r="H28" i="64"/>
  <c r="I28" i="64"/>
  <c r="J28" i="64"/>
  <c r="K28" i="64"/>
  <c r="L28" i="64"/>
  <c r="M28" i="64"/>
  <c r="N28" i="64"/>
  <c r="O28" i="64"/>
  <c r="P28" i="64"/>
  <c r="Q28" i="64"/>
  <c r="R28" i="64"/>
  <c r="S28" i="64"/>
  <c r="T28" i="64"/>
  <c r="C29" i="64"/>
  <c r="D29" i="64"/>
  <c r="E29" i="64"/>
  <c r="F29" i="64"/>
  <c r="G29" i="64"/>
  <c r="H29" i="64"/>
  <c r="I29" i="64"/>
  <c r="J29" i="64"/>
  <c r="K29" i="64"/>
  <c r="L29" i="64"/>
  <c r="M29" i="64"/>
  <c r="N29" i="64"/>
  <c r="O29" i="64"/>
  <c r="P29" i="64"/>
  <c r="Q29" i="64"/>
  <c r="R29" i="64"/>
  <c r="S29" i="64"/>
  <c r="T29" i="64"/>
  <c r="C30" i="64"/>
  <c r="D30" i="64"/>
  <c r="E30" i="64"/>
  <c r="F30" i="64"/>
  <c r="G30" i="64"/>
  <c r="H30" i="64"/>
  <c r="I30" i="64"/>
  <c r="J30" i="64"/>
  <c r="K30" i="64"/>
  <c r="L30" i="64"/>
  <c r="M30" i="64"/>
  <c r="N30" i="64"/>
  <c r="O30" i="64"/>
  <c r="P30" i="64"/>
  <c r="Q30" i="64"/>
  <c r="R30" i="64"/>
  <c r="S30" i="64"/>
  <c r="T30" i="64"/>
  <c r="C31" i="64"/>
  <c r="D31" i="64"/>
  <c r="E31" i="64"/>
  <c r="F31" i="64"/>
  <c r="G31" i="64"/>
  <c r="H31" i="64"/>
  <c r="I31" i="64"/>
  <c r="J31" i="64"/>
  <c r="K31" i="64"/>
  <c r="L31" i="64"/>
  <c r="M31" i="64"/>
  <c r="N31" i="64"/>
  <c r="O31" i="64"/>
  <c r="P31" i="64"/>
  <c r="Q31" i="64"/>
  <c r="R31" i="64"/>
  <c r="S31" i="64"/>
  <c r="T31" i="64"/>
  <c r="C32" i="64"/>
  <c r="D32" i="64"/>
  <c r="E32" i="64"/>
  <c r="F32" i="64"/>
  <c r="G32" i="64"/>
  <c r="H32" i="64"/>
  <c r="I32" i="64"/>
  <c r="J32" i="64"/>
  <c r="K32" i="64"/>
  <c r="L32" i="64"/>
  <c r="M32" i="64"/>
  <c r="N32" i="64"/>
  <c r="O32" i="64"/>
  <c r="P32" i="64"/>
  <c r="Q32" i="64"/>
  <c r="R32" i="64"/>
  <c r="S32" i="64"/>
  <c r="T32" i="64"/>
  <c r="C33" i="64"/>
  <c r="D33" i="64"/>
  <c r="E33" i="64"/>
  <c r="F33" i="64"/>
  <c r="G33" i="64"/>
  <c r="H33" i="64"/>
  <c r="I33" i="64"/>
  <c r="J33" i="64"/>
  <c r="K33" i="64"/>
  <c r="L33" i="64"/>
  <c r="M33" i="64"/>
  <c r="N33" i="64"/>
  <c r="O33" i="64"/>
  <c r="P33" i="64"/>
  <c r="Q33" i="64"/>
  <c r="R33" i="64"/>
  <c r="S33" i="64"/>
  <c r="T33" i="64"/>
  <c r="C34" i="64"/>
  <c r="D34" i="64"/>
  <c r="E34" i="64"/>
  <c r="F34" i="64"/>
  <c r="G34" i="64"/>
  <c r="H34" i="64"/>
  <c r="I34" i="64"/>
  <c r="J34" i="64"/>
  <c r="K34" i="64"/>
  <c r="L34" i="64"/>
  <c r="M34" i="64"/>
  <c r="N34" i="64"/>
  <c r="O34" i="64"/>
  <c r="P34" i="64"/>
  <c r="Q34" i="64"/>
  <c r="R34" i="64"/>
  <c r="S34" i="64"/>
  <c r="T34" i="64"/>
  <c r="C35" i="64"/>
  <c r="D35" i="64"/>
  <c r="E35" i="64"/>
  <c r="F35" i="64"/>
  <c r="G35" i="64"/>
  <c r="H35" i="64"/>
  <c r="I35" i="64"/>
  <c r="J35" i="64"/>
  <c r="K35" i="64"/>
  <c r="L35" i="64"/>
  <c r="M35" i="64"/>
  <c r="N35" i="64"/>
  <c r="O35" i="64"/>
  <c r="P35" i="64"/>
  <c r="Q35" i="64"/>
  <c r="R35" i="64"/>
  <c r="S35" i="64"/>
  <c r="T35" i="64"/>
  <c r="C36" i="64"/>
  <c r="D36" i="64"/>
  <c r="E36" i="64"/>
  <c r="F36" i="64"/>
  <c r="G36" i="64"/>
  <c r="H36" i="64"/>
  <c r="I36" i="64"/>
  <c r="J36" i="64"/>
  <c r="K36" i="64"/>
  <c r="L36" i="64"/>
  <c r="M36" i="64"/>
  <c r="N36" i="64"/>
  <c r="O36" i="64"/>
  <c r="P36" i="64"/>
  <c r="Q36" i="64"/>
  <c r="R36" i="64"/>
  <c r="S36" i="64"/>
  <c r="T36" i="64"/>
  <c r="C37" i="64"/>
  <c r="D37" i="64"/>
  <c r="E37" i="64"/>
  <c r="F37" i="64"/>
  <c r="G37" i="64"/>
  <c r="H37" i="64"/>
  <c r="I37" i="64"/>
  <c r="J37" i="64"/>
  <c r="K37" i="64"/>
  <c r="L37" i="64"/>
  <c r="M37" i="64"/>
  <c r="N37" i="64"/>
  <c r="O37" i="64"/>
  <c r="P37" i="64"/>
  <c r="Q37" i="64"/>
  <c r="R37" i="64"/>
  <c r="R48" i="64" s="1"/>
  <c r="C38" i="64"/>
  <c r="D38" i="64"/>
  <c r="E38" i="64"/>
  <c r="F38" i="64"/>
  <c r="G38" i="64"/>
  <c r="H38" i="64"/>
  <c r="I38" i="64"/>
  <c r="J38" i="64"/>
  <c r="K38" i="64"/>
  <c r="L38" i="64"/>
  <c r="M38" i="64"/>
  <c r="N38" i="64"/>
  <c r="O38" i="64"/>
  <c r="P38" i="64"/>
  <c r="Q38" i="64"/>
  <c r="R38" i="64"/>
  <c r="S38" i="64"/>
  <c r="T38" i="64"/>
  <c r="C39" i="64"/>
  <c r="D39" i="64"/>
  <c r="E39" i="64"/>
  <c r="F39" i="64"/>
  <c r="G39" i="64"/>
  <c r="H39" i="64"/>
  <c r="I39" i="64"/>
  <c r="J39" i="64"/>
  <c r="K39" i="64"/>
  <c r="L39" i="64"/>
  <c r="M39" i="64"/>
  <c r="N39" i="64"/>
  <c r="O39" i="64"/>
  <c r="P39" i="64"/>
  <c r="Q39" i="64"/>
  <c r="R39" i="64"/>
  <c r="S39" i="64"/>
  <c r="T39" i="64"/>
  <c r="C40" i="64"/>
  <c r="D40" i="64"/>
  <c r="E40" i="64"/>
  <c r="F40" i="64"/>
  <c r="G40" i="64"/>
  <c r="H40" i="64"/>
  <c r="I40" i="64"/>
  <c r="J40" i="64"/>
  <c r="K40" i="64"/>
  <c r="L40" i="64"/>
  <c r="M40" i="64"/>
  <c r="N40" i="64"/>
  <c r="O40" i="64"/>
  <c r="P40" i="64"/>
  <c r="Q40" i="64"/>
  <c r="R40" i="64"/>
  <c r="S40" i="64"/>
  <c r="T40" i="64"/>
  <c r="C41" i="64"/>
  <c r="D41" i="64"/>
  <c r="E41" i="64"/>
  <c r="F41" i="64"/>
  <c r="G41" i="64"/>
  <c r="H41" i="64"/>
  <c r="I41" i="64"/>
  <c r="J41" i="64"/>
  <c r="K41" i="64"/>
  <c r="L41" i="64"/>
  <c r="M41" i="64"/>
  <c r="N41" i="64"/>
  <c r="O41" i="64"/>
  <c r="P41" i="64"/>
  <c r="Q41" i="64"/>
  <c r="R41" i="64"/>
  <c r="S41" i="64"/>
  <c r="T41" i="64"/>
  <c r="C42" i="64"/>
  <c r="D42" i="64"/>
  <c r="E42" i="64"/>
  <c r="F42" i="64"/>
  <c r="G42" i="64"/>
  <c r="H42" i="64"/>
  <c r="I42" i="64"/>
  <c r="J42" i="64"/>
  <c r="K42" i="64"/>
  <c r="L42" i="64"/>
  <c r="M42" i="64"/>
  <c r="N42" i="64"/>
  <c r="O42" i="64"/>
  <c r="P42" i="64"/>
  <c r="Q42" i="64"/>
  <c r="R42" i="64"/>
  <c r="S42" i="64"/>
  <c r="T42" i="64"/>
  <c r="C43" i="64"/>
  <c r="D43" i="64"/>
  <c r="E43" i="64"/>
  <c r="F43" i="64"/>
  <c r="G43" i="64"/>
  <c r="H43" i="64"/>
  <c r="I43" i="64"/>
  <c r="J43" i="64"/>
  <c r="K43" i="64"/>
  <c r="L43" i="64"/>
  <c r="M43" i="64"/>
  <c r="N43" i="64"/>
  <c r="O43" i="64"/>
  <c r="P43" i="64"/>
  <c r="Q43" i="64"/>
  <c r="R43" i="64"/>
  <c r="S43" i="64"/>
  <c r="T43" i="64"/>
  <c r="C44" i="64"/>
  <c r="D44" i="64"/>
  <c r="E44" i="64"/>
  <c r="F44" i="64"/>
  <c r="G44" i="64"/>
  <c r="H44" i="64"/>
  <c r="I44" i="64"/>
  <c r="J44" i="64"/>
  <c r="K44" i="64"/>
  <c r="L44" i="64"/>
  <c r="M44" i="64"/>
  <c r="N44" i="64"/>
  <c r="O44" i="64"/>
  <c r="P44" i="64"/>
  <c r="Q44" i="64"/>
  <c r="R44" i="64"/>
  <c r="S44" i="64"/>
  <c r="T44" i="64"/>
  <c r="D9" i="64"/>
  <c r="E9" i="64"/>
  <c r="E47" i="64" s="1"/>
  <c r="F9" i="64"/>
  <c r="G9" i="64"/>
  <c r="H9" i="64"/>
  <c r="I9" i="64"/>
  <c r="J9" i="64"/>
  <c r="K9" i="64"/>
  <c r="L9" i="64"/>
  <c r="M9" i="64"/>
  <c r="M46" i="64" s="1"/>
  <c r="N9" i="64"/>
  <c r="O9" i="64"/>
  <c r="P9" i="64"/>
  <c r="Q9" i="64"/>
  <c r="Q47" i="64" s="1"/>
  <c r="Q48" i="64" s="1"/>
  <c r="R9" i="64"/>
  <c r="S9" i="64"/>
  <c r="T9" i="64"/>
  <c r="T47" i="65"/>
  <c r="C45" i="65"/>
  <c r="D45" i="65"/>
  <c r="E45" i="65"/>
  <c r="F45" i="65"/>
  <c r="G45" i="65"/>
  <c r="H45" i="65"/>
  <c r="I45" i="65"/>
  <c r="J45" i="65"/>
  <c r="K45" i="65"/>
  <c r="L45" i="65"/>
  <c r="M45" i="65"/>
  <c r="N45" i="65"/>
  <c r="O45" i="65"/>
  <c r="P45" i="65"/>
  <c r="Q45" i="65"/>
  <c r="R45" i="65"/>
  <c r="S45" i="65"/>
  <c r="T45" i="65"/>
  <c r="C9" i="65"/>
  <c r="C46" i="65" s="1"/>
  <c r="C45" i="64"/>
  <c r="D45" i="64"/>
  <c r="E45" i="64"/>
  <c r="F45" i="64"/>
  <c r="G45" i="64"/>
  <c r="H45" i="64"/>
  <c r="I45" i="64"/>
  <c r="J45" i="64"/>
  <c r="K45" i="64"/>
  <c r="L45" i="64"/>
  <c r="M45" i="64"/>
  <c r="N45" i="64"/>
  <c r="O45" i="64"/>
  <c r="P45" i="64"/>
  <c r="Q45" i="64"/>
  <c r="R45" i="64"/>
  <c r="S45" i="64"/>
  <c r="T45" i="64"/>
  <c r="C9" i="64"/>
  <c r="C28" i="14"/>
  <c r="D20" i="119" s="1"/>
  <c r="R52" i="116"/>
  <c r="R53" i="116"/>
  <c r="H53" i="116"/>
  <c r="H54" i="116" s="1"/>
  <c r="H52" i="116"/>
  <c r="B4" i="89"/>
  <c r="C4" i="89"/>
  <c r="D4" i="89"/>
  <c r="E4" i="89"/>
  <c r="F4" i="89"/>
  <c r="G4" i="89"/>
  <c r="H4" i="89"/>
  <c r="I4" i="89"/>
  <c r="J4" i="89"/>
  <c r="B5" i="89"/>
  <c r="C5" i="89"/>
  <c r="D5" i="89"/>
  <c r="D31" i="89" s="1"/>
  <c r="E5" i="89"/>
  <c r="F5" i="89"/>
  <c r="G5" i="89"/>
  <c r="H5" i="89"/>
  <c r="I5" i="89"/>
  <c r="J5" i="89"/>
  <c r="B6" i="89"/>
  <c r="C6" i="89"/>
  <c r="D6" i="89"/>
  <c r="E6" i="89"/>
  <c r="F6" i="89"/>
  <c r="G6" i="89"/>
  <c r="H6" i="89"/>
  <c r="I6" i="89"/>
  <c r="J6" i="89"/>
  <c r="B7" i="89"/>
  <c r="C7" i="89"/>
  <c r="D7" i="89"/>
  <c r="E7" i="89"/>
  <c r="F7" i="89"/>
  <c r="G7" i="89"/>
  <c r="H7" i="89"/>
  <c r="I7" i="89"/>
  <c r="J7" i="89"/>
  <c r="B8" i="89"/>
  <c r="C8" i="89"/>
  <c r="D8" i="89"/>
  <c r="E8" i="89"/>
  <c r="F8" i="89"/>
  <c r="G8" i="89"/>
  <c r="H8" i="89"/>
  <c r="I8" i="89"/>
  <c r="J8" i="89"/>
  <c r="B9" i="89"/>
  <c r="C9" i="89"/>
  <c r="D9" i="89"/>
  <c r="E9" i="89"/>
  <c r="F9" i="89"/>
  <c r="G9" i="89"/>
  <c r="H9" i="89"/>
  <c r="I9" i="89"/>
  <c r="J9" i="89"/>
  <c r="B10" i="89"/>
  <c r="C10" i="89"/>
  <c r="D10" i="89"/>
  <c r="E10" i="89"/>
  <c r="F10" i="89"/>
  <c r="G10" i="89"/>
  <c r="H10" i="89"/>
  <c r="I10" i="89"/>
  <c r="J10" i="89"/>
  <c r="B11" i="89"/>
  <c r="C11" i="89"/>
  <c r="D11" i="89"/>
  <c r="E11" i="89"/>
  <c r="F11" i="89"/>
  <c r="G11" i="89"/>
  <c r="H11" i="89"/>
  <c r="I11" i="89"/>
  <c r="J11" i="89"/>
  <c r="B12" i="89"/>
  <c r="C12" i="89"/>
  <c r="D12" i="89"/>
  <c r="E12" i="89"/>
  <c r="F12" i="89"/>
  <c r="G12" i="89"/>
  <c r="H12" i="89"/>
  <c r="B13" i="89"/>
  <c r="C13" i="89"/>
  <c r="D13" i="89"/>
  <c r="E13" i="89"/>
  <c r="F13" i="89"/>
  <c r="G13" i="89"/>
  <c r="H13" i="89"/>
  <c r="I13" i="89"/>
  <c r="J13" i="89"/>
  <c r="D14" i="89"/>
  <c r="E14" i="89"/>
  <c r="F14" i="89"/>
  <c r="G14" i="89"/>
  <c r="H14" i="89"/>
  <c r="I14" i="89"/>
  <c r="J14" i="89"/>
  <c r="B15" i="89"/>
  <c r="C15" i="89"/>
  <c r="D15" i="89"/>
  <c r="E15" i="89"/>
  <c r="F15" i="89"/>
  <c r="G15" i="89"/>
  <c r="H15" i="89"/>
  <c r="I15" i="89"/>
  <c r="J15" i="89"/>
  <c r="B16" i="89"/>
  <c r="C16" i="89"/>
  <c r="D16" i="89"/>
  <c r="E16" i="89"/>
  <c r="F16" i="89"/>
  <c r="G16" i="89"/>
  <c r="H16" i="89"/>
  <c r="I16" i="89"/>
  <c r="J16" i="89"/>
  <c r="B17" i="89"/>
  <c r="C17" i="89"/>
  <c r="D17" i="89"/>
  <c r="E17" i="89"/>
  <c r="F17" i="89"/>
  <c r="G17" i="89"/>
  <c r="H17" i="89"/>
  <c r="I17" i="89"/>
  <c r="J17" i="89"/>
  <c r="B18" i="89"/>
  <c r="C18" i="89"/>
  <c r="D18" i="89"/>
  <c r="E18" i="89"/>
  <c r="F18" i="89"/>
  <c r="G18" i="89"/>
  <c r="H18" i="89"/>
  <c r="I18" i="89"/>
  <c r="J18" i="89"/>
  <c r="B19" i="89"/>
  <c r="C19" i="89"/>
  <c r="D19" i="89"/>
  <c r="E19" i="89"/>
  <c r="F19" i="89"/>
  <c r="G19" i="89"/>
  <c r="H19" i="89"/>
  <c r="I19" i="89"/>
  <c r="J19" i="89"/>
  <c r="B20" i="89"/>
  <c r="C20" i="89"/>
  <c r="D20" i="89"/>
  <c r="E20" i="89"/>
  <c r="F20" i="89"/>
  <c r="G20" i="89"/>
  <c r="H20" i="89"/>
  <c r="I20" i="89"/>
  <c r="J20" i="89"/>
  <c r="B21" i="89"/>
  <c r="C21" i="89"/>
  <c r="D21" i="89"/>
  <c r="E21" i="89"/>
  <c r="F21" i="89"/>
  <c r="G21" i="89"/>
  <c r="H21" i="89"/>
  <c r="I21" i="89"/>
  <c r="J21" i="89"/>
  <c r="B22" i="89"/>
  <c r="C22" i="89"/>
  <c r="D22" i="89"/>
  <c r="E22" i="89"/>
  <c r="F22" i="89"/>
  <c r="G22" i="89"/>
  <c r="H22" i="89"/>
  <c r="I22" i="89"/>
  <c r="J22" i="89"/>
  <c r="B23" i="89"/>
  <c r="C23" i="89"/>
  <c r="D23" i="89"/>
  <c r="E23" i="89"/>
  <c r="F23" i="89"/>
  <c r="G23" i="89"/>
  <c r="H23" i="89"/>
  <c r="I23" i="89"/>
  <c r="J23" i="89"/>
  <c r="B24" i="89"/>
  <c r="C24" i="89"/>
  <c r="D24" i="89"/>
  <c r="E24" i="89"/>
  <c r="F24" i="89"/>
  <c r="G24" i="89"/>
  <c r="H24" i="89"/>
  <c r="I24" i="89"/>
  <c r="J24" i="89"/>
  <c r="B25" i="89"/>
  <c r="C25" i="89"/>
  <c r="D25" i="89"/>
  <c r="E25" i="89"/>
  <c r="F25" i="89"/>
  <c r="G25" i="89"/>
  <c r="H25" i="89"/>
  <c r="I25" i="89"/>
  <c r="J25" i="89"/>
  <c r="B26" i="89"/>
  <c r="C26" i="89"/>
  <c r="D26" i="89"/>
  <c r="E26" i="89"/>
  <c r="F26" i="89"/>
  <c r="G26" i="89"/>
  <c r="H26" i="89"/>
  <c r="I26" i="89"/>
  <c r="B27" i="89"/>
  <c r="C27" i="89"/>
  <c r="D27" i="89"/>
  <c r="E27" i="89"/>
  <c r="F27" i="89"/>
  <c r="G27" i="89"/>
  <c r="H27" i="89"/>
  <c r="I27" i="89"/>
  <c r="J27" i="89"/>
  <c r="B28" i="89"/>
  <c r="C28" i="89"/>
  <c r="D28" i="89"/>
  <c r="E28" i="89"/>
  <c r="F28" i="89"/>
  <c r="G28" i="89"/>
  <c r="H28" i="89"/>
  <c r="I28" i="89"/>
  <c r="J28" i="89"/>
  <c r="B29" i="89"/>
  <c r="C29" i="89"/>
  <c r="D29" i="89"/>
  <c r="E29" i="89"/>
  <c r="F29" i="89"/>
  <c r="G29" i="89"/>
  <c r="H29" i="89"/>
  <c r="I29" i="89"/>
  <c r="J29" i="89"/>
  <c r="B30" i="89"/>
  <c r="C30" i="89"/>
  <c r="D30" i="89"/>
  <c r="E30" i="89"/>
  <c r="F30" i="89"/>
  <c r="G30" i="89"/>
  <c r="H30" i="89"/>
  <c r="I30" i="89"/>
  <c r="J30" i="89"/>
  <c r="B3" i="89"/>
  <c r="C3" i="89"/>
  <c r="C32" i="89" s="1"/>
  <c r="D3" i="89"/>
  <c r="E3" i="89"/>
  <c r="F3" i="89"/>
  <c r="F32" i="89" s="1"/>
  <c r="G3" i="89"/>
  <c r="G32" i="89" s="1"/>
  <c r="H3" i="89"/>
  <c r="I3" i="89"/>
  <c r="J3" i="89"/>
  <c r="R54" i="116"/>
  <c r="D165" i="60"/>
  <c r="B109" i="60"/>
  <c r="E53" i="60"/>
  <c r="E55" i="60" s="1"/>
  <c r="F53" i="60"/>
  <c r="G53" i="60"/>
  <c r="H53" i="60"/>
  <c r="H55" i="60" s="1"/>
  <c r="I53" i="60"/>
  <c r="I55" i="60" s="1"/>
  <c r="J53" i="60"/>
  <c r="K53" i="60"/>
  <c r="L53" i="60"/>
  <c r="M53" i="60"/>
  <c r="N53" i="60"/>
  <c r="O53" i="60"/>
  <c r="P53" i="60"/>
  <c r="Q53" i="60"/>
  <c r="Q55" i="60" s="1"/>
  <c r="R53" i="60"/>
  <c r="S53" i="60"/>
  <c r="T53" i="60"/>
  <c r="T55" i="60" s="1"/>
  <c r="U53" i="60"/>
  <c r="E54" i="60"/>
  <c r="F54" i="60"/>
  <c r="G54" i="60"/>
  <c r="G55" i="60" s="1"/>
  <c r="H54" i="60"/>
  <c r="I54" i="60"/>
  <c r="J54" i="60"/>
  <c r="K54" i="60"/>
  <c r="L54" i="60"/>
  <c r="M54" i="60"/>
  <c r="N54" i="60"/>
  <c r="O54" i="60"/>
  <c r="O55" i="60" s="1"/>
  <c r="P54" i="60"/>
  <c r="Q54" i="60"/>
  <c r="R54" i="60"/>
  <c r="R55" i="60" s="1"/>
  <c r="S54" i="60"/>
  <c r="S55" i="60" s="1"/>
  <c r="T54" i="60"/>
  <c r="U54" i="60"/>
  <c r="D54" i="60"/>
  <c r="D53" i="60"/>
  <c r="F55" i="60"/>
  <c r="N55" i="60"/>
  <c r="J55" i="60"/>
  <c r="U55" i="60"/>
  <c r="M55" i="60"/>
  <c r="P55" i="60"/>
  <c r="L55" i="60"/>
  <c r="K55" i="60"/>
  <c r="GJ48" i="92"/>
  <c r="C11" i="63"/>
  <c r="D11" i="63"/>
  <c r="E11" i="63"/>
  <c r="F11" i="63"/>
  <c r="G11" i="63"/>
  <c r="H11" i="63"/>
  <c r="I11" i="63"/>
  <c r="J11" i="63"/>
  <c r="K11" i="63"/>
  <c r="L11" i="63"/>
  <c r="M11" i="63"/>
  <c r="N11" i="63"/>
  <c r="O11" i="63"/>
  <c r="P11" i="63"/>
  <c r="Q11" i="63"/>
  <c r="R11" i="63"/>
  <c r="S11" i="63"/>
  <c r="T11" i="63"/>
  <c r="C12" i="63"/>
  <c r="D12" i="63"/>
  <c r="E12" i="63"/>
  <c r="F12" i="63"/>
  <c r="G12" i="63"/>
  <c r="H12" i="63"/>
  <c r="I12" i="63"/>
  <c r="J12" i="63"/>
  <c r="K12" i="63"/>
  <c r="L12" i="63"/>
  <c r="M12" i="63"/>
  <c r="N12" i="63"/>
  <c r="O12" i="63"/>
  <c r="P12" i="63"/>
  <c r="Q12" i="63"/>
  <c r="R12" i="63"/>
  <c r="S12" i="63"/>
  <c r="T12" i="63"/>
  <c r="C13" i="63"/>
  <c r="D13" i="63"/>
  <c r="E13" i="63"/>
  <c r="F13" i="63"/>
  <c r="G13" i="63"/>
  <c r="H13" i="63"/>
  <c r="I13" i="63"/>
  <c r="J13" i="63"/>
  <c r="K13" i="63"/>
  <c r="L13" i="63"/>
  <c r="M13" i="63"/>
  <c r="N13" i="63"/>
  <c r="O13" i="63"/>
  <c r="P13" i="63"/>
  <c r="Q13" i="63"/>
  <c r="R13" i="63"/>
  <c r="S13" i="63"/>
  <c r="T13" i="63"/>
  <c r="C14" i="63"/>
  <c r="D14" i="63"/>
  <c r="E14" i="63"/>
  <c r="F14" i="63"/>
  <c r="G14" i="63"/>
  <c r="H14" i="63"/>
  <c r="I14" i="63"/>
  <c r="J14" i="63"/>
  <c r="K14" i="63"/>
  <c r="L14" i="63"/>
  <c r="M14" i="63"/>
  <c r="N14" i="63"/>
  <c r="O14" i="63"/>
  <c r="P14" i="63"/>
  <c r="Q14" i="63"/>
  <c r="R14" i="63"/>
  <c r="S14" i="63"/>
  <c r="T14" i="63"/>
  <c r="C15" i="63"/>
  <c r="D15" i="63"/>
  <c r="E15" i="63"/>
  <c r="F15" i="63"/>
  <c r="G15" i="63"/>
  <c r="H15" i="63"/>
  <c r="I15" i="63"/>
  <c r="J15" i="63"/>
  <c r="K15" i="63"/>
  <c r="L15" i="63"/>
  <c r="M15" i="63"/>
  <c r="N15" i="63"/>
  <c r="O15" i="63"/>
  <c r="P15" i="63"/>
  <c r="Q15" i="63"/>
  <c r="R15" i="63"/>
  <c r="S15" i="63"/>
  <c r="T15" i="63"/>
  <c r="C16" i="63"/>
  <c r="D16" i="63"/>
  <c r="E16" i="63"/>
  <c r="F16" i="63"/>
  <c r="G16" i="63"/>
  <c r="H16" i="63"/>
  <c r="I16" i="63"/>
  <c r="J16" i="63"/>
  <c r="K16" i="63"/>
  <c r="L16" i="63"/>
  <c r="M16" i="63"/>
  <c r="N16" i="63"/>
  <c r="O16" i="63"/>
  <c r="P16" i="63"/>
  <c r="Q16" i="63"/>
  <c r="R16" i="63"/>
  <c r="S16" i="63"/>
  <c r="T16" i="63"/>
  <c r="C17" i="63"/>
  <c r="D17" i="63"/>
  <c r="E17" i="63"/>
  <c r="F17" i="63"/>
  <c r="G17" i="63"/>
  <c r="H17" i="63"/>
  <c r="I17" i="63"/>
  <c r="J17" i="63"/>
  <c r="K17" i="63"/>
  <c r="L17" i="63"/>
  <c r="M17" i="63"/>
  <c r="N17" i="63"/>
  <c r="O17" i="63"/>
  <c r="P17" i="63"/>
  <c r="Q17" i="63"/>
  <c r="R17" i="63"/>
  <c r="S17" i="63"/>
  <c r="T17" i="63"/>
  <c r="C18" i="63"/>
  <c r="D18" i="63"/>
  <c r="E18" i="63"/>
  <c r="F18" i="63"/>
  <c r="G18" i="63"/>
  <c r="H18" i="63"/>
  <c r="I18" i="63"/>
  <c r="J18" i="63"/>
  <c r="K18" i="63"/>
  <c r="L18" i="63"/>
  <c r="M18" i="63"/>
  <c r="N18" i="63"/>
  <c r="O18" i="63"/>
  <c r="P18" i="63"/>
  <c r="Q18" i="63"/>
  <c r="R18" i="63"/>
  <c r="S18" i="63"/>
  <c r="T18" i="63"/>
  <c r="C19" i="63"/>
  <c r="D19" i="63"/>
  <c r="E19" i="63"/>
  <c r="F19" i="63"/>
  <c r="G19" i="63"/>
  <c r="H19" i="63"/>
  <c r="I19" i="63"/>
  <c r="J19" i="63"/>
  <c r="K19" i="63"/>
  <c r="L19" i="63"/>
  <c r="M19" i="63"/>
  <c r="N19" i="63"/>
  <c r="O19" i="63"/>
  <c r="P19" i="63"/>
  <c r="Q19" i="63"/>
  <c r="R19" i="63"/>
  <c r="S19" i="63"/>
  <c r="T19" i="63"/>
  <c r="C20" i="63"/>
  <c r="D20" i="63"/>
  <c r="E20" i="63"/>
  <c r="F20" i="63"/>
  <c r="G20" i="63"/>
  <c r="H20" i="63"/>
  <c r="I20" i="63"/>
  <c r="J20" i="63"/>
  <c r="K20" i="63"/>
  <c r="L20" i="63"/>
  <c r="M20" i="63"/>
  <c r="N20" i="63"/>
  <c r="O20" i="63"/>
  <c r="P20" i="63"/>
  <c r="Q20" i="63"/>
  <c r="R20" i="63"/>
  <c r="S20" i="63"/>
  <c r="T20" i="63"/>
  <c r="C21" i="63"/>
  <c r="D21" i="63"/>
  <c r="E21" i="63"/>
  <c r="F21" i="63"/>
  <c r="G21" i="63"/>
  <c r="H21" i="63"/>
  <c r="I21" i="63"/>
  <c r="J21" i="63"/>
  <c r="K21" i="63"/>
  <c r="L21" i="63"/>
  <c r="M21" i="63"/>
  <c r="N21" i="63"/>
  <c r="O21" i="63"/>
  <c r="P21" i="63"/>
  <c r="Q21" i="63"/>
  <c r="R21" i="63"/>
  <c r="S21" i="63"/>
  <c r="T21" i="63"/>
  <c r="C22" i="63"/>
  <c r="D22" i="63"/>
  <c r="E22" i="63"/>
  <c r="F22" i="63"/>
  <c r="G22" i="63"/>
  <c r="H22" i="63"/>
  <c r="I22" i="63"/>
  <c r="J22" i="63"/>
  <c r="K22" i="63"/>
  <c r="L22" i="63"/>
  <c r="M22" i="63"/>
  <c r="N22" i="63"/>
  <c r="O22" i="63"/>
  <c r="P22" i="63"/>
  <c r="Q22" i="63"/>
  <c r="R22" i="63"/>
  <c r="S22" i="63"/>
  <c r="T22" i="63"/>
  <c r="C23" i="63"/>
  <c r="D23" i="63"/>
  <c r="E23" i="63"/>
  <c r="F23" i="63"/>
  <c r="G23" i="63"/>
  <c r="H23" i="63"/>
  <c r="I23" i="63"/>
  <c r="J23" i="63"/>
  <c r="K23" i="63"/>
  <c r="L23" i="63"/>
  <c r="M23" i="63"/>
  <c r="N23" i="63"/>
  <c r="O23" i="63"/>
  <c r="P23" i="63"/>
  <c r="Q23" i="63"/>
  <c r="R23" i="63"/>
  <c r="S23" i="63"/>
  <c r="T23" i="63"/>
  <c r="C24" i="63"/>
  <c r="D24" i="63"/>
  <c r="E24" i="63"/>
  <c r="F24" i="63"/>
  <c r="G24" i="63"/>
  <c r="H24" i="63"/>
  <c r="I24" i="63"/>
  <c r="J24" i="63"/>
  <c r="K24" i="63"/>
  <c r="L24" i="63"/>
  <c r="M24" i="63"/>
  <c r="N24" i="63"/>
  <c r="O24" i="63"/>
  <c r="P24" i="63"/>
  <c r="Q24" i="63"/>
  <c r="R24" i="63"/>
  <c r="S24" i="63"/>
  <c r="T24" i="63"/>
  <c r="C25" i="63"/>
  <c r="D25" i="63"/>
  <c r="E25" i="63"/>
  <c r="F25" i="63"/>
  <c r="G25" i="63"/>
  <c r="H25" i="63"/>
  <c r="I25" i="63"/>
  <c r="J25" i="63"/>
  <c r="K25" i="63"/>
  <c r="L25" i="63"/>
  <c r="M25" i="63"/>
  <c r="N25" i="63"/>
  <c r="O25" i="63"/>
  <c r="P25" i="63"/>
  <c r="Q25" i="63"/>
  <c r="R25" i="63"/>
  <c r="S25" i="63"/>
  <c r="T25" i="63"/>
  <c r="C26" i="63"/>
  <c r="D26" i="63"/>
  <c r="E26" i="63"/>
  <c r="F26" i="63"/>
  <c r="G26" i="63"/>
  <c r="H26" i="63"/>
  <c r="I26" i="63"/>
  <c r="J26" i="63"/>
  <c r="K26" i="63"/>
  <c r="L26" i="63"/>
  <c r="M26" i="63"/>
  <c r="N26" i="63"/>
  <c r="O26" i="63"/>
  <c r="P26" i="63"/>
  <c r="Q26" i="63"/>
  <c r="R26" i="63"/>
  <c r="S26" i="63"/>
  <c r="T26" i="63"/>
  <c r="C27" i="63"/>
  <c r="D27" i="63"/>
  <c r="E27" i="63"/>
  <c r="F27" i="63"/>
  <c r="G27" i="63"/>
  <c r="H27" i="63"/>
  <c r="I27" i="63"/>
  <c r="J27" i="63"/>
  <c r="K27" i="63"/>
  <c r="L27" i="63"/>
  <c r="M27" i="63"/>
  <c r="N27" i="63"/>
  <c r="O27" i="63"/>
  <c r="P27" i="63"/>
  <c r="Q27" i="63"/>
  <c r="R27" i="63"/>
  <c r="S27" i="63"/>
  <c r="T27" i="63"/>
  <c r="C28" i="63"/>
  <c r="D28" i="63"/>
  <c r="E28" i="63"/>
  <c r="F28" i="63"/>
  <c r="G28" i="63"/>
  <c r="H28" i="63"/>
  <c r="I28" i="63"/>
  <c r="J28" i="63"/>
  <c r="K28" i="63"/>
  <c r="L28" i="63"/>
  <c r="M28" i="63"/>
  <c r="N28" i="63"/>
  <c r="O28" i="63"/>
  <c r="P28" i="63"/>
  <c r="Q28" i="63"/>
  <c r="R28" i="63"/>
  <c r="S28" i="63"/>
  <c r="T28" i="63"/>
  <c r="C29" i="63"/>
  <c r="D29" i="63"/>
  <c r="E29" i="63"/>
  <c r="F29" i="63"/>
  <c r="G29" i="63"/>
  <c r="H29" i="63"/>
  <c r="I29" i="63"/>
  <c r="J29" i="63"/>
  <c r="K29" i="63"/>
  <c r="L29" i="63"/>
  <c r="M29" i="63"/>
  <c r="N29" i="63"/>
  <c r="O29" i="63"/>
  <c r="P29" i="63"/>
  <c r="Q29" i="63"/>
  <c r="R29" i="63"/>
  <c r="S29" i="63"/>
  <c r="T29" i="63"/>
  <c r="C30" i="63"/>
  <c r="D30" i="63"/>
  <c r="E30" i="63"/>
  <c r="F30" i="63"/>
  <c r="G30" i="63"/>
  <c r="H30" i="63"/>
  <c r="I30" i="63"/>
  <c r="J30" i="63"/>
  <c r="K30" i="63"/>
  <c r="L30" i="63"/>
  <c r="M30" i="63"/>
  <c r="N30" i="63"/>
  <c r="O30" i="63"/>
  <c r="P30" i="63"/>
  <c r="Q30" i="63"/>
  <c r="R30" i="63"/>
  <c r="S30" i="63"/>
  <c r="T30" i="63"/>
  <c r="C31" i="63"/>
  <c r="D31" i="63"/>
  <c r="E31" i="63"/>
  <c r="F31" i="63"/>
  <c r="G31" i="63"/>
  <c r="H31" i="63"/>
  <c r="I31" i="63"/>
  <c r="J31" i="63"/>
  <c r="K31" i="63"/>
  <c r="L31" i="63"/>
  <c r="M31" i="63"/>
  <c r="N31" i="63"/>
  <c r="O31" i="63"/>
  <c r="P31" i="63"/>
  <c r="Q31" i="63"/>
  <c r="R31" i="63"/>
  <c r="S31" i="63"/>
  <c r="T31" i="63"/>
  <c r="C32" i="63"/>
  <c r="D32" i="63"/>
  <c r="E32" i="63"/>
  <c r="F32" i="63"/>
  <c r="G32" i="63"/>
  <c r="H32" i="63"/>
  <c r="I32" i="63"/>
  <c r="J32" i="63"/>
  <c r="K32" i="63"/>
  <c r="L32" i="63"/>
  <c r="M32" i="63"/>
  <c r="N32" i="63"/>
  <c r="O32" i="63"/>
  <c r="P32" i="63"/>
  <c r="Q32" i="63"/>
  <c r="R32" i="63"/>
  <c r="S32" i="63"/>
  <c r="T32" i="63"/>
  <c r="C33" i="63"/>
  <c r="D33" i="63"/>
  <c r="E33" i="63"/>
  <c r="F33" i="63"/>
  <c r="G33" i="63"/>
  <c r="H33" i="63"/>
  <c r="I33" i="63"/>
  <c r="J33" i="63"/>
  <c r="K33" i="63"/>
  <c r="L33" i="63"/>
  <c r="M33" i="63"/>
  <c r="N33" i="63"/>
  <c r="O33" i="63"/>
  <c r="P33" i="63"/>
  <c r="Q33" i="63"/>
  <c r="R33" i="63"/>
  <c r="S33" i="63"/>
  <c r="T33" i="63"/>
  <c r="C34" i="63"/>
  <c r="D34" i="63"/>
  <c r="E34" i="63"/>
  <c r="F34" i="63"/>
  <c r="G34" i="63"/>
  <c r="H34" i="63"/>
  <c r="I34" i="63"/>
  <c r="J34" i="63"/>
  <c r="K34" i="63"/>
  <c r="L34" i="63"/>
  <c r="M34" i="63"/>
  <c r="N34" i="63"/>
  <c r="O34" i="63"/>
  <c r="P34" i="63"/>
  <c r="Q34" i="63"/>
  <c r="R34" i="63"/>
  <c r="S34" i="63"/>
  <c r="T34" i="63"/>
  <c r="C35" i="63"/>
  <c r="D35" i="63"/>
  <c r="E35" i="63"/>
  <c r="F35" i="63"/>
  <c r="G35" i="63"/>
  <c r="H35" i="63"/>
  <c r="I35" i="63"/>
  <c r="J35" i="63"/>
  <c r="K35" i="63"/>
  <c r="L35" i="63"/>
  <c r="M35" i="63"/>
  <c r="N35" i="63"/>
  <c r="O35" i="63"/>
  <c r="P35" i="63"/>
  <c r="Q35" i="63"/>
  <c r="R35" i="63"/>
  <c r="S35" i="63"/>
  <c r="T35" i="63"/>
  <c r="C36" i="63"/>
  <c r="D36" i="63"/>
  <c r="E36" i="63"/>
  <c r="F36" i="63"/>
  <c r="G36" i="63"/>
  <c r="H36" i="63"/>
  <c r="I36" i="63"/>
  <c r="J36" i="63"/>
  <c r="K36" i="63"/>
  <c r="L36" i="63"/>
  <c r="M36" i="63"/>
  <c r="N36" i="63"/>
  <c r="O36" i="63"/>
  <c r="P36" i="63"/>
  <c r="Q36" i="63"/>
  <c r="R36" i="63"/>
  <c r="S36" i="63"/>
  <c r="T36" i="63"/>
  <c r="C37" i="63"/>
  <c r="D37" i="63"/>
  <c r="E37" i="63"/>
  <c r="F37" i="63"/>
  <c r="G37" i="63"/>
  <c r="H37" i="63"/>
  <c r="I37" i="63"/>
  <c r="J37" i="63"/>
  <c r="K37" i="63"/>
  <c r="L37" i="63"/>
  <c r="M37" i="63"/>
  <c r="N37" i="63"/>
  <c r="O37" i="63"/>
  <c r="P37" i="63"/>
  <c r="Q37" i="63"/>
  <c r="R37" i="63"/>
  <c r="S37" i="63"/>
  <c r="T37" i="63"/>
  <c r="C38" i="63"/>
  <c r="D38" i="63"/>
  <c r="E38" i="63"/>
  <c r="F38" i="63"/>
  <c r="G38" i="63"/>
  <c r="H38" i="63"/>
  <c r="I38" i="63"/>
  <c r="J38" i="63"/>
  <c r="K38" i="63"/>
  <c r="L38" i="63"/>
  <c r="M38" i="63"/>
  <c r="N38" i="63"/>
  <c r="O38" i="63"/>
  <c r="P38" i="63"/>
  <c r="Q38" i="63"/>
  <c r="R38" i="63"/>
  <c r="S38" i="63"/>
  <c r="C39" i="63"/>
  <c r="D39" i="63"/>
  <c r="E39" i="63"/>
  <c r="F39" i="63"/>
  <c r="G39" i="63"/>
  <c r="H39" i="63"/>
  <c r="I39" i="63"/>
  <c r="J39" i="63"/>
  <c r="K39" i="63"/>
  <c r="L39" i="63"/>
  <c r="M39" i="63"/>
  <c r="N39" i="63"/>
  <c r="O39" i="63"/>
  <c r="P39" i="63"/>
  <c r="Q39" i="63"/>
  <c r="R39" i="63"/>
  <c r="S39" i="63"/>
  <c r="T39" i="63"/>
  <c r="C40" i="63"/>
  <c r="D40" i="63"/>
  <c r="E40" i="63"/>
  <c r="F40" i="63"/>
  <c r="G40" i="63"/>
  <c r="H40" i="63"/>
  <c r="I40" i="63"/>
  <c r="J40" i="63"/>
  <c r="K40" i="63"/>
  <c r="L40" i="63"/>
  <c r="M40" i="63"/>
  <c r="N40" i="63"/>
  <c r="O40" i="63"/>
  <c r="P40" i="63"/>
  <c r="Q40" i="63"/>
  <c r="R40" i="63"/>
  <c r="S40" i="63"/>
  <c r="T40" i="63"/>
  <c r="C41" i="63"/>
  <c r="D41" i="63"/>
  <c r="E41" i="63"/>
  <c r="F41" i="63"/>
  <c r="G41" i="63"/>
  <c r="H41" i="63"/>
  <c r="I41" i="63"/>
  <c r="J41" i="63"/>
  <c r="K41" i="63"/>
  <c r="L41" i="63"/>
  <c r="M41" i="63"/>
  <c r="N41" i="63"/>
  <c r="O41" i="63"/>
  <c r="P41" i="63"/>
  <c r="Q41" i="63"/>
  <c r="R41" i="63"/>
  <c r="S41" i="63"/>
  <c r="T41" i="63"/>
  <c r="C42" i="63"/>
  <c r="D42" i="63"/>
  <c r="E42" i="63"/>
  <c r="F42" i="63"/>
  <c r="G42" i="63"/>
  <c r="H42" i="63"/>
  <c r="I42" i="63"/>
  <c r="J42" i="63"/>
  <c r="K42" i="63"/>
  <c r="L42" i="63"/>
  <c r="M42" i="63"/>
  <c r="N42" i="63"/>
  <c r="O42" i="63"/>
  <c r="P42" i="63"/>
  <c r="Q42" i="63"/>
  <c r="R42" i="63"/>
  <c r="S42" i="63"/>
  <c r="T42" i="63"/>
  <c r="C43" i="63"/>
  <c r="D43" i="63"/>
  <c r="E43" i="63"/>
  <c r="F43" i="63"/>
  <c r="G43" i="63"/>
  <c r="H43" i="63"/>
  <c r="I43" i="63"/>
  <c r="J43" i="63"/>
  <c r="K43" i="63"/>
  <c r="L43" i="63"/>
  <c r="M43" i="63"/>
  <c r="N43" i="63"/>
  <c r="O43" i="63"/>
  <c r="P43" i="63"/>
  <c r="Q43" i="63"/>
  <c r="R43" i="63"/>
  <c r="S43" i="63"/>
  <c r="T43" i="63"/>
  <c r="C44" i="63"/>
  <c r="D44" i="63"/>
  <c r="E44" i="63"/>
  <c r="F44" i="63"/>
  <c r="G44" i="63"/>
  <c r="H44" i="63"/>
  <c r="I44" i="63"/>
  <c r="J44" i="63"/>
  <c r="K44" i="63"/>
  <c r="L44" i="63"/>
  <c r="M44" i="63"/>
  <c r="N44" i="63"/>
  <c r="O44" i="63"/>
  <c r="P44" i="63"/>
  <c r="Q44" i="63"/>
  <c r="R44" i="63"/>
  <c r="S44" i="63"/>
  <c r="T44" i="63"/>
  <c r="C45" i="63"/>
  <c r="D45" i="63"/>
  <c r="E45" i="63"/>
  <c r="F45" i="63"/>
  <c r="G45" i="63"/>
  <c r="H45" i="63"/>
  <c r="I45" i="63"/>
  <c r="J45" i="63"/>
  <c r="K45" i="63"/>
  <c r="L45" i="63"/>
  <c r="M45" i="63"/>
  <c r="N45" i="63"/>
  <c r="O45" i="63"/>
  <c r="P45" i="63"/>
  <c r="Q45" i="63"/>
  <c r="R45" i="63"/>
  <c r="S45" i="63"/>
  <c r="T45" i="63"/>
  <c r="D10" i="63"/>
  <c r="E10" i="63"/>
  <c r="F10" i="63"/>
  <c r="G10" i="63"/>
  <c r="H10" i="63"/>
  <c r="I10" i="63"/>
  <c r="J10" i="63"/>
  <c r="K10" i="63"/>
  <c r="L10" i="63"/>
  <c r="M10" i="63"/>
  <c r="N10" i="63"/>
  <c r="O10" i="63"/>
  <c r="O46" i="63" s="1"/>
  <c r="P10" i="63"/>
  <c r="Q10" i="63"/>
  <c r="R10" i="63"/>
  <c r="S10" i="63"/>
  <c r="S47" i="63" s="1"/>
  <c r="T10" i="63"/>
  <c r="C10" i="63"/>
  <c r="D109" i="60"/>
  <c r="C109" i="60"/>
  <c r="C111" i="60" s="1"/>
  <c r="C110" i="60"/>
  <c r="D110" i="60"/>
  <c r="B110" i="60"/>
  <c r="D207" i="60"/>
  <c r="E207" i="60"/>
  <c r="F207" i="60"/>
  <c r="G207" i="60"/>
  <c r="H207" i="60"/>
  <c r="I207" i="60"/>
  <c r="J207" i="60"/>
  <c r="K207" i="60"/>
  <c r="L207" i="60"/>
  <c r="M207" i="60"/>
  <c r="N207" i="60"/>
  <c r="O207" i="60"/>
  <c r="P207" i="60"/>
  <c r="Q207" i="60"/>
  <c r="R207" i="60"/>
  <c r="S207" i="60"/>
  <c r="T207" i="60"/>
  <c r="U207" i="60"/>
  <c r="D208" i="60"/>
  <c r="E208" i="60"/>
  <c r="F208" i="60"/>
  <c r="G208" i="60"/>
  <c r="H208" i="60"/>
  <c r="I208" i="60"/>
  <c r="J208" i="60"/>
  <c r="K208" i="60"/>
  <c r="L208" i="60"/>
  <c r="M208" i="60"/>
  <c r="N208" i="60"/>
  <c r="O208" i="60"/>
  <c r="P208" i="60"/>
  <c r="Q208" i="60"/>
  <c r="R208" i="60"/>
  <c r="S208" i="60"/>
  <c r="T208" i="60"/>
  <c r="U208" i="60"/>
  <c r="D209" i="60"/>
  <c r="E209" i="60"/>
  <c r="F209" i="60"/>
  <c r="G209" i="60"/>
  <c r="H209" i="60"/>
  <c r="I209" i="60"/>
  <c r="J209" i="60"/>
  <c r="K209" i="60"/>
  <c r="L209" i="60"/>
  <c r="M209" i="60"/>
  <c r="N209" i="60"/>
  <c r="O209" i="60"/>
  <c r="P209" i="60"/>
  <c r="Q209" i="60"/>
  <c r="R209" i="60"/>
  <c r="S209" i="60"/>
  <c r="T209" i="60"/>
  <c r="U209" i="60"/>
  <c r="D210" i="60"/>
  <c r="E210" i="60"/>
  <c r="F210" i="60"/>
  <c r="G210" i="60"/>
  <c r="H210" i="60"/>
  <c r="I210" i="60"/>
  <c r="J210" i="60"/>
  <c r="K210" i="60"/>
  <c r="L210" i="60"/>
  <c r="M210" i="60"/>
  <c r="N210" i="60"/>
  <c r="O210" i="60"/>
  <c r="P210" i="60"/>
  <c r="Q210" i="60"/>
  <c r="R210" i="60"/>
  <c r="S210" i="60"/>
  <c r="T210" i="60"/>
  <c r="U210" i="60"/>
  <c r="E211" i="60"/>
  <c r="F211" i="60"/>
  <c r="G211" i="60"/>
  <c r="H211" i="60"/>
  <c r="I211" i="60"/>
  <c r="K211" i="60"/>
  <c r="L211" i="60"/>
  <c r="M211" i="60"/>
  <c r="N211" i="60"/>
  <c r="O211" i="60"/>
  <c r="P211" i="60"/>
  <c r="Q211" i="60"/>
  <c r="R211" i="60"/>
  <c r="S211" i="60"/>
  <c r="T211" i="60"/>
  <c r="U211" i="60"/>
  <c r="P212" i="60"/>
  <c r="Q212" i="60"/>
  <c r="R212" i="60"/>
  <c r="S212" i="60"/>
  <c r="T212" i="60"/>
  <c r="U212" i="60"/>
  <c r="D213" i="60"/>
  <c r="E213" i="60"/>
  <c r="F213" i="60"/>
  <c r="G213" i="60"/>
  <c r="H213" i="60"/>
  <c r="I213" i="60"/>
  <c r="J213" i="60"/>
  <c r="K213" i="60"/>
  <c r="L213" i="60"/>
  <c r="M213" i="60"/>
  <c r="N213" i="60"/>
  <c r="O213" i="60"/>
  <c r="P213" i="60"/>
  <c r="Q213" i="60"/>
  <c r="R213" i="60"/>
  <c r="S213" i="60"/>
  <c r="T213" i="60"/>
  <c r="U213" i="60"/>
  <c r="D196" i="60"/>
  <c r="E196" i="60"/>
  <c r="F196" i="60"/>
  <c r="G196" i="60"/>
  <c r="H196" i="60"/>
  <c r="I196" i="60"/>
  <c r="J196" i="60"/>
  <c r="K196" i="60"/>
  <c r="L196" i="60"/>
  <c r="M196" i="60"/>
  <c r="N196" i="60"/>
  <c r="O196" i="60"/>
  <c r="P196" i="60"/>
  <c r="Q196" i="60"/>
  <c r="R196" i="60"/>
  <c r="S196" i="60"/>
  <c r="T196" i="60"/>
  <c r="U196" i="60"/>
  <c r="E214" i="60"/>
  <c r="F214" i="60"/>
  <c r="G214" i="60"/>
  <c r="H214" i="60"/>
  <c r="I214" i="60"/>
  <c r="J214" i="60"/>
  <c r="K214" i="60"/>
  <c r="L214" i="60"/>
  <c r="M214" i="60"/>
  <c r="O214" i="60"/>
  <c r="P214" i="60"/>
  <c r="Q214" i="60"/>
  <c r="R214" i="60"/>
  <c r="S214" i="60"/>
  <c r="T214" i="60"/>
  <c r="U214" i="60"/>
  <c r="D215" i="60"/>
  <c r="N215" i="60"/>
  <c r="E219" i="60"/>
  <c r="F219" i="60"/>
  <c r="G219" i="60"/>
  <c r="H219" i="60"/>
  <c r="I219" i="60"/>
  <c r="J219" i="60"/>
  <c r="K219" i="60"/>
  <c r="L219" i="60"/>
  <c r="M219" i="60"/>
  <c r="N219" i="60"/>
  <c r="O219" i="60"/>
  <c r="P219" i="60"/>
  <c r="Q219" i="60"/>
  <c r="R219" i="60"/>
  <c r="S219" i="60"/>
  <c r="T219" i="60"/>
  <c r="U219" i="60"/>
  <c r="D199" i="60"/>
  <c r="E199" i="60"/>
  <c r="F199" i="60"/>
  <c r="G199" i="60"/>
  <c r="H199" i="60"/>
  <c r="I199" i="60"/>
  <c r="J199" i="60"/>
  <c r="K199" i="60"/>
  <c r="L199" i="60"/>
  <c r="M199" i="60"/>
  <c r="N199" i="60"/>
  <c r="O199" i="60"/>
  <c r="P199" i="60"/>
  <c r="Q199" i="60"/>
  <c r="R199" i="60"/>
  <c r="S199" i="60"/>
  <c r="T199" i="60"/>
  <c r="U199" i="60"/>
  <c r="D200" i="60"/>
  <c r="E200" i="60"/>
  <c r="F200" i="60"/>
  <c r="G200" i="60"/>
  <c r="H200" i="60"/>
  <c r="I200" i="60"/>
  <c r="J200" i="60"/>
  <c r="K200" i="60"/>
  <c r="L200" i="60"/>
  <c r="M200" i="60"/>
  <c r="N200" i="60"/>
  <c r="O200" i="60"/>
  <c r="P200" i="60"/>
  <c r="Q200" i="60"/>
  <c r="R200" i="60"/>
  <c r="S200" i="60"/>
  <c r="T200" i="60"/>
  <c r="U200" i="60"/>
  <c r="D201" i="60"/>
  <c r="E201" i="60"/>
  <c r="F201" i="60"/>
  <c r="G201" i="60"/>
  <c r="H201" i="60"/>
  <c r="I201" i="60"/>
  <c r="J201" i="60"/>
  <c r="K201" i="60"/>
  <c r="L201" i="60"/>
  <c r="M201" i="60"/>
  <c r="N201" i="60"/>
  <c r="O201" i="60"/>
  <c r="P201" i="60"/>
  <c r="Q201" i="60"/>
  <c r="R201" i="60"/>
  <c r="S201" i="60"/>
  <c r="T201" i="60"/>
  <c r="U201" i="60"/>
  <c r="D202" i="60"/>
  <c r="E202" i="60"/>
  <c r="F202" i="60"/>
  <c r="G202" i="60"/>
  <c r="H202" i="60"/>
  <c r="I202" i="60"/>
  <c r="J202" i="60"/>
  <c r="K202" i="60"/>
  <c r="L202" i="60"/>
  <c r="M202" i="60"/>
  <c r="N202" i="60"/>
  <c r="O202" i="60"/>
  <c r="P202" i="60"/>
  <c r="Q202" i="60"/>
  <c r="R202" i="60"/>
  <c r="S202" i="60"/>
  <c r="T202" i="60"/>
  <c r="U202" i="60"/>
  <c r="D203" i="60"/>
  <c r="E203" i="60"/>
  <c r="F203" i="60"/>
  <c r="G203" i="60"/>
  <c r="H203" i="60"/>
  <c r="I203" i="60"/>
  <c r="J203" i="60"/>
  <c r="K203" i="60"/>
  <c r="L203" i="60"/>
  <c r="M203" i="60"/>
  <c r="N203" i="60"/>
  <c r="O203" i="60"/>
  <c r="P203" i="60"/>
  <c r="Q203" i="60"/>
  <c r="R203" i="60"/>
  <c r="S203" i="60"/>
  <c r="T203" i="60"/>
  <c r="U203" i="60"/>
  <c r="D204" i="60"/>
  <c r="E204" i="60"/>
  <c r="F204" i="60"/>
  <c r="G204" i="60"/>
  <c r="H204" i="60"/>
  <c r="I204" i="60"/>
  <c r="J204" i="60"/>
  <c r="K204" i="60"/>
  <c r="L204" i="60"/>
  <c r="M204" i="60"/>
  <c r="N204" i="60"/>
  <c r="O204" i="60"/>
  <c r="P204" i="60"/>
  <c r="Q204" i="60"/>
  <c r="R204" i="60"/>
  <c r="S204" i="60"/>
  <c r="T204" i="60"/>
  <c r="U204" i="60"/>
  <c r="D205" i="60"/>
  <c r="E205" i="60"/>
  <c r="F205" i="60"/>
  <c r="G205" i="60"/>
  <c r="H205" i="60"/>
  <c r="K205" i="60"/>
  <c r="L205" i="60"/>
  <c r="M205" i="60"/>
  <c r="N205" i="60"/>
  <c r="O205" i="60"/>
  <c r="P205" i="60"/>
  <c r="Q205" i="60"/>
  <c r="R205" i="60"/>
  <c r="S205" i="60"/>
  <c r="T205" i="60"/>
  <c r="U205" i="60"/>
  <c r="D206" i="60"/>
  <c r="E206" i="60"/>
  <c r="F206" i="60"/>
  <c r="G206" i="60"/>
  <c r="H206" i="60"/>
  <c r="I206" i="60"/>
  <c r="J206" i="60"/>
  <c r="K206" i="60"/>
  <c r="L206" i="60"/>
  <c r="M206" i="60"/>
  <c r="N206" i="60"/>
  <c r="O206" i="60"/>
  <c r="P206" i="60"/>
  <c r="Q206" i="60"/>
  <c r="R206" i="60"/>
  <c r="S206" i="60"/>
  <c r="T206" i="60"/>
  <c r="U206" i="60"/>
  <c r="D176" i="60"/>
  <c r="E176" i="60"/>
  <c r="F176" i="60"/>
  <c r="G176" i="60"/>
  <c r="H176" i="60"/>
  <c r="I176" i="60"/>
  <c r="J176" i="60"/>
  <c r="K176" i="60"/>
  <c r="L176" i="60"/>
  <c r="M176" i="60"/>
  <c r="N176" i="60"/>
  <c r="O176" i="60"/>
  <c r="P176" i="60"/>
  <c r="Q176" i="60"/>
  <c r="R176" i="60"/>
  <c r="S176" i="60"/>
  <c r="T176" i="60"/>
  <c r="U176" i="60"/>
  <c r="D177" i="60"/>
  <c r="E177" i="60"/>
  <c r="F177" i="60"/>
  <c r="G177" i="60"/>
  <c r="H177" i="60"/>
  <c r="I177" i="60"/>
  <c r="J177" i="60"/>
  <c r="K177" i="60"/>
  <c r="L177" i="60"/>
  <c r="M177" i="60"/>
  <c r="N177" i="60"/>
  <c r="O177" i="60"/>
  <c r="P177" i="60"/>
  <c r="Q177" i="60"/>
  <c r="R177" i="60"/>
  <c r="S177" i="60"/>
  <c r="T177" i="60"/>
  <c r="U177" i="60"/>
  <c r="D178" i="60"/>
  <c r="E178" i="60"/>
  <c r="F178" i="60"/>
  <c r="G178" i="60"/>
  <c r="H178" i="60"/>
  <c r="I178" i="60"/>
  <c r="J178" i="60"/>
  <c r="K178" i="60"/>
  <c r="L178" i="60"/>
  <c r="M178" i="60"/>
  <c r="N178" i="60"/>
  <c r="O178" i="60"/>
  <c r="P178" i="60"/>
  <c r="Q178" i="60"/>
  <c r="R178" i="60"/>
  <c r="S178" i="60"/>
  <c r="T178" i="60"/>
  <c r="U178" i="60"/>
  <c r="D179" i="60"/>
  <c r="E179" i="60"/>
  <c r="F179" i="60"/>
  <c r="G179" i="60"/>
  <c r="H179" i="60"/>
  <c r="I179" i="60"/>
  <c r="J179" i="60"/>
  <c r="K179" i="60"/>
  <c r="L179" i="60"/>
  <c r="M179" i="60"/>
  <c r="N179" i="60"/>
  <c r="O179" i="60"/>
  <c r="P179" i="60"/>
  <c r="Q179" i="60"/>
  <c r="R179" i="60"/>
  <c r="S179" i="60"/>
  <c r="T179" i="60"/>
  <c r="U179" i="60"/>
  <c r="D180" i="60"/>
  <c r="E180" i="60"/>
  <c r="F180" i="60"/>
  <c r="G180" i="60"/>
  <c r="H180" i="60"/>
  <c r="I180" i="60"/>
  <c r="J180" i="60"/>
  <c r="K180" i="60"/>
  <c r="L180" i="60"/>
  <c r="M180" i="60"/>
  <c r="N180" i="60"/>
  <c r="O180" i="60"/>
  <c r="P180" i="60"/>
  <c r="Q180" i="60"/>
  <c r="R180" i="60"/>
  <c r="S180" i="60"/>
  <c r="T180" i="60"/>
  <c r="U180" i="60"/>
  <c r="D181" i="60"/>
  <c r="E181" i="60"/>
  <c r="F181" i="60"/>
  <c r="G181" i="60"/>
  <c r="H181" i="60"/>
  <c r="I181" i="60"/>
  <c r="J181" i="60"/>
  <c r="K181" i="60"/>
  <c r="L181" i="60"/>
  <c r="M181" i="60"/>
  <c r="N181" i="60"/>
  <c r="O181" i="60"/>
  <c r="P181" i="60"/>
  <c r="Q181" i="60"/>
  <c r="R181" i="60"/>
  <c r="S181" i="60"/>
  <c r="T181" i="60"/>
  <c r="U181" i="60"/>
  <c r="D182" i="60"/>
  <c r="E182" i="60"/>
  <c r="F182" i="60"/>
  <c r="G182" i="60"/>
  <c r="H182" i="60"/>
  <c r="I182" i="60"/>
  <c r="J182" i="60"/>
  <c r="K182" i="60"/>
  <c r="L182" i="60"/>
  <c r="M182" i="60"/>
  <c r="N182" i="60"/>
  <c r="O182" i="60"/>
  <c r="P182" i="60"/>
  <c r="Q182" i="60"/>
  <c r="R182" i="60"/>
  <c r="S182" i="60"/>
  <c r="T182" i="60"/>
  <c r="U182" i="60"/>
  <c r="D183" i="60"/>
  <c r="E183" i="60"/>
  <c r="F183" i="60"/>
  <c r="G183" i="60"/>
  <c r="H183" i="60"/>
  <c r="I183" i="60"/>
  <c r="J183" i="60"/>
  <c r="K183" i="60"/>
  <c r="L183" i="60"/>
  <c r="M183" i="60"/>
  <c r="N183" i="60"/>
  <c r="O183" i="60"/>
  <c r="P183" i="60"/>
  <c r="Q183" i="60"/>
  <c r="R183" i="60"/>
  <c r="S183" i="60"/>
  <c r="T183" i="60"/>
  <c r="U183" i="60"/>
  <c r="D184" i="60"/>
  <c r="E184" i="60"/>
  <c r="F184" i="60"/>
  <c r="G184" i="60"/>
  <c r="H184" i="60"/>
  <c r="I184" i="60"/>
  <c r="J184" i="60"/>
  <c r="K184" i="60"/>
  <c r="L184" i="60"/>
  <c r="M184" i="60"/>
  <c r="N184" i="60"/>
  <c r="O184" i="60"/>
  <c r="P184" i="60"/>
  <c r="Q184" i="60"/>
  <c r="R184" i="60"/>
  <c r="S184" i="60"/>
  <c r="T184" i="60"/>
  <c r="U184" i="60"/>
  <c r="D185" i="60"/>
  <c r="E185" i="60"/>
  <c r="F185" i="60"/>
  <c r="G185" i="60"/>
  <c r="H185" i="60"/>
  <c r="I185" i="60"/>
  <c r="J185" i="60"/>
  <c r="K185" i="60"/>
  <c r="L185" i="60"/>
  <c r="M185" i="60"/>
  <c r="N185" i="60"/>
  <c r="O185" i="60"/>
  <c r="P185" i="60"/>
  <c r="Q185" i="60"/>
  <c r="R185" i="60"/>
  <c r="S185" i="60"/>
  <c r="T185" i="60"/>
  <c r="U185" i="60"/>
  <c r="D186" i="60"/>
  <c r="E186" i="60"/>
  <c r="F186" i="60"/>
  <c r="G186" i="60"/>
  <c r="H186" i="60"/>
  <c r="I186" i="60"/>
  <c r="J186" i="60"/>
  <c r="K186" i="60"/>
  <c r="L186" i="60"/>
  <c r="M186" i="60"/>
  <c r="N186" i="60"/>
  <c r="O186" i="60"/>
  <c r="P186" i="60"/>
  <c r="Q186" i="60"/>
  <c r="R186" i="60"/>
  <c r="S186" i="60"/>
  <c r="T186" i="60"/>
  <c r="U186" i="60"/>
  <c r="D187" i="60"/>
  <c r="E187" i="60"/>
  <c r="F187" i="60"/>
  <c r="G187" i="60"/>
  <c r="H187" i="60"/>
  <c r="I187" i="60"/>
  <c r="J187" i="60"/>
  <c r="K187" i="60"/>
  <c r="L187" i="60"/>
  <c r="M187" i="60"/>
  <c r="N187" i="60"/>
  <c r="O187" i="60"/>
  <c r="P187" i="60"/>
  <c r="Q187" i="60"/>
  <c r="R187" i="60"/>
  <c r="S187" i="60"/>
  <c r="T187" i="60"/>
  <c r="U187" i="60"/>
  <c r="D188" i="60"/>
  <c r="E188" i="60"/>
  <c r="F188" i="60"/>
  <c r="G188" i="60"/>
  <c r="H188" i="60"/>
  <c r="I188" i="60"/>
  <c r="J188" i="60"/>
  <c r="K188" i="60"/>
  <c r="L188" i="60"/>
  <c r="M188" i="60"/>
  <c r="N188" i="60"/>
  <c r="O188" i="60"/>
  <c r="P188" i="60"/>
  <c r="Q188" i="60"/>
  <c r="R188" i="60"/>
  <c r="S188" i="60"/>
  <c r="T188" i="60"/>
  <c r="U188" i="60"/>
  <c r="D189" i="60"/>
  <c r="E189" i="60"/>
  <c r="F189" i="60"/>
  <c r="G189" i="60"/>
  <c r="H189" i="60"/>
  <c r="I189" i="60"/>
  <c r="J189" i="60"/>
  <c r="K189" i="60"/>
  <c r="L189" i="60"/>
  <c r="M189" i="60"/>
  <c r="N189" i="60"/>
  <c r="O189" i="60"/>
  <c r="P189" i="60"/>
  <c r="Q189" i="60"/>
  <c r="R189" i="60"/>
  <c r="S189" i="60"/>
  <c r="T189" i="60"/>
  <c r="U189" i="60"/>
  <c r="D190" i="60"/>
  <c r="E190" i="60"/>
  <c r="F190" i="60"/>
  <c r="G190" i="60"/>
  <c r="H190" i="60"/>
  <c r="I190" i="60"/>
  <c r="J190" i="60"/>
  <c r="K190" i="60"/>
  <c r="L190" i="60"/>
  <c r="M190" i="60"/>
  <c r="N190" i="60"/>
  <c r="O190" i="60"/>
  <c r="P190" i="60"/>
  <c r="Q190" i="60"/>
  <c r="R190" i="60"/>
  <c r="S190" i="60"/>
  <c r="T190" i="60"/>
  <c r="U190" i="60"/>
  <c r="D191" i="60"/>
  <c r="E191" i="60"/>
  <c r="F191" i="60"/>
  <c r="G191" i="60"/>
  <c r="H191" i="60"/>
  <c r="I191" i="60"/>
  <c r="J191" i="60"/>
  <c r="K191" i="60"/>
  <c r="L191" i="60"/>
  <c r="M191" i="60"/>
  <c r="N191" i="60"/>
  <c r="O191" i="60"/>
  <c r="P191" i="60"/>
  <c r="Q191" i="60"/>
  <c r="R191" i="60"/>
  <c r="S191" i="60"/>
  <c r="T191" i="60"/>
  <c r="U191" i="60"/>
  <c r="D192" i="60"/>
  <c r="E192" i="60"/>
  <c r="F192" i="60"/>
  <c r="G192" i="60"/>
  <c r="H192" i="60"/>
  <c r="I192" i="60"/>
  <c r="J192" i="60"/>
  <c r="K192" i="60"/>
  <c r="L192" i="60"/>
  <c r="M192" i="60"/>
  <c r="N192" i="60"/>
  <c r="O192" i="60"/>
  <c r="P192" i="60"/>
  <c r="Q192" i="60"/>
  <c r="R192" i="60"/>
  <c r="S192" i="60"/>
  <c r="T192" i="60"/>
  <c r="U192" i="60"/>
  <c r="D193" i="60"/>
  <c r="E193" i="60"/>
  <c r="F193" i="60"/>
  <c r="G193" i="60"/>
  <c r="H193" i="60"/>
  <c r="I193" i="60"/>
  <c r="J193" i="60"/>
  <c r="K193" i="60"/>
  <c r="L193" i="60"/>
  <c r="M193" i="60"/>
  <c r="N193" i="60"/>
  <c r="O193" i="60"/>
  <c r="P193" i="60"/>
  <c r="Q193" i="60"/>
  <c r="R193" i="60"/>
  <c r="S193" i="60"/>
  <c r="T193" i="60"/>
  <c r="U193" i="60"/>
  <c r="D194" i="60"/>
  <c r="E194" i="60"/>
  <c r="F194" i="60"/>
  <c r="G194" i="60"/>
  <c r="H194" i="60"/>
  <c r="I194" i="60"/>
  <c r="J194" i="60"/>
  <c r="K194" i="60"/>
  <c r="L194" i="60"/>
  <c r="M194" i="60"/>
  <c r="N194" i="60"/>
  <c r="O194" i="60"/>
  <c r="P194" i="60"/>
  <c r="Q194" i="60"/>
  <c r="R194" i="60"/>
  <c r="S194" i="60"/>
  <c r="T194" i="60"/>
  <c r="U194" i="60"/>
  <c r="D195" i="60"/>
  <c r="E195" i="60"/>
  <c r="F195" i="60"/>
  <c r="G195" i="60"/>
  <c r="H195" i="60"/>
  <c r="I195" i="60"/>
  <c r="J195" i="60"/>
  <c r="K195" i="60"/>
  <c r="L195" i="60"/>
  <c r="M195" i="60"/>
  <c r="N195" i="60"/>
  <c r="O195" i="60"/>
  <c r="P195" i="60"/>
  <c r="Q195" i="60"/>
  <c r="R195" i="60"/>
  <c r="S195" i="60"/>
  <c r="T195" i="60"/>
  <c r="U195" i="60"/>
  <c r="F197" i="60"/>
  <c r="G197" i="60"/>
  <c r="H197" i="60"/>
  <c r="I197" i="60"/>
  <c r="J197" i="60"/>
  <c r="K197" i="60"/>
  <c r="L197" i="60"/>
  <c r="M197" i="60"/>
  <c r="N197" i="60"/>
  <c r="O197" i="60"/>
  <c r="P197" i="60"/>
  <c r="Q197" i="60"/>
  <c r="R197" i="60"/>
  <c r="S197" i="60"/>
  <c r="T197" i="60"/>
  <c r="U197" i="60"/>
  <c r="D198" i="60"/>
  <c r="E198" i="60"/>
  <c r="F198" i="60"/>
  <c r="G198" i="60"/>
  <c r="H198" i="60"/>
  <c r="I198" i="60"/>
  <c r="J198" i="60"/>
  <c r="K198" i="60"/>
  <c r="L198" i="60"/>
  <c r="M198" i="60"/>
  <c r="N198" i="60"/>
  <c r="O198" i="60"/>
  <c r="P198" i="60"/>
  <c r="Q198" i="60"/>
  <c r="R198" i="60"/>
  <c r="S198" i="60"/>
  <c r="T198" i="60"/>
  <c r="U198" i="60"/>
  <c r="E175" i="60"/>
  <c r="F175" i="60"/>
  <c r="G175" i="60"/>
  <c r="H175" i="60"/>
  <c r="I175" i="60"/>
  <c r="J175" i="60"/>
  <c r="K175" i="60"/>
  <c r="L175" i="60"/>
  <c r="M175" i="60"/>
  <c r="N175" i="60"/>
  <c r="O175" i="60"/>
  <c r="P175" i="60"/>
  <c r="Q175" i="60"/>
  <c r="R175" i="60"/>
  <c r="S175" i="60"/>
  <c r="T175" i="60"/>
  <c r="U175" i="60"/>
  <c r="D175" i="60"/>
  <c r="E165" i="60"/>
  <c r="F165" i="60"/>
  <c r="F167" i="60" s="1"/>
  <c r="G165" i="60"/>
  <c r="G167" i="60" s="1"/>
  <c r="H165" i="60"/>
  <c r="I165" i="60"/>
  <c r="J165" i="60"/>
  <c r="K165" i="60"/>
  <c r="L165" i="60"/>
  <c r="M165" i="60"/>
  <c r="N165" i="60"/>
  <c r="N167" i="60" s="1"/>
  <c r="O165" i="60"/>
  <c r="P165" i="60"/>
  <c r="Q165" i="60"/>
  <c r="R165" i="60"/>
  <c r="R167" i="60" s="1"/>
  <c r="S165" i="60"/>
  <c r="S167" i="60" s="1"/>
  <c r="T165" i="60"/>
  <c r="U165" i="60"/>
  <c r="E166" i="60"/>
  <c r="F166" i="60"/>
  <c r="G166" i="60"/>
  <c r="H166" i="60"/>
  <c r="I166" i="60"/>
  <c r="J166" i="60"/>
  <c r="K166" i="60"/>
  <c r="L166" i="60"/>
  <c r="M166" i="60"/>
  <c r="N166" i="60"/>
  <c r="O166" i="60"/>
  <c r="P166" i="60"/>
  <c r="Q166" i="60"/>
  <c r="R166" i="60"/>
  <c r="S166" i="60"/>
  <c r="T166" i="60"/>
  <c r="U166" i="60"/>
  <c r="U167" i="60" s="1"/>
  <c r="D166" i="60"/>
  <c r="L47" i="63"/>
  <c r="H47" i="63"/>
  <c r="D167" i="60"/>
  <c r="B111" i="60"/>
  <c r="O47" i="63"/>
  <c r="O48" i="63" s="1"/>
  <c r="D221" i="60"/>
  <c r="O167" i="60"/>
  <c r="K167" i="60"/>
  <c r="J167" i="60"/>
  <c r="S46" i="63"/>
  <c r="S48" i="63" s="1"/>
  <c r="R46" i="63"/>
  <c r="F46" i="63"/>
  <c r="N46" i="63"/>
  <c r="J46" i="63"/>
  <c r="C47" i="63"/>
  <c r="Q47" i="63"/>
  <c r="E47" i="63"/>
  <c r="T46" i="63"/>
  <c r="H46" i="63"/>
  <c r="D46" i="63"/>
  <c r="Q46" i="63"/>
  <c r="Q48" i="63" s="1"/>
  <c r="M46" i="63"/>
  <c r="E46" i="63"/>
  <c r="J222" i="60"/>
  <c r="C46" i="63"/>
  <c r="C48" i="63" s="1"/>
  <c r="L221" i="60"/>
  <c r="D111" i="60"/>
  <c r="R47" i="63"/>
  <c r="N47" i="63"/>
  <c r="J47" i="63"/>
  <c r="F47" i="63"/>
  <c r="Q167" i="60"/>
  <c r="M167" i="60"/>
  <c r="I167" i="60"/>
  <c r="E167" i="60"/>
  <c r="P221" i="60"/>
  <c r="P223" i="60" s="1"/>
  <c r="L222" i="60"/>
  <c r="H221" i="60"/>
  <c r="R222" i="60"/>
  <c r="N221" i="60"/>
  <c r="J221" i="60"/>
  <c r="J223" i="60" s="1"/>
  <c r="F222" i="60"/>
  <c r="S221" i="60"/>
  <c r="O221" i="60"/>
  <c r="K221" i="60"/>
  <c r="G221" i="60"/>
  <c r="S222" i="60"/>
  <c r="G222" i="60"/>
  <c r="G223" i="60" s="1"/>
  <c r="P222" i="60"/>
  <c r="R221" i="60"/>
  <c r="R223" i="60"/>
  <c r="H222" i="60"/>
  <c r="N222" i="60"/>
  <c r="F221" i="60"/>
  <c r="F223" i="60"/>
  <c r="D222" i="60"/>
  <c r="U222" i="60"/>
  <c r="Q222" i="60"/>
  <c r="M222" i="60"/>
  <c r="I222" i="60"/>
  <c r="E222" i="60"/>
  <c r="E221" i="60"/>
  <c r="I221" i="60"/>
  <c r="I223" i="60" s="1"/>
  <c r="M221" i="60"/>
  <c r="Q221" i="60"/>
  <c r="U221" i="60"/>
  <c r="U223" i="60" s="1"/>
  <c r="C73" i="14" s="1"/>
  <c r="T167" i="60"/>
  <c r="P167" i="60"/>
  <c r="L167" i="60"/>
  <c r="H167" i="60"/>
  <c r="H48" i="63"/>
  <c r="R48" i="63"/>
  <c r="D223" i="60"/>
  <c r="E48" i="63"/>
  <c r="F48" i="63"/>
  <c r="H223" i="60"/>
  <c r="N223" i="60"/>
  <c r="S223" i="60"/>
  <c r="E223" i="60"/>
  <c r="M223" i="60"/>
  <c r="Q223" i="60"/>
  <c r="B157" i="61"/>
  <c r="B158" i="61" s="1"/>
  <c r="B156" i="61"/>
  <c r="K157" i="61"/>
  <c r="J157" i="61"/>
  <c r="I157" i="61"/>
  <c r="H157" i="61"/>
  <c r="G157" i="61"/>
  <c r="F157" i="61"/>
  <c r="F158" i="61" s="1"/>
  <c r="E157" i="61"/>
  <c r="D157" i="61"/>
  <c r="C157" i="61"/>
  <c r="K156" i="61"/>
  <c r="K158" i="61" s="1"/>
  <c r="C92" i="14" s="1"/>
  <c r="D68" i="119" s="1"/>
  <c r="J156" i="61"/>
  <c r="I156" i="61"/>
  <c r="H156" i="61"/>
  <c r="G156" i="61"/>
  <c r="F156" i="61"/>
  <c r="E156" i="61"/>
  <c r="D156" i="61"/>
  <c r="D158" i="61" s="1"/>
  <c r="C156" i="61"/>
  <c r="C104" i="61"/>
  <c r="D104" i="61"/>
  <c r="E104" i="61"/>
  <c r="F104" i="61"/>
  <c r="F106" i="61" s="1"/>
  <c r="G104" i="61"/>
  <c r="H104" i="61"/>
  <c r="I104" i="61"/>
  <c r="J104" i="61"/>
  <c r="J106" i="61" s="1"/>
  <c r="K104" i="61"/>
  <c r="C105" i="61"/>
  <c r="C106" i="61" s="1"/>
  <c r="D105" i="61"/>
  <c r="D106" i="61" s="1"/>
  <c r="E105" i="61"/>
  <c r="F105" i="61"/>
  <c r="G105" i="61"/>
  <c r="G106" i="61" s="1"/>
  <c r="H105" i="61"/>
  <c r="H106" i="61" s="1"/>
  <c r="I105" i="61"/>
  <c r="J105" i="61"/>
  <c r="K105" i="61"/>
  <c r="K106" i="61" s="1"/>
  <c r="C91" i="14" s="1"/>
  <c r="D67" i="119" s="1"/>
  <c r="B105" i="61"/>
  <c r="B104" i="61"/>
  <c r="H158" i="61"/>
  <c r="C53" i="61"/>
  <c r="D53" i="61"/>
  <c r="E53" i="61"/>
  <c r="F53" i="61"/>
  <c r="G53" i="61"/>
  <c r="H53" i="61"/>
  <c r="I53" i="61"/>
  <c r="J53" i="61"/>
  <c r="K53" i="61"/>
  <c r="C54" i="61"/>
  <c r="D54" i="61"/>
  <c r="E54" i="61"/>
  <c r="F54" i="61"/>
  <c r="G54" i="61"/>
  <c r="H54" i="61"/>
  <c r="I54" i="61"/>
  <c r="I55" i="61" s="1"/>
  <c r="J54" i="61"/>
  <c r="K54" i="61"/>
  <c r="B54" i="61"/>
  <c r="B53" i="61"/>
  <c r="B55" i="61" s="1"/>
  <c r="C44" i="68"/>
  <c r="C43" i="68"/>
  <c r="C45" i="68" s="1"/>
  <c r="C89" i="14"/>
  <c r="D65" i="119" s="1"/>
  <c r="C55" i="61"/>
  <c r="E89" i="66"/>
  <c r="F89" i="66"/>
  <c r="G89" i="66"/>
  <c r="H89" i="66"/>
  <c r="H91" i="66" s="1"/>
  <c r="I89" i="66"/>
  <c r="J89" i="66"/>
  <c r="K89" i="66"/>
  <c r="L89" i="66"/>
  <c r="M89" i="66"/>
  <c r="N89" i="66"/>
  <c r="O89" i="66"/>
  <c r="P89" i="66"/>
  <c r="Q89" i="66"/>
  <c r="R89" i="66"/>
  <c r="S89" i="66"/>
  <c r="T89" i="66"/>
  <c r="U89" i="66"/>
  <c r="E90" i="66"/>
  <c r="F90" i="66"/>
  <c r="G90" i="66"/>
  <c r="H90" i="66"/>
  <c r="I90" i="66"/>
  <c r="J90" i="66"/>
  <c r="K90" i="66"/>
  <c r="L90" i="66"/>
  <c r="M90" i="66"/>
  <c r="N90" i="66"/>
  <c r="O90" i="66"/>
  <c r="P90" i="66"/>
  <c r="Q90" i="66"/>
  <c r="R90" i="66"/>
  <c r="S90" i="66"/>
  <c r="T90" i="66"/>
  <c r="U90" i="66"/>
  <c r="D90" i="66"/>
  <c r="D89" i="66"/>
  <c r="D272" i="66"/>
  <c r="D271" i="66"/>
  <c r="U272" i="66"/>
  <c r="T272" i="66"/>
  <c r="S272" i="66"/>
  <c r="R272" i="66"/>
  <c r="Q272" i="66"/>
  <c r="P272" i="66"/>
  <c r="O272" i="66"/>
  <c r="N272" i="66"/>
  <c r="M272" i="66"/>
  <c r="L272" i="66"/>
  <c r="K272" i="66"/>
  <c r="J272" i="66"/>
  <c r="I272" i="66"/>
  <c r="H272" i="66"/>
  <c r="G272" i="66"/>
  <c r="F272" i="66"/>
  <c r="E272" i="66"/>
  <c r="U271" i="66"/>
  <c r="T271" i="66"/>
  <c r="S271" i="66"/>
  <c r="S273" i="66" s="1"/>
  <c r="R271" i="66"/>
  <c r="Q271" i="66"/>
  <c r="P271" i="66"/>
  <c r="O271" i="66"/>
  <c r="O273" i="66" s="1"/>
  <c r="N271" i="66"/>
  <c r="M271" i="66"/>
  <c r="L271" i="66"/>
  <c r="K271" i="66"/>
  <c r="K273" i="66" s="1"/>
  <c r="J271" i="66"/>
  <c r="I271" i="66"/>
  <c r="H271" i="66"/>
  <c r="G271" i="66"/>
  <c r="G273" i="66" s="1"/>
  <c r="F271" i="66"/>
  <c r="E271" i="66"/>
  <c r="E226" i="66"/>
  <c r="F226" i="66"/>
  <c r="G226" i="66"/>
  <c r="H226" i="66"/>
  <c r="I226" i="66"/>
  <c r="J226" i="66"/>
  <c r="K226" i="66"/>
  <c r="L226" i="66"/>
  <c r="M226" i="66"/>
  <c r="N226" i="66"/>
  <c r="O226" i="66"/>
  <c r="P226" i="66"/>
  <c r="Q226" i="66"/>
  <c r="R226" i="66"/>
  <c r="S226" i="66"/>
  <c r="T226" i="66"/>
  <c r="U226" i="66"/>
  <c r="E227" i="66"/>
  <c r="E228" i="66" s="1"/>
  <c r="F227" i="66"/>
  <c r="G227" i="66"/>
  <c r="H227" i="66"/>
  <c r="I227" i="66"/>
  <c r="I228" i="66" s="1"/>
  <c r="J227" i="66"/>
  <c r="K227" i="66"/>
  <c r="L227" i="66"/>
  <c r="M227" i="66"/>
  <c r="M228" i="66" s="1"/>
  <c r="N227" i="66"/>
  <c r="O227" i="66"/>
  <c r="P227" i="66"/>
  <c r="Q227" i="66"/>
  <c r="Q228" i="66" s="1"/>
  <c r="R227" i="66"/>
  <c r="S227" i="66"/>
  <c r="T227" i="66"/>
  <c r="U227" i="66"/>
  <c r="D227" i="66"/>
  <c r="D226" i="66"/>
  <c r="E182" i="66"/>
  <c r="F182" i="66"/>
  <c r="G182" i="66"/>
  <c r="H182" i="66"/>
  <c r="I182" i="66"/>
  <c r="J182" i="66"/>
  <c r="K182" i="66"/>
  <c r="L182" i="66"/>
  <c r="M182" i="66"/>
  <c r="N182" i="66"/>
  <c r="O182" i="66"/>
  <c r="P182" i="66"/>
  <c r="Q182" i="66"/>
  <c r="R182" i="66"/>
  <c r="S182" i="66"/>
  <c r="T182" i="66"/>
  <c r="U182" i="66"/>
  <c r="D182" i="66"/>
  <c r="D181" i="66"/>
  <c r="E181" i="66"/>
  <c r="F181" i="66"/>
  <c r="G181" i="66"/>
  <c r="H181" i="66"/>
  <c r="I181" i="66"/>
  <c r="J181" i="66"/>
  <c r="K181" i="66"/>
  <c r="L181" i="66"/>
  <c r="M181" i="66"/>
  <c r="M183" i="66" s="1"/>
  <c r="N181" i="66"/>
  <c r="O181" i="66"/>
  <c r="P181" i="66"/>
  <c r="Q181" i="66"/>
  <c r="R181" i="66"/>
  <c r="S181" i="66"/>
  <c r="T181" i="66"/>
  <c r="U181" i="66"/>
  <c r="D62" i="119"/>
  <c r="D59" i="119"/>
  <c r="D64" i="119"/>
  <c r="D61" i="119"/>
  <c r="D63" i="119"/>
  <c r="U228" i="66"/>
  <c r="C81" i="14" s="1"/>
  <c r="D57" i="119" s="1"/>
  <c r="E43" i="66"/>
  <c r="F43" i="66"/>
  <c r="G43" i="66"/>
  <c r="H43" i="66"/>
  <c r="I43" i="66"/>
  <c r="J43" i="66"/>
  <c r="K43" i="66"/>
  <c r="L43" i="66"/>
  <c r="M43" i="66"/>
  <c r="N43" i="66"/>
  <c r="O43" i="66"/>
  <c r="P43" i="66"/>
  <c r="P45" i="66" s="1"/>
  <c r="Q43" i="66"/>
  <c r="R43" i="66"/>
  <c r="S43" i="66"/>
  <c r="T43" i="66"/>
  <c r="U43" i="66"/>
  <c r="E44" i="66"/>
  <c r="F44" i="66"/>
  <c r="F45" i="66" s="1"/>
  <c r="G44" i="66"/>
  <c r="H44" i="66"/>
  <c r="I44" i="66"/>
  <c r="J44" i="66"/>
  <c r="J45" i="66" s="1"/>
  <c r="K44" i="66"/>
  <c r="L44" i="66"/>
  <c r="M44" i="66"/>
  <c r="N44" i="66"/>
  <c r="N45" i="66" s="1"/>
  <c r="O44" i="66"/>
  <c r="P44" i="66"/>
  <c r="Q44" i="66"/>
  <c r="R44" i="66"/>
  <c r="R45" i="66" s="1"/>
  <c r="S44" i="66"/>
  <c r="T44" i="66"/>
  <c r="U44" i="66"/>
  <c r="D44" i="66"/>
  <c r="D43" i="66"/>
  <c r="D89" i="30"/>
  <c r="E89" i="30"/>
  <c r="F89" i="30"/>
  <c r="G89" i="30"/>
  <c r="H89" i="30"/>
  <c r="D88" i="30"/>
  <c r="E88" i="30"/>
  <c r="E90" i="30" s="1"/>
  <c r="F88" i="30"/>
  <c r="F90" i="30" s="1"/>
  <c r="G88" i="30"/>
  <c r="H88" i="30"/>
  <c r="C89" i="30"/>
  <c r="C88" i="30"/>
  <c r="C90" i="30" s="1"/>
  <c r="H90" i="30"/>
  <c r="C76" i="14"/>
  <c r="D52" i="119" s="1"/>
  <c r="D90" i="30"/>
  <c r="G90" i="30"/>
  <c r="Q45" i="66"/>
  <c r="M45" i="66"/>
  <c r="H42" i="30"/>
  <c r="D42" i="30"/>
  <c r="D44" i="30" s="1"/>
  <c r="E42" i="30"/>
  <c r="F42" i="30"/>
  <c r="G42" i="30"/>
  <c r="D43" i="30"/>
  <c r="E43" i="30"/>
  <c r="F43" i="30"/>
  <c r="G43" i="30"/>
  <c r="H43" i="30"/>
  <c r="H44" i="30" s="1"/>
  <c r="C75" i="14" s="1"/>
  <c r="D51" i="119" s="1"/>
  <c r="C43" i="30"/>
  <c r="C42" i="30"/>
  <c r="G44" i="30"/>
  <c r="F44" i="30"/>
  <c r="E275" i="60"/>
  <c r="E217" i="60"/>
  <c r="F275" i="60"/>
  <c r="F276" i="60" s="1"/>
  <c r="F217" i="60"/>
  <c r="G275" i="60"/>
  <c r="G217" i="60"/>
  <c r="H275" i="60"/>
  <c r="I275" i="60"/>
  <c r="I217" i="60" s="1"/>
  <c r="J275" i="60"/>
  <c r="J217" i="60"/>
  <c r="K275" i="60"/>
  <c r="K217" i="60" s="1"/>
  <c r="L275" i="60"/>
  <c r="L217" i="60"/>
  <c r="M275" i="60"/>
  <c r="N275" i="60"/>
  <c r="N217" i="60"/>
  <c r="O275" i="60"/>
  <c r="P275" i="60"/>
  <c r="P217" i="60"/>
  <c r="Q275" i="60"/>
  <c r="Q217" i="60" s="1"/>
  <c r="R275" i="60"/>
  <c r="R217" i="60"/>
  <c r="S275" i="60"/>
  <c r="S217" i="60" s="1"/>
  <c r="T275" i="60"/>
  <c r="T217" i="60"/>
  <c r="U275" i="60"/>
  <c r="U217" i="60" s="1"/>
  <c r="D275" i="60"/>
  <c r="D217" i="60"/>
  <c r="E274" i="60"/>
  <c r="E276" i="60" s="1"/>
  <c r="E218" i="60" s="1"/>
  <c r="F274" i="60"/>
  <c r="G274" i="60"/>
  <c r="H274" i="60"/>
  <c r="H276" i="60" s="1"/>
  <c r="H218" i="60" s="1"/>
  <c r="I274" i="60"/>
  <c r="I216" i="60" s="1"/>
  <c r="J274" i="60"/>
  <c r="J216" i="60"/>
  <c r="K274" i="60"/>
  <c r="L274" i="60"/>
  <c r="L216" i="60" s="1"/>
  <c r="M274" i="60"/>
  <c r="N274" i="60"/>
  <c r="N276" i="60" s="1"/>
  <c r="N216" i="60"/>
  <c r="O274" i="60"/>
  <c r="P274" i="60"/>
  <c r="P216" i="60"/>
  <c r="Q274" i="60"/>
  <c r="Q276" i="60" s="1"/>
  <c r="R274" i="60"/>
  <c r="S274" i="60"/>
  <c r="T274" i="60"/>
  <c r="T276" i="60" s="1"/>
  <c r="T218" i="60" s="1"/>
  <c r="U274" i="60"/>
  <c r="U276" i="60" s="1"/>
  <c r="U218" i="60" s="1"/>
  <c r="D274" i="60"/>
  <c r="D216" i="60"/>
  <c r="S110" i="60"/>
  <c r="S111" i="60" s="1"/>
  <c r="R110" i="60"/>
  <c r="Q110" i="60"/>
  <c r="P110" i="60"/>
  <c r="P111" i="60" s="1"/>
  <c r="O110" i="60"/>
  <c r="N110" i="60"/>
  <c r="M110" i="60"/>
  <c r="L110" i="60"/>
  <c r="K110" i="60"/>
  <c r="K111" i="60" s="1"/>
  <c r="J110" i="60"/>
  <c r="J111" i="60" s="1"/>
  <c r="I110" i="60"/>
  <c r="H110" i="60"/>
  <c r="G110" i="60"/>
  <c r="F110" i="60"/>
  <c r="E110" i="60"/>
  <c r="S109" i="60"/>
  <c r="R109" i="60"/>
  <c r="Q109" i="60"/>
  <c r="Q111" i="60" s="1"/>
  <c r="P109" i="60"/>
  <c r="O109" i="60"/>
  <c r="N109" i="60"/>
  <c r="M109" i="60"/>
  <c r="M111" i="60" s="1"/>
  <c r="L109" i="60"/>
  <c r="K109" i="60"/>
  <c r="J109" i="60"/>
  <c r="I109" i="60"/>
  <c r="H109" i="60"/>
  <c r="G109" i="60"/>
  <c r="F109" i="60"/>
  <c r="E109" i="60"/>
  <c r="E111" i="60" s="1"/>
  <c r="O111" i="60"/>
  <c r="N111" i="60"/>
  <c r="I111" i="60"/>
  <c r="H111" i="60"/>
  <c r="L111" i="60"/>
  <c r="R276" i="60"/>
  <c r="R218" i="60" s="1"/>
  <c r="N218" i="60"/>
  <c r="J276" i="60"/>
  <c r="J218" i="60" s="1"/>
  <c r="F218" i="60"/>
  <c r="D276" i="60"/>
  <c r="D218" i="60" s="1"/>
  <c r="Q218" i="60"/>
  <c r="P276" i="60"/>
  <c r="P218" i="60"/>
  <c r="L276" i="60"/>
  <c r="L218" i="60" s="1"/>
  <c r="S276" i="60"/>
  <c r="S218" i="60" s="1"/>
  <c r="K276" i="60"/>
  <c r="K218" i="60" s="1"/>
  <c r="G276" i="60"/>
  <c r="G218" i="60"/>
  <c r="T43" i="127"/>
  <c r="T44" i="127" s="1"/>
  <c r="T42" i="127"/>
  <c r="C72" i="14"/>
  <c r="F31" i="89"/>
  <c r="J31" i="89"/>
  <c r="G31" i="89"/>
  <c r="B32" i="89"/>
  <c r="R39" i="27"/>
  <c r="P38" i="27"/>
  <c r="P40" i="27" s="1"/>
  <c r="Q38" i="27"/>
  <c r="B39" i="27"/>
  <c r="C39" i="27"/>
  <c r="C40" i="27" s="1"/>
  <c r="D39" i="27"/>
  <c r="D40" i="27" s="1"/>
  <c r="E39" i="27"/>
  <c r="F39" i="27"/>
  <c r="G39" i="27"/>
  <c r="H39" i="27"/>
  <c r="I39" i="27"/>
  <c r="J39" i="27"/>
  <c r="K39" i="27"/>
  <c r="K40" i="27" s="1"/>
  <c r="L39" i="27"/>
  <c r="M39" i="27"/>
  <c r="N39" i="27"/>
  <c r="O39" i="27"/>
  <c r="O40" i="27" s="1"/>
  <c r="P39" i="27"/>
  <c r="B38" i="27"/>
  <c r="C38" i="27"/>
  <c r="D38" i="27"/>
  <c r="E38" i="27"/>
  <c r="F38" i="27"/>
  <c r="G38" i="27"/>
  <c r="H38" i="27"/>
  <c r="I38" i="27"/>
  <c r="I40" i="27" s="1"/>
  <c r="J38" i="27"/>
  <c r="K38" i="27"/>
  <c r="L38" i="27"/>
  <c r="M38" i="27"/>
  <c r="M40" i="27" s="1"/>
  <c r="N38" i="27"/>
  <c r="O38" i="27"/>
  <c r="Q39" i="27"/>
  <c r="R38" i="27"/>
  <c r="R40" i="27" s="1"/>
  <c r="C58" i="14" s="1"/>
  <c r="D39" i="119" s="1"/>
  <c r="G40" i="27"/>
  <c r="N40" i="27"/>
  <c r="J40" i="27"/>
  <c r="F40" i="27"/>
  <c r="B40" i="27"/>
  <c r="Q40" i="27"/>
  <c r="E40" i="27"/>
  <c r="C53" i="14"/>
  <c r="C35" i="58"/>
  <c r="C36" i="58"/>
  <c r="B36" i="58"/>
  <c r="B35" i="58"/>
  <c r="B37" i="58" s="1"/>
  <c r="C37" i="58"/>
  <c r="C40" i="14" s="1"/>
  <c r="D30" i="119" s="1"/>
  <c r="V149" i="71"/>
  <c r="V151" i="71" s="1"/>
  <c r="C107" i="14" s="1"/>
  <c r="D78" i="119" s="1"/>
  <c r="T199" i="71"/>
  <c r="W41" i="126"/>
  <c r="C42" i="126"/>
  <c r="D42" i="126"/>
  <c r="E42" i="126"/>
  <c r="F42" i="126"/>
  <c r="G42" i="126"/>
  <c r="H42" i="126"/>
  <c r="I42" i="126"/>
  <c r="I43" i="126" s="1"/>
  <c r="J42" i="126"/>
  <c r="J43" i="126" s="1"/>
  <c r="K42" i="126"/>
  <c r="K43" i="126" s="1"/>
  <c r="C102" i="14" s="1"/>
  <c r="N42" i="126"/>
  <c r="O42" i="126"/>
  <c r="P42" i="126"/>
  <c r="Q42" i="126"/>
  <c r="R42" i="126"/>
  <c r="R43" i="126" s="1"/>
  <c r="S42" i="126"/>
  <c r="T42" i="126"/>
  <c r="U42" i="126"/>
  <c r="V42" i="126"/>
  <c r="W42" i="126"/>
  <c r="B42" i="126"/>
  <c r="B43" i="126" s="1"/>
  <c r="C43" i="126"/>
  <c r="D43" i="126"/>
  <c r="E43" i="126"/>
  <c r="F43" i="126"/>
  <c r="G43" i="126"/>
  <c r="H43" i="126"/>
  <c r="N41" i="126"/>
  <c r="N43" i="126"/>
  <c r="O41" i="126"/>
  <c r="O43" i="126" s="1"/>
  <c r="P41" i="126"/>
  <c r="P43" i="126"/>
  <c r="Q41" i="126"/>
  <c r="R41" i="126"/>
  <c r="S41" i="126"/>
  <c r="S43" i="126"/>
  <c r="T41" i="126"/>
  <c r="T43" i="126" s="1"/>
  <c r="U41" i="126"/>
  <c r="V41" i="126"/>
  <c r="V43" i="126" s="1"/>
  <c r="E99" i="71"/>
  <c r="F99" i="71"/>
  <c r="G99" i="71"/>
  <c r="H99" i="71"/>
  <c r="I99" i="71"/>
  <c r="J99" i="71"/>
  <c r="K99" i="71"/>
  <c r="L99" i="71"/>
  <c r="M99" i="71"/>
  <c r="N99" i="71"/>
  <c r="O99" i="71"/>
  <c r="P99" i="71"/>
  <c r="Q99" i="71"/>
  <c r="R99" i="71"/>
  <c r="S99" i="71"/>
  <c r="T99" i="71"/>
  <c r="U99" i="71"/>
  <c r="E100" i="71"/>
  <c r="F100" i="71"/>
  <c r="G100" i="71"/>
  <c r="H100" i="71"/>
  <c r="I100" i="71"/>
  <c r="J100" i="71"/>
  <c r="K100" i="71"/>
  <c r="L100" i="71"/>
  <c r="M100" i="71"/>
  <c r="N100" i="71"/>
  <c r="O100" i="71"/>
  <c r="P100" i="71"/>
  <c r="Q100" i="71"/>
  <c r="R100" i="71"/>
  <c r="S100" i="71"/>
  <c r="T100" i="71"/>
  <c r="U100" i="71"/>
  <c r="U101" i="71" s="1"/>
  <c r="C106" i="14" s="1"/>
  <c r="D77" i="119" s="1"/>
  <c r="D100" i="71"/>
  <c r="D99" i="71"/>
  <c r="E46" i="71"/>
  <c r="F46" i="71"/>
  <c r="G46" i="71"/>
  <c r="H46" i="71"/>
  <c r="I46" i="71"/>
  <c r="J46" i="71"/>
  <c r="K46" i="71"/>
  <c r="L46" i="71"/>
  <c r="M46" i="71"/>
  <c r="N46" i="71"/>
  <c r="O46" i="71"/>
  <c r="P46" i="71"/>
  <c r="Q46" i="71"/>
  <c r="R46" i="71"/>
  <c r="S46" i="71"/>
  <c r="T46" i="71"/>
  <c r="D46" i="71"/>
  <c r="E45" i="71"/>
  <c r="F45" i="71"/>
  <c r="G45" i="71"/>
  <c r="H45" i="71"/>
  <c r="I45" i="71"/>
  <c r="J45" i="71"/>
  <c r="K45" i="71"/>
  <c r="L45" i="71"/>
  <c r="M45" i="71"/>
  <c r="N45" i="71"/>
  <c r="O45" i="71"/>
  <c r="P45" i="71"/>
  <c r="Q45" i="71"/>
  <c r="R45" i="71"/>
  <c r="S45" i="71"/>
  <c r="T45" i="71"/>
  <c r="D45" i="71"/>
  <c r="U47" i="71"/>
  <c r="C105" i="14" s="1"/>
  <c r="D76" i="119" s="1"/>
  <c r="F48" i="84"/>
  <c r="F45" i="84"/>
  <c r="F46" i="84"/>
  <c r="F44" i="84"/>
  <c r="F39" i="84"/>
  <c r="F40" i="84"/>
  <c r="F41" i="84"/>
  <c r="F42" i="84"/>
  <c r="F38" i="84"/>
  <c r="F47" i="84"/>
  <c r="F49" i="84"/>
  <c r="F30" i="84"/>
  <c r="F31" i="84"/>
  <c r="F32" i="84"/>
  <c r="F33" i="84"/>
  <c r="F34" i="84"/>
  <c r="F35" i="84"/>
  <c r="F36" i="84"/>
  <c r="F37" i="84"/>
  <c r="F43" i="84"/>
  <c r="F16" i="84"/>
  <c r="F17" i="84"/>
  <c r="F18" i="84"/>
  <c r="F19" i="84"/>
  <c r="F20" i="84"/>
  <c r="F21" i="84"/>
  <c r="F22" i="84"/>
  <c r="F23" i="84"/>
  <c r="F24" i="84"/>
  <c r="F25" i="84"/>
  <c r="F26" i="84"/>
  <c r="F27" i="84"/>
  <c r="F28" i="84"/>
  <c r="F29" i="84"/>
  <c r="F15" i="84"/>
  <c r="F57" i="84" s="1"/>
  <c r="E57" i="84"/>
  <c r="V5" i="106"/>
  <c r="C42" i="91"/>
  <c r="D42" i="91"/>
  <c r="E42" i="91"/>
  <c r="E43" i="91" s="1"/>
  <c r="F42" i="91"/>
  <c r="G42" i="91"/>
  <c r="H42" i="91"/>
  <c r="I42" i="91"/>
  <c r="J42" i="91"/>
  <c r="K42" i="91"/>
  <c r="B42" i="91"/>
  <c r="C41" i="91"/>
  <c r="C43" i="91" s="1"/>
  <c r="D41" i="91"/>
  <c r="E41" i="91"/>
  <c r="F41" i="91"/>
  <c r="G41" i="91"/>
  <c r="G43" i="91" s="1"/>
  <c r="H41" i="91"/>
  <c r="H43" i="91" s="1"/>
  <c r="I41" i="91"/>
  <c r="J41" i="91"/>
  <c r="K41" i="91"/>
  <c r="K43" i="91" s="1"/>
  <c r="C18" i="14" s="1"/>
  <c r="D14" i="119" s="1"/>
  <c r="B41" i="91"/>
  <c r="B43" i="91" s="1"/>
  <c r="F43" i="91"/>
  <c r="J43" i="91"/>
  <c r="I43" i="91"/>
  <c r="D43" i="91"/>
  <c r="AD32" i="106"/>
  <c r="AC32" i="106"/>
  <c r="AB32" i="106"/>
  <c r="AA32" i="106"/>
  <c r="Z32" i="106"/>
  <c r="Y32" i="106"/>
  <c r="X32" i="106"/>
  <c r="W32" i="106"/>
  <c r="V32" i="106"/>
  <c r="AD31" i="106"/>
  <c r="AC31" i="106"/>
  <c r="AB31" i="106"/>
  <c r="AA31" i="106"/>
  <c r="Z31" i="106"/>
  <c r="Y31" i="106"/>
  <c r="X31" i="106"/>
  <c r="W31" i="106"/>
  <c r="V31" i="106"/>
  <c r="AC30" i="106"/>
  <c r="AB30" i="106"/>
  <c r="AA30" i="106"/>
  <c r="Z30" i="106"/>
  <c r="Y30" i="106"/>
  <c r="X30" i="106"/>
  <c r="W30" i="106"/>
  <c r="V30" i="106"/>
  <c r="AD29" i="106"/>
  <c r="AC29" i="106"/>
  <c r="AB29" i="106"/>
  <c r="AA29" i="106"/>
  <c r="Z29" i="106"/>
  <c r="Y29" i="106"/>
  <c r="X29" i="106"/>
  <c r="W29" i="106"/>
  <c r="V29" i="106"/>
  <c r="AC28" i="106"/>
  <c r="AB28" i="106"/>
  <c r="AA28" i="106"/>
  <c r="Z28" i="106"/>
  <c r="Y28" i="106"/>
  <c r="X28" i="106"/>
  <c r="W28" i="106"/>
  <c r="V28" i="106"/>
  <c r="AD27" i="106"/>
  <c r="AC27" i="106"/>
  <c r="AB27" i="106"/>
  <c r="AA27" i="106"/>
  <c r="Z27" i="106"/>
  <c r="Y27" i="106"/>
  <c r="X27" i="106"/>
  <c r="W27" i="106"/>
  <c r="V27" i="106"/>
  <c r="AC26" i="106"/>
  <c r="AB26" i="106"/>
  <c r="AA26" i="106"/>
  <c r="Z26" i="106"/>
  <c r="Y26" i="106"/>
  <c r="X26" i="106"/>
  <c r="W26" i="106"/>
  <c r="V26" i="106"/>
  <c r="AD25" i="106"/>
  <c r="AC25" i="106"/>
  <c r="AB25" i="106"/>
  <c r="AA25" i="106"/>
  <c r="Z25" i="106"/>
  <c r="Y25" i="106"/>
  <c r="X25" i="106"/>
  <c r="W25" i="106"/>
  <c r="V25" i="106"/>
  <c r="AD24" i="106"/>
  <c r="AC24" i="106"/>
  <c r="AB24" i="106"/>
  <c r="AA24" i="106"/>
  <c r="Z24" i="106"/>
  <c r="Y24" i="106"/>
  <c r="X24" i="106"/>
  <c r="W24" i="106"/>
  <c r="V24" i="106"/>
  <c r="AD23" i="106"/>
  <c r="AC23" i="106"/>
  <c r="AB23" i="106"/>
  <c r="AA23" i="106"/>
  <c r="Z23" i="106"/>
  <c r="Y23" i="106"/>
  <c r="X23" i="106"/>
  <c r="W23" i="106"/>
  <c r="V23" i="106"/>
  <c r="AB22" i="106"/>
  <c r="AA22" i="106"/>
  <c r="Z22" i="106"/>
  <c r="Y22" i="106"/>
  <c r="X22" i="106"/>
  <c r="W22" i="106"/>
  <c r="V22" i="106"/>
  <c r="AD21" i="106"/>
  <c r="AC21" i="106"/>
  <c r="AB21" i="106"/>
  <c r="AA21" i="106"/>
  <c r="Z21" i="106"/>
  <c r="Y21" i="106"/>
  <c r="X21" i="106"/>
  <c r="W21" i="106"/>
  <c r="V21" i="106"/>
  <c r="AD20" i="106"/>
  <c r="AC20" i="106"/>
  <c r="AB20" i="106"/>
  <c r="AA20" i="106"/>
  <c r="Z20" i="106"/>
  <c r="Y20" i="106"/>
  <c r="X20" i="106"/>
  <c r="W20" i="106"/>
  <c r="V20" i="106"/>
  <c r="AD19" i="106"/>
  <c r="AC19" i="106"/>
  <c r="AB19" i="106"/>
  <c r="AA19" i="106"/>
  <c r="Z19" i="106"/>
  <c r="Y19" i="106"/>
  <c r="X19" i="106"/>
  <c r="W19" i="106"/>
  <c r="V19" i="106"/>
  <c r="AD18" i="106"/>
  <c r="AC18" i="106"/>
  <c r="AB18" i="106"/>
  <c r="AA18" i="106"/>
  <c r="Z18" i="106"/>
  <c r="Y18" i="106"/>
  <c r="X18" i="106"/>
  <c r="W18" i="106"/>
  <c r="V18" i="106"/>
  <c r="AD17" i="106"/>
  <c r="AC17" i="106"/>
  <c r="AB17" i="106"/>
  <c r="AA17" i="106"/>
  <c r="Z17" i="106"/>
  <c r="Y17" i="106"/>
  <c r="X17" i="106"/>
  <c r="W17" i="106"/>
  <c r="V17" i="106"/>
  <c r="AD16" i="106"/>
  <c r="AC16" i="106"/>
  <c r="AB16" i="106"/>
  <c r="AA16" i="106"/>
  <c r="Z16" i="106"/>
  <c r="Y16" i="106"/>
  <c r="X16" i="106"/>
  <c r="W16" i="106"/>
  <c r="V16" i="106"/>
  <c r="AD15" i="106"/>
  <c r="AC15" i="106"/>
  <c r="AB15" i="106"/>
  <c r="AA15" i="106"/>
  <c r="Z15" i="106"/>
  <c r="Y15" i="106"/>
  <c r="X15" i="106"/>
  <c r="W15" i="106"/>
  <c r="V15" i="106"/>
  <c r="AD14" i="106"/>
  <c r="AC14" i="106"/>
  <c r="AB14" i="106"/>
  <c r="AA14" i="106"/>
  <c r="Z14" i="106"/>
  <c r="Y14" i="106"/>
  <c r="X14" i="106"/>
  <c r="W14" i="106"/>
  <c r="V14" i="106"/>
  <c r="AD13" i="106"/>
  <c r="AC13" i="106"/>
  <c r="AB13" i="106"/>
  <c r="AA13" i="106"/>
  <c r="Z13" i="106"/>
  <c r="Y13" i="106"/>
  <c r="X13" i="106"/>
  <c r="W13" i="106"/>
  <c r="V13" i="106"/>
  <c r="AD12" i="106"/>
  <c r="AC12" i="106"/>
  <c r="AB12" i="106"/>
  <c r="AA12" i="106"/>
  <c r="Z12" i="106"/>
  <c r="Y12" i="106"/>
  <c r="X12" i="106"/>
  <c r="W12" i="106"/>
  <c r="V12" i="106"/>
  <c r="AC11" i="106"/>
  <c r="AB11" i="106"/>
  <c r="AA11" i="106"/>
  <c r="Z11" i="106"/>
  <c r="Y11" i="106"/>
  <c r="X11" i="106"/>
  <c r="W11" i="106"/>
  <c r="V11" i="106"/>
  <c r="AD10" i="106"/>
  <c r="AC10" i="106"/>
  <c r="AB10" i="106"/>
  <c r="AA10" i="106"/>
  <c r="Z10" i="106"/>
  <c r="Y10" i="106"/>
  <c r="X10" i="106"/>
  <c r="W10" i="106"/>
  <c r="W34" i="106" s="1"/>
  <c r="V10" i="106"/>
  <c r="AD8" i="106"/>
  <c r="AC8" i="106"/>
  <c r="AB8" i="106"/>
  <c r="AB33" i="106" s="1"/>
  <c r="AA8" i="106"/>
  <c r="Z8" i="106"/>
  <c r="Y8" i="106"/>
  <c r="X8" i="106"/>
  <c r="X34" i="106" s="1"/>
  <c r="W8" i="106"/>
  <c r="V8" i="106"/>
  <c r="AD7" i="106"/>
  <c r="AC7" i="106"/>
  <c r="AC33" i="106" s="1"/>
  <c r="AB7" i="106"/>
  <c r="AA7" i="106"/>
  <c r="Z7" i="106"/>
  <c r="Y7" i="106"/>
  <c r="Y34" i="106" s="1"/>
  <c r="X7" i="106"/>
  <c r="W7" i="106"/>
  <c r="V7" i="106"/>
  <c r="AD6" i="106"/>
  <c r="AD34" i="106" s="1"/>
  <c r="AC6" i="106"/>
  <c r="AB6" i="106"/>
  <c r="AA6" i="106"/>
  <c r="Z6" i="106"/>
  <c r="Y6" i="106"/>
  <c r="X6" i="106"/>
  <c r="W6" i="106"/>
  <c r="V6" i="106"/>
  <c r="AC5" i="106"/>
  <c r="AB5" i="106"/>
  <c r="AA5" i="106"/>
  <c r="Z5" i="106"/>
  <c r="Z34" i="106" s="1"/>
  <c r="Y5" i="106"/>
  <c r="X5" i="106"/>
  <c r="W5" i="106"/>
  <c r="X33" i="106"/>
  <c r="AB34" i="106"/>
  <c r="Z33" i="106"/>
  <c r="V34" i="106"/>
  <c r="AA33" i="106"/>
  <c r="X35" i="106"/>
  <c r="B42" i="105"/>
  <c r="C41" i="105"/>
  <c r="B41" i="105"/>
  <c r="C42" i="105"/>
  <c r="C43" i="105" s="1"/>
  <c r="D42" i="105"/>
  <c r="E42" i="105"/>
  <c r="F42" i="105"/>
  <c r="G42" i="105"/>
  <c r="H42" i="105"/>
  <c r="I42" i="105"/>
  <c r="J42" i="105"/>
  <c r="K42" i="105"/>
  <c r="K43" i="105" s="1"/>
  <c r="C31" i="14" s="1"/>
  <c r="D23" i="119" s="1"/>
  <c r="D41" i="105"/>
  <c r="E41" i="105"/>
  <c r="E43" i="105" s="1"/>
  <c r="F41" i="105"/>
  <c r="F43" i="105"/>
  <c r="G41" i="105"/>
  <c r="H41" i="105"/>
  <c r="H43" i="105" s="1"/>
  <c r="I41" i="105"/>
  <c r="I43" i="105" s="1"/>
  <c r="J41" i="105"/>
  <c r="J43" i="105" s="1"/>
  <c r="K41" i="105"/>
  <c r="C61" i="87"/>
  <c r="C60" i="87"/>
  <c r="C62" i="87"/>
  <c r="C29" i="14" s="1"/>
  <c r="D21" i="119" s="1"/>
  <c r="D43" i="105"/>
  <c r="T43" i="95"/>
  <c r="T42" i="95"/>
  <c r="T44" i="95"/>
  <c r="S43" i="95"/>
  <c r="S42" i="95"/>
  <c r="D34" i="101"/>
  <c r="E34" i="101"/>
  <c r="F34" i="101"/>
  <c r="G34" i="101"/>
  <c r="H34" i="101"/>
  <c r="H35" i="101" s="1"/>
  <c r="I34" i="101"/>
  <c r="I35" i="101" s="1"/>
  <c r="J34" i="101"/>
  <c r="K34" i="101"/>
  <c r="L34" i="101"/>
  <c r="M34" i="101"/>
  <c r="N34" i="101"/>
  <c r="O34" i="101"/>
  <c r="P34" i="101"/>
  <c r="P35" i="101" s="1"/>
  <c r="Q34" i="101"/>
  <c r="Q35" i="101" s="1"/>
  <c r="R34" i="101"/>
  <c r="C34" i="101"/>
  <c r="S44" i="95"/>
  <c r="C62" i="14"/>
  <c r="D43" i="119" s="1"/>
  <c r="C35" i="101"/>
  <c r="C36" i="101" s="1"/>
  <c r="O35" i="101"/>
  <c r="O36" i="101"/>
  <c r="K35" i="101"/>
  <c r="K36" i="101" s="1"/>
  <c r="G35" i="101"/>
  <c r="G36" i="101" s="1"/>
  <c r="R35" i="101"/>
  <c r="R36" i="101" s="1"/>
  <c r="C61" i="14"/>
  <c r="D42" i="119" s="1"/>
  <c r="N35" i="101"/>
  <c r="N36" i="101" s="1"/>
  <c r="J35" i="101"/>
  <c r="J36" i="101"/>
  <c r="F35" i="101"/>
  <c r="F36" i="101" s="1"/>
  <c r="Q36" i="101"/>
  <c r="E35" i="101"/>
  <c r="P36" i="101"/>
  <c r="H36" i="101"/>
  <c r="D35" i="101"/>
  <c r="N5" i="100"/>
  <c r="O5" i="100"/>
  <c r="N6" i="100"/>
  <c r="O6" i="100"/>
  <c r="N7" i="100"/>
  <c r="O7" i="100"/>
  <c r="N8" i="100"/>
  <c r="O8" i="100"/>
  <c r="N9" i="100"/>
  <c r="O9" i="100"/>
  <c r="N10" i="100"/>
  <c r="O10" i="100"/>
  <c r="N11" i="100"/>
  <c r="O11" i="100"/>
  <c r="N12" i="100"/>
  <c r="O12" i="100"/>
  <c r="N13" i="100"/>
  <c r="O13" i="100"/>
  <c r="N14" i="100"/>
  <c r="O14" i="100"/>
  <c r="N15" i="100"/>
  <c r="O15" i="100"/>
  <c r="N16" i="100"/>
  <c r="O16" i="100"/>
  <c r="N17" i="100"/>
  <c r="O17" i="100"/>
  <c r="N18" i="100"/>
  <c r="O18" i="100"/>
  <c r="N19" i="100"/>
  <c r="O19" i="100"/>
  <c r="N20" i="100"/>
  <c r="O20" i="100"/>
  <c r="N21" i="100"/>
  <c r="O21" i="100"/>
  <c r="N23" i="100"/>
  <c r="O23" i="100"/>
  <c r="N24" i="100"/>
  <c r="O24" i="100"/>
  <c r="N25" i="100"/>
  <c r="O25" i="100"/>
  <c r="N26" i="100"/>
  <c r="O26" i="100"/>
  <c r="N27" i="100"/>
  <c r="O27" i="100"/>
  <c r="N28" i="100"/>
  <c r="O28" i="100"/>
  <c r="N29" i="100"/>
  <c r="O29" i="100"/>
  <c r="N30" i="100"/>
  <c r="O30" i="100"/>
  <c r="N31" i="100"/>
  <c r="O31" i="100"/>
  <c r="N32" i="100"/>
  <c r="O32" i="100"/>
  <c r="M5" i="100"/>
  <c r="M34" i="100" s="1"/>
  <c r="M35" i="100" s="1"/>
  <c r="B29" i="100"/>
  <c r="U44" i="99"/>
  <c r="U43" i="99"/>
  <c r="N33" i="100"/>
  <c r="N34" i="100"/>
  <c r="U45" i="99"/>
  <c r="C59" i="14" s="1"/>
  <c r="D40" i="119" s="1"/>
  <c r="F33" i="122"/>
  <c r="F32" i="122"/>
  <c r="F34" i="122" s="1"/>
  <c r="C57" i="14" s="1"/>
  <c r="D38" i="119" s="1"/>
  <c r="X34" i="118"/>
  <c r="X33" i="118"/>
  <c r="W34" i="118"/>
  <c r="W33" i="118"/>
  <c r="B33" i="77"/>
  <c r="C33" i="77"/>
  <c r="D33" i="77"/>
  <c r="E33" i="77"/>
  <c r="F33" i="77"/>
  <c r="G33" i="77"/>
  <c r="H33" i="77"/>
  <c r="I33" i="77"/>
  <c r="I35" i="77" s="1"/>
  <c r="J33" i="77"/>
  <c r="K33" i="77"/>
  <c r="L33" i="77"/>
  <c r="M33" i="77"/>
  <c r="B34" i="77"/>
  <c r="C34" i="77"/>
  <c r="D34" i="77"/>
  <c r="E34" i="77"/>
  <c r="F34" i="77"/>
  <c r="G34" i="77"/>
  <c r="H34" i="77"/>
  <c r="I34" i="77"/>
  <c r="J34" i="77"/>
  <c r="K34" i="77"/>
  <c r="L34" i="77"/>
  <c r="M34" i="77"/>
  <c r="AB44" i="98"/>
  <c r="AC44" i="98"/>
  <c r="AB43" i="98"/>
  <c r="AC43" i="98"/>
  <c r="AC45" i="98" s="1"/>
  <c r="G34" i="102"/>
  <c r="G35" i="102"/>
  <c r="I41" i="94"/>
  <c r="I40" i="94"/>
  <c r="I42" i="94"/>
  <c r="C51" i="14" s="1"/>
  <c r="G36" i="102"/>
  <c r="C52" i="14" s="1"/>
  <c r="W35" i="118"/>
  <c r="AB45" i="98"/>
  <c r="X35" i="118"/>
  <c r="C50" i="14" s="1"/>
  <c r="B44" i="125"/>
  <c r="B43" i="125"/>
  <c r="B45" i="125" s="1"/>
  <c r="C30" i="14" s="1"/>
  <c r="D22" i="119" s="1"/>
  <c r="B40" i="94"/>
  <c r="C40" i="94"/>
  <c r="C42" i="94" s="1"/>
  <c r="D40" i="94"/>
  <c r="E40" i="94"/>
  <c r="F40" i="94"/>
  <c r="F42" i="94" s="1"/>
  <c r="G40" i="94"/>
  <c r="G42" i="94" s="1"/>
  <c r="H40" i="94"/>
  <c r="B41" i="94"/>
  <c r="C41" i="94"/>
  <c r="D41" i="94"/>
  <c r="D42" i="94" s="1"/>
  <c r="E41" i="94"/>
  <c r="F41" i="94"/>
  <c r="G41" i="94"/>
  <c r="H41" i="94"/>
  <c r="H42" i="94" s="1"/>
  <c r="E42" i="94"/>
  <c r="B42" i="94"/>
  <c r="C34" i="124"/>
  <c r="B34" i="124"/>
  <c r="F52" i="116"/>
  <c r="E45" i="85"/>
  <c r="U76" i="88"/>
  <c r="U77" i="88"/>
  <c r="C21" i="14" s="1"/>
  <c r="D15" i="119" s="1"/>
  <c r="C80" i="90"/>
  <c r="D80" i="90"/>
  <c r="E80" i="90"/>
  <c r="F80" i="90"/>
  <c r="F81" i="90" s="1"/>
  <c r="G80" i="90"/>
  <c r="G81" i="90" s="1"/>
  <c r="H80" i="90"/>
  <c r="I80" i="90"/>
  <c r="J80" i="90"/>
  <c r="K80" i="90"/>
  <c r="B80" i="90"/>
  <c r="C79" i="90"/>
  <c r="D79" i="90"/>
  <c r="D81" i="90" s="1"/>
  <c r="E79" i="90"/>
  <c r="E81" i="90" s="1"/>
  <c r="F79" i="90"/>
  <c r="G79" i="90"/>
  <c r="H79" i="90"/>
  <c r="H81" i="90" s="1"/>
  <c r="I79" i="90"/>
  <c r="I81" i="90" s="1"/>
  <c r="J79" i="90"/>
  <c r="K79" i="90"/>
  <c r="B79" i="90"/>
  <c r="K81" i="90"/>
  <c r="C17" i="14" s="1"/>
  <c r="D13" i="119" s="1"/>
  <c r="C81" i="90"/>
  <c r="J81" i="90"/>
  <c r="B81" i="90"/>
  <c r="C43" i="90"/>
  <c r="D43" i="90"/>
  <c r="E43" i="90"/>
  <c r="F43" i="90"/>
  <c r="G43" i="90"/>
  <c r="H43" i="90"/>
  <c r="I43" i="90"/>
  <c r="J43" i="90"/>
  <c r="J44" i="90" s="1"/>
  <c r="K43" i="90"/>
  <c r="B43" i="90"/>
  <c r="C42" i="90"/>
  <c r="D42" i="90"/>
  <c r="E42" i="90"/>
  <c r="F42" i="90"/>
  <c r="G42" i="90"/>
  <c r="H42" i="90"/>
  <c r="I42" i="90"/>
  <c r="J42" i="90"/>
  <c r="K42" i="90"/>
  <c r="B42" i="90"/>
  <c r="B44" i="90" s="1"/>
  <c r="C38" i="5"/>
  <c r="D38" i="5"/>
  <c r="E38" i="5"/>
  <c r="F38" i="5"/>
  <c r="G38" i="5"/>
  <c r="H38" i="5"/>
  <c r="I38" i="5"/>
  <c r="J38" i="5"/>
  <c r="C37" i="5"/>
  <c r="D37" i="5"/>
  <c r="D39" i="5" s="1"/>
  <c r="E37" i="5"/>
  <c r="F37" i="5"/>
  <c r="G37" i="5"/>
  <c r="G39" i="5" s="1"/>
  <c r="H37" i="5"/>
  <c r="H39" i="5" s="1"/>
  <c r="I37" i="5"/>
  <c r="J37" i="5"/>
  <c r="K37" i="5"/>
  <c r="K39" i="5" s="1"/>
  <c r="C16" i="14" s="1"/>
  <c r="B13" i="119" s="1"/>
  <c r="B38" i="5"/>
  <c r="B39" i="5" s="1"/>
  <c r="B37" i="5"/>
  <c r="J39" i="5"/>
  <c r="F39" i="5"/>
  <c r="I39" i="5"/>
  <c r="E39" i="5"/>
  <c r="C44" i="90"/>
  <c r="EM49" i="92"/>
  <c r="EN49" i="92"/>
  <c r="EO49" i="92"/>
  <c r="EP49" i="92"/>
  <c r="EQ49" i="92"/>
  <c r="ER49" i="92"/>
  <c r="ES49" i="92"/>
  <c r="ET49" i="92"/>
  <c r="EU49" i="92"/>
  <c r="EV49" i="92"/>
  <c r="EW49" i="92"/>
  <c r="EX49" i="92"/>
  <c r="EY49" i="92"/>
  <c r="EZ49" i="92"/>
  <c r="FA49" i="92"/>
  <c r="FB49" i="92"/>
  <c r="FC49" i="92"/>
  <c r="FD49" i="92"/>
  <c r="FE49" i="92"/>
  <c r="FF49" i="92"/>
  <c r="FG49" i="92"/>
  <c r="FH49" i="92"/>
  <c r="FI49" i="92"/>
  <c r="FJ49" i="92"/>
  <c r="FK49" i="92"/>
  <c r="FL49" i="92"/>
  <c r="FM49" i="92"/>
  <c r="FN49" i="92"/>
  <c r="FO49" i="92"/>
  <c r="FP49" i="92"/>
  <c r="FQ49" i="92"/>
  <c r="FR49" i="92"/>
  <c r="FS49" i="92"/>
  <c r="FT49" i="92"/>
  <c r="FU49" i="92"/>
  <c r="FV49" i="92"/>
  <c r="FW49" i="92"/>
  <c r="FX49" i="92"/>
  <c r="FY49" i="92"/>
  <c r="FZ49" i="92"/>
  <c r="GA49" i="92"/>
  <c r="GB49" i="92"/>
  <c r="GC49" i="92"/>
  <c r="GD49" i="92"/>
  <c r="GE49" i="92"/>
  <c r="GF49" i="92"/>
  <c r="GG49" i="92"/>
  <c r="GH49" i="92"/>
  <c r="GI49" i="92"/>
  <c r="GJ49" i="92"/>
  <c r="GK49" i="92"/>
  <c r="GL49" i="92"/>
  <c r="GM49" i="92"/>
  <c r="GN49" i="92"/>
  <c r="GO49" i="92"/>
  <c r="GP49" i="92"/>
  <c r="GQ49" i="92"/>
  <c r="GR49" i="92"/>
  <c r="GS49" i="92"/>
  <c r="GT49" i="92"/>
  <c r="GU49" i="92"/>
  <c r="EM48" i="92"/>
  <c r="EN48" i="92"/>
  <c r="EO48" i="92"/>
  <c r="EP48" i="92"/>
  <c r="EQ48" i="92"/>
  <c r="ER48" i="92"/>
  <c r="ES48" i="92"/>
  <c r="ET48" i="92"/>
  <c r="EU48" i="92"/>
  <c r="EV48" i="92"/>
  <c r="EW48" i="92"/>
  <c r="EX48" i="92"/>
  <c r="EY48" i="92"/>
  <c r="EZ48" i="92"/>
  <c r="FA48" i="92"/>
  <c r="FB48" i="92"/>
  <c r="FC48" i="92"/>
  <c r="FD48" i="92"/>
  <c r="FE48" i="92"/>
  <c r="FF48" i="92"/>
  <c r="FG48" i="92"/>
  <c r="FH48" i="92"/>
  <c r="FI48" i="92"/>
  <c r="FJ48" i="92"/>
  <c r="FJ50" i="92" s="1"/>
  <c r="FK48" i="92"/>
  <c r="FK50" i="92" s="1"/>
  <c r="FL48" i="92"/>
  <c r="FM48" i="92"/>
  <c r="FN48" i="92"/>
  <c r="FO48" i="92"/>
  <c r="FP48" i="92"/>
  <c r="FQ48" i="92"/>
  <c r="FR48" i="92"/>
  <c r="FS48" i="92"/>
  <c r="FT48" i="92"/>
  <c r="FU48" i="92"/>
  <c r="FV48" i="92"/>
  <c r="FW48" i="92"/>
  <c r="FX48" i="92"/>
  <c r="FY48" i="92"/>
  <c r="FZ48" i="92"/>
  <c r="GA48" i="92"/>
  <c r="GB48" i="92"/>
  <c r="GC48" i="92"/>
  <c r="GD48" i="92"/>
  <c r="GE48" i="92"/>
  <c r="GF48" i="92"/>
  <c r="GG48" i="92"/>
  <c r="GH48" i="92"/>
  <c r="GH50" i="92" s="1"/>
  <c r="GI48" i="92"/>
  <c r="GK48" i="92"/>
  <c r="GL48" i="92"/>
  <c r="GM48" i="92"/>
  <c r="GN48" i="92"/>
  <c r="GO48" i="92"/>
  <c r="GP48" i="92"/>
  <c r="GQ48" i="92"/>
  <c r="GR48" i="92"/>
  <c r="GS48" i="92"/>
  <c r="GT48" i="92"/>
  <c r="GU48" i="92"/>
  <c r="GU50" i="92" s="1"/>
  <c r="FH50" i="92"/>
  <c r="C12" i="14" s="1"/>
  <c r="D10" i="119" s="1"/>
  <c r="C3" i="14"/>
  <c r="B10" i="119" s="1"/>
  <c r="B12" i="119"/>
  <c r="GG50" i="92"/>
  <c r="C13" i="14"/>
  <c r="D11" i="119" s="1"/>
  <c r="FI50" i="92"/>
  <c r="M40" i="120"/>
  <c r="M42" i="120" s="1"/>
  <c r="T42" i="81"/>
  <c r="T41" i="81"/>
  <c r="T38" i="81"/>
  <c r="T31" i="81"/>
  <c r="T29" i="81"/>
  <c r="T26" i="81"/>
  <c r="T24" i="81"/>
  <c r="T22" i="81"/>
  <c r="T20" i="81"/>
  <c r="T19" i="81"/>
  <c r="T15" i="81"/>
  <c r="T7" i="81"/>
  <c r="T53" i="81" s="1"/>
  <c r="T9" i="81"/>
  <c r="T10" i="81"/>
  <c r="T11" i="81"/>
  <c r="T12" i="81"/>
  <c r="T13" i="81"/>
  <c r="T14" i="81"/>
  <c r="T16" i="81"/>
  <c r="T17" i="81"/>
  <c r="T18" i="81"/>
  <c r="T21" i="81"/>
  <c r="T23" i="81"/>
  <c r="T25" i="81"/>
  <c r="T27" i="81"/>
  <c r="T28" i="81"/>
  <c r="T30" i="81"/>
  <c r="T32" i="81"/>
  <c r="T33" i="81"/>
  <c r="T34" i="81"/>
  <c r="T35" i="81"/>
  <c r="T36" i="81"/>
  <c r="T37" i="81"/>
  <c r="T39" i="81"/>
  <c r="T40" i="81"/>
  <c r="T8" i="81"/>
  <c r="C57" i="84"/>
  <c r="D57" i="84"/>
  <c r="C58" i="84"/>
  <c r="C59" i="84" s="1"/>
  <c r="D58" i="84"/>
  <c r="D59" i="84" s="1"/>
  <c r="E58" i="84"/>
  <c r="B58" i="84"/>
  <c r="B57" i="84"/>
  <c r="B59" i="84" s="1"/>
  <c r="T52" i="81"/>
  <c r="M41" i="120"/>
  <c r="N41" i="120"/>
  <c r="L40" i="120"/>
  <c r="L42" i="120" s="1"/>
  <c r="B38" i="75"/>
  <c r="C38" i="75"/>
  <c r="C39" i="75"/>
  <c r="B39" i="75"/>
  <c r="B40" i="75" s="1"/>
  <c r="C113" i="14" s="1"/>
  <c r="P9" i="10"/>
  <c r="Q13" i="10"/>
  <c r="Q14" i="10"/>
  <c r="P16" i="10"/>
  <c r="Q21" i="10"/>
  <c r="Q25" i="10"/>
  <c r="T34" i="10"/>
  <c r="U30" i="10"/>
  <c r="U26" i="10"/>
  <c r="T22" i="10"/>
  <c r="U20" i="10"/>
  <c r="T18" i="10"/>
  <c r="U14" i="10"/>
  <c r="U10" i="10"/>
  <c r="R11" i="10"/>
  <c r="R15" i="10"/>
  <c r="R24" i="10"/>
  <c r="R28" i="10"/>
  <c r="V9" i="10"/>
  <c r="V13" i="10"/>
  <c r="V21" i="10"/>
  <c r="V25" i="10"/>
  <c r="P7" i="10"/>
  <c r="P18" i="10"/>
  <c r="P23" i="10"/>
  <c r="P27" i="10"/>
  <c r="P31" i="10"/>
  <c r="P34" i="10"/>
  <c r="T7" i="10"/>
  <c r="T11" i="10"/>
  <c r="T15" i="10"/>
  <c r="T19" i="10"/>
  <c r="T27" i="10"/>
  <c r="T31" i="10"/>
  <c r="R9" i="10"/>
  <c r="R17" i="10"/>
  <c r="Q18" i="10"/>
  <c r="R22" i="10"/>
  <c r="Q28" i="10"/>
  <c r="R29" i="10"/>
  <c r="R30" i="10"/>
  <c r="R33" i="10"/>
  <c r="Q34" i="10"/>
  <c r="U7" i="10"/>
  <c r="U9" i="10"/>
  <c r="U11" i="10"/>
  <c r="U13" i="10"/>
  <c r="V14" i="10"/>
  <c r="U15" i="10"/>
  <c r="V18" i="10"/>
  <c r="U19" i="10"/>
  <c r="V22" i="10"/>
  <c r="U23" i="10"/>
  <c r="U25" i="10"/>
  <c r="V26" i="10"/>
  <c r="U27" i="10"/>
  <c r="U29" i="10"/>
  <c r="V30" i="10"/>
  <c r="U31" i="10"/>
  <c r="V34" i="10"/>
  <c r="P32" i="10"/>
  <c r="P28" i="10"/>
  <c r="P12" i="10"/>
  <c r="Q23" i="10"/>
  <c r="R34" i="10"/>
  <c r="Q11" i="10"/>
  <c r="R13" i="10"/>
  <c r="R19" i="10"/>
  <c r="R12" i="10"/>
  <c r="Q16" i="10"/>
  <c r="Q12" i="10"/>
  <c r="M36" i="10"/>
  <c r="Q7" i="10"/>
  <c r="P33" i="10"/>
  <c r="P21" i="10"/>
  <c r="M35" i="10"/>
  <c r="L35" i="10"/>
  <c r="L36" i="10"/>
  <c r="K35" i="10"/>
  <c r="K37" i="10" s="1"/>
  <c r="K36" i="10"/>
  <c r="G200" i="71"/>
  <c r="H200" i="71"/>
  <c r="I200" i="71"/>
  <c r="I201" i="71" s="1"/>
  <c r="J200" i="71"/>
  <c r="K200" i="71"/>
  <c r="L200" i="71"/>
  <c r="M200" i="71"/>
  <c r="N200" i="71"/>
  <c r="O200" i="71"/>
  <c r="P200" i="71"/>
  <c r="Q200" i="71"/>
  <c r="R200" i="71"/>
  <c r="S200" i="71"/>
  <c r="T200" i="71"/>
  <c r="U200" i="71"/>
  <c r="V200" i="71"/>
  <c r="W200" i="71"/>
  <c r="G199" i="71"/>
  <c r="H199" i="71"/>
  <c r="I199" i="71"/>
  <c r="J199" i="71"/>
  <c r="K199" i="71"/>
  <c r="L199" i="71"/>
  <c r="M199" i="71"/>
  <c r="N199" i="71"/>
  <c r="O199" i="71"/>
  <c r="P199" i="71"/>
  <c r="Q199" i="71"/>
  <c r="R199" i="71"/>
  <c r="S199" i="71"/>
  <c r="U199" i="71"/>
  <c r="V199" i="71"/>
  <c r="W199" i="71"/>
  <c r="G150" i="71"/>
  <c r="H150" i="71"/>
  <c r="I150" i="71"/>
  <c r="J150" i="71"/>
  <c r="K150" i="71"/>
  <c r="L150" i="71"/>
  <c r="M150" i="71"/>
  <c r="N150" i="71"/>
  <c r="O150" i="71"/>
  <c r="P150" i="71"/>
  <c r="Q150" i="71"/>
  <c r="R150" i="71"/>
  <c r="S150" i="71"/>
  <c r="S151" i="71" s="1"/>
  <c r="T150" i="71"/>
  <c r="U150" i="71"/>
  <c r="V150" i="71"/>
  <c r="F150" i="71"/>
  <c r="G149" i="71"/>
  <c r="G151" i="71" s="1"/>
  <c r="H149" i="71"/>
  <c r="I149" i="71"/>
  <c r="I151" i="71" s="1"/>
  <c r="J149" i="71"/>
  <c r="K149" i="71"/>
  <c r="L149" i="71"/>
  <c r="M149" i="71"/>
  <c r="M151" i="71" s="1"/>
  <c r="N149" i="71"/>
  <c r="N151" i="71" s="1"/>
  <c r="O149" i="71"/>
  <c r="O151" i="71" s="1"/>
  <c r="P149" i="71"/>
  <c r="Q149" i="71"/>
  <c r="Q151" i="71" s="1"/>
  <c r="R149" i="71"/>
  <c r="S149" i="71"/>
  <c r="T149" i="71"/>
  <c r="U149" i="71"/>
  <c r="U151" i="71" s="1"/>
  <c r="W149" i="71"/>
  <c r="F149" i="71"/>
  <c r="F151" i="71" s="1"/>
  <c r="O201" i="71"/>
  <c r="M37" i="10"/>
  <c r="L37" i="10"/>
  <c r="B41" i="120"/>
  <c r="B40" i="120"/>
  <c r="B42" i="120" s="1"/>
  <c r="F42" i="121"/>
  <c r="C42" i="121"/>
  <c r="C44" i="121" s="1"/>
  <c r="D42" i="121"/>
  <c r="E42" i="121"/>
  <c r="C43" i="121"/>
  <c r="D43" i="121"/>
  <c r="D44" i="121" s="1"/>
  <c r="C97" i="14" s="1"/>
  <c r="D73" i="119" s="1"/>
  <c r="E43" i="121"/>
  <c r="F43" i="121"/>
  <c r="D34" i="124"/>
  <c r="C35" i="124"/>
  <c r="D35" i="124"/>
  <c r="B35" i="124"/>
  <c r="B36" i="124"/>
  <c r="V34" i="118"/>
  <c r="V35" i="118" s="1"/>
  <c r="V33" i="118"/>
  <c r="U33" i="118"/>
  <c r="U34" i="118"/>
  <c r="U35" i="118" s="1"/>
  <c r="F44" i="121"/>
  <c r="E44" i="121"/>
  <c r="D36" i="124"/>
  <c r="C56" i="14"/>
  <c r="D37" i="119" s="1"/>
  <c r="B32" i="122"/>
  <c r="B33" i="122"/>
  <c r="B34" i="122" s="1"/>
  <c r="C33" i="122"/>
  <c r="C34" i="122" s="1"/>
  <c r="E33" i="122"/>
  <c r="D33" i="122"/>
  <c r="C32" i="122"/>
  <c r="E32" i="122"/>
  <c r="E34" i="122" s="1"/>
  <c r="D32" i="122"/>
  <c r="D34" i="122" s="1"/>
  <c r="F53" i="116"/>
  <c r="F54" i="116"/>
  <c r="C26" i="14" s="1"/>
  <c r="D18" i="119" s="1"/>
  <c r="B48" i="92"/>
  <c r="C40" i="120"/>
  <c r="D40" i="120"/>
  <c r="E40" i="120"/>
  <c r="E42" i="120" s="1"/>
  <c r="F40" i="120"/>
  <c r="F42" i="120" s="1"/>
  <c r="G40" i="120"/>
  <c r="H40" i="120"/>
  <c r="I40" i="120"/>
  <c r="I42" i="120" s="1"/>
  <c r="J40" i="120"/>
  <c r="J42" i="120" s="1"/>
  <c r="K40" i="120"/>
  <c r="C41" i="120"/>
  <c r="D41" i="120"/>
  <c r="D42" i="120" s="1"/>
  <c r="E41" i="120"/>
  <c r="F41" i="120"/>
  <c r="G41" i="120"/>
  <c r="H41" i="120"/>
  <c r="H42" i="120" s="1"/>
  <c r="I41" i="120"/>
  <c r="J41" i="120"/>
  <c r="K41" i="120"/>
  <c r="L41" i="120"/>
  <c r="K42" i="120"/>
  <c r="G42" i="120"/>
  <c r="C42" i="120"/>
  <c r="C47" i="14"/>
  <c r="D35" i="119" s="1"/>
  <c r="B33" i="118"/>
  <c r="T34" i="118"/>
  <c r="S34" i="118"/>
  <c r="R34" i="118"/>
  <c r="Q34" i="118"/>
  <c r="Q35" i="118" s="1"/>
  <c r="P34" i="118"/>
  <c r="O34" i="118"/>
  <c r="N34" i="118"/>
  <c r="M34" i="118"/>
  <c r="M35" i="118" s="1"/>
  <c r="L34" i="118"/>
  <c r="K34" i="118"/>
  <c r="J34" i="118"/>
  <c r="I34" i="118"/>
  <c r="H34" i="118"/>
  <c r="G34" i="118"/>
  <c r="F34" i="118"/>
  <c r="E34" i="118"/>
  <c r="E35" i="118" s="1"/>
  <c r="D34" i="118"/>
  <c r="C34" i="118"/>
  <c r="B34" i="118"/>
  <c r="T33" i="118"/>
  <c r="T35" i="118" s="1"/>
  <c r="S33" i="118"/>
  <c r="S35" i="118" s="1"/>
  <c r="R33" i="118"/>
  <c r="Q33" i="118"/>
  <c r="P33" i="118"/>
  <c r="P35" i="118" s="1"/>
  <c r="O33" i="118"/>
  <c r="N33" i="118"/>
  <c r="M33" i="118"/>
  <c r="L33" i="118"/>
  <c r="L35" i="118" s="1"/>
  <c r="K33" i="118"/>
  <c r="J33" i="118"/>
  <c r="I33" i="118"/>
  <c r="H33" i="118"/>
  <c r="H35" i="118" s="1"/>
  <c r="G33" i="118"/>
  <c r="G35" i="118" s="1"/>
  <c r="F33" i="118"/>
  <c r="E33" i="118"/>
  <c r="D33" i="118"/>
  <c r="D35" i="118" s="1"/>
  <c r="C33" i="118"/>
  <c r="C35" i="118" s="1"/>
  <c r="K35" i="118"/>
  <c r="O35" i="118"/>
  <c r="I35" i="118"/>
  <c r="F35" i="118"/>
  <c r="J35" i="118"/>
  <c r="N35" i="118"/>
  <c r="R35" i="118"/>
  <c r="B35" i="118"/>
  <c r="D75" i="119"/>
  <c r="C34" i="102"/>
  <c r="C36" i="102" s="1"/>
  <c r="D34" i="102"/>
  <c r="E34" i="102"/>
  <c r="F34" i="102"/>
  <c r="F36" i="102" s="1"/>
  <c r="C35" i="102"/>
  <c r="D35" i="102"/>
  <c r="D36" i="102"/>
  <c r="E35" i="102"/>
  <c r="E36" i="102"/>
  <c r="F35" i="102"/>
  <c r="B35" i="102"/>
  <c r="B34" i="102"/>
  <c r="B36" i="102" s="1"/>
  <c r="B5" i="100"/>
  <c r="C5" i="100"/>
  <c r="D5" i="100"/>
  <c r="E5" i="100"/>
  <c r="E33" i="100" s="1"/>
  <c r="F5" i="100"/>
  <c r="G5" i="100"/>
  <c r="H5" i="100"/>
  <c r="I5" i="100"/>
  <c r="J5" i="100"/>
  <c r="K5" i="100"/>
  <c r="L5" i="100"/>
  <c r="L34" i="100" s="1"/>
  <c r="B6" i="100"/>
  <c r="C6" i="100"/>
  <c r="D6" i="100"/>
  <c r="E6" i="100"/>
  <c r="F6" i="100"/>
  <c r="F34" i="100" s="1"/>
  <c r="G6" i="100"/>
  <c r="H6" i="100"/>
  <c r="I6" i="100"/>
  <c r="J6" i="100"/>
  <c r="J33" i="100" s="1"/>
  <c r="J35" i="100" s="1"/>
  <c r="K6" i="100"/>
  <c r="L6" i="100"/>
  <c r="M6" i="100"/>
  <c r="B7" i="100"/>
  <c r="C7" i="100"/>
  <c r="D7" i="100"/>
  <c r="E7" i="100"/>
  <c r="F7" i="100"/>
  <c r="G7" i="100"/>
  <c r="H7" i="100"/>
  <c r="I7" i="100"/>
  <c r="J7" i="100"/>
  <c r="K7" i="100"/>
  <c r="L7" i="100"/>
  <c r="M7" i="100"/>
  <c r="B8" i="100"/>
  <c r="C8" i="100"/>
  <c r="D8" i="100"/>
  <c r="E8" i="100"/>
  <c r="F8" i="100"/>
  <c r="G8" i="100"/>
  <c r="H8" i="100"/>
  <c r="I8" i="100"/>
  <c r="J8" i="100"/>
  <c r="K8" i="100"/>
  <c r="L8" i="100"/>
  <c r="M8" i="100"/>
  <c r="B9" i="100"/>
  <c r="C9" i="100"/>
  <c r="D9" i="100"/>
  <c r="E9" i="100"/>
  <c r="F9" i="100"/>
  <c r="G9" i="100"/>
  <c r="H9" i="100"/>
  <c r="I9" i="100"/>
  <c r="J9" i="100"/>
  <c r="K9" i="100"/>
  <c r="L9" i="100"/>
  <c r="M9" i="100"/>
  <c r="B10" i="100"/>
  <c r="C10" i="100"/>
  <c r="D10" i="100"/>
  <c r="E10" i="100"/>
  <c r="F10" i="100"/>
  <c r="G10" i="100"/>
  <c r="H10" i="100"/>
  <c r="I10" i="100"/>
  <c r="J10" i="100"/>
  <c r="K10" i="100"/>
  <c r="L10" i="100"/>
  <c r="M10" i="100"/>
  <c r="B11" i="100"/>
  <c r="C11" i="100"/>
  <c r="D11" i="100"/>
  <c r="E11" i="100"/>
  <c r="F11" i="100"/>
  <c r="G11" i="100"/>
  <c r="H11" i="100"/>
  <c r="I11" i="100"/>
  <c r="J11" i="100"/>
  <c r="K11" i="100"/>
  <c r="L11" i="100"/>
  <c r="M11" i="100"/>
  <c r="B12" i="100"/>
  <c r="C12" i="100"/>
  <c r="D12" i="100"/>
  <c r="E12" i="100"/>
  <c r="F12" i="100"/>
  <c r="G12" i="100"/>
  <c r="H12" i="100"/>
  <c r="I12" i="100"/>
  <c r="J12" i="100"/>
  <c r="K12" i="100"/>
  <c r="L12" i="100"/>
  <c r="M12" i="100"/>
  <c r="B13" i="100"/>
  <c r="C13" i="100"/>
  <c r="D13" i="100"/>
  <c r="E13" i="100"/>
  <c r="F13" i="100"/>
  <c r="G13" i="100"/>
  <c r="H13" i="100"/>
  <c r="I13" i="100"/>
  <c r="J13" i="100"/>
  <c r="K13" i="100"/>
  <c r="L13" i="100"/>
  <c r="M13" i="100"/>
  <c r="B14" i="100"/>
  <c r="C14" i="100"/>
  <c r="D14" i="100"/>
  <c r="E14" i="100"/>
  <c r="F14" i="100"/>
  <c r="G14" i="100"/>
  <c r="H14" i="100"/>
  <c r="I14" i="100"/>
  <c r="J14" i="100"/>
  <c r="K14" i="100"/>
  <c r="L14" i="100"/>
  <c r="M14" i="100"/>
  <c r="B15" i="100"/>
  <c r="C15" i="100"/>
  <c r="D15" i="100"/>
  <c r="E15" i="100"/>
  <c r="F15" i="100"/>
  <c r="G15" i="100"/>
  <c r="H15" i="100"/>
  <c r="I15" i="100"/>
  <c r="J15" i="100"/>
  <c r="K15" i="100"/>
  <c r="L15" i="100"/>
  <c r="M15" i="100"/>
  <c r="B16" i="100"/>
  <c r="C16" i="100"/>
  <c r="D16" i="100"/>
  <c r="E16" i="100"/>
  <c r="F16" i="100"/>
  <c r="G16" i="100"/>
  <c r="H16" i="100"/>
  <c r="I16" i="100"/>
  <c r="J16" i="100"/>
  <c r="K16" i="100"/>
  <c r="L16" i="100"/>
  <c r="M16" i="100"/>
  <c r="B17" i="100"/>
  <c r="C17" i="100"/>
  <c r="D17" i="100"/>
  <c r="E17" i="100"/>
  <c r="F17" i="100"/>
  <c r="G17" i="100"/>
  <c r="H17" i="100"/>
  <c r="I17" i="100"/>
  <c r="J17" i="100"/>
  <c r="K17" i="100"/>
  <c r="L17" i="100"/>
  <c r="M17" i="100"/>
  <c r="B18" i="100"/>
  <c r="C18" i="100"/>
  <c r="D18" i="100"/>
  <c r="E18" i="100"/>
  <c r="F18" i="100"/>
  <c r="G18" i="100"/>
  <c r="H18" i="100"/>
  <c r="I18" i="100"/>
  <c r="J18" i="100"/>
  <c r="K18" i="100"/>
  <c r="L18" i="100"/>
  <c r="M18" i="100"/>
  <c r="B19" i="100"/>
  <c r="C19" i="100"/>
  <c r="D19" i="100"/>
  <c r="E19" i="100"/>
  <c r="F19" i="100"/>
  <c r="G19" i="100"/>
  <c r="H19" i="100"/>
  <c r="I19" i="100"/>
  <c r="J19" i="100"/>
  <c r="K19" i="100"/>
  <c r="L19" i="100"/>
  <c r="M19" i="100"/>
  <c r="B20" i="100"/>
  <c r="C20" i="100"/>
  <c r="D20" i="100"/>
  <c r="E20" i="100"/>
  <c r="F20" i="100"/>
  <c r="G20" i="100"/>
  <c r="H20" i="100"/>
  <c r="I20" i="100"/>
  <c r="J20" i="100"/>
  <c r="K20" i="100"/>
  <c r="L20" i="100"/>
  <c r="M20" i="100"/>
  <c r="B21" i="100"/>
  <c r="C21" i="100"/>
  <c r="D21" i="100"/>
  <c r="E21" i="100"/>
  <c r="F21" i="100"/>
  <c r="G21" i="100"/>
  <c r="H21" i="100"/>
  <c r="I21" i="100"/>
  <c r="J21" i="100"/>
  <c r="K21" i="100"/>
  <c r="L21" i="100"/>
  <c r="M21" i="100"/>
  <c r="E22" i="100"/>
  <c r="F22" i="100"/>
  <c r="G22" i="100"/>
  <c r="H22" i="100"/>
  <c r="I22" i="100"/>
  <c r="J22" i="100"/>
  <c r="K22" i="100"/>
  <c r="B23" i="100"/>
  <c r="C23" i="100"/>
  <c r="D23" i="100"/>
  <c r="E23" i="100"/>
  <c r="F23" i="100"/>
  <c r="G23" i="100"/>
  <c r="G33" i="100" s="1"/>
  <c r="G35" i="100" s="1"/>
  <c r="H23" i="100"/>
  <c r="I23" i="100"/>
  <c r="J23" i="100"/>
  <c r="K23" i="100"/>
  <c r="L23" i="100"/>
  <c r="M23" i="100"/>
  <c r="B24" i="100"/>
  <c r="C24" i="100"/>
  <c r="D24" i="100"/>
  <c r="E24" i="100"/>
  <c r="F24" i="100"/>
  <c r="G24" i="100"/>
  <c r="H24" i="100"/>
  <c r="I24" i="100"/>
  <c r="J24" i="100"/>
  <c r="K24" i="100"/>
  <c r="L24" i="100"/>
  <c r="M24" i="100"/>
  <c r="B25" i="100"/>
  <c r="C25" i="100"/>
  <c r="D25" i="100"/>
  <c r="E25" i="100"/>
  <c r="F25" i="100"/>
  <c r="G25" i="100"/>
  <c r="H25" i="100"/>
  <c r="I25" i="100"/>
  <c r="J25" i="100"/>
  <c r="K25" i="100"/>
  <c r="L25" i="100"/>
  <c r="M25" i="100"/>
  <c r="B26" i="100"/>
  <c r="C26" i="100"/>
  <c r="D26" i="100"/>
  <c r="E26" i="100"/>
  <c r="F26" i="100"/>
  <c r="G26" i="100"/>
  <c r="H26" i="100"/>
  <c r="I26" i="100"/>
  <c r="J26" i="100"/>
  <c r="K26" i="100"/>
  <c r="L26" i="100"/>
  <c r="M26" i="100"/>
  <c r="B27" i="100"/>
  <c r="C27" i="100"/>
  <c r="D27" i="100"/>
  <c r="E27" i="100"/>
  <c r="F27" i="100"/>
  <c r="G27" i="100"/>
  <c r="H27" i="100"/>
  <c r="I27" i="100"/>
  <c r="J27" i="100"/>
  <c r="K27" i="100"/>
  <c r="L27" i="100"/>
  <c r="M27" i="100"/>
  <c r="B28" i="100"/>
  <c r="C28" i="100"/>
  <c r="D28" i="100"/>
  <c r="E28" i="100"/>
  <c r="F28" i="100"/>
  <c r="G28" i="100"/>
  <c r="H28" i="100"/>
  <c r="I28" i="100"/>
  <c r="J28" i="100"/>
  <c r="K28" i="100"/>
  <c r="L28" i="100"/>
  <c r="M28" i="100"/>
  <c r="C29" i="100"/>
  <c r="D29" i="100"/>
  <c r="D33" i="100" s="1"/>
  <c r="D35" i="100" s="1"/>
  <c r="E29" i="100"/>
  <c r="F29" i="100"/>
  <c r="G29" i="100"/>
  <c r="H29" i="100"/>
  <c r="H34" i="100" s="1"/>
  <c r="I29" i="100"/>
  <c r="J29" i="100"/>
  <c r="K29" i="100"/>
  <c r="L29" i="100"/>
  <c r="M29" i="100"/>
  <c r="B30" i="100"/>
  <c r="C30" i="100"/>
  <c r="D30" i="100"/>
  <c r="E30" i="100"/>
  <c r="F30" i="100"/>
  <c r="G30" i="100"/>
  <c r="H30" i="100"/>
  <c r="I30" i="100"/>
  <c r="J30" i="100"/>
  <c r="K30" i="100"/>
  <c r="L30" i="100"/>
  <c r="M30" i="100"/>
  <c r="B31" i="100"/>
  <c r="C31" i="100"/>
  <c r="D31" i="100"/>
  <c r="E31" i="100"/>
  <c r="F31" i="100"/>
  <c r="G31" i="100"/>
  <c r="H31" i="100"/>
  <c r="I31" i="100"/>
  <c r="J31" i="100"/>
  <c r="K31" i="100"/>
  <c r="L31" i="100"/>
  <c r="M31" i="100"/>
  <c r="B32" i="100"/>
  <c r="C32" i="100"/>
  <c r="D32" i="100"/>
  <c r="E32" i="100"/>
  <c r="F32" i="100"/>
  <c r="G32" i="100"/>
  <c r="H32" i="100"/>
  <c r="I32" i="100"/>
  <c r="J32" i="100"/>
  <c r="K32" i="100"/>
  <c r="L32" i="100"/>
  <c r="M32" i="100"/>
  <c r="D43" i="99"/>
  <c r="E43" i="99"/>
  <c r="E45" i="99" s="1"/>
  <c r="F43" i="99"/>
  <c r="F45" i="99" s="1"/>
  <c r="G43" i="99"/>
  <c r="H43" i="99"/>
  <c r="I43" i="99"/>
  <c r="J43" i="99"/>
  <c r="K43" i="99"/>
  <c r="L43" i="99"/>
  <c r="M43" i="99"/>
  <c r="N43" i="99"/>
  <c r="N45" i="99" s="1"/>
  <c r="O43" i="99"/>
  <c r="P43" i="99"/>
  <c r="Q43" i="99"/>
  <c r="R43" i="99"/>
  <c r="S43" i="99"/>
  <c r="T43" i="99"/>
  <c r="D44" i="99"/>
  <c r="D45" i="99" s="1"/>
  <c r="E44" i="99"/>
  <c r="F44" i="99"/>
  <c r="G44" i="99"/>
  <c r="H44" i="99"/>
  <c r="H45" i="99" s="1"/>
  <c r="I44" i="99"/>
  <c r="J44" i="99"/>
  <c r="K44" i="99"/>
  <c r="L44" i="99"/>
  <c r="L45" i="99" s="1"/>
  <c r="M44" i="99"/>
  <c r="M45" i="99" s="1"/>
  <c r="N44" i="99"/>
  <c r="O44" i="99"/>
  <c r="P44" i="99"/>
  <c r="Q44" i="99"/>
  <c r="R44" i="99"/>
  <c r="S44" i="99"/>
  <c r="T44" i="99"/>
  <c r="T45" i="99" s="1"/>
  <c r="C44" i="99"/>
  <c r="C45" i="99" s="1"/>
  <c r="C43" i="99"/>
  <c r="AA43" i="98"/>
  <c r="C43" i="98"/>
  <c r="D43" i="98"/>
  <c r="E43" i="98"/>
  <c r="F43" i="98"/>
  <c r="G43" i="98"/>
  <c r="H43" i="98"/>
  <c r="H45" i="98" s="1"/>
  <c r="I43" i="98"/>
  <c r="J43" i="98"/>
  <c r="K43" i="98"/>
  <c r="K45" i="98" s="1"/>
  <c r="L43" i="98"/>
  <c r="L45" i="98" s="1"/>
  <c r="M43" i="98"/>
  <c r="N43" i="98"/>
  <c r="O43" i="98"/>
  <c r="O45" i="98" s="1"/>
  <c r="P43" i="98"/>
  <c r="P45" i="98" s="1"/>
  <c r="Q43" i="98"/>
  <c r="R43" i="98"/>
  <c r="S43" i="98"/>
  <c r="T43" i="98"/>
  <c r="T45" i="98" s="1"/>
  <c r="U43" i="98"/>
  <c r="V43" i="98"/>
  <c r="W43" i="98"/>
  <c r="W45" i="98" s="1"/>
  <c r="X43" i="98"/>
  <c r="Y43" i="98"/>
  <c r="Z43" i="98"/>
  <c r="D44" i="98"/>
  <c r="E44" i="98"/>
  <c r="F44" i="98"/>
  <c r="G44" i="98"/>
  <c r="H44" i="98"/>
  <c r="I44" i="98"/>
  <c r="J44" i="98"/>
  <c r="K44" i="98"/>
  <c r="L44" i="98"/>
  <c r="M44" i="98"/>
  <c r="M45" i="98" s="1"/>
  <c r="N44" i="98"/>
  <c r="O44" i="98"/>
  <c r="P44" i="98"/>
  <c r="Q44" i="98"/>
  <c r="Q45" i="98" s="1"/>
  <c r="R44" i="98"/>
  <c r="S44" i="98"/>
  <c r="T44" i="98"/>
  <c r="U44" i="98"/>
  <c r="U45" i="98" s="1"/>
  <c r="V44" i="98"/>
  <c r="W44" i="98"/>
  <c r="X44" i="98"/>
  <c r="Y44" i="98"/>
  <c r="Y45" i="98" s="1"/>
  <c r="Z44" i="98"/>
  <c r="AA44" i="98"/>
  <c r="C44" i="98"/>
  <c r="C45" i="98"/>
  <c r="C41" i="97"/>
  <c r="B41" i="97"/>
  <c r="C40" i="97"/>
  <c r="C35" i="10"/>
  <c r="D35" i="10"/>
  <c r="E35" i="10"/>
  <c r="F35" i="10"/>
  <c r="G35" i="10"/>
  <c r="H35" i="10"/>
  <c r="I35" i="10"/>
  <c r="J35" i="10"/>
  <c r="C36" i="10"/>
  <c r="D36" i="10"/>
  <c r="E36" i="10"/>
  <c r="F36" i="10"/>
  <c r="G36" i="10"/>
  <c r="H36" i="10"/>
  <c r="I36" i="10"/>
  <c r="J36" i="10"/>
  <c r="B36" i="10"/>
  <c r="B35" i="10"/>
  <c r="P43" i="95"/>
  <c r="O43" i="95"/>
  <c r="O44" i="95" s="1"/>
  <c r="N43" i="95"/>
  <c r="M43" i="95"/>
  <c r="L43" i="95"/>
  <c r="K43" i="95"/>
  <c r="J43" i="95"/>
  <c r="I43" i="95"/>
  <c r="H43" i="95"/>
  <c r="G43" i="95"/>
  <c r="F43" i="95"/>
  <c r="E43" i="95"/>
  <c r="D43" i="95"/>
  <c r="C43" i="95"/>
  <c r="B43" i="95"/>
  <c r="P42" i="95"/>
  <c r="O42" i="95"/>
  <c r="N42" i="95"/>
  <c r="M42" i="95"/>
  <c r="M44" i="95" s="1"/>
  <c r="L42" i="95"/>
  <c r="K42" i="95"/>
  <c r="J42" i="95"/>
  <c r="I42" i="95"/>
  <c r="I44" i="95" s="1"/>
  <c r="H42" i="95"/>
  <c r="G42" i="95"/>
  <c r="F42" i="95"/>
  <c r="F44" i="95" s="1"/>
  <c r="E42" i="95"/>
  <c r="E44" i="95" s="1"/>
  <c r="D42" i="95"/>
  <c r="C42" i="95"/>
  <c r="B42" i="95"/>
  <c r="B49" i="92"/>
  <c r="C33" i="3"/>
  <c r="C32" i="3"/>
  <c r="CZ48" i="92"/>
  <c r="D48" i="92"/>
  <c r="F48" i="92"/>
  <c r="H48" i="92"/>
  <c r="J48" i="92"/>
  <c r="L48" i="92"/>
  <c r="N48" i="92"/>
  <c r="T48" i="92"/>
  <c r="V48" i="92"/>
  <c r="X48" i="92"/>
  <c r="Z48" i="92"/>
  <c r="AF48" i="92"/>
  <c r="AH48" i="92"/>
  <c r="AJ48" i="92"/>
  <c r="AJ50" i="92" s="1"/>
  <c r="C6" i="14" s="1"/>
  <c r="D4" i="119" s="1"/>
  <c r="AL48" i="92"/>
  <c r="AR48" i="92"/>
  <c r="AT48" i="92"/>
  <c r="AV48" i="92"/>
  <c r="AX48" i="92"/>
  <c r="BD48" i="92"/>
  <c r="BE48" i="92"/>
  <c r="BK48" i="92"/>
  <c r="BM48" i="92"/>
  <c r="BO48" i="92"/>
  <c r="BQ48" i="92"/>
  <c r="BS48" i="92"/>
  <c r="BU48" i="92"/>
  <c r="CB48" i="92"/>
  <c r="CD48" i="92"/>
  <c r="CF48" i="92"/>
  <c r="CH48" i="92"/>
  <c r="CI48" i="92"/>
  <c r="CK48" i="92"/>
  <c r="CM48" i="92"/>
  <c r="CO48" i="92"/>
  <c r="CV48" i="92"/>
  <c r="CX48" i="92"/>
  <c r="DB48" i="92"/>
  <c r="DD48" i="92"/>
  <c r="DF48" i="92"/>
  <c r="DH48" i="92"/>
  <c r="DH50" i="92" s="1"/>
  <c r="DJ48" i="92"/>
  <c r="DP48" i="92"/>
  <c r="DR48" i="92"/>
  <c r="DT48" i="92"/>
  <c r="DZ48" i="92"/>
  <c r="EB48" i="92"/>
  <c r="EH48" i="92"/>
  <c r="EI48" i="92"/>
  <c r="EJ48" i="92"/>
  <c r="EJ50" i="92" s="1"/>
  <c r="D49" i="92"/>
  <c r="F49" i="92"/>
  <c r="H49" i="92"/>
  <c r="J49" i="92"/>
  <c r="L49" i="92"/>
  <c r="N49" i="92"/>
  <c r="T49" i="92"/>
  <c r="V49" i="92"/>
  <c r="X49" i="92"/>
  <c r="Z49" i="92"/>
  <c r="AF49" i="92"/>
  <c r="AH49" i="92"/>
  <c r="AJ49" i="92"/>
  <c r="AL49" i="92"/>
  <c r="AR49" i="92"/>
  <c r="AT49" i="92"/>
  <c r="AV49" i="92"/>
  <c r="AX49" i="92"/>
  <c r="BD49" i="92"/>
  <c r="BE49" i="92"/>
  <c r="BK49" i="92"/>
  <c r="BM49" i="92"/>
  <c r="BO49" i="92"/>
  <c r="BQ49" i="92"/>
  <c r="BS49" i="92"/>
  <c r="BU49" i="92"/>
  <c r="CB49" i="92"/>
  <c r="CD49" i="92"/>
  <c r="CF49" i="92"/>
  <c r="CH49" i="92"/>
  <c r="CI49" i="92"/>
  <c r="CK49" i="92"/>
  <c r="CM49" i="92"/>
  <c r="CO49" i="92"/>
  <c r="CV49" i="92"/>
  <c r="CX49" i="92"/>
  <c r="CZ49" i="92"/>
  <c r="DB49" i="92"/>
  <c r="DD49" i="92"/>
  <c r="DF49" i="92"/>
  <c r="DH49" i="92"/>
  <c r="DJ49" i="92"/>
  <c r="DP49" i="92"/>
  <c r="DR49" i="92"/>
  <c r="DT49" i="92"/>
  <c r="DZ49" i="92"/>
  <c r="EB49" i="92"/>
  <c r="EH49" i="92"/>
  <c r="EH50" i="92" s="1"/>
  <c r="EI49" i="92"/>
  <c r="EJ49" i="92"/>
  <c r="EB4" i="92"/>
  <c r="DZ4" i="92"/>
  <c r="DT4" i="92"/>
  <c r="DR4" i="92"/>
  <c r="DP4" i="92"/>
  <c r="DJ4" i="92"/>
  <c r="DH4" i="92"/>
  <c r="DF4" i="92"/>
  <c r="DD4" i="92"/>
  <c r="DB4" i="92"/>
  <c r="CZ4" i="92"/>
  <c r="CX4" i="92"/>
  <c r="CV4" i="92"/>
  <c r="CO4" i="92"/>
  <c r="CM4" i="92"/>
  <c r="CK4" i="92"/>
  <c r="CI4" i="92"/>
  <c r="CF4" i="92"/>
  <c r="CD4" i="92"/>
  <c r="CB4" i="92"/>
  <c r="BU4" i="92"/>
  <c r="BS4" i="92"/>
  <c r="BQ4" i="92"/>
  <c r="BO4" i="92"/>
  <c r="BM4" i="92"/>
  <c r="BK4" i="92"/>
  <c r="BF4" i="92"/>
  <c r="BE4" i="92"/>
  <c r="BD4" i="92"/>
  <c r="AV4" i="92"/>
  <c r="AT4" i="92"/>
  <c r="AR4" i="92"/>
  <c r="AJ4" i="92"/>
  <c r="AH4" i="92"/>
  <c r="AF4" i="92"/>
  <c r="X4" i="92"/>
  <c r="V4" i="92"/>
  <c r="T4" i="92"/>
  <c r="N4" i="92"/>
  <c r="L4" i="92"/>
  <c r="J4" i="92"/>
  <c r="H4" i="92"/>
  <c r="F4" i="92"/>
  <c r="D4" i="92"/>
  <c r="B4" i="92"/>
  <c r="C47" i="85"/>
  <c r="D47" i="85"/>
  <c r="C48" i="85"/>
  <c r="D48" i="85"/>
  <c r="B48" i="85"/>
  <c r="B49" i="85" s="1"/>
  <c r="B47" i="85"/>
  <c r="E10" i="85"/>
  <c r="E11" i="85"/>
  <c r="E12" i="85"/>
  <c r="E13" i="85"/>
  <c r="E14" i="85"/>
  <c r="E15" i="85"/>
  <c r="E16" i="85"/>
  <c r="E17" i="85"/>
  <c r="E18" i="85"/>
  <c r="E19" i="85"/>
  <c r="E20" i="85"/>
  <c r="E21" i="85"/>
  <c r="E22" i="85"/>
  <c r="E23" i="85"/>
  <c r="E24" i="85"/>
  <c r="E25" i="85"/>
  <c r="E26" i="85"/>
  <c r="E27" i="85"/>
  <c r="E28" i="85"/>
  <c r="E29" i="85"/>
  <c r="E30" i="85"/>
  <c r="E31" i="85"/>
  <c r="E32" i="85"/>
  <c r="E33" i="85"/>
  <c r="E34" i="85"/>
  <c r="E35" i="85"/>
  <c r="E36" i="85"/>
  <c r="E37" i="85"/>
  <c r="E38" i="85"/>
  <c r="E39" i="85"/>
  <c r="E40" i="85"/>
  <c r="E41" i="85"/>
  <c r="E42" i="85"/>
  <c r="E43" i="85"/>
  <c r="E44" i="85"/>
  <c r="E46" i="85"/>
  <c r="E9" i="85"/>
  <c r="K42" i="25"/>
  <c r="K43" i="25" s="1"/>
  <c r="B41" i="25"/>
  <c r="B42" i="25"/>
  <c r="D41" i="25"/>
  <c r="E41" i="25"/>
  <c r="F41" i="25"/>
  <c r="F43" i="25" s="1"/>
  <c r="G41" i="25"/>
  <c r="H41" i="25"/>
  <c r="I41" i="25"/>
  <c r="J41" i="25"/>
  <c r="J43" i="25" s="1"/>
  <c r="K41" i="25"/>
  <c r="L41" i="25"/>
  <c r="M41" i="25"/>
  <c r="M43" i="25" s="1"/>
  <c r="C46" i="14" s="1"/>
  <c r="D34" i="119" s="1"/>
  <c r="D42" i="25"/>
  <c r="E42" i="25"/>
  <c r="F42" i="25"/>
  <c r="G42" i="25"/>
  <c r="H42" i="25"/>
  <c r="H43" i="25" s="1"/>
  <c r="I42" i="25"/>
  <c r="J42" i="25"/>
  <c r="L42" i="25"/>
  <c r="L43" i="25" s="1"/>
  <c r="M42" i="25"/>
  <c r="C42" i="25"/>
  <c r="C41" i="25"/>
  <c r="V10" i="10"/>
  <c r="V11" i="10"/>
  <c r="V29" i="10"/>
  <c r="U8" i="10"/>
  <c r="U12" i="10"/>
  <c r="U16" i="10"/>
  <c r="U17" i="10"/>
  <c r="U18" i="10"/>
  <c r="U21" i="10"/>
  <c r="U24" i="10"/>
  <c r="U28" i="10"/>
  <c r="U32" i="10"/>
  <c r="U33" i="10"/>
  <c r="T9" i="10"/>
  <c r="T13" i="10"/>
  <c r="T17" i="10"/>
  <c r="T21" i="10"/>
  <c r="T23" i="10"/>
  <c r="T25" i="10"/>
  <c r="T29" i="10"/>
  <c r="T33" i="10"/>
  <c r="BJ201" i="71"/>
  <c r="F199" i="71"/>
  <c r="F200" i="71"/>
  <c r="C39" i="14"/>
  <c r="D29" i="119" s="1"/>
  <c r="C34" i="3"/>
  <c r="C35" i="14" s="1"/>
  <c r="B27" i="119" s="1"/>
  <c r="S45" i="99"/>
  <c r="P44" i="95"/>
  <c r="E48" i="85"/>
  <c r="CM50" i="92"/>
  <c r="C9" i="14" s="1"/>
  <c r="D7" i="119" s="1"/>
  <c r="C65" i="14"/>
  <c r="I37" i="10"/>
  <c r="E37" i="10"/>
  <c r="C49" i="85"/>
  <c r="F33" i="3"/>
  <c r="G45" i="98"/>
  <c r="N45" i="98"/>
  <c r="J45" i="98"/>
  <c r="F45" i="98"/>
  <c r="D47" i="65"/>
  <c r="D37" i="10"/>
  <c r="D45" i="98"/>
  <c r="C47" i="64"/>
  <c r="D49" i="85"/>
  <c r="AA45" i="98"/>
  <c r="C54" i="14"/>
  <c r="C44" i="95"/>
  <c r="G44" i="95"/>
  <c r="H37" i="10"/>
  <c r="I45" i="98"/>
  <c r="E45" i="98"/>
  <c r="B42" i="97"/>
  <c r="C103" i="14" s="1"/>
  <c r="R45" i="99"/>
  <c r="J34" i="100"/>
  <c r="I47" i="65"/>
  <c r="J46" i="64"/>
  <c r="D43" i="25"/>
  <c r="D44" i="95"/>
  <c r="Z45" i="98"/>
  <c r="C10" i="14"/>
  <c r="D8" i="119" s="1"/>
  <c r="BE50" i="92"/>
  <c r="C7" i="14" s="1"/>
  <c r="D5" i="119" s="1"/>
  <c r="H44" i="95"/>
  <c r="O45" i="99"/>
  <c r="K45" i="99"/>
  <c r="G45" i="99"/>
  <c r="P45" i="99"/>
  <c r="Q45" i="99"/>
  <c r="I45" i="99"/>
  <c r="X45" i="98"/>
  <c r="I46" i="65"/>
  <c r="Q47" i="65"/>
  <c r="C46" i="64"/>
  <c r="K47" i="64"/>
  <c r="D46" i="65"/>
  <c r="L47" i="65"/>
  <c r="T46" i="65"/>
  <c r="T48" i="65" s="1"/>
  <c r="C96" i="14" s="1"/>
  <c r="D72" i="119" s="1"/>
  <c r="I43" i="25"/>
  <c r="E43" i="25"/>
  <c r="G43" i="25"/>
  <c r="K35" i="77"/>
  <c r="AM49" i="92"/>
  <c r="Q46" i="64"/>
  <c r="F47" i="65"/>
  <c r="G35" i="77"/>
  <c r="C35" i="77"/>
  <c r="V45" i="98"/>
  <c r="C40" i="75"/>
  <c r="C114" i="14"/>
  <c r="C42" i="97"/>
  <c r="C110" i="14"/>
  <c r="D81" i="119" s="1"/>
  <c r="C33" i="100"/>
  <c r="B33" i="100"/>
  <c r="C37" i="14"/>
  <c r="D27" i="119" s="1"/>
  <c r="H33" i="100"/>
  <c r="EI50" i="92"/>
  <c r="L44" i="95"/>
  <c r="B37" i="10"/>
  <c r="K44" i="95"/>
  <c r="G37" i="10"/>
  <c r="R45" i="98"/>
  <c r="S45" i="98"/>
  <c r="G47" i="64"/>
  <c r="K46" i="64"/>
  <c r="E46" i="64"/>
  <c r="I47" i="64"/>
  <c r="S46" i="64"/>
  <c r="L46" i="64"/>
  <c r="F46" i="64"/>
  <c r="F47" i="64"/>
  <c r="N46" i="64"/>
  <c r="R46" i="64"/>
  <c r="I46" i="64"/>
  <c r="L46" i="65"/>
  <c r="L48" i="65" s="1"/>
  <c r="P47" i="65"/>
  <c r="P46" i="65"/>
  <c r="P48" i="65" s="1"/>
  <c r="C43" i="25"/>
  <c r="C47" i="65"/>
  <c r="M47" i="65"/>
  <c r="J47" i="65"/>
  <c r="E47" i="65"/>
  <c r="G47" i="65"/>
  <c r="O46" i="65"/>
  <c r="M47" i="64"/>
  <c r="O47" i="64"/>
  <c r="H47" i="65"/>
  <c r="H48" i="65" s="1"/>
  <c r="H46" i="65"/>
  <c r="O46" i="64"/>
  <c r="H35" i="77"/>
  <c r="D35" i="77"/>
  <c r="G46" i="64"/>
  <c r="J35" i="77"/>
  <c r="F35" i="77"/>
  <c r="B35" i="77"/>
  <c r="E35" i="77"/>
  <c r="DQ49" i="92"/>
  <c r="DQ48" i="92"/>
  <c r="AM48" i="92"/>
  <c r="AY49" i="92"/>
  <c r="AY48" i="92"/>
  <c r="AA48" i="92"/>
  <c r="AA49" i="92"/>
  <c r="BW49" i="92"/>
  <c r="BW48" i="92"/>
  <c r="BF49" i="92"/>
  <c r="BF50" i="92" s="1"/>
  <c r="BF48" i="92"/>
  <c r="T50" i="92"/>
  <c r="F32" i="3"/>
  <c r="F34" i="3" s="1"/>
  <c r="C38" i="14" s="1"/>
  <c r="D28" i="119" s="1"/>
  <c r="J45" i="99"/>
  <c r="M33" i="100"/>
  <c r="I33" i="100"/>
  <c r="I34" i="100"/>
  <c r="I35" i="100" s="1"/>
  <c r="G34" i="100"/>
  <c r="L33" i="100"/>
  <c r="D34" i="100"/>
  <c r="B44" i="95"/>
  <c r="C36" i="14"/>
  <c r="D26" i="119" s="1"/>
  <c r="CL49" i="92"/>
  <c r="DE48" i="92"/>
  <c r="DE49" i="92"/>
  <c r="CW49" i="92"/>
  <c r="CW48" i="92"/>
  <c r="CL48" i="92"/>
  <c r="C48" i="92"/>
  <c r="W49" i="92"/>
  <c r="AU49" i="92"/>
  <c r="W48" i="92"/>
  <c r="CY48" i="92"/>
  <c r="BR49" i="92"/>
  <c r="C49" i="92"/>
  <c r="K49" i="92"/>
  <c r="DC49" i="92"/>
  <c r="K48" i="92"/>
  <c r="E49" i="92"/>
  <c r="CE48" i="92"/>
  <c r="BR48" i="92"/>
  <c r="AG48" i="92"/>
  <c r="DG49" i="92"/>
  <c r="CE49" i="92"/>
  <c r="O49" i="92"/>
  <c r="BP48" i="92"/>
  <c r="DG48" i="92"/>
  <c r="EC48" i="92"/>
  <c r="EC50" i="92" s="1"/>
  <c r="C11" i="14" s="1"/>
  <c r="D9" i="119" s="1"/>
  <c r="AU48" i="92"/>
  <c r="O48" i="92"/>
  <c r="BP49" i="92"/>
  <c r="AG49" i="92"/>
  <c r="EC49" i="92"/>
  <c r="CY49" i="92"/>
  <c r="CN48" i="92"/>
  <c r="CN50" i="92" s="1"/>
  <c r="DK49" i="92"/>
  <c r="DS48" i="92"/>
  <c r="EA48" i="92"/>
  <c r="EA49" i="92"/>
  <c r="CG49" i="92"/>
  <c r="CG48" i="92"/>
  <c r="AW49" i="92"/>
  <c r="AW48" i="92"/>
  <c r="CN49" i="92"/>
  <c r="DA48" i="92"/>
  <c r="DK48" i="92"/>
  <c r="CC49" i="92"/>
  <c r="CC48" i="92"/>
  <c r="E48" i="92"/>
  <c r="DS49" i="92"/>
  <c r="BL48" i="92"/>
  <c r="BL49" i="92"/>
  <c r="U48" i="92"/>
  <c r="U49" i="92"/>
  <c r="I48" i="92"/>
  <c r="DC48" i="92"/>
  <c r="M49" i="92"/>
  <c r="DA49" i="92"/>
  <c r="AI49" i="92"/>
  <c r="AI48" i="92"/>
  <c r="AS49" i="92"/>
  <c r="AS48" i="92"/>
  <c r="I49" i="92"/>
  <c r="BT48" i="92"/>
  <c r="BT49" i="92"/>
  <c r="M48" i="92"/>
  <c r="BN48" i="92"/>
  <c r="BN49" i="92"/>
  <c r="CP48" i="92"/>
  <c r="CP49" i="92"/>
  <c r="CJ49" i="92"/>
  <c r="CJ48" i="92"/>
  <c r="BG48" i="92"/>
  <c r="BG50" i="92" s="1"/>
  <c r="BG49" i="92"/>
  <c r="Y49" i="92"/>
  <c r="Y48" i="92"/>
  <c r="DU49" i="92"/>
  <c r="DU48" i="92"/>
  <c r="DI49" i="92"/>
  <c r="DI48" i="92"/>
  <c r="DI50" i="92" s="1"/>
  <c r="BV48" i="92"/>
  <c r="BV49" i="92"/>
  <c r="AK49" i="92"/>
  <c r="AK48" i="92"/>
  <c r="G48" i="92"/>
  <c r="G49" i="92"/>
  <c r="C50" i="92"/>
  <c r="C4" i="14" s="1"/>
  <c r="D2" i="119" s="1"/>
  <c r="AK50" i="92"/>
  <c r="AZ48" i="92"/>
  <c r="AZ49" i="92"/>
  <c r="ED49" i="92"/>
  <c r="ED48" i="92"/>
  <c r="DV49" i="92"/>
  <c r="DV48" i="92"/>
  <c r="DL48" i="92"/>
  <c r="AN48" i="92"/>
  <c r="AN49" i="92"/>
  <c r="BI48" i="92"/>
  <c r="BI49" i="92"/>
  <c r="CQ48" i="92"/>
  <c r="CQ49" i="92"/>
  <c r="P49" i="92"/>
  <c r="BX48" i="92"/>
  <c r="BX50" i="92" s="1"/>
  <c r="C8" i="14" s="1"/>
  <c r="D6" i="119" s="1"/>
  <c r="BX49" i="92"/>
  <c r="AB48" i="92"/>
  <c r="AB49" i="92"/>
  <c r="BH48" i="92"/>
  <c r="BH49" i="92"/>
  <c r="P48" i="92"/>
  <c r="DL49" i="92"/>
  <c r="ED50" i="92"/>
  <c r="BA48" i="92"/>
  <c r="BB49" i="92"/>
  <c r="R48" i="92"/>
  <c r="BB48" i="92"/>
  <c r="R49" i="92"/>
  <c r="BA49" i="92"/>
  <c r="EE49" i="92"/>
  <c r="EE48" i="92"/>
  <c r="BY48" i="92"/>
  <c r="BY50" i="92" s="1"/>
  <c r="BY49" i="92"/>
  <c r="DM49" i="92"/>
  <c r="DM48" i="92"/>
  <c r="CR49" i="92"/>
  <c r="CR48" i="92"/>
  <c r="AD49" i="92"/>
  <c r="AD48" i="92"/>
  <c r="AP48" i="92"/>
  <c r="AP49" i="92"/>
  <c r="DW49" i="92"/>
  <c r="DW48" i="92"/>
  <c r="Q48" i="92"/>
  <c r="BJ48" i="92"/>
  <c r="BJ49" i="92"/>
  <c r="AC48" i="92"/>
  <c r="AC49" i="92"/>
  <c r="Q49" i="92"/>
  <c r="DN49" i="92"/>
  <c r="AO48" i="92"/>
  <c r="AO49" i="92"/>
  <c r="BC49" i="92"/>
  <c r="EE50" i="92"/>
  <c r="BC48" i="92"/>
  <c r="DN48" i="92"/>
  <c r="EF48" i="92"/>
  <c r="EF49" i="92"/>
  <c r="DO48" i="92"/>
  <c r="EG49" i="92"/>
  <c r="EG50" i="92" s="1"/>
  <c r="EG48" i="92"/>
  <c r="AE49" i="92"/>
  <c r="AE48" i="92"/>
  <c r="CA48" i="92"/>
  <c r="CA49" i="92"/>
  <c r="DX49" i="92"/>
  <c r="DX48" i="92"/>
  <c r="DO49" i="92"/>
  <c r="DY48" i="92"/>
  <c r="DY49" i="92"/>
  <c r="S49" i="92"/>
  <c r="S48" i="92"/>
  <c r="S50" i="92" s="1"/>
  <c r="C5" i="14" s="1"/>
  <c r="D3" i="119" s="1"/>
  <c r="AQ49" i="92"/>
  <c r="AQ48" i="92"/>
  <c r="CS48" i="92"/>
  <c r="CS49" i="92"/>
  <c r="BZ49" i="92"/>
  <c r="BZ48" i="92"/>
  <c r="BZ50" i="92"/>
  <c r="EF50" i="92"/>
  <c r="CU48" i="92"/>
  <c r="CU49" i="92"/>
  <c r="CT49" i="92"/>
  <c r="CT48" i="92"/>
  <c r="EK49" i="92"/>
  <c r="EK48" i="92"/>
  <c r="EL48" i="92"/>
  <c r="EL49" i="92"/>
  <c r="B6" i="119"/>
  <c r="B4" i="119"/>
  <c r="B9" i="119"/>
  <c r="B3" i="119"/>
  <c r="A1" i="99"/>
  <c r="A55" i="71"/>
  <c r="A1" i="63"/>
  <c r="E59" i="84" l="1"/>
  <c r="B43" i="105"/>
  <c r="F44" i="90"/>
  <c r="H44" i="90"/>
  <c r="D44" i="90"/>
  <c r="I44" i="90"/>
  <c r="E44" i="90"/>
  <c r="K44" i="90"/>
  <c r="C23" i="14" s="1"/>
  <c r="D17" i="119" s="1"/>
  <c r="G44" i="90"/>
  <c r="C39" i="5"/>
  <c r="D33" i="89"/>
  <c r="O48" i="65"/>
  <c r="B33" i="89"/>
  <c r="L35" i="100"/>
  <c r="H34" i="13"/>
  <c r="H33" i="13"/>
  <c r="H20" i="13"/>
  <c r="H13" i="13"/>
  <c r="H29" i="13"/>
  <c r="H24" i="13"/>
  <c r="H17" i="13"/>
  <c r="H9" i="13"/>
  <c r="H28" i="13"/>
  <c r="H8" i="13"/>
  <c r="H16" i="13"/>
  <c r="H25" i="13"/>
  <c r="H18" i="13"/>
  <c r="H10" i="13"/>
  <c r="H21" i="13"/>
  <c r="H30" i="13"/>
  <c r="H11" i="13"/>
  <c r="H12" i="13"/>
  <c r="H26" i="13"/>
  <c r="E44" i="30"/>
  <c r="K223" i="60"/>
  <c r="I42" i="83"/>
  <c r="G34" i="13"/>
  <c r="G28" i="13"/>
  <c r="G16" i="13"/>
  <c r="G33" i="13"/>
  <c r="G20" i="13"/>
  <c r="G14" i="13"/>
  <c r="G24" i="13"/>
  <c r="G8" i="13"/>
  <c r="G17" i="13"/>
  <c r="E49" i="85"/>
  <c r="C25" i="14" s="1"/>
  <c r="B20" i="119" s="1"/>
  <c r="K34" i="100"/>
  <c r="B34" i="100"/>
  <c r="B35" i="100" s="1"/>
  <c r="M36" i="101"/>
  <c r="E36" i="101"/>
  <c r="AB35" i="106"/>
  <c r="I276" i="60"/>
  <c r="I218" i="60" s="1"/>
  <c r="H183" i="66"/>
  <c r="G33" i="89"/>
  <c r="J48" i="64"/>
  <c r="R55" i="13"/>
  <c r="R101" i="13"/>
  <c r="S55" i="13"/>
  <c r="S47" i="13"/>
  <c r="T55" i="13"/>
  <c r="T23" i="13" s="1"/>
  <c r="T43" i="13"/>
  <c r="U63" i="13"/>
  <c r="U55" i="13"/>
  <c r="U51" i="13"/>
  <c r="U43" i="13"/>
  <c r="U11" i="13" s="1"/>
  <c r="V55" i="13"/>
  <c r="V47" i="13"/>
  <c r="V101" i="13"/>
  <c r="V39" i="13"/>
  <c r="W59" i="13"/>
  <c r="W51" i="13"/>
  <c r="W43" i="13"/>
  <c r="H35" i="100"/>
  <c r="H46" i="64"/>
  <c r="D46" i="64"/>
  <c r="R46" i="65"/>
  <c r="R48" i="65" s="1"/>
  <c r="K33" i="100"/>
  <c r="K35" i="100" s="1"/>
  <c r="E47" i="85"/>
  <c r="J44" i="95"/>
  <c r="F37" i="10"/>
  <c r="C49" i="14"/>
  <c r="B41" i="119" s="1"/>
  <c r="M35" i="77"/>
  <c r="C55" i="14" s="1"/>
  <c r="D36" i="119" s="1"/>
  <c r="N35" i="100"/>
  <c r="I36" i="101"/>
  <c r="D36" i="101"/>
  <c r="AC34" i="106"/>
  <c r="AC35" i="106" s="1"/>
  <c r="W33" i="106"/>
  <c r="W35" i="106" s="1"/>
  <c r="AA34" i="106"/>
  <c r="AA35" i="106" s="1"/>
  <c r="Z35" i="106"/>
  <c r="L40" i="27"/>
  <c r="H40" i="27"/>
  <c r="C31" i="89"/>
  <c r="C93" i="14"/>
  <c r="D69" i="119" s="1"/>
  <c r="F111" i="60"/>
  <c r="R111" i="60"/>
  <c r="J32" i="89"/>
  <c r="B31" i="89"/>
  <c r="F33" i="89"/>
  <c r="H31" i="89"/>
  <c r="D32" i="89"/>
  <c r="T46" i="64"/>
  <c r="T48" i="64" s="1"/>
  <c r="C95" i="14" s="1"/>
  <c r="D71" i="119" s="1"/>
  <c r="L47" i="64"/>
  <c r="L48" i="64" s="1"/>
  <c r="M48" i="64"/>
  <c r="I48" i="64"/>
  <c r="S47" i="64"/>
  <c r="S48" i="64" s="1"/>
  <c r="G32" i="13"/>
  <c r="G27" i="13"/>
  <c r="G23" i="13"/>
  <c r="G19" i="13"/>
  <c r="G15" i="13"/>
  <c r="G11" i="13"/>
  <c r="G7" i="13"/>
  <c r="H27" i="13"/>
  <c r="H23" i="13"/>
  <c r="H19" i="13"/>
  <c r="H15" i="13"/>
  <c r="H7" i="13"/>
  <c r="I67" i="13"/>
  <c r="I7" i="13"/>
  <c r="K26" i="13"/>
  <c r="K22" i="13"/>
  <c r="K18" i="13"/>
  <c r="K9" i="13"/>
  <c r="U20" i="13"/>
  <c r="O217" i="60"/>
  <c r="O276" i="60"/>
  <c r="O218" i="60" s="1"/>
  <c r="N48" i="63"/>
  <c r="E42" i="83"/>
  <c r="T138" i="13"/>
  <c r="U138" i="13"/>
  <c r="C37" i="10"/>
  <c r="C34" i="100"/>
  <c r="C35" i="100" s="1"/>
  <c r="T54" i="81"/>
  <c r="C42" i="14" s="1"/>
  <c r="B32" i="119" s="1"/>
  <c r="C36" i="124"/>
  <c r="J33" i="89"/>
  <c r="C22" i="14" s="1"/>
  <c r="D16" i="119" s="1"/>
  <c r="C33" i="89"/>
  <c r="I31" i="89"/>
  <c r="I32" i="89"/>
  <c r="E31" i="89"/>
  <c r="E33" i="89" s="1"/>
  <c r="E32" i="89"/>
  <c r="N48" i="64"/>
  <c r="S47" i="65"/>
  <c r="S48" i="65" s="1"/>
  <c r="C29" i="13"/>
  <c r="R51" i="13"/>
  <c r="S63" i="13"/>
  <c r="S59" i="13"/>
  <c r="S51" i="13"/>
  <c r="S67" i="13" s="1"/>
  <c r="S43" i="13"/>
  <c r="T59" i="13"/>
  <c r="T51" i="13"/>
  <c r="T39" i="13"/>
  <c r="U59" i="13"/>
  <c r="U47" i="13"/>
  <c r="U101" i="13"/>
  <c r="U66" i="13" s="1"/>
  <c r="U24" i="13" s="1"/>
  <c r="V59" i="13"/>
  <c r="V51" i="13"/>
  <c r="V43" i="13"/>
  <c r="W63" i="13"/>
  <c r="W55" i="13"/>
  <c r="W47" i="13"/>
  <c r="B2" i="119"/>
  <c r="P46" i="64"/>
  <c r="F33" i="100"/>
  <c r="F35" i="100" s="1"/>
  <c r="K47" i="65"/>
  <c r="K48" i="65" s="1"/>
  <c r="E34" i="100"/>
  <c r="E35" i="100" s="1"/>
  <c r="N44" i="95"/>
  <c r="J37" i="10"/>
  <c r="B7" i="119"/>
  <c r="B8" i="119"/>
  <c r="G48" i="64"/>
  <c r="N46" i="65"/>
  <c r="N48" i="65" s="1"/>
  <c r="T151" i="71"/>
  <c r="P151" i="71"/>
  <c r="L151" i="71"/>
  <c r="H151" i="71"/>
  <c r="L35" i="77"/>
  <c r="O33" i="100"/>
  <c r="O34" i="100"/>
  <c r="L35" i="101"/>
  <c r="L36" i="101" s="1"/>
  <c r="M35" i="101"/>
  <c r="G43" i="105"/>
  <c r="AD33" i="106"/>
  <c r="AD35" i="106" s="1"/>
  <c r="C115" i="14" s="1"/>
  <c r="D82" i="119" s="1"/>
  <c r="Y33" i="106"/>
  <c r="Y35" i="106" s="1"/>
  <c r="V33" i="106"/>
  <c r="V35" i="106" s="1"/>
  <c r="F58" i="84"/>
  <c r="F59" i="84" s="1"/>
  <c r="C43" i="14" s="1"/>
  <c r="D31" i="119" s="1"/>
  <c r="U43" i="126"/>
  <c r="Q43" i="126"/>
  <c r="H32" i="89"/>
  <c r="G111" i="60"/>
  <c r="M217" i="60"/>
  <c r="M276" i="60"/>
  <c r="M218" i="60" s="1"/>
  <c r="C44" i="30"/>
  <c r="L223" i="60"/>
  <c r="T48" i="63"/>
  <c r="C94" i="14" s="1"/>
  <c r="D70" i="119" s="1"/>
  <c r="J48" i="63"/>
  <c r="J42" i="83"/>
  <c r="F42" i="83"/>
  <c r="I42" i="72"/>
  <c r="G26" i="13"/>
  <c r="G22" i="13"/>
  <c r="W43" i="126"/>
  <c r="C101" i="14" s="1"/>
  <c r="C100" i="14" s="1"/>
  <c r="B77" i="119" s="1"/>
  <c r="R183" i="66"/>
  <c r="N183" i="66"/>
  <c r="J183" i="66"/>
  <c r="F183" i="66"/>
  <c r="D273" i="66"/>
  <c r="U91" i="66"/>
  <c r="C78" i="14" s="1"/>
  <c r="D54" i="119" s="1"/>
  <c r="Q91" i="66"/>
  <c r="M91" i="66"/>
  <c r="I91" i="66"/>
  <c r="E91" i="66"/>
  <c r="F91" i="66"/>
  <c r="T47" i="63"/>
  <c r="P46" i="63"/>
  <c r="P47" i="63"/>
  <c r="L46" i="63"/>
  <c r="L48" i="63" s="1"/>
  <c r="D47" i="63"/>
  <c r="D48" i="63" s="1"/>
  <c r="P48" i="64"/>
  <c r="H48" i="64"/>
  <c r="C66" i="13"/>
  <c r="C31" i="13" s="1"/>
  <c r="K66" i="13"/>
  <c r="P62" i="13"/>
  <c r="P58" i="13"/>
  <c r="P54" i="13"/>
  <c r="P50" i="13"/>
  <c r="P42" i="13"/>
  <c r="P38" i="13"/>
  <c r="Q54" i="13"/>
  <c r="Q46" i="13"/>
  <c r="Q42" i="13"/>
  <c r="Q10" i="13" s="1"/>
  <c r="Q38" i="13"/>
  <c r="Q6" i="13" s="1"/>
  <c r="T201" i="71"/>
  <c r="C108" i="14" s="1"/>
  <c r="D79" i="119" s="1"/>
  <c r="I45" i="66"/>
  <c r="H228" i="66"/>
  <c r="T273" i="66"/>
  <c r="B106" i="61"/>
  <c r="I106" i="61"/>
  <c r="E106" i="61"/>
  <c r="C158" i="61"/>
  <c r="G158" i="61"/>
  <c r="E158" i="61"/>
  <c r="I158" i="61"/>
  <c r="T221" i="60"/>
  <c r="T223" i="60" s="1"/>
  <c r="T222" i="60"/>
  <c r="O222" i="60"/>
  <c r="O223" i="60" s="1"/>
  <c r="K222" i="60"/>
  <c r="K46" i="63"/>
  <c r="K48" i="63" s="1"/>
  <c r="K47" i="63"/>
  <c r="G47" i="63"/>
  <c r="G46" i="63"/>
  <c r="G48" i="63" s="1"/>
  <c r="M47" i="63"/>
  <c r="M48" i="63" s="1"/>
  <c r="I46" i="63"/>
  <c r="I48" i="63" s="1"/>
  <c r="I47" i="63"/>
  <c r="D55" i="60"/>
  <c r="C69" i="82"/>
  <c r="C44" i="14" s="1"/>
  <c r="D32" i="119" s="1"/>
  <c r="N42" i="120"/>
  <c r="B68" i="13"/>
  <c r="C26" i="13"/>
  <c r="C22" i="13"/>
  <c r="C18" i="13"/>
  <c r="K32" i="13"/>
  <c r="K23" i="13"/>
  <c r="K19" i="13"/>
  <c r="K10" i="13"/>
  <c r="D68" i="13"/>
  <c r="G31" i="13"/>
  <c r="G18" i="13"/>
  <c r="G10" i="13"/>
  <c r="G67" i="13"/>
  <c r="G6" i="13"/>
  <c r="H31" i="13"/>
  <c r="H22" i="13"/>
  <c r="H14" i="13"/>
  <c r="H6" i="13"/>
  <c r="D66" i="13"/>
  <c r="R58" i="13"/>
  <c r="R54" i="13"/>
  <c r="R50" i="13"/>
  <c r="R46" i="13"/>
  <c r="R42" i="13"/>
  <c r="R38" i="13"/>
  <c r="S58" i="13"/>
  <c r="S54" i="13"/>
  <c r="S46" i="13"/>
  <c r="S42" i="13"/>
  <c r="T58" i="13"/>
  <c r="T54" i="13"/>
  <c r="T50" i="13"/>
  <c r="T46" i="13"/>
  <c r="T42" i="13"/>
  <c r="T38" i="13"/>
  <c r="T68" i="13" s="1"/>
  <c r="U10" i="13"/>
  <c r="O48" i="64"/>
  <c r="K48" i="64"/>
  <c r="C27" i="13"/>
  <c r="C19" i="13"/>
  <c r="C14" i="13"/>
  <c r="D26" i="13"/>
  <c r="U16" i="13"/>
  <c r="U8" i="13"/>
  <c r="W64" i="13"/>
  <c r="W60" i="13"/>
  <c r="W56" i="13"/>
  <c r="W52" i="13"/>
  <c r="W48" i="13"/>
  <c r="B92" i="129"/>
  <c r="D25" i="13"/>
  <c r="G30" i="13"/>
  <c r="G25" i="13"/>
  <c r="G21" i="13"/>
  <c r="G13" i="13"/>
  <c r="G9" i="13"/>
  <c r="J68" i="13"/>
  <c r="T65" i="13"/>
  <c r="U62" i="13"/>
  <c r="U30" i="13" s="1"/>
  <c r="W62" i="13"/>
  <c r="C33" i="13"/>
  <c r="C24" i="13"/>
  <c r="C20" i="13"/>
  <c r="C15" i="13"/>
  <c r="E32" i="13"/>
  <c r="E27" i="13"/>
  <c r="E23" i="13"/>
  <c r="E19" i="13"/>
  <c r="E15" i="13"/>
  <c r="E11" i="13"/>
  <c r="I30" i="13"/>
  <c r="I25" i="13"/>
  <c r="I21" i="13"/>
  <c r="I17" i="13"/>
  <c r="K33" i="13"/>
  <c r="Q59" i="13"/>
  <c r="Q55" i="13"/>
  <c r="Q51" i="13"/>
  <c r="Q47" i="13"/>
  <c r="Q43" i="13"/>
  <c r="Q101" i="13"/>
  <c r="Q66" i="13" s="1"/>
  <c r="Q20" i="13" s="1"/>
  <c r="S64" i="13"/>
  <c r="S60" i="13"/>
  <c r="S56" i="13"/>
  <c r="S52" i="13"/>
  <c r="S20" i="13" s="1"/>
  <c r="S44" i="13"/>
  <c r="V65" i="13"/>
  <c r="B30" i="119"/>
  <c r="B14" i="119"/>
  <c r="E55" i="61"/>
  <c r="J158" i="61"/>
  <c r="J55" i="61"/>
  <c r="F55" i="61"/>
  <c r="H55" i="61"/>
  <c r="D55" i="61"/>
  <c r="K55" i="61"/>
  <c r="C90" i="14" s="1"/>
  <c r="D66" i="119" s="1"/>
  <c r="G55" i="61"/>
  <c r="B47" i="119"/>
  <c r="B49" i="119"/>
  <c r="B34" i="119"/>
  <c r="B46" i="119"/>
  <c r="B11" i="119"/>
  <c r="B5" i="119"/>
  <c r="C112" i="14"/>
  <c r="B82" i="119" s="1"/>
  <c r="S45" i="66"/>
  <c r="D183" i="66"/>
  <c r="N228" i="66"/>
  <c r="F273" i="66"/>
  <c r="J273" i="66"/>
  <c r="N273" i="66"/>
  <c r="R273" i="66"/>
  <c r="J91" i="66"/>
  <c r="K91" i="66"/>
  <c r="U45" i="66"/>
  <c r="C77" i="14" s="1"/>
  <c r="D53" i="119" s="1"/>
  <c r="E45" i="66"/>
  <c r="U183" i="66"/>
  <c r="C80" i="14" s="1"/>
  <c r="D56" i="119" s="1"/>
  <c r="Q183" i="66"/>
  <c r="I183" i="66"/>
  <c r="E183" i="66"/>
  <c r="T228" i="66"/>
  <c r="P228" i="66"/>
  <c r="L228" i="66"/>
  <c r="H273" i="66"/>
  <c r="L273" i="66"/>
  <c r="P273" i="66"/>
  <c r="T91" i="66"/>
  <c r="P91" i="66"/>
  <c r="L91" i="66"/>
  <c r="T183" i="66"/>
  <c r="P183" i="66"/>
  <c r="L183" i="66"/>
  <c r="D228" i="66"/>
  <c r="S228" i="66"/>
  <c r="O228" i="66"/>
  <c r="K228" i="66"/>
  <c r="G228" i="66"/>
  <c r="E273" i="66"/>
  <c r="I273" i="66"/>
  <c r="M273" i="66"/>
  <c r="Q273" i="66"/>
  <c r="U273" i="66"/>
  <c r="C82" i="14" s="1"/>
  <c r="D58" i="119" s="1"/>
  <c r="D91" i="66"/>
  <c r="S91" i="66"/>
  <c r="O91" i="66"/>
  <c r="G91" i="66"/>
  <c r="O183" i="66"/>
  <c r="J228" i="66"/>
  <c r="D45" i="66"/>
  <c r="G45" i="66"/>
  <c r="T45" i="66"/>
  <c r="L45" i="66"/>
  <c r="H45" i="66"/>
  <c r="K45" i="66"/>
  <c r="S183" i="66"/>
  <c r="G183" i="66"/>
  <c r="N91" i="66"/>
  <c r="O45" i="66"/>
  <c r="K183" i="66"/>
  <c r="R228" i="66"/>
  <c r="F228" i="66"/>
  <c r="R91" i="66"/>
  <c r="Q22" i="10"/>
  <c r="Q17" i="10"/>
  <c r="V7" i="10"/>
  <c r="Q9" i="10"/>
  <c r="Q30" i="10"/>
  <c r="Q26" i="10"/>
  <c r="Q10" i="10"/>
  <c r="T14" i="10"/>
  <c r="V23" i="10"/>
  <c r="P30" i="10"/>
  <c r="P26" i="10"/>
  <c r="P14" i="10"/>
  <c r="P10" i="10"/>
  <c r="Q33" i="10"/>
  <c r="Q29" i="10"/>
  <c r="P24" i="10"/>
  <c r="P20" i="10"/>
  <c r="P8" i="10"/>
  <c r="B33" i="119"/>
  <c r="B31" i="119"/>
  <c r="C71" i="14"/>
  <c r="B69" i="119" s="1"/>
  <c r="B35" i="119"/>
  <c r="B36" i="119"/>
  <c r="B39" i="119"/>
  <c r="B56" i="119"/>
  <c r="B66" i="119"/>
  <c r="B64" i="119"/>
  <c r="B59" i="119"/>
  <c r="B74" i="119"/>
  <c r="B48" i="119"/>
  <c r="B26" i="119"/>
  <c r="B28" i="119"/>
  <c r="B29" i="119"/>
  <c r="F31" i="13"/>
  <c r="F26" i="13"/>
  <c r="F22" i="13"/>
  <c r="F18" i="13"/>
  <c r="F34" i="13"/>
  <c r="F27" i="13"/>
  <c r="F17" i="13"/>
  <c r="F16" i="13"/>
  <c r="F13" i="13"/>
  <c r="F12" i="13"/>
  <c r="F11" i="13"/>
  <c r="F8" i="13"/>
  <c r="F6" i="13"/>
  <c r="F32" i="13"/>
  <c r="F30" i="13"/>
  <c r="F9" i="13"/>
  <c r="F21" i="13"/>
  <c r="F15" i="13"/>
  <c r="F10" i="13"/>
  <c r="F29" i="13"/>
  <c r="F23" i="13"/>
  <c r="F25" i="13"/>
  <c r="F19" i="13"/>
  <c r="F14" i="13"/>
  <c r="F7" i="13"/>
  <c r="T32" i="13"/>
  <c r="B34" i="13"/>
  <c r="B28" i="13"/>
  <c r="B24" i="13"/>
  <c r="B20" i="13"/>
  <c r="B33" i="13"/>
  <c r="B12" i="13"/>
  <c r="B8" i="13"/>
  <c r="B15" i="13"/>
  <c r="B7" i="13"/>
  <c r="B16" i="13"/>
  <c r="B30" i="13"/>
  <c r="B25" i="13"/>
  <c r="B21" i="13"/>
  <c r="B9" i="13"/>
  <c r="B27" i="13"/>
  <c r="B11" i="13"/>
  <c r="B10" i="13"/>
  <c r="J33" i="13"/>
  <c r="J28" i="13"/>
  <c r="J24" i="13"/>
  <c r="J20" i="13"/>
  <c r="J32" i="13"/>
  <c r="J27" i="13"/>
  <c r="J21" i="13"/>
  <c r="J16" i="13"/>
  <c r="J12" i="13"/>
  <c r="J11" i="13"/>
  <c r="J8" i="13"/>
  <c r="J6" i="13"/>
  <c r="J34" i="13"/>
  <c r="J19" i="13"/>
  <c r="J14" i="13"/>
  <c r="J7" i="13"/>
  <c r="J30" i="13"/>
  <c r="J23" i="13"/>
  <c r="J17" i="13"/>
  <c r="J29" i="13"/>
  <c r="J9" i="13"/>
  <c r="J25" i="13"/>
  <c r="J10" i="13"/>
  <c r="B23" i="13"/>
  <c r="B19" i="13"/>
  <c r="B14" i="13"/>
  <c r="S16" i="13"/>
  <c r="B32" i="13"/>
  <c r="E68" i="13"/>
  <c r="E67" i="13"/>
  <c r="E69" i="13" s="1"/>
  <c r="Q15" i="13"/>
  <c r="T40" i="13"/>
  <c r="T101" i="13"/>
  <c r="T66" i="13" s="1"/>
  <c r="T20" i="13" s="1"/>
  <c r="I29" i="13"/>
  <c r="J26" i="13"/>
  <c r="J18" i="13"/>
  <c r="T25" i="13"/>
  <c r="U34" i="13"/>
  <c r="U21" i="13"/>
  <c r="U17" i="13"/>
  <c r="U29" i="13"/>
  <c r="T31" i="13"/>
  <c r="U6" i="13"/>
  <c r="Q8" i="13"/>
  <c r="U28" i="13"/>
  <c r="K29" i="13"/>
  <c r="D67" i="13"/>
  <c r="K68" i="13"/>
  <c r="B67" i="13"/>
  <c r="B69" i="13" s="1"/>
  <c r="Q34" i="13"/>
  <c r="Q17" i="13"/>
  <c r="S138" i="13"/>
  <c r="B31" i="13"/>
  <c r="B26" i="13"/>
  <c r="B22" i="13"/>
  <c r="B18" i="13"/>
  <c r="D69" i="13"/>
  <c r="D29" i="13"/>
  <c r="J31" i="13"/>
  <c r="J22" i="13"/>
  <c r="T17" i="13"/>
  <c r="S101" i="13"/>
  <c r="S66" i="13" s="1"/>
  <c r="S39" i="13"/>
  <c r="R138" i="13"/>
  <c r="W138" i="13"/>
  <c r="W40" i="13"/>
  <c r="B6" i="13"/>
  <c r="U13" i="13"/>
  <c r="G29" i="13"/>
  <c r="C68" i="13"/>
  <c r="C67" i="13"/>
  <c r="F33" i="13"/>
  <c r="F28" i="13"/>
  <c r="F24" i="13"/>
  <c r="F20" i="13"/>
  <c r="H67" i="13"/>
  <c r="H68" i="13"/>
  <c r="R39" i="13"/>
  <c r="S18" i="13"/>
  <c r="S40" i="13"/>
  <c r="F67" i="13"/>
  <c r="I32" i="13"/>
  <c r="I68" i="13"/>
  <c r="K67" i="13"/>
  <c r="R68" i="13"/>
  <c r="W101" i="13"/>
  <c r="W39" i="13"/>
  <c r="V138" i="13"/>
  <c r="V66" i="13" s="1"/>
  <c r="H32" i="13"/>
  <c r="F68" i="13"/>
  <c r="G68" i="13"/>
  <c r="G69" i="13" s="1"/>
  <c r="J67" i="13"/>
  <c r="J69" i="13" s="1"/>
  <c r="P40" i="13"/>
  <c r="P101" i="13"/>
  <c r="P66" i="13" s="1"/>
  <c r="P9" i="13" s="1"/>
  <c r="V68" i="13"/>
  <c r="Q39" i="13"/>
  <c r="U39" i="13"/>
  <c r="U34" i="10"/>
  <c r="U22" i="10"/>
  <c r="U36" i="10" s="1"/>
  <c r="V27" i="10"/>
  <c r="V15" i="10"/>
  <c r="T26" i="10"/>
  <c r="T10" i="10"/>
  <c r="V19" i="10"/>
  <c r="V32" i="10"/>
  <c r="V28" i="10"/>
  <c r="V24" i="10"/>
  <c r="V20" i="10"/>
  <c r="V16" i="10"/>
  <c r="V12" i="10"/>
  <c r="V8" i="10"/>
  <c r="R31" i="10"/>
  <c r="R27" i="10"/>
  <c r="R23" i="10"/>
  <c r="R7" i="10"/>
  <c r="R25" i="10"/>
  <c r="R21" i="10"/>
  <c r="P11" i="10"/>
  <c r="B33" i="96"/>
  <c r="P22" i="10"/>
  <c r="V31" i="10"/>
  <c r="R18" i="10"/>
  <c r="V33" i="10"/>
  <c r="V17" i="10"/>
  <c r="R32" i="10"/>
  <c r="R20" i="10"/>
  <c r="R16" i="10"/>
  <c r="R8" i="10"/>
  <c r="T30" i="10"/>
  <c r="P29" i="10"/>
  <c r="P25" i="10"/>
  <c r="P17" i="10"/>
  <c r="P13" i="10"/>
  <c r="R26" i="10"/>
  <c r="R14" i="10"/>
  <c r="R10" i="10"/>
  <c r="T8" i="10"/>
  <c r="T12" i="10"/>
  <c r="T16" i="10"/>
  <c r="T20" i="10"/>
  <c r="T24" i="10"/>
  <c r="T28" i="10"/>
  <c r="T32" i="10"/>
  <c r="N42" i="25"/>
  <c r="O42" i="25"/>
  <c r="Q32" i="10"/>
  <c r="Q24" i="10"/>
  <c r="Q20" i="10"/>
  <c r="Q8" i="10"/>
  <c r="O41" i="25"/>
  <c r="N41" i="25"/>
  <c r="B32" i="96"/>
  <c r="Q31" i="10"/>
  <c r="Q27" i="10"/>
  <c r="Q19" i="10"/>
  <c r="P19" i="10"/>
  <c r="P15" i="10"/>
  <c r="Q15" i="10"/>
  <c r="Q23" i="13" l="1"/>
  <c r="D24" i="13"/>
  <c r="D17" i="13"/>
  <c r="D11" i="13"/>
  <c r="D7" i="13"/>
  <c r="D34" i="13"/>
  <c r="D12" i="13"/>
  <c r="D8" i="13"/>
  <c r="D18" i="13"/>
  <c r="D13" i="13"/>
  <c r="D27" i="13"/>
  <c r="D15" i="13"/>
  <c r="D28" i="13"/>
  <c r="D33" i="13"/>
  <c r="D10" i="13"/>
  <c r="D6" i="13"/>
  <c r="D32" i="13"/>
  <c r="D20" i="13"/>
  <c r="V67" i="13"/>
  <c r="V69" i="13" s="1"/>
  <c r="Q9" i="13"/>
  <c r="B18" i="119"/>
  <c r="Q27" i="13"/>
  <c r="D31" i="13"/>
  <c r="D23" i="13"/>
  <c r="P48" i="63"/>
  <c r="U19" i="13"/>
  <c r="N43" i="25"/>
  <c r="U7" i="13"/>
  <c r="W66" i="13"/>
  <c r="K69" i="13"/>
  <c r="S8" i="13"/>
  <c r="H69" i="13"/>
  <c r="Q24" i="13"/>
  <c r="S7" i="13"/>
  <c r="Q14" i="13"/>
  <c r="Q25" i="13"/>
  <c r="U31" i="13"/>
  <c r="U22" i="13"/>
  <c r="U12" i="13"/>
  <c r="U25" i="13"/>
  <c r="B21" i="119"/>
  <c r="B19" i="119"/>
  <c r="B62" i="119"/>
  <c r="B37" i="119"/>
  <c r="B43" i="119"/>
  <c r="B22" i="119"/>
  <c r="C11" i="13"/>
  <c r="C28" i="13"/>
  <c r="D16" i="13"/>
  <c r="D9" i="13"/>
  <c r="C6" i="13"/>
  <c r="C32" i="13"/>
  <c r="U18" i="13"/>
  <c r="C13" i="13"/>
  <c r="K17" i="13"/>
  <c r="K12" i="13"/>
  <c r="K11" i="13"/>
  <c r="K8" i="13"/>
  <c r="K30" i="13"/>
  <c r="K28" i="13"/>
  <c r="K21" i="13"/>
  <c r="K16" i="13"/>
  <c r="K24" i="13"/>
  <c r="K20" i="13"/>
  <c r="K7" i="13"/>
  <c r="K25" i="13"/>
  <c r="K6" i="13"/>
  <c r="K27" i="13"/>
  <c r="K14" i="13"/>
  <c r="K34" i="13"/>
  <c r="O35" i="100"/>
  <c r="C60" i="14" s="1"/>
  <c r="D41" i="119" s="1"/>
  <c r="U15" i="13"/>
  <c r="I33" i="89"/>
  <c r="K13" i="13"/>
  <c r="K31" i="13"/>
  <c r="U23" i="13"/>
  <c r="Q33" i="13"/>
  <c r="Q28" i="13"/>
  <c r="Q13" i="13"/>
  <c r="D19" i="13"/>
  <c r="T36" i="10"/>
  <c r="R66" i="13"/>
  <c r="R32" i="13" s="1"/>
  <c r="Q12" i="13"/>
  <c r="Q29" i="13"/>
  <c r="Q21" i="13"/>
  <c r="Q31" i="13"/>
  <c r="B38" i="119"/>
  <c r="B40" i="119"/>
  <c r="V36" i="10"/>
  <c r="Q11" i="13"/>
  <c r="D30" i="13"/>
  <c r="R36" i="10"/>
  <c r="U68" i="13"/>
  <c r="I69" i="13"/>
  <c r="C69" i="13"/>
  <c r="Q18" i="13"/>
  <c r="W8" i="13"/>
  <c r="Q16" i="13"/>
  <c r="Q32" i="13"/>
  <c r="Q30" i="13"/>
  <c r="U9" i="13"/>
  <c r="U14" i="13"/>
  <c r="U32" i="13"/>
  <c r="Q26" i="13"/>
  <c r="T16" i="13"/>
  <c r="B23" i="119"/>
  <c r="B42" i="119"/>
  <c r="B71" i="119"/>
  <c r="B60" i="119"/>
  <c r="Q19" i="13"/>
  <c r="U33" i="13"/>
  <c r="D21" i="13"/>
  <c r="D22" i="13"/>
  <c r="U26" i="13"/>
  <c r="D14" i="13"/>
  <c r="Q22" i="13"/>
  <c r="C30" i="13"/>
  <c r="C21" i="13"/>
  <c r="C25" i="13"/>
  <c r="C7" i="13"/>
  <c r="C10" i="13"/>
  <c r="C23" i="13"/>
  <c r="C12" i="13"/>
  <c r="C16" i="13"/>
  <c r="C9" i="13"/>
  <c r="C34" i="13"/>
  <c r="C8" i="13"/>
  <c r="U27" i="13"/>
  <c r="H33" i="89"/>
  <c r="B58" i="119"/>
  <c r="B57" i="119"/>
  <c r="B50" i="119"/>
  <c r="B55" i="119"/>
  <c r="B70" i="119"/>
  <c r="B65" i="119"/>
  <c r="B53" i="119"/>
  <c r="B81" i="119"/>
  <c r="B52" i="119"/>
  <c r="B54" i="119"/>
  <c r="B61" i="119"/>
  <c r="B51" i="119"/>
  <c r="B80" i="119"/>
  <c r="T35" i="10"/>
  <c r="T37" i="10" s="1"/>
  <c r="C68" i="14" s="1"/>
  <c r="D48" i="119" s="1"/>
  <c r="P36" i="10"/>
  <c r="V35" i="10"/>
  <c r="V37" i="10" s="1"/>
  <c r="C66" i="14" s="1"/>
  <c r="D46" i="119" s="1"/>
  <c r="U35" i="10"/>
  <c r="U37" i="10" s="1"/>
  <c r="C67" i="14" s="1"/>
  <c r="D47" i="119" s="1"/>
  <c r="B76" i="119"/>
  <c r="B72" i="119"/>
  <c r="B68" i="119"/>
  <c r="B67" i="119"/>
  <c r="B73" i="119"/>
  <c r="B63" i="119"/>
  <c r="B78" i="119"/>
  <c r="B79" i="119"/>
  <c r="B75" i="119"/>
  <c r="B34" i="96"/>
  <c r="C14" i="14" s="1"/>
  <c r="D12" i="119" s="1"/>
  <c r="Q68" i="13"/>
  <c r="Q7" i="13"/>
  <c r="V29" i="13"/>
  <c r="V34" i="13"/>
  <c r="V26" i="13"/>
  <c r="V22" i="13"/>
  <c r="V18" i="13"/>
  <c r="V31" i="13"/>
  <c r="V27" i="13"/>
  <c r="V21" i="13"/>
  <c r="V14" i="13"/>
  <c r="V9" i="13"/>
  <c r="V6" i="13"/>
  <c r="V12" i="13"/>
  <c r="V33" i="13"/>
  <c r="V25" i="13"/>
  <c r="V13" i="13"/>
  <c r="V17" i="13"/>
  <c r="V11" i="13"/>
  <c r="V10" i="13"/>
  <c r="V30" i="13"/>
  <c r="V19" i="13"/>
  <c r="R34" i="13"/>
  <c r="R33" i="13"/>
  <c r="R28" i="13"/>
  <c r="R22" i="13"/>
  <c r="R20" i="13"/>
  <c r="R8" i="13"/>
  <c r="R6" i="13"/>
  <c r="R17" i="13"/>
  <c r="R14" i="13"/>
  <c r="R12" i="13"/>
  <c r="R27" i="13"/>
  <c r="R23" i="13"/>
  <c r="P30" i="13"/>
  <c r="P28" i="13"/>
  <c r="P68" i="13"/>
  <c r="P8" i="13"/>
  <c r="W68" i="13"/>
  <c r="W7" i="13"/>
  <c r="P67" i="13"/>
  <c r="P69" i="13" s="1"/>
  <c r="S22" i="13"/>
  <c r="S13" i="13"/>
  <c r="S9" i="13"/>
  <c r="S30" i="13"/>
  <c r="S34" i="13"/>
  <c r="S29" i="13"/>
  <c r="S25" i="13"/>
  <c r="S23" i="13"/>
  <c r="S10" i="13"/>
  <c r="S6" i="13"/>
  <c r="S21" i="13"/>
  <c r="S17" i="13"/>
  <c r="S14" i="13"/>
  <c r="S19" i="13"/>
  <c r="S24" i="13"/>
  <c r="S15" i="13"/>
  <c r="Q67" i="13"/>
  <c r="Q69" i="13" s="1"/>
  <c r="W34" i="13"/>
  <c r="W26" i="13"/>
  <c r="W22" i="13"/>
  <c r="W18" i="13"/>
  <c r="W11" i="13"/>
  <c r="W30" i="13"/>
  <c r="W23" i="13"/>
  <c r="W10" i="13"/>
  <c r="W21" i="13"/>
  <c r="W16" i="13"/>
  <c r="W19" i="13"/>
  <c r="W27" i="13"/>
  <c r="W14" i="13"/>
  <c r="W6" i="13"/>
  <c r="F69" i="13"/>
  <c r="R67" i="13"/>
  <c r="R69" i="13" s="1"/>
  <c r="V20" i="13"/>
  <c r="V7" i="13"/>
  <c r="V24" i="13"/>
  <c r="S33" i="13"/>
  <c r="T33" i="13"/>
  <c r="T30" i="13"/>
  <c r="T27" i="13"/>
  <c r="T21" i="13"/>
  <c r="T19" i="13"/>
  <c r="T15" i="13"/>
  <c r="T7" i="13"/>
  <c r="T24" i="13"/>
  <c r="T18" i="13"/>
  <c r="T26" i="13"/>
  <c r="T14" i="13"/>
  <c r="T13" i="13"/>
  <c r="T22" i="13"/>
  <c r="T10" i="13"/>
  <c r="T9" i="13"/>
  <c r="T6" i="13"/>
  <c r="T34" i="13"/>
  <c r="T29" i="13"/>
  <c r="T12" i="13"/>
  <c r="T11" i="13"/>
  <c r="V32" i="13"/>
  <c r="W17" i="13"/>
  <c r="R11" i="13"/>
  <c r="S27" i="13"/>
  <c r="S32" i="13"/>
  <c r="P34" i="13"/>
  <c r="P32" i="13"/>
  <c r="P27" i="13"/>
  <c r="P25" i="13"/>
  <c r="P23" i="13"/>
  <c r="P21" i="13"/>
  <c r="P19" i="13"/>
  <c r="P17" i="13"/>
  <c r="P16" i="13"/>
  <c r="P22" i="13"/>
  <c r="P14" i="13"/>
  <c r="P13" i="13"/>
  <c r="P7" i="13"/>
  <c r="P33" i="13"/>
  <c r="P20" i="13"/>
  <c r="P6" i="13"/>
  <c r="P29" i="13"/>
  <c r="P26" i="13"/>
  <c r="P18" i="13"/>
  <c r="P10" i="13"/>
  <c r="P12" i="13"/>
  <c r="P11" i="13"/>
  <c r="P31" i="13"/>
  <c r="P15" i="13"/>
  <c r="V16" i="13"/>
  <c r="S68" i="13"/>
  <c r="S69" i="13" s="1"/>
  <c r="S12" i="13"/>
  <c r="W67" i="13"/>
  <c r="W69" i="13" s="1"/>
  <c r="C20" i="14" s="1"/>
  <c r="W33" i="13"/>
  <c r="W31" i="13"/>
  <c r="U67" i="13"/>
  <c r="U69" i="13" s="1"/>
  <c r="W24" i="13"/>
  <c r="V28" i="13"/>
  <c r="S11" i="13"/>
  <c r="S28" i="13"/>
  <c r="T67" i="13"/>
  <c r="T69" i="13" s="1"/>
  <c r="T8" i="13"/>
  <c r="S26" i="13"/>
  <c r="V23" i="13"/>
  <c r="T28" i="13"/>
  <c r="V8" i="13"/>
  <c r="S31" i="13"/>
  <c r="P24" i="13"/>
  <c r="W25" i="13"/>
  <c r="R35" i="10"/>
  <c r="R37" i="10" s="1"/>
  <c r="Q35" i="10"/>
  <c r="P35" i="10"/>
  <c r="P37" i="10" s="1"/>
  <c r="Q36" i="10"/>
  <c r="O43" i="25"/>
  <c r="R19" i="13" l="1"/>
  <c r="R13" i="13"/>
  <c r="R25" i="13"/>
  <c r="R15" i="13"/>
  <c r="R10" i="13"/>
  <c r="R24" i="13"/>
  <c r="R29" i="13"/>
  <c r="R31" i="13"/>
  <c r="R7" i="13"/>
  <c r="R30" i="13"/>
  <c r="R21" i="13"/>
  <c r="R9" i="13"/>
  <c r="R16" i="13"/>
  <c r="R18" i="13"/>
  <c r="R26" i="13"/>
  <c r="W32" i="13"/>
  <c r="W12" i="13"/>
  <c r="W29" i="13"/>
  <c r="W28" i="13"/>
  <c r="W20" i="13"/>
  <c r="W9" i="13"/>
  <c r="W13" i="13"/>
  <c r="B15" i="119"/>
  <c r="B16" i="119"/>
  <c r="B17" i="119"/>
  <c r="Q37" i="10"/>
</calcChain>
</file>

<file path=xl/comments1.xml><?xml version="1.0" encoding="utf-8"?>
<comments xmlns="http://schemas.openxmlformats.org/spreadsheetml/2006/main">
  <authors>
    <author>Wittemann Peter</author>
  </authors>
  <commentList>
    <comment ref="A22" authorId="0" shapeId="0">
      <text>
        <r>
          <rPr>
            <b/>
            <sz val="9"/>
            <color indexed="81"/>
            <rFont val="Segoe UI"/>
            <family val="2"/>
            <charset val="238"/>
          </rPr>
          <t>Wittemann Peter:</t>
        </r>
        <r>
          <rPr>
            <sz val="9"/>
            <color indexed="81"/>
            <rFont val="Segoe UI"/>
            <family val="2"/>
            <charset val="238"/>
          </rPr>
          <t xml:space="preserve">
</t>
        </r>
        <r>
          <rPr>
            <b/>
            <sz val="10"/>
            <color indexed="81"/>
            <rFont val="Segoe UI"/>
            <family val="2"/>
            <charset val="238"/>
          </rPr>
          <t>Od Júla 2018 je Litva novým členom OECD!</t>
        </r>
      </text>
    </comment>
  </commentList>
</comments>
</file>

<file path=xl/comments2.xml><?xml version="1.0" encoding="utf-8"?>
<comments xmlns="http://schemas.openxmlformats.org/spreadsheetml/2006/main">
  <authors>
    <author>OECD.Stat</author>
  </authors>
  <commentList>
    <comment ref="C27" authorId="0" shapeId="0">
      <text>
        <r>
          <rPr>
            <sz val="9"/>
            <color indexed="81"/>
            <rFont val="Segoe UI"/>
            <family val="2"/>
            <charset val="238"/>
          </rPr>
          <t>n: Nil or less than 0.005</t>
        </r>
      </text>
    </comment>
  </commentList>
</comments>
</file>

<file path=xl/comments3.xml><?xml version="1.0" encoding="utf-8"?>
<comments xmlns="http://schemas.openxmlformats.org/spreadsheetml/2006/main">
  <authors>
    <author>OECD.Stat</author>
    <author>MyOECD</author>
  </authors>
  <commentList>
    <comment ref="D8" authorId="0" shapeId="0">
      <text>
        <r>
          <rPr>
            <sz val="9"/>
            <color indexed="81"/>
            <rFont val="Segoe UI"/>
            <family val="2"/>
            <charset val="238"/>
          </rPr>
          <t>D: Difference in methodology</t>
        </r>
      </text>
    </comment>
    <comment ref="E8" authorId="0" shapeId="0">
      <text>
        <r>
          <rPr>
            <sz val="9"/>
            <color indexed="81"/>
            <rFont val="Segoe UI"/>
            <family val="2"/>
            <charset val="238"/>
          </rPr>
          <t>D: Difference in methodology</t>
        </r>
      </text>
    </comment>
    <comment ref="F8" authorId="0" shapeId="0">
      <text>
        <r>
          <rPr>
            <sz val="9"/>
            <color indexed="81"/>
            <rFont val="Segoe UI"/>
            <family val="2"/>
            <charset val="238"/>
          </rPr>
          <t>D: Difference in methodology</t>
        </r>
      </text>
    </comment>
    <comment ref="G8" authorId="0" shapeId="0">
      <text>
        <r>
          <rPr>
            <sz val="9"/>
            <color indexed="81"/>
            <rFont val="Segoe UI"/>
            <family val="2"/>
            <charset val="238"/>
          </rPr>
          <t>D: Difference in methodology</t>
        </r>
      </text>
    </comment>
    <comment ref="H8" authorId="0" shapeId="0">
      <text>
        <r>
          <rPr>
            <sz val="9"/>
            <color indexed="81"/>
            <rFont val="Segoe UI"/>
            <family val="2"/>
            <charset val="238"/>
          </rPr>
          <t>D: Difference in methodology</t>
        </r>
      </text>
    </comment>
    <comment ref="I8" authorId="0" shapeId="0">
      <text>
        <r>
          <rPr>
            <sz val="9"/>
            <color indexed="81"/>
            <rFont val="Segoe UI"/>
            <family val="2"/>
            <charset val="238"/>
          </rPr>
          <t>D: Difference in methodology</t>
        </r>
      </text>
    </comment>
    <comment ref="J8" authorId="0" shapeId="0">
      <text>
        <r>
          <rPr>
            <sz val="9"/>
            <color indexed="81"/>
            <rFont val="Segoe UI"/>
            <family val="2"/>
            <charset val="238"/>
          </rPr>
          <t>D: Difference in methodology</t>
        </r>
      </text>
    </comment>
    <comment ref="K8" authorId="0" shapeId="0">
      <text>
        <r>
          <rPr>
            <sz val="9"/>
            <color indexed="81"/>
            <rFont val="Segoe UI"/>
            <family val="2"/>
            <charset val="238"/>
          </rPr>
          <t>D: Difference in methodology</t>
        </r>
      </text>
    </comment>
    <comment ref="L8" authorId="0" shapeId="0">
      <text>
        <r>
          <rPr>
            <sz val="9"/>
            <color indexed="81"/>
            <rFont val="Segoe UI"/>
            <family val="2"/>
            <charset val="238"/>
          </rPr>
          <t>D: Difference in methodology</t>
        </r>
      </text>
    </comment>
    <comment ref="M8" authorId="0" shapeId="0">
      <text>
        <r>
          <rPr>
            <sz val="9"/>
            <color indexed="81"/>
            <rFont val="Segoe UI"/>
            <family val="2"/>
            <charset val="238"/>
          </rPr>
          <t>D: Difference in methodology</t>
        </r>
      </text>
    </comment>
    <comment ref="N8" authorId="0" shapeId="0">
      <text>
        <r>
          <rPr>
            <sz val="9"/>
            <color indexed="81"/>
            <rFont val="Segoe UI"/>
            <family val="2"/>
            <charset val="238"/>
          </rPr>
          <t>D: Difference in methodology</t>
        </r>
      </text>
    </comment>
    <comment ref="O8" authorId="0" shapeId="0">
      <text>
        <r>
          <rPr>
            <sz val="9"/>
            <color indexed="81"/>
            <rFont val="Segoe UI"/>
            <family val="2"/>
            <charset val="238"/>
          </rPr>
          <t>D: Difference in methodology</t>
        </r>
      </text>
    </comment>
    <comment ref="P8" authorId="0" shapeId="0">
      <text>
        <r>
          <rPr>
            <sz val="9"/>
            <color indexed="81"/>
            <rFont val="Segoe UI"/>
            <family val="2"/>
            <charset val="238"/>
          </rPr>
          <t>D: Difference in methodology</t>
        </r>
      </text>
    </comment>
    <comment ref="Q8" authorId="0" shapeId="0">
      <text>
        <r>
          <rPr>
            <sz val="9"/>
            <color indexed="81"/>
            <rFont val="Segoe UI"/>
            <family val="2"/>
            <charset val="238"/>
          </rPr>
          <t>D: Difference in methodology</t>
        </r>
      </text>
    </comment>
    <comment ref="R8" authorId="0" shapeId="0">
      <text>
        <r>
          <rPr>
            <sz val="9"/>
            <color indexed="81"/>
            <rFont val="Segoe UI"/>
            <family val="2"/>
            <charset val="238"/>
          </rPr>
          <t>D: Difference in methodology, E: Estimated value</t>
        </r>
      </text>
    </comment>
    <comment ref="S8" authorId="0" shapeId="0">
      <text>
        <r>
          <rPr>
            <sz val="9"/>
            <color indexed="81"/>
            <rFont val="Segoe UI"/>
            <family val="2"/>
            <charset val="238"/>
          </rPr>
          <t>D: Difference in methodology, E: Estimated value</t>
        </r>
      </text>
    </comment>
    <comment ref="S9" authorId="0" shapeId="0">
      <text>
        <r>
          <rPr>
            <sz val="9"/>
            <color indexed="81"/>
            <rFont val="Segoe UI"/>
            <family val="2"/>
            <charset val="238"/>
          </rPr>
          <t>E: Estimated value</t>
        </r>
      </text>
    </comment>
    <comment ref="G10" authorId="0" shapeId="0">
      <text>
        <r>
          <rPr>
            <sz val="9"/>
            <color indexed="81"/>
            <rFont val="Segoe UI"/>
            <family val="2"/>
            <charset val="238"/>
          </rPr>
          <t>B: Break</t>
        </r>
      </text>
    </comment>
    <comment ref="S10" authorId="0" shapeId="0">
      <text>
        <r>
          <rPr>
            <sz val="9"/>
            <color indexed="81"/>
            <rFont val="Segoe UI"/>
            <family val="2"/>
            <charset val="238"/>
          </rPr>
          <t>E: Estimated value</t>
        </r>
      </text>
    </comment>
    <comment ref="R11" authorId="0" shapeId="0">
      <text>
        <r>
          <rPr>
            <sz val="9"/>
            <color indexed="81"/>
            <rFont val="Segoe UI"/>
            <family val="2"/>
            <charset val="238"/>
          </rPr>
          <t>P: Provisional value</t>
        </r>
      </text>
    </comment>
    <comment ref="S11" authorId="0" shapeId="0">
      <text>
        <r>
          <rPr>
            <sz val="9"/>
            <color indexed="81"/>
            <rFont val="Segoe UI"/>
            <family val="2"/>
            <charset val="238"/>
          </rPr>
          <t>P: Provisional value</t>
        </r>
      </text>
    </comment>
    <comment ref="D12" authorId="0" shapeId="0">
      <text>
        <r>
          <rPr>
            <sz val="9"/>
            <color indexed="81"/>
            <rFont val="Segoe UI"/>
            <family val="2"/>
            <charset val="238"/>
          </rPr>
          <t>D: Difference in methodology</t>
        </r>
      </text>
    </comment>
    <comment ref="E12" authorId="0" shapeId="0">
      <text>
        <r>
          <rPr>
            <sz val="9"/>
            <color indexed="81"/>
            <rFont val="Segoe UI"/>
            <family val="2"/>
            <charset val="238"/>
          </rPr>
          <t>D: Difference in methodology</t>
        </r>
      </text>
    </comment>
    <comment ref="F12" authorId="0" shapeId="0">
      <text>
        <r>
          <rPr>
            <sz val="9"/>
            <color indexed="81"/>
            <rFont val="Segoe UI"/>
            <family val="2"/>
            <charset val="238"/>
          </rPr>
          <t>D: Difference in methodology</t>
        </r>
      </text>
    </comment>
    <comment ref="G12" authorId="0" shapeId="0">
      <text>
        <r>
          <rPr>
            <sz val="9"/>
            <color indexed="81"/>
            <rFont val="Segoe UI"/>
            <family val="2"/>
            <charset val="238"/>
          </rPr>
          <t>B: Break</t>
        </r>
      </text>
    </comment>
    <comment ref="S12" authorId="0" shapeId="0">
      <text>
        <r>
          <rPr>
            <sz val="9"/>
            <color indexed="81"/>
            <rFont val="Segoe UI"/>
            <family val="2"/>
            <charset val="238"/>
          </rPr>
          <t>P: Provisional value</t>
        </r>
      </text>
    </comment>
    <comment ref="D13" authorId="0" shapeId="0">
      <text>
        <r>
          <rPr>
            <sz val="9"/>
            <color indexed="81"/>
            <rFont val="Segoe UI"/>
            <family val="2"/>
            <charset val="238"/>
          </rPr>
          <t>B: Break</t>
        </r>
      </text>
    </comment>
    <comment ref="G13" authorId="0" shapeId="0">
      <text>
        <r>
          <rPr>
            <sz val="9"/>
            <color indexed="81"/>
            <rFont val="Segoe UI"/>
            <family val="2"/>
            <charset val="238"/>
          </rPr>
          <t>B: Break</t>
        </r>
      </text>
    </comment>
    <comment ref="Q13" authorId="0" shapeId="0">
      <text>
        <r>
          <rPr>
            <sz val="9"/>
            <color indexed="81"/>
            <rFont val="Segoe UI"/>
            <family val="2"/>
            <charset val="238"/>
          </rPr>
          <t>B: Break</t>
        </r>
      </text>
    </comment>
    <comment ref="S13" authorId="0" shapeId="0">
      <text>
        <r>
          <rPr>
            <sz val="9"/>
            <color indexed="81"/>
            <rFont val="Segoe UI"/>
            <family val="2"/>
            <charset val="238"/>
          </rPr>
          <t>E: Estimated value</t>
        </r>
      </text>
    </comment>
    <comment ref="G14" authorId="0" shapeId="0">
      <text>
        <r>
          <rPr>
            <sz val="9"/>
            <color indexed="81"/>
            <rFont val="Segoe UI"/>
            <family val="2"/>
            <charset val="238"/>
          </rPr>
          <t>B: Break</t>
        </r>
      </text>
    </comment>
    <comment ref="R14" authorId="0" shapeId="0">
      <text>
        <r>
          <rPr>
            <sz val="9"/>
            <color indexed="81"/>
            <rFont val="Segoe UI"/>
            <family val="2"/>
            <charset val="238"/>
          </rPr>
          <t>B: Break</t>
        </r>
      </text>
    </comment>
    <comment ref="S14" authorId="0" shapeId="0">
      <text>
        <r>
          <rPr>
            <sz val="9"/>
            <color indexed="81"/>
            <rFont val="Segoe UI"/>
            <family val="2"/>
            <charset val="238"/>
          </rPr>
          <t>E: Estimated value</t>
        </r>
      </text>
    </comment>
    <comment ref="M15" authorId="0" shapeId="0">
      <text>
        <r>
          <rPr>
            <sz val="9"/>
            <color indexed="81"/>
            <rFont val="Segoe UI"/>
            <family val="2"/>
            <charset val="238"/>
          </rPr>
          <t>B: Break</t>
        </r>
      </text>
    </comment>
    <comment ref="S15" authorId="0" shapeId="0">
      <text>
        <r>
          <rPr>
            <sz val="9"/>
            <color indexed="81"/>
            <rFont val="Segoe UI"/>
            <family val="2"/>
            <charset val="238"/>
          </rPr>
          <t>P: Provisional value</t>
        </r>
      </text>
    </comment>
    <comment ref="D16" authorId="0" shapeId="0">
      <text>
        <r>
          <rPr>
            <sz val="9"/>
            <color indexed="81"/>
            <rFont val="Segoe UI"/>
            <family val="2"/>
            <charset val="238"/>
          </rPr>
          <t>B: Break</t>
        </r>
      </text>
    </comment>
    <comment ref="S16" authorId="0" shapeId="0">
      <text>
        <r>
          <rPr>
            <sz val="9"/>
            <color indexed="81"/>
            <rFont val="Segoe UI"/>
            <family val="2"/>
            <charset val="238"/>
          </rPr>
          <t>P: Provisional value</t>
        </r>
      </text>
    </comment>
    <comment ref="G17" authorId="0" shapeId="0">
      <text>
        <r>
          <rPr>
            <sz val="9"/>
            <color indexed="81"/>
            <rFont val="Segoe UI"/>
            <family val="2"/>
            <charset val="238"/>
          </rPr>
          <t>B: Break</t>
        </r>
      </text>
    </comment>
    <comment ref="J17" authorId="0" shapeId="0">
      <text>
        <r>
          <rPr>
            <sz val="9"/>
            <color indexed="81"/>
            <rFont val="Segoe UI"/>
            <family val="2"/>
            <charset val="238"/>
          </rPr>
          <t>B: Break</t>
        </r>
      </text>
    </comment>
    <comment ref="S17" authorId="0" shapeId="0">
      <text>
        <r>
          <rPr>
            <sz val="9"/>
            <color indexed="81"/>
            <rFont val="Segoe UI"/>
            <family val="2"/>
            <charset val="238"/>
          </rPr>
          <t>E: Estimated value</t>
        </r>
      </text>
    </comment>
    <comment ref="S18" authorId="0" shapeId="0">
      <text>
        <r>
          <rPr>
            <sz val="9"/>
            <color indexed="81"/>
            <rFont val="Segoe UI"/>
            <family val="2"/>
            <charset val="238"/>
          </rPr>
          <t>P: Provisional value</t>
        </r>
      </text>
    </comment>
    <comment ref="L19" authorId="0" shapeId="0">
      <text>
        <r>
          <rPr>
            <sz val="9"/>
            <color indexed="81"/>
            <rFont val="Segoe UI"/>
            <family val="2"/>
            <charset val="238"/>
          </rPr>
          <t>B: Break, D: Difference in methodology</t>
        </r>
      </text>
    </comment>
    <comment ref="M19" authorId="0" shapeId="0">
      <text>
        <r>
          <rPr>
            <sz val="9"/>
            <color indexed="81"/>
            <rFont val="Segoe UI"/>
            <family val="2"/>
            <charset val="238"/>
          </rPr>
          <t>B: Break</t>
        </r>
      </text>
    </comment>
    <comment ref="S19" authorId="0" shapeId="0">
      <text>
        <r>
          <rPr>
            <sz val="9"/>
            <color indexed="81"/>
            <rFont val="Segoe UI"/>
            <family val="2"/>
            <charset val="238"/>
          </rPr>
          <t>E: Estimated value</t>
        </r>
      </text>
    </comment>
    <comment ref="G20" authorId="0" shapeId="0">
      <text>
        <r>
          <rPr>
            <sz val="9"/>
            <color indexed="81"/>
            <rFont val="Segoe UI"/>
            <family val="2"/>
            <charset val="238"/>
          </rPr>
          <t>B: Break</t>
        </r>
      </text>
    </comment>
    <comment ref="S20" authorId="0" shapeId="0">
      <text>
        <r>
          <rPr>
            <sz val="9"/>
            <color indexed="81"/>
            <rFont val="Segoe UI"/>
            <family val="2"/>
            <charset val="238"/>
          </rPr>
          <t>E: Estimated value</t>
        </r>
      </text>
    </comment>
    <comment ref="G21" authorId="0" shapeId="0">
      <text>
        <r>
          <rPr>
            <sz val="9"/>
            <color indexed="81"/>
            <rFont val="Segoe UI"/>
            <family val="2"/>
            <charset val="238"/>
          </rPr>
          <t>B: Break, D: Difference in methodology</t>
        </r>
      </text>
    </comment>
    <comment ref="H21" authorId="0" shapeId="0">
      <text>
        <r>
          <rPr>
            <sz val="9"/>
            <color indexed="81"/>
            <rFont val="Segoe UI"/>
            <family val="2"/>
            <charset val="238"/>
          </rPr>
          <t>D: Difference in methodology</t>
        </r>
      </text>
    </comment>
    <comment ref="I21" authorId="0" shapeId="0">
      <text>
        <r>
          <rPr>
            <sz val="9"/>
            <color indexed="81"/>
            <rFont val="Segoe UI"/>
            <family val="2"/>
            <charset val="238"/>
          </rPr>
          <t>D: Difference in methodology</t>
        </r>
      </text>
    </comment>
    <comment ref="J21" authorId="0" shapeId="0">
      <text>
        <r>
          <rPr>
            <sz val="9"/>
            <color indexed="81"/>
            <rFont val="Segoe UI"/>
            <family val="2"/>
            <charset val="238"/>
          </rPr>
          <t>D: Difference in methodology</t>
        </r>
      </text>
    </comment>
    <comment ref="K21" authorId="0" shapeId="0">
      <text>
        <r>
          <rPr>
            <sz val="9"/>
            <color indexed="81"/>
            <rFont val="Segoe UI"/>
            <family val="2"/>
            <charset val="238"/>
          </rPr>
          <t>D: Difference in methodology</t>
        </r>
      </text>
    </comment>
    <comment ref="L21" authorId="0" shapeId="0">
      <text>
        <r>
          <rPr>
            <sz val="9"/>
            <color indexed="81"/>
            <rFont val="Segoe UI"/>
            <family val="2"/>
            <charset val="238"/>
          </rPr>
          <t>D: Difference in methodology</t>
        </r>
      </text>
    </comment>
    <comment ref="M21" authorId="0" shapeId="0">
      <text>
        <r>
          <rPr>
            <sz val="9"/>
            <color indexed="81"/>
            <rFont val="Segoe UI"/>
            <family val="2"/>
            <charset val="238"/>
          </rPr>
          <t>D: Difference in methodology</t>
        </r>
      </text>
    </comment>
    <comment ref="N21" authorId="0" shapeId="0">
      <text>
        <r>
          <rPr>
            <sz val="9"/>
            <color indexed="81"/>
            <rFont val="Segoe UI"/>
            <family val="2"/>
            <charset val="238"/>
          </rPr>
          <t>D: Difference in methodology</t>
        </r>
      </text>
    </comment>
    <comment ref="O21" authorId="0" shapeId="0">
      <text>
        <r>
          <rPr>
            <sz val="9"/>
            <color indexed="81"/>
            <rFont val="Segoe UI"/>
            <family val="2"/>
            <charset val="238"/>
          </rPr>
          <t>D: Difference in methodology</t>
        </r>
      </text>
    </comment>
    <comment ref="P21" authorId="0" shapeId="0">
      <text>
        <r>
          <rPr>
            <sz val="9"/>
            <color indexed="81"/>
            <rFont val="Segoe UI"/>
            <family val="2"/>
            <charset val="238"/>
          </rPr>
          <t>D: Difference in methodology</t>
        </r>
      </text>
    </comment>
    <comment ref="Q21" authorId="0" shapeId="0">
      <text>
        <r>
          <rPr>
            <sz val="9"/>
            <color indexed="81"/>
            <rFont val="Segoe UI"/>
            <family val="2"/>
            <charset val="238"/>
          </rPr>
          <t>D: Difference in methodology</t>
        </r>
      </text>
    </comment>
    <comment ref="R21" authorId="0" shapeId="0">
      <text>
        <r>
          <rPr>
            <sz val="9"/>
            <color indexed="81"/>
            <rFont val="Segoe UI"/>
            <family val="2"/>
            <charset val="238"/>
          </rPr>
          <t>D: Difference in methodology</t>
        </r>
      </text>
    </comment>
    <comment ref="S21" authorId="0" shapeId="0">
      <text>
        <r>
          <rPr>
            <sz val="9"/>
            <color indexed="81"/>
            <rFont val="Segoe UI"/>
            <family val="2"/>
            <charset val="238"/>
          </rPr>
          <t>D: Difference in methodology, P: Provisional value</t>
        </r>
      </text>
    </comment>
    <comment ref="Q22" authorId="0" shapeId="0">
      <text>
        <r>
          <rPr>
            <sz val="9"/>
            <color indexed="81"/>
            <rFont val="Segoe UI"/>
            <family val="2"/>
            <charset val="238"/>
          </rPr>
          <t>B: Break</t>
        </r>
      </text>
    </comment>
    <comment ref="S22" authorId="0" shapeId="0">
      <text>
        <r>
          <rPr>
            <sz val="9"/>
            <color indexed="81"/>
            <rFont val="Segoe UI"/>
            <family val="2"/>
            <charset val="238"/>
          </rPr>
          <t>E: Estimated value</t>
        </r>
      </text>
    </comment>
    <comment ref="Q23" authorId="0" shapeId="0">
      <text>
        <r>
          <rPr>
            <sz val="9"/>
            <color indexed="81"/>
            <rFont val="Segoe UI"/>
            <family val="2"/>
            <charset val="238"/>
          </rPr>
          <t>B: Break, D: Difference in methodology, P: Provisional value</t>
        </r>
      </text>
    </comment>
    <comment ref="R23" authorId="0" shapeId="0">
      <text>
        <r>
          <rPr>
            <sz val="9"/>
            <color indexed="81"/>
            <rFont val="Segoe UI"/>
            <family val="2"/>
            <charset val="238"/>
          </rPr>
          <t>D: Difference in methodology, P: Provisional value</t>
        </r>
      </text>
    </comment>
    <comment ref="S23" authorId="0" shapeId="0">
      <text>
        <r>
          <rPr>
            <sz val="9"/>
            <color indexed="81"/>
            <rFont val="Segoe UI"/>
            <family val="2"/>
            <charset val="238"/>
          </rPr>
          <t>D: Difference in methodology, E: Estimated value</t>
        </r>
      </text>
    </comment>
    <comment ref="R24" authorId="0" shapeId="0">
      <text>
        <r>
          <rPr>
            <sz val="9"/>
            <color indexed="81"/>
            <rFont val="Segoe UI"/>
            <family val="2"/>
            <charset val="238"/>
          </rPr>
          <t>B: Break</t>
        </r>
      </text>
    </comment>
    <comment ref="S24" authorId="0" shapeId="0">
      <text>
        <r>
          <rPr>
            <sz val="9"/>
            <color indexed="81"/>
            <rFont val="Segoe UI"/>
            <family val="2"/>
            <charset val="238"/>
          </rPr>
          <t>E: Estimated value</t>
        </r>
      </text>
    </comment>
    <comment ref="O25" authorId="0" shapeId="0">
      <text>
        <r>
          <rPr>
            <sz val="9"/>
            <color indexed="81"/>
            <rFont val="Segoe UI"/>
            <family val="2"/>
            <charset val="238"/>
          </rPr>
          <t>B: Break</t>
        </r>
      </text>
    </comment>
    <comment ref="R25" authorId="0" shapeId="0">
      <text>
        <r>
          <rPr>
            <sz val="9"/>
            <color indexed="81"/>
            <rFont val="Segoe UI"/>
            <family val="2"/>
            <charset val="238"/>
          </rPr>
          <t>P: Provisional value</t>
        </r>
      </text>
    </comment>
    <comment ref="S25" authorId="0" shapeId="0">
      <text>
        <r>
          <rPr>
            <sz val="9"/>
            <color indexed="81"/>
            <rFont val="Segoe UI"/>
            <family val="2"/>
            <charset val="238"/>
          </rPr>
          <t>E: Estimated value</t>
        </r>
      </text>
    </comment>
    <comment ref="S26" authorId="0" shapeId="0">
      <text>
        <r>
          <rPr>
            <sz val="9"/>
            <color indexed="81"/>
            <rFont val="Segoe UI"/>
            <family val="2"/>
            <charset val="238"/>
          </rPr>
          <t>P: Provisional value</t>
        </r>
      </text>
    </comment>
    <comment ref="D27" authorId="0" shapeId="0">
      <text>
        <r>
          <rPr>
            <sz val="9"/>
            <color indexed="81"/>
            <rFont val="Segoe UI"/>
            <family val="2"/>
            <charset val="238"/>
          </rPr>
          <t>D: Difference in methodology</t>
        </r>
      </text>
    </comment>
    <comment ref="E27" authorId="0" shapeId="0">
      <text>
        <r>
          <rPr>
            <sz val="9"/>
            <color indexed="81"/>
            <rFont val="Segoe UI"/>
            <family val="2"/>
            <charset val="238"/>
          </rPr>
          <t>D: Difference in methodology</t>
        </r>
      </text>
    </comment>
    <comment ref="F27" authorId="0" shapeId="0">
      <text>
        <r>
          <rPr>
            <sz val="9"/>
            <color indexed="81"/>
            <rFont val="Segoe UI"/>
            <family val="2"/>
            <charset val="238"/>
          </rPr>
          <t>D: Difference in methodology</t>
        </r>
      </text>
    </comment>
    <comment ref="G27" authorId="0" shapeId="0">
      <text>
        <r>
          <rPr>
            <sz val="9"/>
            <color indexed="81"/>
            <rFont val="Segoe UI"/>
            <family val="2"/>
            <charset val="238"/>
          </rPr>
          <t>D: Difference in methodology</t>
        </r>
      </text>
    </comment>
    <comment ref="H27" authorId="0" shapeId="0">
      <text>
        <r>
          <rPr>
            <sz val="9"/>
            <color indexed="81"/>
            <rFont val="Segoe UI"/>
            <family val="2"/>
            <charset val="238"/>
          </rPr>
          <t>B: Break</t>
        </r>
      </text>
    </comment>
    <comment ref="S27" authorId="0" shapeId="0">
      <text>
        <r>
          <rPr>
            <sz val="9"/>
            <color indexed="81"/>
            <rFont val="Segoe UI"/>
            <family val="2"/>
            <charset val="238"/>
          </rPr>
          <t>E: Estimated value</t>
        </r>
      </text>
    </comment>
    <comment ref="D28" authorId="0" shapeId="0">
      <text>
        <r>
          <rPr>
            <sz val="9"/>
            <color indexed="81"/>
            <rFont val="Segoe UI"/>
            <family val="2"/>
            <charset val="238"/>
          </rPr>
          <t>B: Break</t>
        </r>
      </text>
    </comment>
    <comment ref="O28" authorId="0" shapeId="0">
      <text>
        <r>
          <rPr>
            <sz val="9"/>
            <color indexed="81"/>
            <rFont val="Segoe UI"/>
            <family val="2"/>
            <charset val="238"/>
          </rPr>
          <t>B: Break</t>
        </r>
      </text>
    </comment>
    <comment ref="Q28" authorId="0" shapeId="0">
      <text>
        <r>
          <rPr>
            <sz val="9"/>
            <color indexed="81"/>
            <rFont val="Segoe UI"/>
            <family val="2"/>
            <charset val="238"/>
          </rPr>
          <t>P: Provisional value</t>
        </r>
      </text>
    </comment>
    <comment ref="R28" authorId="0" shapeId="0">
      <text>
        <r>
          <rPr>
            <sz val="9"/>
            <color indexed="81"/>
            <rFont val="Segoe UI"/>
            <family val="2"/>
            <charset val="238"/>
          </rPr>
          <t>P: Provisional value</t>
        </r>
      </text>
    </comment>
    <comment ref="S28" authorId="0" shapeId="0">
      <text>
        <r>
          <rPr>
            <sz val="9"/>
            <color indexed="81"/>
            <rFont val="Segoe UI"/>
            <family val="2"/>
            <charset val="238"/>
          </rPr>
          <t>P: Provisional value</t>
        </r>
      </text>
    </comment>
    <comment ref="D29" authorId="0" shapeId="0">
      <text>
        <r>
          <rPr>
            <sz val="9"/>
            <color indexed="81"/>
            <rFont val="Segoe UI"/>
            <family val="2"/>
            <charset val="238"/>
          </rPr>
          <t>D: Difference in methodology</t>
        </r>
      </text>
    </comment>
    <comment ref="E29" authorId="0" shapeId="0">
      <text>
        <r>
          <rPr>
            <sz val="9"/>
            <color indexed="81"/>
            <rFont val="Segoe UI"/>
            <family val="2"/>
            <charset val="238"/>
          </rPr>
          <t>D: Difference in methodology</t>
        </r>
      </text>
    </comment>
    <comment ref="F29" authorId="0" shapeId="0">
      <text>
        <r>
          <rPr>
            <sz val="9"/>
            <color indexed="81"/>
            <rFont val="Segoe UI"/>
            <family val="2"/>
            <charset val="238"/>
          </rPr>
          <t>D: Difference in methodology</t>
        </r>
      </text>
    </comment>
    <comment ref="G29" authorId="0" shapeId="0">
      <text>
        <r>
          <rPr>
            <sz val="9"/>
            <color indexed="81"/>
            <rFont val="Segoe UI"/>
            <family val="2"/>
            <charset val="238"/>
          </rPr>
          <t>B: Break</t>
        </r>
      </text>
    </comment>
    <comment ref="R29" authorId="0" shapeId="0">
      <text>
        <r>
          <rPr>
            <sz val="9"/>
            <color indexed="81"/>
            <rFont val="Segoe UI"/>
            <family val="2"/>
            <charset val="238"/>
          </rPr>
          <t>B: Break</t>
        </r>
      </text>
    </comment>
    <comment ref="S29" authorId="0" shapeId="0">
      <text>
        <r>
          <rPr>
            <sz val="9"/>
            <color indexed="81"/>
            <rFont val="Segoe UI"/>
            <family val="2"/>
            <charset val="238"/>
          </rPr>
          <t>E: Estimated value</t>
        </r>
      </text>
    </comment>
    <comment ref="I30" authorId="0" shapeId="0">
      <text>
        <r>
          <rPr>
            <sz val="9"/>
            <color indexed="81"/>
            <rFont val="Segoe UI"/>
            <family val="2"/>
            <charset val="238"/>
          </rPr>
          <t>B: Break</t>
        </r>
      </text>
    </comment>
    <comment ref="S30" authorId="0" shapeId="0">
      <text>
        <r>
          <rPr>
            <sz val="9"/>
            <color indexed="81"/>
            <rFont val="Segoe UI"/>
            <family val="2"/>
            <charset val="238"/>
          </rPr>
          <t>P: Provisional value</t>
        </r>
      </text>
    </comment>
    <comment ref="D31" authorId="0" shapeId="0">
      <text>
        <r>
          <rPr>
            <sz val="9"/>
            <color indexed="81"/>
            <rFont val="Segoe UI"/>
            <family val="2"/>
            <charset val="238"/>
          </rPr>
          <t>D: Difference in methodology</t>
        </r>
      </text>
    </comment>
    <comment ref="E31" authorId="0" shapeId="0">
      <text>
        <r>
          <rPr>
            <sz val="9"/>
            <color indexed="81"/>
            <rFont val="Segoe UI"/>
            <family val="2"/>
            <charset val="238"/>
          </rPr>
          <t>D: Difference in methodology</t>
        </r>
      </text>
    </comment>
    <comment ref="F31" authorId="0" shapeId="0">
      <text>
        <r>
          <rPr>
            <sz val="9"/>
            <color indexed="81"/>
            <rFont val="Segoe UI"/>
            <family val="2"/>
            <charset val="238"/>
          </rPr>
          <t>D: Difference in methodology</t>
        </r>
      </text>
    </comment>
    <comment ref="G31" authorId="0" shapeId="0">
      <text>
        <r>
          <rPr>
            <sz val="9"/>
            <color indexed="81"/>
            <rFont val="Segoe UI"/>
            <family val="2"/>
            <charset val="238"/>
          </rPr>
          <t>B: Break</t>
        </r>
      </text>
    </comment>
    <comment ref="L31" authorId="0" shapeId="0">
      <text>
        <r>
          <rPr>
            <sz val="9"/>
            <color indexed="81"/>
            <rFont val="Segoe UI"/>
            <family val="2"/>
            <charset val="238"/>
          </rPr>
          <t>B: Break, P: Provisional value</t>
        </r>
      </text>
    </comment>
    <comment ref="M31" authorId="0" shapeId="0">
      <text>
        <r>
          <rPr>
            <sz val="9"/>
            <color indexed="81"/>
            <rFont val="Segoe UI"/>
            <family val="2"/>
            <charset val="238"/>
          </rPr>
          <t>P: Provisional value</t>
        </r>
      </text>
    </comment>
    <comment ref="N31" authorId="0" shapeId="0">
      <text>
        <r>
          <rPr>
            <sz val="9"/>
            <color indexed="81"/>
            <rFont val="Segoe UI"/>
            <family val="2"/>
            <charset val="238"/>
          </rPr>
          <t>P: Provisional value</t>
        </r>
      </text>
    </comment>
    <comment ref="O31" authorId="0" shapeId="0">
      <text>
        <r>
          <rPr>
            <sz val="9"/>
            <color indexed="81"/>
            <rFont val="Segoe UI"/>
            <family val="2"/>
            <charset val="238"/>
          </rPr>
          <t>P: Provisional value</t>
        </r>
      </text>
    </comment>
    <comment ref="P31" authorId="0" shapeId="0">
      <text>
        <r>
          <rPr>
            <sz val="9"/>
            <color indexed="81"/>
            <rFont val="Segoe UI"/>
            <family val="2"/>
            <charset val="238"/>
          </rPr>
          <t>P: Provisional value</t>
        </r>
      </text>
    </comment>
    <comment ref="Q31" authorId="0" shapeId="0">
      <text>
        <r>
          <rPr>
            <sz val="9"/>
            <color indexed="81"/>
            <rFont val="Segoe UI"/>
            <family val="2"/>
            <charset val="238"/>
          </rPr>
          <t>P: Provisional value</t>
        </r>
      </text>
    </comment>
    <comment ref="R31" authorId="0" shapeId="0">
      <text>
        <r>
          <rPr>
            <sz val="9"/>
            <color indexed="81"/>
            <rFont val="Segoe UI"/>
            <family val="2"/>
            <charset val="238"/>
          </rPr>
          <t>E: Estimated value</t>
        </r>
      </text>
    </comment>
    <comment ref="S31" authorId="0" shapeId="0">
      <text>
        <r>
          <rPr>
            <sz val="9"/>
            <color indexed="81"/>
            <rFont val="Segoe UI"/>
            <family val="2"/>
            <charset val="238"/>
          </rPr>
          <t>E: Estimated value</t>
        </r>
      </text>
    </comment>
    <comment ref="E32" authorId="0" shapeId="0">
      <text>
        <r>
          <rPr>
            <sz val="9"/>
            <color indexed="81"/>
            <rFont val="Segoe UI"/>
            <family val="2"/>
            <charset val="238"/>
          </rPr>
          <t>B: Break</t>
        </r>
      </text>
    </comment>
    <comment ref="R32" authorId="0" shapeId="0">
      <text>
        <r>
          <rPr>
            <sz val="9"/>
            <color indexed="81"/>
            <rFont val="Segoe UI"/>
            <family val="2"/>
            <charset val="238"/>
          </rPr>
          <t>P: Provisional value</t>
        </r>
      </text>
    </comment>
    <comment ref="S32" authorId="0" shapeId="0">
      <text>
        <r>
          <rPr>
            <sz val="9"/>
            <color indexed="81"/>
            <rFont val="Segoe UI"/>
            <family val="2"/>
            <charset val="238"/>
          </rPr>
          <t>P: Provisional value</t>
        </r>
      </text>
    </comment>
    <comment ref="F33" authorId="0" shapeId="0">
      <text>
        <r>
          <rPr>
            <sz val="9"/>
            <color indexed="81"/>
            <rFont val="Segoe UI"/>
            <family val="2"/>
            <charset val="238"/>
          </rPr>
          <t>B: Break</t>
        </r>
      </text>
    </comment>
    <comment ref="N33" authorId="0" shapeId="0">
      <text>
        <r>
          <rPr>
            <sz val="9"/>
            <color indexed="81"/>
            <rFont val="Segoe UI"/>
            <family val="2"/>
            <charset val="238"/>
          </rPr>
          <t>B: Break</t>
        </r>
      </text>
    </comment>
    <comment ref="Q33" authorId="0" shapeId="0">
      <text>
        <r>
          <rPr>
            <sz val="9"/>
            <color indexed="81"/>
            <rFont val="Segoe UI"/>
            <family val="2"/>
            <charset val="238"/>
          </rPr>
          <t>B: Break</t>
        </r>
      </text>
    </comment>
    <comment ref="S33" authorId="0" shapeId="0">
      <text>
        <r>
          <rPr>
            <sz val="9"/>
            <color indexed="81"/>
            <rFont val="Segoe UI"/>
            <family val="2"/>
            <charset val="238"/>
          </rPr>
          <t>E: Estimated value</t>
        </r>
      </text>
    </comment>
    <comment ref="D34" authorId="0" shapeId="0">
      <text>
        <r>
          <rPr>
            <sz val="9"/>
            <color indexed="81"/>
            <rFont val="Segoe UI"/>
            <family val="2"/>
            <charset val="238"/>
          </rPr>
          <t>B: Break</t>
        </r>
      </text>
    </comment>
    <comment ref="S34" authorId="0" shapeId="0">
      <text>
        <r>
          <rPr>
            <sz val="9"/>
            <color indexed="81"/>
            <rFont val="Segoe UI"/>
            <family val="2"/>
            <charset val="238"/>
          </rPr>
          <t>P: Provisional value</t>
        </r>
      </text>
    </comment>
    <comment ref="H35" authorId="0" shapeId="0">
      <text>
        <r>
          <rPr>
            <sz val="9"/>
            <color indexed="81"/>
            <rFont val="Segoe UI"/>
            <family val="2"/>
            <charset val="238"/>
          </rPr>
          <t>B: Break</t>
        </r>
      </text>
    </comment>
    <comment ref="I35" authorId="0" shapeId="0">
      <text>
        <r>
          <rPr>
            <sz val="9"/>
            <color indexed="81"/>
            <rFont val="Segoe UI"/>
            <family val="2"/>
            <charset val="238"/>
          </rPr>
          <t>B: Break</t>
        </r>
      </text>
    </comment>
    <comment ref="L35" authorId="0" shapeId="0">
      <text>
        <r>
          <rPr>
            <sz val="9"/>
            <color indexed="81"/>
            <rFont val="Segoe UI"/>
            <family val="2"/>
            <charset val="238"/>
          </rPr>
          <t>B: Break</t>
        </r>
      </text>
    </comment>
    <comment ref="R35" authorId="0" shapeId="0">
      <text>
        <r>
          <rPr>
            <sz val="9"/>
            <color indexed="81"/>
            <rFont val="Segoe UI"/>
            <family val="2"/>
            <charset val="238"/>
          </rPr>
          <t>B: Break</t>
        </r>
      </text>
    </comment>
    <comment ref="S35" authorId="0" shapeId="0">
      <text>
        <r>
          <rPr>
            <sz val="9"/>
            <color indexed="81"/>
            <rFont val="Segoe UI"/>
            <family val="2"/>
            <charset val="238"/>
          </rPr>
          <t>E: Estimated value</t>
        </r>
      </text>
    </comment>
    <comment ref="D36" authorId="0" shapeId="0">
      <text>
        <r>
          <rPr>
            <sz val="9"/>
            <color indexed="81"/>
            <rFont val="Segoe UI"/>
            <family val="2"/>
            <charset val="238"/>
          </rPr>
          <t>D: Difference in methodology</t>
        </r>
      </text>
    </comment>
    <comment ref="E36" authorId="0" shapeId="0">
      <text>
        <r>
          <rPr>
            <sz val="9"/>
            <color indexed="81"/>
            <rFont val="Segoe UI"/>
            <family val="2"/>
            <charset val="238"/>
          </rPr>
          <t>D: Difference in methodology</t>
        </r>
      </text>
    </comment>
    <comment ref="F36" authorId="0" shapeId="0">
      <text>
        <r>
          <rPr>
            <sz val="9"/>
            <color indexed="81"/>
            <rFont val="Segoe UI"/>
            <family val="2"/>
            <charset val="238"/>
          </rPr>
          <t>B: Break</t>
        </r>
      </text>
    </comment>
    <comment ref="S36" authorId="0" shapeId="0">
      <text>
        <r>
          <rPr>
            <sz val="9"/>
            <color indexed="81"/>
            <rFont val="Segoe UI"/>
            <family val="2"/>
            <charset val="238"/>
          </rPr>
          <t>P: Provisional value</t>
        </r>
      </text>
    </comment>
    <comment ref="G37" authorId="0" shapeId="0">
      <text>
        <r>
          <rPr>
            <sz val="9"/>
            <color indexed="81"/>
            <rFont val="Segoe UI"/>
            <family val="2"/>
            <charset val="238"/>
          </rPr>
          <t>B: Break</t>
        </r>
      </text>
    </comment>
    <comment ref="S37" authorId="0" shapeId="0">
      <text>
        <r>
          <rPr>
            <sz val="9"/>
            <color indexed="81"/>
            <rFont val="Segoe UI"/>
            <family val="2"/>
            <charset val="238"/>
          </rPr>
          <t>E: Estimated value</t>
        </r>
      </text>
    </comment>
    <comment ref="E38" authorId="0" shapeId="0">
      <text>
        <r>
          <rPr>
            <sz val="9"/>
            <color indexed="81"/>
            <rFont val="Segoe UI"/>
            <family val="2"/>
            <charset val="238"/>
          </rPr>
          <t>B: Break</t>
        </r>
      </text>
    </comment>
    <comment ref="O38" authorId="0" shapeId="0">
      <text>
        <r>
          <rPr>
            <sz val="9"/>
            <color indexed="81"/>
            <rFont val="Segoe UI"/>
            <family val="2"/>
            <charset val="238"/>
          </rPr>
          <t>B: Break</t>
        </r>
      </text>
    </comment>
    <comment ref="R38" authorId="0" shapeId="0">
      <text>
        <r>
          <rPr>
            <sz val="9"/>
            <color indexed="81"/>
            <rFont val="Segoe UI"/>
            <family val="2"/>
            <charset val="238"/>
          </rPr>
          <t>P: Provisional value</t>
        </r>
      </text>
    </comment>
    <comment ref="S38" authorId="0" shapeId="0">
      <text>
        <r>
          <rPr>
            <sz val="9"/>
            <color indexed="81"/>
            <rFont val="Segoe UI"/>
            <family val="2"/>
            <charset val="238"/>
          </rPr>
          <t>P: Provisional value</t>
        </r>
      </text>
    </comment>
    <comment ref="N39" authorId="0" shapeId="0">
      <text>
        <r>
          <rPr>
            <sz val="9"/>
            <color indexed="81"/>
            <rFont val="Segoe UI"/>
            <family val="2"/>
            <charset val="238"/>
          </rPr>
          <t>B: Break</t>
        </r>
      </text>
    </comment>
    <comment ref="S39" authorId="0" shapeId="0">
      <text>
        <r>
          <rPr>
            <sz val="9"/>
            <color indexed="81"/>
            <rFont val="Segoe UI"/>
            <family val="2"/>
            <charset val="238"/>
          </rPr>
          <t>P: Provisional value</t>
        </r>
      </text>
    </comment>
    <comment ref="S40" authorId="0" shapeId="0">
      <text>
        <r>
          <rPr>
            <sz val="9"/>
            <color indexed="81"/>
            <rFont val="Segoe UI"/>
            <family val="2"/>
            <charset val="238"/>
          </rPr>
          <t>E: Estimated value</t>
        </r>
      </text>
    </comment>
    <comment ref="Q41" authorId="0" shapeId="0">
      <text>
        <r>
          <rPr>
            <sz val="9"/>
            <color indexed="81"/>
            <rFont val="Segoe UI"/>
            <family val="2"/>
            <charset val="238"/>
          </rPr>
          <t>B: Break</t>
        </r>
      </text>
    </comment>
    <comment ref="S41" authorId="0" shapeId="0">
      <text>
        <r>
          <rPr>
            <sz val="9"/>
            <color indexed="81"/>
            <rFont val="Segoe UI"/>
            <family val="2"/>
            <charset val="238"/>
          </rPr>
          <t>E: Estimated value</t>
        </r>
      </text>
    </comment>
    <comment ref="S42" authorId="0" shapeId="0">
      <text>
        <r>
          <rPr>
            <sz val="9"/>
            <color indexed="81"/>
            <rFont val="Segoe UI"/>
            <family val="2"/>
            <charset val="238"/>
          </rPr>
          <t>E: Estimated value</t>
        </r>
      </text>
    </comment>
    <comment ref="D63" authorId="1" shapeId="0">
      <text>
        <r>
          <rPr>
            <sz val="9"/>
            <color indexed="81"/>
            <rFont val="Segoe UI"/>
            <family val="2"/>
            <charset val="238"/>
          </rPr>
          <t xml:space="preserve">D: Difference in methodology </t>
        </r>
      </text>
    </comment>
    <comment ref="E63" authorId="1" shapeId="0">
      <text>
        <r>
          <rPr>
            <sz val="9"/>
            <color indexed="81"/>
            <rFont val="Segoe UI"/>
            <family val="2"/>
            <charset val="238"/>
          </rPr>
          <t xml:space="preserve">D: Difference in methodology </t>
        </r>
      </text>
    </comment>
    <comment ref="F63" authorId="1" shapeId="0">
      <text>
        <r>
          <rPr>
            <sz val="9"/>
            <color indexed="81"/>
            <rFont val="Segoe UI"/>
            <family val="2"/>
            <charset val="238"/>
          </rPr>
          <t xml:space="preserve">D: Difference in methodology </t>
        </r>
      </text>
    </comment>
    <comment ref="G63" authorId="1" shapeId="0">
      <text>
        <r>
          <rPr>
            <sz val="9"/>
            <color indexed="81"/>
            <rFont val="Segoe UI"/>
            <family val="2"/>
            <charset val="238"/>
          </rPr>
          <t xml:space="preserve">D: Difference in methodology </t>
        </r>
      </text>
    </comment>
    <comment ref="H63" authorId="1" shapeId="0">
      <text>
        <r>
          <rPr>
            <sz val="9"/>
            <color indexed="81"/>
            <rFont val="Segoe UI"/>
            <family val="2"/>
            <charset val="238"/>
          </rPr>
          <t xml:space="preserve">D: Difference in methodology </t>
        </r>
      </text>
    </comment>
    <comment ref="I63" authorId="1" shapeId="0">
      <text>
        <r>
          <rPr>
            <sz val="9"/>
            <color indexed="81"/>
            <rFont val="Segoe UI"/>
            <family val="2"/>
            <charset val="238"/>
          </rPr>
          <t xml:space="preserve">D: Difference in methodology </t>
        </r>
      </text>
    </comment>
    <comment ref="J63" authorId="1" shapeId="0">
      <text>
        <r>
          <rPr>
            <sz val="9"/>
            <color indexed="81"/>
            <rFont val="Segoe UI"/>
            <family val="2"/>
            <charset val="238"/>
          </rPr>
          <t xml:space="preserve">D: Difference in methodology </t>
        </r>
      </text>
    </comment>
    <comment ref="K63" authorId="1" shapeId="0">
      <text>
        <r>
          <rPr>
            <sz val="9"/>
            <color indexed="81"/>
            <rFont val="Segoe UI"/>
            <family val="2"/>
            <charset val="238"/>
          </rPr>
          <t xml:space="preserve">D: Difference in methodology </t>
        </r>
      </text>
    </comment>
    <comment ref="L63" authorId="1" shapeId="0">
      <text>
        <r>
          <rPr>
            <sz val="9"/>
            <color indexed="81"/>
            <rFont val="Segoe UI"/>
            <family val="2"/>
            <charset val="238"/>
          </rPr>
          <t xml:space="preserve">D: Difference in methodology </t>
        </r>
      </text>
    </comment>
    <comment ref="M63" authorId="1" shapeId="0">
      <text>
        <r>
          <rPr>
            <sz val="9"/>
            <color indexed="81"/>
            <rFont val="Segoe UI"/>
            <family val="2"/>
            <charset val="238"/>
          </rPr>
          <t xml:space="preserve">D: Difference in methodology </t>
        </r>
      </text>
    </comment>
    <comment ref="N63" authorId="1" shapeId="0">
      <text>
        <r>
          <rPr>
            <sz val="9"/>
            <color indexed="81"/>
            <rFont val="Segoe UI"/>
            <family val="2"/>
            <charset val="238"/>
          </rPr>
          <t xml:space="preserve">D: Difference in methodology </t>
        </r>
      </text>
    </comment>
    <comment ref="O63" authorId="1" shapeId="0">
      <text>
        <r>
          <rPr>
            <sz val="9"/>
            <color indexed="81"/>
            <rFont val="Segoe UI"/>
            <family val="2"/>
            <charset val="238"/>
          </rPr>
          <t xml:space="preserve">D: Difference in methodology </t>
        </r>
      </text>
    </comment>
    <comment ref="P63" authorId="1" shapeId="0">
      <text>
        <r>
          <rPr>
            <sz val="9"/>
            <color indexed="81"/>
            <rFont val="Segoe UI"/>
            <family val="2"/>
            <charset val="238"/>
          </rPr>
          <t xml:space="preserve">D: Difference in methodology </t>
        </r>
      </text>
    </comment>
    <comment ref="Q63" authorId="1" shapeId="0">
      <text>
        <r>
          <rPr>
            <sz val="9"/>
            <color indexed="81"/>
            <rFont val="Segoe UI"/>
            <family val="2"/>
            <charset val="238"/>
          </rPr>
          <t xml:space="preserve">D: Difference in methodology </t>
        </r>
      </text>
    </comment>
    <comment ref="R63" authorId="1" shapeId="0">
      <text>
        <r>
          <rPr>
            <sz val="9"/>
            <color indexed="81"/>
            <rFont val="Segoe UI"/>
            <family val="2"/>
            <charset val="238"/>
          </rPr>
          <t xml:space="preserve">D: Difference in methodology </t>
        </r>
      </text>
    </comment>
    <comment ref="S63" authorId="1" shapeId="0">
      <text>
        <r>
          <rPr>
            <sz val="9"/>
            <color indexed="81"/>
            <rFont val="Segoe UI"/>
            <family val="2"/>
            <charset val="238"/>
          </rPr>
          <t xml:space="preserve">D: Difference in methodology </t>
        </r>
      </text>
    </comment>
    <comment ref="T63" authorId="1" shapeId="0">
      <text>
        <r>
          <rPr>
            <sz val="9"/>
            <color indexed="81"/>
            <rFont val="Segoe UI"/>
            <family val="2"/>
            <charset val="238"/>
          </rPr>
          <t xml:space="preserve">D: Difference in methodology E: Estimated value </t>
        </r>
      </text>
    </comment>
    <comment ref="U63" authorId="1" shapeId="0">
      <text>
        <r>
          <rPr>
            <sz val="9"/>
            <color indexed="81"/>
            <rFont val="Segoe UI"/>
            <family val="2"/>
            <charset val="238"/>
          </rPr>
          <t xml:space="preserve">D: Difference in methodology E: Estimated value </t>
        </r>
      </text>
    </comment>
    <comment ref="H64" authorId="1" shapeId="0">
      <text>
        <r>
          <rPr>
            <sz val="9"/>
            <color indexed="81"/>
            <rFont val="Segoe UI"/>
            <family val="2"/>
            <charset val="238"/>
          </rPr>
          <t xml:space="preserve">B: Break D: Difference in methodology </t>
        </r>
      </text>
    </comment>
    <comment ref="I64" authorId="1" shapeId="0">
      <text>
        <r>
          <rPr>
            <sz val="9"/>
            <color indexed="81"/>
            <rFont val="Segoe UI"/>
            <family val="2"/>
            <charset val="238"/>
          </rPr>
          <t xml:space="preserve">D: Difference in methodology </t>
        </r>
      </text>
    </comment>
    <comment ref="J64" authorId="1" shapeId="0">
      <text>
        <r>
          <rPr>
            <sz val="9"/>
            <color indexed="81"/>
            <rFont val="Segoe UI"/>
            <family val="2"/>
            <charset val="238"/>
          </rPr>
          <t xml:space="preserve">D: Difference in methodology </t>
        </r>
      </text>
    </comment>
    <comment ref="K64" authorId="1" shapeId="0">
      <text>
        <r>
          <rPr>
            <sz val="9"/>
            <color indexed="81"/>
            <rFont val="Segoe UI"/>
            <family val="2"/>
            <charset val="238"/>
          </rPr>
          <t xml:space="preserve">D: Difference in methodology </t>
        </r>
      </text>
    </comment>
    <comment ref="L64" authorId="1" shapeId="0">
      <text>
        <r>
          <rPr>
            <sz val="9"/>
            <color indexed="81"/>
            <rFont val="Segoe UI"/>
            <family val="2"/>
            <charset val="238"/>
          </rPr>
          <t xml:space="preserve">B: Break D: Difference in methodology </t>
        </r>
      </text>
    </comment>
    <comment ref="M64" authorId="1" shapeId="0">
      <text>
        <r>
          <rPr>
            <sz val="9"/>
            <color indexed="81"/>
            <rFont val="Segoe UI"/>
            <family val="2"/>
            <charset val="238"/>
          </rPr>
          <t xml:space="preserve">D: Difference in methodology </t>
        </r>
      </text>
    </comment>
    <comment ref="N64" authorId="1" shapeId="0">
      <text>
        <r>
          <rPr>
            <sz val="9"/>
            <color indexed="81"/>
            <rFont val="Segoe UI"/>
            <family val="2"/>
            <charset val="238"/>
          </rPr>
          <t xml:space="preserve">D: Difference in methodology </t>
        </r>
      </text>
    </comment>
    <comment ref="O64" authorId="1" shapeId="0">
      <text>
        <r>
          <rPr>
            <sz val="9"/>
            <color indexed="81"/>
            <rFont val="Segoe UI"/>
            <family val="2"/>
            <charset val="238"/>
          </rPr>
          <t xml:space="preserve">D: Difference in methodology </t>
        </r>
      </text>
    </comment>
    <comment ref="P64" authorId="1" shapeId="0">
      <text>
        <r>
          <rPr>
            <sz val="9"/>
            <color indexed="81"/>
            <rFont val="Segoe UI"/>
            <family val="2"/>
            <charset val="238"/>
          </rPr>
          <t xml:space="preserve">D: Difference in methodology </t>
        </r>
      </text>
    </comment>
    <comment ref="Q64" authorId="1" shapeId="0">
      <text>
        <r>
          <rPr>
            <sz val="9"/>
            <color indexed="81"/>
            <rFont val="Segoe UI"/>
            <family val="2"/>
            <charset val="238"/>
          </rPr>
          <t xml:space="preserve">D: Difference in methodology </t>
        </r>
      </text>
    </comment>
    <comment ref="R64" authorId="1" shapeId="0">
      <text>
        <r>
          <rPr>
            <sz val="9"/>
            <color indexed="81"/>
            <rFont val="Segoe UI"/>
            <family val="2"/>
            <charset val="238"/>
          </rPr>
          <t xml:space="preserve">D: Difference in methodology </t>
        </r>
      </text>
    </comment>
    <comment ref="S64" authorId="1" shapeId="0">
      <text>
        <r>
          <rPr>
            <sz val="9"/>
            <color indexed="81"/>
            <rFont val="Segoe UI"/>
            <family val="2"/>
            <charset val="238"/>
          </rPr>
          <t xml:space="preserve">D: Difference in methodology </t>
        </r>
      </text>
    </comment>
    <comment ref="T64" authorId="1" shapeId="0">
      <text>
        <r>
          <rPr>
            <sz val="9"/>
            <color indexed="81"/>
            <rFont val="Segoe UI"/>
            <family val="2"/>
            <charset val="238"/>
          </rPr>
          <t xml:space="preserve">D: Difference in methodology </t>
        </r>
      </text>
    </comment>
    <comment ref="U64" authorId="1" shapeId="0">
      <text>
        <r>
          <rPr>
            <sz val="9"/>
            <color indexed="81"/>
            <rFont val="Segoe UI"/>
            <family val="2"/>
            <charset val="238"/>
          </rPr>
          <t xml:space="preserve">D: Difference in methodology P: Provisional value </t>
        </r>
      </text>
    </comment>
    <comment ref="G65" authorId="1" shapeId="0">
      <text>
        <r>
          <rPr>
            <sz val="9"/>
            <color indexed="81"/>
            <rFont val="Segoe UI"/>
            <family val="2"/>
            <charset val="238"/>
          </rPr>
          <t xml:space="preserve">B: Break </t>
        </r>
      </text>
    </comment>
    <comment ref="U65" authorId="1" shapeId="0">
      <text>
        <r>
          <rPr>
            <sz val="9"/>
            <color indexed="81"/>
            <rFont val="Segoe UI"/>
            <family val="2"/>
            <charset val="238"/>
          </rPr>
          <t xml:space="preserve">E: Estimated value </t>
        </r>
      </text>
    </comment>
    <comment ref="T66" authorId="1" shapeId="0">
      <text>
        <r>
          <rPr>
            <sz val="9"/>
            <color indexed="81"/>
            <rFont val="Segoe UI"/>
            <family val="2"/>
            <charset val="238"/>
          </rPr>
          <t xml:space="preserve">P: Provisional value </t>
        </r>
      </text>
    </comment>
    <comment ref="U66" authorId="1" shapeId="0">
      <text>
        <r>
          <rPr>
            <sz val="9"/>
            <color indexed="81"/>
            <rFont val="Segoe UI"/>
            <family val="2"/>
            <charset val="238"/>
          </rPr>
          <t xml:space="preserve">P: Provisional value </t>
        </r>
      </text>
    </comment>
    <comment ref="Q67" authorId="1" shapeId="0">
      <text>
        <r>
          <rPr>
            <sz val="9"/>
            <color indexed="81"/>
            <rFont val="Segoe UI"/>
            <family val="2"/>
            <charset val="238"/>
          </rPr>
          <t xml:space="preserve">B: Break </t>
        </r>
      </text>
    </comment>
    <comment ref="U67" authorId="1" shapeId="0">
      <text>
        <r>
          <rPr>
            <sz val="9"/>
            <color indexed="81"/>
            <rFont val="Segoe UI"/>
            <family val="2"/>
            <charset val="238"/>
          </rPr>
          <t xml:space="preserve">P: Provisional value </t>
        </r>
      </text>
    </comment>
    <comment ref="D68" authorId="1" shapeId="0">
      <text>
        <r>
          <rPr>
            <sz val="9"/>
            <color indexed="81"/>
            <rFont val="Segoe UI"/>
            <family val="2"/>
            <charset val="238"/>
          </rPr>
          <t xml:space="preserve">B: Break </t>
        </r>
      </text>
    </comment>
    <comment ref="G68" authorId="1" shapeId="0">
      <text>
        <r>
          <rPr>
            <sz val="9"/>
            <color indexed="81"/>
            <rFont val="Segoe UI"/>
            <family val="2"/>
            <charset val="238"/>
          </rPr>
          <t xml:space="preserve">B: Break </t>
        </r>
      </text>
    </comment>
    <comment ref="Q68" authorId="1" shapeId="0">
      <text>
        <r>
          <rPr>
            <sz val="9"/>
            <color indexed="81"/>
            <rFont val="Segoe UI"/>
            <family val="2"/>
            <charset val="238"/>
          </rPr>
          <t xml:space="preserve">B: Break </t>
        </r>
      </text>
    </comment>
    <comment ref="U68" authorId="1" shapeId="0">
      <text>
        <r>
          <rPr>
            <sz val="9"/>
            <color indexed="81"/>
            <rFont val="Segoe UI"/>
            <family val="2"/>
            <charset val="238"/>
          </rPr>
          <t xml:space="preserve">E: Estimated value </t>
        </r>
      </text>
    </comment>
    <comment ref="G69" authorId="1" shapeId="0">
      <text>
        <r>
          <rPr>
            <sz val="9"/>
            <color indexed="81"/>
            <rFont val="Segoe UI"/>
            <family val="2"/>
            <charset val="238"/>
          </rPr>
          <t xml:space="preserve">B: Break </t>
        </r>
      </text>
    </comment>
    <comment ref="O69" authorId="1" shapeId="0">
      <text>
        <r>
          <rPr>
            <sz val="9"/>
            <color indexed="81"/>
            <rFont val="Segoe UI"/>
            <family val="2"/>
            <charset val="238"/>
          </rPr>
          <t xml:space="preserve">B: Break </t>
        </r>
      </text>
    </comment>
    <comment ref="U69" authorId="1" shapeId="0">
      <text>
        <r>
          <rPr>
            <sz val="9"/>
            <color indexed="81"/>
            <rFont val="Segoe UI"/>
            <family val="2"/>
            <charset val="238"/>
          </rPr>
          <t xml:space="preserve">E: Estimated value </t>
        </r>
      </text>
    </comment>
    <comment ref="U70" authorId="1" shapeId="0">
      <text>
        <r>
          <rPr>
            <sz val="9"/>
            <color indexed="81"/>
            <rFont val="Segoe UI"/>
            <family val="2"/>
            <charset val="238"/>
          </rPr>
          <t xml:space="preserve">P: Provisional value </t>
        </r>
      </text>
    </comment>
    <comment ref="D71" authorId="1" shapeId="0">
      <text>
        <r>
          <rPr>
            <sz val="9"/>
            <color indexed="81"/>
            <rFont val="Segoe UI"/>
            <family val="2"/>
            <charset val="238"/>
          </rPr>
          <t xml:space="preserve">B: Break </t>
        </r>
      </text>
    </comment>
    <comment ref="S71" authorId="1" shapeId="0">
      <text>
        <r>
          <rPr>
            <sz val="9"/>
            <color indexed="81"/>
            <rFont val="Segoe UI"/>
            <family val="2"/>
            <charset val="238"/>
          </rPr>
          <t xml:space="preserve">B: Break </t>
        </r>
      </text>
    </comment>
    <comment ref="U71" authorId="1" shapeId="0">
      <text>
        <r>
          <rPr>
            <sz val="9"/>
            <color indexed="81"/>
            <rFont val="Segoe UI"/>
            <family val="2"/>
            <charset val="238"/>
          </rPr>
          <t xml:space="preserve">E: Estimated value </t>
        </r>
      </text>
    </comment>
    <comment ref="G72" authorId="1" shapeId="0">
      <text>
        <r>
          <rPr>
            <sz val="9"/>
            <color indexed="81"/>
            <rFont val="Segoe UI"/>
            <family val="2"/>
            <charset val="238"/>
          </rPr>
          <t xml:space="preserve">B: Break </t>
        </r>
      </text>
    </comment>
    <comment ref="U72" authorId="1" shapeId="0">
      <text>
        <r>
          <rPr>
            <sz val="9"/>
            <color indexed="81"/>
            <rFont val="Segoe UI"/>
            <family val="2"/>
            <charset val="238"/>
          </rPr>
          <t xml:space="preserve">E: Estimated value </t>
        </r>
      </text>
    </comment>
    <comment ref="U73" authorId="1" shapeId="0">
      <text>
        <r>
          <rPr>
            <sz val="9"/>
            <color indexed="81"/>
            <rFont val="Segoe UI"/>
            <family val="2"/>
            <charset val="238"/>
          </rPr>
          <t xml:space="preserve">P: Provisional value </t>
        </r>
      </text>
    </comment>
    <comment ref="L74" authorId="1" shapeId="0">
      <text>
        <r>
          <rPr>
            <sz val="9"/>
            <color indexed="81"/>
            <rFont val="Segoe UI"/>
            <family val="2"/>
            <charset val="238"/>
          </rPr>
          <t xml:space="preserve">E: Estimated value </t>
        </r>
      </text>
    </comment>
    <comment ref="M74" authorId="1" shapeId="0">
      <text>
        <r>
          <rPr>
            <sz val="9"/>
            <color indexed="81"/>
            <rFont val="Segoe UI"/>
            <family val="2"/>
            <charset val="238"/>
          </rPr>
          <t xml:space="preserve">B: Break </t>
        </r>
      </text>
    </comment>
    <comment ref="U74" authorId="1" shapeId="0">
      <text>
        <r>
          <rPr>
            <sz val="9"/>
            <color indexed="81"/>
            <rFont val="Segoe UI"/>
            <family val="2"/>
            <charset val="238"/>
          </rPr>
          <t xml:space="preserve">E: Estimated value </t>
        </r>
      </text>
    </comment>
    <comment ref="G75" authorId="1" shapeId="0">
      <text>
        <r>
          <rPr>
            <sz val="9"/>
            <color indexed="81"/>
            <rFont val="Segoe UI"/>
            <family val="2"/>
            <charset val="238"/>
          </rPr>
          <t xml:space="preserve">B: Break </t>
        </r>
      </text>
    </comment>
    <comment ref="U75" authorId="1" shapeId="0">
      <text>
        <r>
          <rPr>
            <sz val="9"/>
            <color indexed="81"/>
            <rFont val="Segoe UI"/>
            <family val="2"/>
            <charset val="238"/>
          </rPr>
          <t xml:space="preserve">P: Provisional value </t>
        </r>
      </text>
    </comment>
    <comment ref="G76" authorId="1" shapeId="0">
      <text>
        <r>
          <rPr>
            <sz val="9"/>
            <color indexed="81"/>
            <rFont val="Segoe UI"/>
            <family val="2"/>
            <charset val="238"/>
          </rPr>
          <t xml:space="preserve">B: Break D: Difference in methodology </t>
        </r>
      </text>
    </comment>
    <comment ref="H76" authorId="1" shapeId="0">
      <text>
        <r>
          <rPr>
            <sz val="9"/>
            <color indexed="81"/>
            <rFont val="Segoe UI"/>
            <family val="2"/>
            <charset val="238"/>
          </rPr>
          <t xml:space="preserve">D: Difference in methodology </t>
        </r>
      </text>
    </comment>
    <comment ref="I76" authorId="1" shapeId="0">
      <text>
        <r>
          <rPr>
            <sz val="9"/>
            <color indexed="81"/>
            <rFont val="Segoe UI"/>
            <family val="2"/>
            <charset val="238"/>
          </rPr>
          <t xml:space="preserve">D: Difference in methodology </t>
        </r>
      </text>
    </comment>
    <comment ref="J76" authorId="1" shapeId="0">
      <text>
        <r>
          <rPr>
            <sz val="9"/>
            <color indexed="81"/>
            <rFont val="Segoe UI"/>
            <family val="2"/>
            <charset val="238"/>
          </rPr>
          <t xml:space="preserve">D: Difference in methodology </t>
        </r>
      </text>
    </comment>
    <comment ref="K76" authorId="1" shapeId="0">
      <text>
        <r>
          <rPr>
            <sz val="9"/>
            <color indexed="81"/>
            <rFont val="Segoe UI"/>
            <family val="2"/>
            <charset val="238"/>
          </rPr>
          <t xml:space="preserve">D: Difference in methodology </t>
        </r>
      </text>
    </comment>
    <comment ref="L76" authorId="1" shapeId="0">
      <text>
        <r>
          <rPr>
            <sz val="9"/>
            <color indexed="81"/>
            <rFont val="Segoe UI"/>
            <family val="2"/>
            <charset val="238"/>
          </rPr>
          <t xml:space="preserve">D: Difference in methodology </t>
        </r>
      </text>
    </comment>
    <comment ref="M76" authorId="1" shapeId="0">
      <text>
        <r>
          <rPr>
            <sz val="9"/>
            <color indexed="81"/>
            <rFont val="Segoe UI"/>
            <family val="2"/>
            <charset val="238"/>
          </rPr>
          <t xml:space="preserve">D: Difference in methodology </t>
        </r>
      </text>
    </comment>
    <comment ref="N76" authorId="1" shapeId="0">
      <text>
        <r>
          <rPr>
            <sz val="9"/>
            <color indexed="81"/>
            <rFont val="Segoe UI"/>
            <family val="2"/>
            <charset val="238"/>
          </rPr>
          <t xml:space="preserve">D: Difference in methodology </t>
        </r>
      </text>
    </comment>
    <comment ref="O76" authorId="1" shapeId="0">
      <text>
        <r>
          <rPr>
            <sz val="9"/>
            <color indexed="81"/>
            <rFont val="Segoe UI"/>
            <family val="2"/>
            <charset val="238"/>
          </rPr>
          <t xml:space="preserve">B: Break </t>
        </r>
      </text>
    </comment>
    <comment ref="U76" authorId="1" shapeId="0">
      <text>
        <r>
          <rPr>
            <sz val="9"/>
            <color indexed="81"/>
            <rFont val="Segoe UI"/>
            <family val="2"/>
            <charset val="238"/>
          </rPr>
          <t xml:space="preserve">P: Provisional value </t>
        </r>
      </text>
    </comment>
    <comment ref="U77" authorId="1" shapeId="0">
      <text>
        <r>
          <rPr>
            <sz val="9"/>
            <color indexed="81"/>
            <rFont val="Segoe UI"/>
            <family val="2"/>
            <charset val="238"/>
          </rPr>
          <t xml:space="preserve">E: Estimated value </t>
        </r>
      </text>
    </comment>
    <comment ref="U78" authorId="1" shapeId="0">
      <text>
        <r>
          <rPr>
            <sz val="9"/>
            <color indexed="81"/>
            <rFont val="Segoe UI"/>
            <family val="2"/>
            <charset val="238"/>
          </rPr>
          <t xml:space="preserve">E: Estimated value </t>
        </r>
      </text>
    </comment>
    <comment ref="P79" authorId="1" shapeId="0">
      <text>
        <r>
          <rPr>
            <sz val="9"/>
            <color indexed="81"/>
            <rFont val="Segoe UI"/>
            <family val="2"/>
            <charset val="238"/>
          </rPr>
          <t xml:space="preserve">B: Break </t>
        </r>
      </text>
    </comment>
    <comment ref="U79" authorId="1" shapeId="0">
      <text>
        <r>
          <rPr>
            <sz val="9"/>
            <color indexed="81"/>
            <rFont val="Segoe UI"/>
            <family val="2"/>
            <charset val="238"/>
          </rPr>
          <t xml:space="preserve">P: Provisional value </t>
        </r>
      </text>
    </comment>
    <comment ref="O80" authorId="1" shapeId="0">
      <text>
        <r>
          <rPr>
            <sz val="9"/>
            <color indexed="81"/>
            <rFont val="Segoe UI"/>
            <family val="2"/>
            <charset val="238"/>
          </rPr>
          <t xml:space="preserve">B: Break </t>
        </r>
      </text>
    </comment>
    <comment ref="T80" authorId="1" shapeId="0">
      <text>
        <r>
          <rPr>
            <sz val="9"/>
            <color indexed="81"/>
            <rFont val="Segoe UI"/>
            <family val="2"/>
            <charset val="238"/>
          </rPr>
          <t xml:space="preserve">E: Estimated value </t>
        </r>
      </text>
    </comment>
    <comment ref="U80" authorId="1" shapeId="0">
      <text>
        <r>
          <rPr>
            <sz val="9"/>
            <color indexed="81"/>
            <rFont val="Segoe UI"/>
            <family val="2"/>
            <charset val="238"/>
          </rPr>
          <t xml:space="preserve">E: Estimated value </t>
        </r>
      </text>
    </comment>
    <comment ref="U81" authorId="1" shapeId="0">
      <text>
        <r>
          <rPr>
            <sz val="9"/>
            <color indexed="81"/>
            <rFont val="Segoe UI"/>
            <family val="2"/>
            <charset val="238"/>
          </rPr>
          <t xml:space="preserve">P: Provisional value </t>
        </r>
      </text>
    </comment>
    <comment ref="D82" authorId="1" shapeId="0">
      <text>
        <r>
          <rPr>
            <sz val="9"/>
            <color indexed="81"/>
            <rFont val="Segoe UI"/>
            <family val="2"/>
            <charset val="238"/>
          </rPr>
          <t xml:space="preserve">E: Estimated value </t>
        </r>
      </text>
    </comment>
    <comment ref="E82" authorId="1" shapeId="0">
      <text>
        <r>
          <rPr>
            <sz val="9"/>
            <color indexed="81"/>
            <rFont val="Segoe UI"/>
            <family val="2"/>
            <charset val="238"/>
          </rPr>
          <t xml:space="preserve">E: Estimated value </t>
        </r>
      </text>
    </comment>
    <comment ref="F82" authorId="1" shapeId="0">
      <text>
        <r>
          <rPr>
            <sz val="9"/>
            <color indexed="81"/>
            <rFont val="Segoe UI"/>
            <family val="2"/>
            <charset val="238"/>
          </rPr>
          <t xml:space="preserve">E: Estimated value </t>
        </r>
      </text>
    </comment>
    <comment ref="G82" authorId="1" shapeId="0">
      <text>
        <r>
          <rPr>
            <sz val="9"/>
            <color indexed="81"/>
            <rFont val="Segoe UI"/>
            <family val="2"/>
            <charset val="238"/>
          </rPr>
          <t xml:space="preserve">E: Estimated value </t>
        </r>
      </text>
    </comment>
    <comment ref="U82" authorId="1" shapeId="0">
      <text>
        <r>
          <rPr>
            <sz val="9"/>
            <color indexed="81"/>
            <rFont val="Segoe UI"/>
            <family val="2"/>
            <charset val="238"/>
          </rPr>
          <t xml:space="preserve">E: Estimated value </t>
        </r>
      </text>
    </comment>
    <comment ref="D83" authorId="1" shapeId="0">
      <text>
        <r>
          <rPr>
            <sz val="9"/>
            <color indexed="81"/>
            <rFont val="Segoe UI"/>
            <family val="2"/>
            <charset val="238"/>
          </rPr>
          <t xml:space="preserve">E: Estimated value </t>
        </r>
      </text>
    </comment>
    <comment ref="E83" authorId="1" shapeId="0">
      <text>
        <r>
          <rPr>
            <sz val="9"/>
            <color indexed="81"/>
            <rFont val="Segoe UI"/>
            <family val="2"/>
            <charset val="238"/>
          </rPr>
          <t xml:space="preserve">E: Estimated value </t>
        </r>
      </text>
    </comment>
    <comment ref="F83" authorId="1" shapeId="0">
      <text>
        <r>
          <rPr>
            <sz val="9"/>
            <color indexed="81"/>
            <rFont val="Segoe UI"/>
            <family val="2"/>
            <charset val="238"/>
          </rPr>
          <t xml:space="preserve">E: Estimated value </t>
        </r>
      </text>
    </comment>
    <comment ref="G83" authorId="1" shapeId="0">
      <text>
        <r>
          <rPr>
            <sz val="9"/>
            <color indexed="81"/>
            <rFont val="Segoe UI"/>
            <family val="2"/>
            <charset val="238"/>
          </rPr>
          <t xml:space="preserve">E: Estimated value </t>
        </r>
      </text>
    </comment>
    <comment ref="U83" authorId="1" shapeId="0">
      <text>
        <r>
          <rPr>
            <sz val="9"/>
            <color indexed="81"/>
            <rFont val="Segoe UI"/>
            <family val="2"/>
            <charset val="238"/>
          </rPr>
          <t xml:space="preserve">P: Provisional value </t>
        </r>
      </text>
    </comment>
    <comment ref="D84" authorId="1" shapeId="0">
      <text>
        <r>
          <rPr>
            <sz val="9"/>
            <color indexed="81"/>
            <rFont val="Segoe UI"/>
            <family val="2"/>
            <charset val="238"/>
          </rPr>
          <t xml:space="preserve">B: Break </t>
        </r>
      </text>
    </comment>
    <comment ref="O84" authorId="1" shapeId="0">
      <text>
        <r>
          <rPr>
            <sz val="9"/>
            <color indexed="81"/>
            <rFont val="Segoe UI"/>
            <family val="2"/>
            <charset val="238"/>
          </rPr>
          <t xml:space="preserve">B: Break </t>
        </r>
      </text>
    </comment>
    <comment ref="U84" authorId="1" shapeId="0">
      <text>
        <r>
          <rPr>
            <sz val="9"/>
            <color indexed="81"/>
            <rFont val="Segoe UI"/>
            <family val="2"/>
            <charset val="238"/>
          </rPr>
          <t xml:space="preserve">P: Provisional value </t>
        </r>
      </text>
    </comment>
    <comment ref="G85" authorId="1" shapeId="0">
      <text>
        <r>
          <rPr>
            <sz val="9"/>
            <color indexed="81"/>
            <rFont val="Segoe UI"/>
            <family val="2"/>
            <charset val="238"/>
          </rPr>
          <t xml:space="preserve">B: Break </t>
        </r>
      </text>
    </comment>
    <comment ref="L85" authorId="1" shapeId="0">
      <text>
        <r>
          <rPr>
            <sz val="9"/>
            <color indexed="81"/>
            <rFont val="Segoe UI"/>
            <family val="2"/>
            <charset val="238"/>
          </rPr>
          <t xml:space="preserve">B: Break </t>
        </r>
      </text>
    </comment>
    <comment ref="T85" authorId="1" shapeId="0">
      <text>
        <r>
          <rPr>
            <sz val="9"/>
            <color indexed="81"/>
            <rFont val="Segoe UI"/>
            <family val="2"/>
            <charset val="238"/>
          </rPr>
          <t xml:space="preserve">B: Break </t>
        </r>
      </text>
    </comment>
    <comment ref="U85" authorId="1" shapeId="0">
      <text>
        <r>
          <rPr>
            <sz val="9"/>
            <color indexed="81"/>
            <rFont val="Segoe UI"/>
            <family val="2"/>
            <charset val="238"/>
          </rPr>
          <t xml:space="preserve">E: Estimated value </t>
        </r>
      </text>
    </comment>
    <comment ref="I86" authorId="1" shapeId="0">
      <text>
        <r>
          <rPr>
            <sz val="9"/>
            <color indexed="81"/>
            <rFont val="Segoe UI"/>
            <family val="2"/>
            <charset val="238"/>
          </rPr>
          <t xml:space="preserve">B: Break </t>
        </r>
      </text>
    </comment>
    <comment ref="U86" authorId="1" shapeId="0">
      <text>
        <r>
          <rPr>
            <sz val="9"/>
            <color indexed="81"/>
            <rFont val="Segoe UI"/>
            <family val="2"/>
            <charset val="238"/>
          </rPr>
          <t xml:space="preserve">P: Provisional value </t>
        </r>
      </text>
    </comment>
    <comment ref="L87" authorId="1" shapeId="0">
      <text>
        <r>
          <rPr>
            <sz val="9"/>
            <color indexed="81"/>
            <rFont val="Segoe UI"/>
            <family val="2"/>
            <charset val="238"/>
          </rPr>
          <t xml:space="preserve">B: Break P: Provisional value </t>
        </r>
      </text>
    </comment>
    <comment ref="M87" authorId="1" shapeId="0">
      <text>
        <r>
          <rPr>
            <sz val="9"/>
            <color indexed="81"/>
            <rFont val="Segoe UI"/>
            <family val="2"/>
            <charset val="238"/>
          </rPr>
          <t xml:space="preserve">P: Provisional value </t>
        </r>
      </text>
    </comment>
    <comment ref="N87" authorId="1" shapeId="0">
      <text>
        <r>
          <rPr>
            <sz val="9"/>
            <color indexed="81"/>
            <rFont val="Segoe UI"/>
            <family val="2"/>
            <charset val="238"/>
          </rPr>
          <t xml:space="preserve">P: Provisional value </t>
        </r>
      </text>
    </comment>
    <comment ref="O87" authorId="1" shapeId="0">
      <text>
        <r>
          <rPr>
            <sz val="9"/>
            <color indexed="81"/>
            <rFont val="Segoe UI"/>
            <family val="2"/>
            <charset val="238"/>
          </rPr>
          <t xml:space="preserve">P: Provisional value </t>
        </r>
      </text>
    </comment>
    <comment ref="P87" authorId="1" shapeId="0">
      <text>
        <r>
          <rPr>
            <sz val="9"/>
            <color indexed="81"/>
            <rFont val="Segoe UI"/>
            <family val="2"/>
            <charset val="238"/>
          </rPr>
          <t xml:space="preserve">P: Provisional value </t>
        </r>
      </text>
    </comment>
    <comment ref="Q87" authorId="1" shapeId="0">
      <text>
        <r>
          <rPr>
            <sz val="9"/>
            <color indexed="81"/>
            <rFont val="Segoe UI"/>
            <family val="2"/>
            <charset val="238"/>
          </rPr>
          <t xml:space="preserve">P: Provisional value </t>
        </r>
      </text>
    </comment>
    <comment ref="R87" authorId="1" shapeId="0">
      <text>
        <r>
          <rPr>
            <sz val="9"/>
            <color indexed="81"/>
            <rFont val="Segoe UI"/>
            <family val="2"/>
            <charset val="238"/>
          </rPr>
          <t xml:space="preserve">P: Provisional value </t>
        </r>
      </text>
    </comment>
    <comment ref="S87" authorId="1" shapeId="0">
      <text>
        <r>
          <rPr>
            <sz val="9"/>
            <color indexed="81"/>
            <rFont val="Segoe UI"/>
            <family val="2"/>
            <charset val="238"/>
          </rPr>
          <t xml:space="preserve">P: Provisional value </t>
        </r>
      </text>
    </comment>
    <comment ref="T87" authorId="1" shapeId="0">
      <text>
        <r>
          <rPr>
            <sz val="9"/>
            <color indexed="81"/>
            <rFont val="Segoe UI"/>
            <family val="2"/>
            <charset val="238"/>
          </rPr>
          <t xml:space="preserve">P: Provisional value </t>
        </r>
      </text>
    </comment>
    <comment ref="U87" authorId="1" shapeId="0">
      <text>
        <r>
          <rPr>
            <sz val="9"/>
            <color indexed="81"/>
            <rFont val="Segoe UI"/>
            <family val="2"/>
            <charset val="238"/>
          </rPr>
          <t xml:space="preserve">P: Provisional value </t>
        </r>
      </text>
    </comment>
    <comment ref="E88" authorId="1" shapeId="0">
      <text>
        <r>
          <rPr>
            <sz val="9"/>
            <color indexed="81"/>
            <rFont val="Segoe UI"/>
            <family val="2"/>
            <charset val="238"/>
          </rPr>
          <t xml:space="preserve">B: Break </t>
        </r>
      </text>
    </comment>
    <comment ref="T88" authorId="1" shapeId="0">
      <text>
        <r>
          <rPr>
            <sz val="9"/>
            <color indexed="81"/>
            <rFont val="Segoe UI"/>
            <family val="2"/>
            <charset val="238"/>
          </rPr>
          <t xml:space="preserve">P: Provisional value </t>
        </r>
      </text>
    </comment>
    <comment ref="U88" authorId="1" shapeId="0">
      <text>
        <r>
          <rPr>
            <sz val="9"/>
            <color indexed="81"/>
            <rFont val="Segoe UI"/>
            <family val="2"/>
            <charset val="238"/>
          </rPr>
          <t xml:space="preserve">P: Provisional value </t>
        </r>
      </text>
    </comment>
    <comment ref="F89" authorId="1" shapeId="0">
      <text>
        <r>
          <rPr>
            <sz val="9"/>
            <color indexed="81"/>
            <rFont val="Segoe UI"/>
            <family val="2"/>
            <charset val="238"/>
          </rPr>
          <t xml:space="preserve">B: Break </t>
        </r>
      </text>
    </comment>
    <comment ref="U89" authorId="1" shapeId="0">
      <text>
        <r>
          <rPr>
            <sz val="9"/>
            <color indexed="81"/>
            <rFont val="Segoe UI"/>
            <family val="2"/>
            <charset val="238"/>
          </rPr>
          <t xml:space="preserve">P: Provisional value </t>
        </r>
      </text>
    </comment>
    <comment ref="D90" authorId="1" shapeId="0">
      <text>
        <r>
          <rPr>
            <sz val="9"/>
            <color indexed="81"/>
            <rFont val="Segoe UI"/>
            <family val="2"/>
            <charset val="238"/>
          </rPr>
          <t xml:space="preserve">B: Break </t>
        </r>
      </text>
    </comment>
    <comment ref="U90" authorId="1" shapeId="0">
      <text>
        <r>
          <rPr>
            <sz val="9"/>
            <color indexed="81"/>
            <rFont val="Segoe UI"/>
            <family val="2"/>
            <charset val="238"/>
          </rPr>
          <t xml:space="preserve">P: Provisional value </t>
        </r>
      </text>
    </comment>
    <comment ref="D91" authorId="1" shapeId="0">
      <text>
        <r>
          <rPr>
            <sz val="9"/>
            <color indexed="81"/>
            <rFont val="Segoe UI"/>
            <family val="2"/>
            <charset val="238"/>
          </rPr>
          <t xml:space="preserve">D: Difference in methodology </t>
        </r>
      </text>
    </comment>
    <comment ref="E91" authorId="1" shapeId="0">
      <text>
        <r>
          <rPr>
            <sz val="9"/>
            <color indexed="81"/>
            <rFont val="Segoe UI"/>
            <family val="2"/>
            <charset val="238"/>
          </rPr>
          <t xml:space="preserve">D: Difference in methodology </t>
        </r>
      </text>
    </comment>
    <comment ref="F91" authorId="1" shapeId="0">
      <text>
        <r>
          <rPr>
            <sz val="9"/>
            <color indexed="81"/>
            <rFont val="Segoe UI"/>
            <family val="2"/>
            <charset val="238"/>
          </rPr>
          <t xml:space="preserve">D: Difference in methodology </t>
        </r>
      </text>
    </comment>
    <comment ref="G91" authorId="1" shapeId="0">
      <text>
        <r>
          <rPr>
            <sz val="9"/>
            <color indexed="81"/>
            <rFont val="Segoe UI"/>
            <family val="2"/>
            <charset val="238"/>
          </rPr>
          <t xml:space="preserve">D: Difference in methodology </t>
        </r>
      </text>
    </comment>
    <comment ref="H91" authorId="1" shapeId="0">
      <text>
        <r>
          <rPr>
            <sz val="9"/>
            <color indexed="81"/>
            <rFont val="Segoe UI"/>
            <family val="2"/>
            <charset val="238"/>
          </rPr>
          <t xml:space="preserve">B: Break D: Difference in methodology </t>
        </r>
      </text>
    </comment>
    <comment ref="I91" authorId="1" shapeId="0">
      <text>
        <r>
          <rPr>
            <sz val="9"/>
            <color indexed="81"/>
            <rFont val="Segoe UI"/>
            <family val="2"/>
            <charset val="238"/>
          </rPr>
          <t xml:space="preserve">B: Break </t>
        </r>
      </text>
    </comment>
    <comment ref="L91" authorId="1" shapeId="0">
      <text>
        <r>
          <rPr>
            <sz val="9"/>
            <color indexed="81"/>
            <rFont val="Segoe UI"/>
            <family val="2"/>
            <charset val="238"/>
          </rPr>
          <t xml:space="preserve">B: Break </t>
        </r>
      </text>
    </comment>
    <comment ref="U91" authorId="1" shapeId="0">
      <text>
        <r>
          <rPr>
            <sz val="9"/>
            <color indexed="81"/>
            <rFont val="Segoe UI"/>
            <family val="2"/>
            <charset val="238"/>
          </rPr>
          <t xml:space="preserve">E: Estimated value </t>
        </r>
      </text>
    </comment>
    <comment ref="D92" authorId="1" shapeId="0">
      <text>
        <r>
          <rPr>
            <sz val="9"/>
            <color indexed="81"/>
            <rFont val="Segoe UI"/>
            <family val="2"/>
            <charset val="238"/>
          </rPr>
          <t xml:space="preserve">E: Estimated value </t>
        </r>
      </text>
    </comment>
    <comment ref="E92" authorId="1" shapeId="0">
      <text>
        <r>
          <rPr>
            <sz val="9"/>
            <color indexed="81"/>
            <rFont val="Segoe UI"/>
            <family val="2"/>
            <charset val="238"/>
          </rPr>
          <t xml:space="preserve">E: Estimated value </t>
        </r>
      </text>
    </comment>
    <comment ref="U92" authorId="1" shapeId="0">
      <text>
        <r>
          <rPr>
            <sz val="9"/>
            <color indexed="81"/>
            <rFont val="Segoe UI"/>
            <family val="2"/>
            <charset val="238"/>
          </rPr>
          <t xml:space="preserve">P: Provisional value </t>
        </r>
      </text>
    </comment>
    <comment ref="G93" authorId="1" shapeId="0">
      <text>
        <r>
          <rPr>
            <sz val="9"/>
            <color indexed="81"/>
            <rFont val="Segoe UI"/>
            <family val="2"/>
            <charset val="238"/>
          </rPr>
          <t xml:space="preserve">B: Break </t>
        </r>
      </text>
    </comment>
    <comment ref="U93" authorId="1" shapeId="0">
      <text>
        <r>
          <rPr>
            <sz val="9"/>
            <color indexed="81"/>
            <rFont val="Segoe UI"/>
            <family val="2"/>
            <charset val="238"/>
          </rPr>
          <t xml:space="preserve">E: Estimated value </t>
        </r>
      </text>
    </comment>
    <comment ref="E94" authorId="1" shapeId="0">
      <text>
        <r>
          <rPr>
            <sz val="9"/>
            <color indexed="81"/>
            <rFont val="Segoe UI"/>
            <family val="2"/>
            <charset val="238"/>
          </rPr>
          <t xml:space="preserve">B: Break </t>
        </r>
      </text>
    </comment>
    <comment ref="O94" authorId="1" shapeId="0">
      <text>
        <r>
          <rPr>
            <sz val="9"/>
            <color indexed="81"/>
            <rFont val="Segoe UI"/>
            <family val="2"/>
            <charset val="238"/>
          </rPr>
          <t xml:space="preserve">B: Break </t>
        </r>
      </text>
    </comment>
    <comment ref="U94" authorId="1" shapeId="0">
      <text>
        <r>
          <rPr>
            <sz val="9"/>
            <color indexed="81"/>
            <rFont val="Segoe UI"/>
            <family val="2"/>
            <charset val="238"/>
          </rPr>
          <t xml:space="preserve">P: Provisional value </t>
        </r>
      </text>
    </comment>
    <comment ref="U95" authorId="1" shapeId="0">
      <text>
        <r>
          <rPr>
            <sz val="9"/>
            <color indexed="81"/>
            <rFont val="Segoe UI"/>
            <family val="2"/>
            <charset val="238"/>
          </rPr>
          <t xml:space="preserve">E: Estimated value </t>
        </r>
      </text>
    </comment>
    <comment ref="U96" authorId="1" shapeId="0">
      <text>
        <r>
          <rPr>
            <sz val="9"/>
            <color indexed="81"/>
            <rFont val="Segoe UI"/>
            <family val="2"/>
            <charset val="238"/>
          </rPr>
          <t xml:space="preserve">E: Estimated value </t>
        </r>
      </text>
    </comment>
    <comment ref="Q97" authorId="1" shapeId="0">
      <text>
        <r>
          <rPr>
            <sz val="9"/>
            <color indexed="81"/>
            <rFont val="Segoe UI"/>
            <family val="2"/>
            <charset val="238"/>
          </rPr>
          <t xml:space="preserve">B: Break </t>
        </r>
      </text>
    </comment>
    <comment ref="U97" authorId="1" shapeId="0">
      <text>
        <r>
          <rPr>
            <sz val="9"/>
            <color indexed="81"/>
            <rFont val="Segoe UI"/>
            <family val="2"/>
            <charset val="238"/>
          </rPr>
          <t xml:space="preserve">E: Estimated value </t>
        </r>
      </text>
    </comment>
    <comment ref="K116" authorId="1" shapeId="0">
      <text>
        <r>
          <rPr>
            <sz val="9"/>
            <color indexed="81"/>
            <rFont val="Segoe UI"/>
            <family val="2"/>
            <charset val="238"/>
          </rPr>
          <t xml:space="preserve">B: Break </t>
        </r>
      </text>
    </comment>
    <comment ref="F117" authorId="1" shapeId="0">
      <text>
        <r>
          <rPr>
            <sz val="9"/>
            <color indexed="81"/>
            <rFont val="Segoe UI"/>
            <family val="2"/>
            <charset val="238"/>
          </rPr>
          <t xml:space="preserve">B: Break </t>
        </r>
      </text>
    </comment>
    <comment ref="V117" authorId="1" shapeId="0">
      <text>
        <r>
          <rPr>
            <sz val="9"/>
            <color indexed="81"/>
            <rFont val="Segoe UI"/>
            <family val="2"/>
            <charset val="238"/>
          </rPr>
          <t xml:space="preserve">E: Estimated value </t>
        </r>
      </text>
    </comment>
    <comment ref="F119" authorId="1" shapeId="0">
      <text>
        <r>
          <rPr>
            <sz val="9"/>
            <color indexed="81"/>
            <rFont val="Segoe UI"/>
            <family val="2"/>
            <charset val="238"/>
          </rPr>
          <t xml:space="preserve">B: Break </t>
        </r>
      </text>
    </comment>
    <comment ref="H120" authorId="1" shapeId="0">
      <text>
        <r>
          <rPr>
            <sz val="9"/>
            <color indexed="81"/>
            <rFont val="Segoe UI"/>
            <family val="2"/>
            <charset val="238"/>
          </rPr>
          <t xml:space="preserve">B: Break </t>
        </r>
      </text>
    </comment>
    <comment ref="R127" authorId="1" shapeId="0">
      <text>
        <r>
          <rPr>
            <sz val="9"/>
            <color indexed="81"/>
            <rFont val="Segoe UI"/>
            <family val="2"/>
            <charset val="238"/>
          </rPr>
          <t xml:space="preserve">E: Estimated value </t>
        </r>
      </text>
    </comment>
    <comment ref="S127" authorId="1" shapeId="0">
      <text>
        <r>
          <rPr>
            <sz val="9"/>
            <color indexed="81"/>
            <rFont val="Segoe UI"/>
            <family val="2"/>
            <charset val="238"/>
          </rPr>
          <t xml:space="preserve">E: Estimated value </t>
        </r>
      </text>
    </comment>
    <comment ref="T127" authorId="1" shapeId="0">
      <text>
        <r>
          <rPr>
            <sz val="9"/>
            <color indexed="81"/>
            <rFont val="Segoe UI"/>
            <family val="2"/>
            <charset val="238"/>
          </rPr>
          <t xml:space="preserve">E: Estimated value </t>
        </r>
      </text>
    </comment>
    <comment ref="U127" authorId="1" shapeId="0">
      <text>
        <r>
          <rPr>
            <sz val="9"/>
            <color indexed="81"/>
            <rFont val="Segoe UI"/>
            <family val="2"/>
            <charset val="238"/>
          </rPr>
          <t xml:space="preserve">E: Estimated value </t>
        </r>
      </text>
    </comment>
    <comment ref="V127" authorId="1" shapeId="0">
      <text>
        <r>
          <rPr>
            <sz val="9"/>
            <color indexed="81"/>
            <rFont val="Segoe UI"/>
            <family val="2"/>
            <charset val="238"/>
          </rPr>
          <t xml:space="preserve">E: Estimated value </t>
        </r>
      </text>
    </comment>
    <comment ref="F133" authorId="1" shapeId="0">
      <text>
        <r>
          <rPr>
            <sz val="9"/>
            <color indexed="81"/>
            <rFont val="Segoe UI"/>
            <family val="2"/>
            <charset val="238"/>
          </rPr>
          <t xml:space="preserve">B: Break </t>
        </r>
      </text>
    </comment>
    <comment ref="F134" authorId="1" shapeId="0">
      <text>
        <r>
          <rPr>
            <sz val="9"/>
            <color indexed="81"/>
            <rFont val="Segoe UI"/>
            <family val="2"/>
            <charset val="238"/>
          </rPr>
          <t xml:space="preserve">D: Difference in methodology </t>
        </r>
      </text>
    </comment>
    <comment ref="G134" authorId="1" shapeId="0">
      <text>
        <r>
          <rPr>
            <sz val="9"/>
            <color indexed="81"/>
            <rFont val="Segoe UI"/>
            <family val="2"/>
            <charset val="238"/>
          </rPr>
          <t xml:space="preserve">D: Difference in methodology </t>
        </r>
      </text>
    </comment>
    <comment ref="H134" authorId="1" shapeId="0">
      <text>
        <r>
          <rPr>
            <sz val="9"/>
            <color indexed="81"/>
            <rFont val="Segoe UI"/>
            <family val="2"/>
            <charset val="238"/>
          </rPr>
          <t xml:space="preserve">D: Difference in methodology </t>
        </r>
      </text>
    </comment>
    <comment ref="I134" authorId="1" shapeId="0">
      <text>
        <r>
          <rPr>
            <sz val="9"/>
            <color indexed="81"/>
            <rFont val="Segoe UI"/>
            <family val="2"/>
            <charset val="238"/>
          </rPr>
          <t xml:space="preserve">D: Difference in methodology </t>
        </r>
      </text>
    </comment>
    <comment ref="J134" authorId="1" shapeId="0">
      <text>
        <r>
          <rPr>
            <sz val="9"/>
            <color indexed="81"/>
            <rFont val="Segoe UI"/>
            <family val="2"/>
            <charset val="238"/>
          </rPr>
          <t xml:space="preserve">D: Difference in methodology </t>
        </r>
      </text>
    </comment>
    <comment ref="K134" authorId="1" shapeId="0">
      <text>
        <r>
          <rPr>
            <sz val="9"/>
            <color indexed="81"/>
            <rFont val="Segoe UI"/>
            <family val="2"/>
            <charset val="238"/>
          </rPr>
          <t xml:space="preserve">D: Difference in methodology </t>
        </r>
      </text>
    </comment>
    <comment ref="L134" authorId="1" shapeId="0">
      <text>
        <r>
          <rPr>
            <sz val="9"/>
            <color indexed="81"/>
            <rFont val="Segoe UI"/>
            <family val="2"/>
            <charset val="238"/>
          </rPr>
          <t xml:space="preserve">D: Difference in methodology </t>
        </r>
      </text>
    </comment>
    <comment ref="M134" authorId="1" shapeId="0">
      <text>
        <r>
          <rPr>
            <sz val="9"/>
            <color indexed="81"/>
            <rFont val="Segoe UI"/>
            <family val="2"/>
            <charset val="238"/>
          </rPr>
          <t xml:space="preserve">D: Difference in methodology </t>
        </r>
      </text>
    </comment>
    <comment ref="N134" authorId="1" shapeId="0">
      <text>
        <r>
          <rPr>
            <sz val="9"/>
            <color indexed="81"/>
            <rFont val="Segoe UI"/>
            <family val="2"/>
            <charset val="238"/>
          </rPr>
          <t xml:space="preserve">D: Difference in methodology </t>
        </r>
      </text>
    </comment>
    <comment ref="O134" authorId="1" shapeId="0">
      <text>
        <r>
          <rPr>
            <sz val="9"/>
            <color indexed="81"/>
            <rFont val="Segoe UI"/>
            <family val="2"/>
            <charset val="238"/>
          </rPr>
          <t xml:space="preserve">D: Difference in methodology </t>
        </r>
      </text>
    </comment>
    <comment ref="P134" authorId="1" shapeId="0">
      <text>
        <r>
          <rPr>
            <sz val="9"/>
            <color indexed="81"/>
            <rFont val="Segoe UI"/>
            <family val="2"/>
            <charset val="238"/>
          </rPr>
          <t xml:space="preserve">D: Difference in methodology </t>
        </r>
      </text>
    </comment>
    <comment ref="Q134" authorId="1" shapeId="0">
      <text>
        <r>
          <rPr>
            <sz val="9"/>
            <color indexed="81"/>
            <rFont val="Segoe UI"/>
            <family val="2"/>
            <charset val="238"/>
          </rPr>
          <t xml:space="preserve">D: Difference in methodology </t>
        </r>
      </text>
    </comment>
    <comment ref="R134" authorId="1" shapeId="0">
      <text>
        <r>
          <rPr>
            <sz val="9"/>
            <color indexed="81"/>
            <rFont val="Segoe UI"/>
            <family val="2"/>
            <charset val="238"/>
          </rPr>
          <t xml:space="preserve">D: Difference in methodology </t>
        </r>
      </text>
    </comment>
    <comment ref="S134" authorId="1" shapeId="0">
      <text>
        <r>
          <rPr>
            <sz val="9"/>
            <color indexed="81"/>
            <rFont val="Segoe UI"/>
            <family val="2"/>
            <charset val="238"/>
          </rPr>
          <t xml:space="preserve">D: Difference in methodology </t>
        </r>
      </text>
    </comment>
    <comment ref="T134" authorId="1" shapeId="0">
      <text>
        <r>
          <rPr>
            <sz val="9"/>
            <color indexed="81"/>
            <rFont val="Segoe UI"/>
            <family val="2"/>
            <charset val="238"/>
          </rPr>
          <t xml:space="preserve">D: Difference in methodology </t>
        </r>
      </text>
    </comment>
    <comment ref="U134" authorId="1" shapeId="0">
      <text>
        <r>
          <rPr>
            <sz val="9"/>
            <color indexed="81"/>
            <rFont val="Segoe UI"/>
            <family val="2"/>
            <charset val="238"/>
          </rPr>
          <t xml:space="preserve">D: Difference in methodology </t>
        </r>
      </text>
    </comment>
    <comment ref="V134" authorId="1" shapeId="0">
      <text>
        <r>
          <rPr>
            <sz val="9"/>
            <color indexed="81"/>
            <rFont val="Segoe UI"/>
            <family val="2"/>
            <charset val="238"/>
          </rPr>
          <t xml:space="preserve">D: Difference in methodology </t>
        </r>
      </text>
    </comment>
    <comment ref="F135" authorId="1" shapeId="0">
      <text>
        <r>
          <rPr>
            <sz val="9"/>
            <color indexed="81"/>
            <rFont val="Segoe UI"/>
            <family val="2"/>
            <charset val="238"/>
          </rPr>
          <t xml:space="preserve">B: Break </t>
        </r>
      </text>
    </comment>
    <comment ref="M135" authorId="1" shapeId="0">
      <text>
        <r>
          <rPr>
            <sz val="9"/>
            <color indexed="81"/>
            <rFont val="Segoe UI"/>
            <family val="2"/>
            <charset val="238"/>
          </rPr>
          <t xml:space="preserve">B: Break </t>
        </r>
      </text>
    </comment>
    <comment ref="W146" authorId="1" shapeId="0">
      <text>
        <r>
          <rPr>
            <sz val="9"/>
            <color indexed="81"/>
            <rFont val="Segoe UI"/>
            <family val="2"/>
            <charset val="238"/>
          </rPr>
          <t xml:space="preserve">P: Provisional value </t>
        </r>
      </text>
    </comment>
    <comment ref="U166" authorId="1" shapeId="0">
      <text>
        <r>
          <rPr>
            <sz val="9"/>
            <color indexed="81"/>
            <rFont val="Segoe UI"/>
            <family val="2"/>
            <charset val="238"/>
          </rPr>
          <t xml:space="preserve">B: Break </t>
        </r>
      </text>
    </comment>
    <comment ref="I168" authorId="1" shapeId="0">
      <text>
        <r>
          <rPr>
            <sz val="9"/>
            <color indexed="81"/>
            <rFont val="Segoe UI"/>
            <family val="2"/>
            <charset val="238"/>
          </rPr>
          <t xml:space="preserve">B: Break </t>
        </r>
      </text>
    </comment>
    <comment ref="P169" authorId="1" shapeId="0">
      <text>
        <r>
          <rPr>
            <sz val="9"/>
            <color indexed="81"/>
            <rFont val="Segoe UI"/>
            <family val="2"/>
            <charset val="238"/>
          </rPr>
          <t xml:space="preserve">B: Break </t>
        </r>
      </text>
    </comment>
    <comment ref="AN169" authorId="1" shapeId="0">
      <text>
        <r>
          <rPr>
            <sz val="9"/>
            <color indexed="81"/>
            <rFont val="Segoe UI"/>
            <family val="2"/>
            <charset val="238"/>
          </rPr>
          <t xml:space="preserve">B: Break </t>
        </r>
      </text>
    </comment>
    <comment ref="U171" authorId="1" shapeId="0">
      <text>
        <r>
          <rPr>
            <sz val="9"/>
            <color indexed="81"/>
            <rFont val="Segoe UI"/>
            <family val="2"/>
            <charset val="238"/>
          </rPr>
          <t xml:space="preserve">B: Break D: Difference in methodology </t>
        </r>
      </text>
    </comment>
    <comment ref="AL173" authorId="1" shapeId="0">
      <text>
        <r>
          <rPr>
            <sz val="9"/>
            <color indexed="81"/>
            <rFont val="Segoe UI"/>
            <family val="2"/>
            <charset val="238"/>
          </rPr>
          <t xml:space="preserve">B: Break </t>
        </r>
      </text>
    </comment>
    <comment ref="T176" authorId="1" shapeId="0">
      <text>
        <r>
          <rPr>
            <sz val="9"/>
            <color indexed="81"/>
            <rFont val="Segoe UI"/>
            <family val="2"/>
            <charset val="238"/>
          </rPr>
          <t xml:space="preserve">B: Break </t>
        </r>
      </text>
    </comment>
    <comment ref="U177" authorId="1" shapeId="0">
      <text>
        <r>
          <rPr>
            <sz val="9"/>
            <color indexed="81"/>
            <rFont val="Segoe UI"/>
            <family val="2"/>
            <charset val="238"/>
          </rPr>
          <t xml:space="preserve">B: Break </t>
        </r>
      </text>
    </comment>
    <comment ref="AR177" authorId="1" shapeId="0">
      <text>
        <r>
          <rPr>
            <sz val="9"/>
            <color indexed="81"/>
            <rFont val="Segoe UI"/>
            <family val="2"/>
            <charset val="238"/>
          </rPr>
          <t xml:space="preserve">B: Break </t>
        </r>
      </text>
    </comment>
    <comment ref="H178" authorId="1" shapeId="0">
      <text>
        <r>
          <rPr>
            <sz val="9"/>
            <color indexed="81"/>
            <rFont val="Segoe UI"/>
            <family val="2"/>
            <charset val="238"/>
          </rPr>
          <t xml:space="preserve">B: Break </t>
        </r>
      </text>
    </comment>
    <comment ref="V178" authorId="1" shapeId="0">
      <text>
        <r>
          <rPr>
            <sz val="9"/>
            <color indexed="81"/>
            <rFont val="Segoe UI"/>
            <family val="2"/>
            <charset val="238"/>
          </rPr>
          <t xml:space="preserve">B: Break </t>
        </r>
      </text>
    </comment>
    <comment ref="F185" authorId="1" shapeId="0">
      <text>
        <r>
          <rPr>
            <sz val="9"/>
            <color indexed="81"/>
            <rFont val="Segoe UI"/>
            <family val="2"/>
            <charset val="238"/>
          </rPr>
          <t xml:space="preserve">D: Difference in methodology </t>
        </r>
      </text>
    </comment>
    <comment ref="H185" authorId="1" shapeId="0">
      <text>
        <r>
          <rPr>
            <sz val="9"/>
            <color indexed="81"/>
            <rFont val="Segoe UI"/>
            <family val="2"/>
            <charset val="238"/>
          </rPr>
          <t xml:space="preserve">D: Difference in methodology </t>
        </r>
      </text>
    </comment>
    <comment ref="L185" authorId="1" shapeId="0">
      <text>
        <r>
          <rPr>
            <sz val="9"/>
            <color indexed="81"/>
            <rFont val="Segoe UI"/>
            <family val="2"/>
            <charset val="238"/>
          </rPr>
          <t xml:space="preserve">D: Difference in methodology </t>
        </r>
      </text>
    </comment>
    <comment ref="N185" authorId="1" shapeId="0">
      <text>
        <r>
          <rPr>
            <sz val="9"/>
            <color indexed="81"/>
            <rFont val="Segoe UI"/>
            <family val="2"/>
            <charset val="238"/>
          </rPr>
          <t xml:space="preserve">D: Difference in methodology </t>
        </r>
      </text>
    </comment>
    <comment ref="Q185" authorId="1" shapeId="0">
      <text>
        <r>
          <rPr>
            <sz val="9"/>
            <color indexed="81"/>
            <rFont val="Segoe UI"/>
            <family val="2"/>
            <charset val="238"/>
          </rPr>
          <t xml:space="preserve">D: Difference in methodology </t>
        </r>
      </text>
    </comment>
    <comment ref="R185" authorId="1" shapeId="0">
      <text>
        <r>
          <rPr>
            <sz val="9"/>
            <color indexed="81"/>
            <rFont val="Segoe UI"/>
            <family val="2"/>
            <charset val="238"/>
          </rPr>
          <t xml:space="preserve">D: Difference in methodology </t>
        </r>
      </text>
    </comment>
    <comment ref="W185" authorId="1" shapeId="0">
      <text>
        <r>
          <rPr>
            <sz val="9"/>
            <color indexed="81"/>
            <rFont val="Segoe UI"/>
            <family val="2"/>
            <charset val="238"/>
          </rPr>
          <t xml:space="preserve">D: Difference in methodology </t>
        </r>
      </text>
    </comment>
    <comment ref="G186" authorId="1" shapeId="0">
      <text>
        <r>
          <rPr>
            <sz val="9"/>
            <color indexed="81"/>
            <rFont val="Segoe UI"/>
            <family val="2"/>
            <charset val="238"/>
          </rPr>
          <t xml:space="preserve">B: Break </t>
        </r>
      </text>
    </comment>
    <comment ref="P186" authorId="1" shapeId="0">
      <text>
        <r>
          <rPr>
            <sz val="9"/>
            <color indexed="81"/>
            <rFont val="Segoe UI"/>
            <family val="2"/>
            <charset val="238"/>
          </rPr>
          <t xml:space="preserve">B: Break </t>
        </r>
      </text>
    </comment>
    <comment ref="T186" authorId="1" shapeId="0">
      <text>
        <r>
          <rPr>
            <sz val="9"/>
            <color indexed="81"/>
            <rFont val="Segoe UI"/>
            <family val="2"/>
            <charset val="238"/>
          </rPr>
          <t xml:space="preserve">B: Break </t>
        </r>
      </text>
    </comment>
    <comment ref="L187" authorId="1" shapeId="0">
      <text>
        <r>
          <rPr>
            <sz val="9"/>
            <color indexed="81"/>
            <rFont val="Segoe UI"/>
            <family val="2"/>
            <charset val="238"/>
          </rPr>
          <t xml:space="preserve">E: Estimated value B: Break </t>
        </r>
      </text>
    </comment>
    <comment ref="AK198" authorId="1" shapeId="0">
      <text>
        <r>
          <rPr>
            <sz val="9"/>
            <color indexed="81"/>
            <rFont val="Segoe UI"/>
            <family val="2"/>
            <charset val="238"/>
          </rPr>
          <t xml:space="preserve">B: Break </t>
        </r>
      </text>
    </comment>
  </commentList>
</comments>
</file>

<file path=xl/sharedStrings.xml><?xml version="1.0" encoding="utf-8"?>
<sst xmlns="http://schemas.openxmlformats.org/spreadsheetml/2006/main" count="15321" uniqueCount="1866">
  <si>
    <t>Popis</t>
  </si>
  <si>
    <t>Zdroj</t>
  </si>
  <si>
    <t>Eurostat</t>
  </si>
  <si>
    <t>Fiškálna udržateľnosť</t>
  </si>
  <si>
    <t>S2</t>
  </si>
  <si>
    <t>OECD</t>
  </si>
  <si>
    <t>Kvalita zdravotnej starostlivosti</t>
  </si>
  <si>
    <t>Bezpečnosť</t>
  </si>
  <si>
    <t>Posledný dostupný rok</t>
  </si>
  <si>
    <t>Pensions</t>
  </si>
  <si>
    <t>Others</t>
  </si>
  <si>
    <t>Implicit tax rate on energy</t>
  </si>
  <si>
    <t>HDP dekompozícia: demografia</t>
  </si>
  <si>
    <t>HDP dekompozícia: trh práce</t>
  </si>
  <si>
    <t>HDP dekompozícia: produktivita práce</t>
  </si>
  <si>
    <t>Belgium</t>
  </si>
  <si>
    <t>Bulgaria</t>
  </si>
  <si>
    <t>Czech Republic</t>
  </si>
  <si>
    <t>Denmark</t>
  </si>
  <si>
    <t>Germany</t>
  </si>
  <si>
    <t>Estonia</t>
  </si>
  <si>
    <t>Spain</t>
  </si>
  <si>
    <t>France</t>
  </si>
  <si>
    <t>Italy</t>
  </si>
  <si>
    <t>Cyprus</t>
  </si>
  <si>
    <t>Latvia</t>
  </si>
  <si>
    <t>Lithuania</t>
  </si>
  <si>
    <t>Luxembourg</t>
  </si>
  <si>
    <t>Hungary</t>
  </si>
  <si>
    <t>Malta</t>
  </si>
  <si>
    <t>Netherlands</t>
  </si>
  <si>
    <t>Austria</t>
  </si>
  <si>
    <t>Poland</t>
  </si>
  <si>
    <t>Romania</t>
  </si>
  <si>
    <t>Slovenia</t>
  </si>
  <si>
    <t>Slovakia</t>
  </si>
  <si>
    <t>Finland</t>
  </si>
  <si>
    <t>Sweden</t>
  </si>
  <si>
    <t>United-Kingdom</t>
  </si>
  <si>
    <t>Australia</t>
  </si>
  <si>
    <t/>
  </si>
  <si>
    <t>Canada</t>
  </si>
  <si>
    <t>Greece</t>
  </si>
  <si>
    <t>Iceland</t>
  </si>
  <si>
    <t>Ireland</t>
  </si>
  <si>
    <t>Japan</t>
  </si>
  <si>
    <t>Korea</t>
  </si>
  <si>
    <t>Mexico</t>
  </si>
  <si>
    <t>New Zealand</t>
  </si>
  <si>
    <t>Norway</t>
  </si>
  <si>
    <t>Portugal</t>
  </si>
  <si>
    <t>Slovak Republic</t>
  </si>
  <si>
    <t>Switzerland</t>
  </si>
  <si>
    <t>Turkey</t>
  </si>
  <si>
    <t>United Kingdom</t>
  </si>
  <si>
    <t>United States</t>
  </si>
  <si>
    <t>Chile</t>
  </si>
  <si>
    <t>Israel</t>
  </si>
  <si>
    <t>priemer</t>
  </si>
  <si>
    <t>Albania</t>
  </si>
  <si>
    <t>Brazil</t>
  </si>
  <si>
    <t>Colombia</t>
  </si>
  <si>
    <t>Costa Rica</t>
  </si>
  <si>
    <t>Croatia</t>
  </si>
  <si>
    <t>Chinese Taipei</t>
  </si>
  <si>
    <t>Indonesia</t>
  </si>
  <si>
    <t>Jordan</t>
  </si>
  <si>
    <t>Montenegro</t>
  </si>
  <si>
    <t>Peru</t>
  </si>
  <si>
    <t>Qatar</t>
  </si>
  <si>
    <t>Singapore</t>
  </si>
  <si>
    <t>Thailand</t>
  </si>
  <si>
    <t>Tunisia</t>
  </si>
  <si>
    <t>United Arab Emirates</t>
  </si>
  <si>
    <t>m</t>
  </si>
  <si>
    <t>Uruguay</t>
  </si>
  <si>
    <t>Viet Nam</t>
  </si>
  <si>
    <t>Country</t>
  </si>
  <si>
    <t>United States of America</t>
  </si>
  <si>
    <t>Russia</t>
  </si>
  <si>
    <t>1995</t>
  </si>
  <si>
    <t>1996</t>
  </si>
  <si>
    <t>1997</t>
  </si>
  <si>
    <t>1998</t>
  </si>
  <si>
    <t>1999</t>
  </si>
  <si>
    <t>2000</t>
  </si>
  <si>
    <t>2001</t>
  </si>
  <si>
    <t>2002</t>
  </si>
  <si>
    <t>2003</t>
  </si>
  <si>
    <t>2004</t>
  </si>
  <si>
    <t>2005</t>
  </si>
  <si>
    <t>2006</t>
  </si>
  <si>
    <t>2007</t>
  </si>
  <si>
    <t>2008</t>
  </si>
  <si>
    <t>2009</t>
  </si>
  <si>
    <t>2010</t>
  </si>
  <si>
    <t>2011</t>
  </si>
  <si>
    <t>2012</t>
  </si>
  <si>
    <t>High Tech Exports</t>
  </si>
  <si>
    <t>EÚ28</t>
  </si>
  <si>
    <t>Indikátor</t>
  </si>
  <si>
    <t>:</t>
  </si>
  <si>
    <t>This indicator is defined as the ratio between energy tax revenues and final energy consumption calculated for a calendar year. Energy tax revenues are measured in euro (deflated) and the final energy consumption as toe (tonnes of oil equivalent)</t>
  </si>
  <si>
    <t>Výsledkový indikátor</t>
  </si>
  <si>
    <t>Last update</t>
  </si>
  <si>
    <t>Extracted on</t>
  </si>
  <si>
    <t>Source of data</t>
  </si>
  <si>
    <t>UNIT</t>
  </si>
  <si>
    <t>GEO/TIME</t>
  </si>
  <si>
    <t>Germany (until 1990 former territory of the FRG)</t>
  </si>
  <si>
    <t>2013</t>
  </si>
  <si>
    <t>INDIC_NA</t>
  </si>
  <si>
    <t>Gross domestic product at market prices</t>
  </si>
  <si>
    <t>Special value:</t>
  </si>
  <si>
    <t>not available</t>
  </si>
  <si>
    <t>EÚ27</t>
  </si>
  <si>
    <t>Citácie na výskumníka</t>
  </si>
  <si>
    <t>Time</t>
  </si>
  <si>
    <t>i</t>
  </si>
  <si>
    <t>geo\time</t>
  </si>
  <si>
    <t>2014</t>
  </si>
  <si>
    <t>Source of Data:</t>
  </si>
  <si>
    <t>Last update:</t>
  </si>
  <si>
    <t>Date of extraction:</t>
  </si>
  <si>
    <t>Hyperlink to the table:</t>
  </si>
  <si>
    <t>General Disclaimer of the EC website:</t>
  </si>
  <si>
    <t>http://ec.europa.eu/geninfo/legal_notices_en.htm</t>
  </si>
  <si>
    <t>Short Description:</t>
  </si>
  <si>
    <t>Code:</t>
  </si>
  <si>
    <t>Počiatočná rozpočtová pozícia</t>
  </si>
  <si>
    <t>Penzie</t>
  </si>
  <si>
    <t>Zdravotná a dlhodobá starostlivosť</t>
  </si>
  <si>
    <t>At-risk-of-poverty rate by poverty threshold, age and sex (source: SILC) [ilc_li02]</t>
  </si>
  <si>
    <t>Percentage of total population</t>
  </si>
  <si>
    <t>INDIC_IL</t>
  </si>
  <si>
    <t>SEX</t>
  </si>
  <si>
    <t>Total</t>
  </si>
  <si>
    <t>AGE</t>
  </si>
  <si>
    <t>European Union (28 countries)</t>
  </si>
  <si>
    <t>European Union (15 countries)</t>
  </si>
  <si>
    <t>Euro area (18 countries)</t>
  </si>
  <si>
    <t>Euro area (17 countries)</t>
  </si>
  <si>
    <t>Former Yugoslav Republic of Macedonia, the</t>
  </si>
  <si>
    <t>At risk of poverty rate (cut-off point: 40% of median equivalised income)</t>
  </si>
  <si>
    <t>FOS07</t>
  </si>
  <si>
    <t>SECTPERF</t>
  </si>
  <si>
    <t>Business enterprise sector</t>
  </si>
  <si>
    <t>Iné (školstvo a dávky v nezamestnanosti)</t>
  </si>
  <si>
    <t>Miera obyvateľstva s univerzitným vzdelaním (25-64)</t>
  </si>
  <si>
    <t>Spotreba alkoholu</t>
  </si>
  <si>
    <t>Výdavky na zdravotníctvo (% z HDP)</t>
  </si>
  <si>
    <t>From 25 to 64 years</t>
  </si>
  <si>
    <t>Percentage</t>
  </si>
  <si>
    <t>Unit</t>
  </si>
  <si>
    <t>1990</t>
  </si>
  <si>
    <t>1991</t>
  </si>
  <si>
    <t>1992</t>
  </si>
  <si>
    <t>1993</t>
  </si>
  <si>
    <t>1994</t>
  </si>
  <si>
    <t>..</t>
  </si>
  <si>
    <t>Dataset: Strictness of employment protection – individual and collective dismissals (regular contracts)</t>
  </si>
  <si>
    <t>Family type</t>
  </si>
  <si>
    <t>Indicator</t>
  </si>
  <si>
    <t>Year</t>
  </si>
  <si>
    <t>OECD - Average</t>
  </si>
  <si>
    <t>Average tax wedge</t>
  </si>
  <si>
    <t>Single person at 67% of average earnings, no child</t>
  </si>
  <si>
    <t>Two-earner married couple, one at 100% of average earnings and the other at 33 %, 2 children</t>
  </si>
  <si>
    <t>Two-earner married couple, one at 100% of average earnings and the other at 33 %, no child</t>
  </si>
  <si>
    <t>Two-earner married couple, one at 100% of average earnings and the other at 67 %, 2 children</t>
  </si>
  <si>
    <t>From 15 to 64 years</t>
  </si>
  <si>
    <t>ISCED11</t>
  </si>
  <si>
    <t>Less than primary, primary and lower secondary education (levels 0-2)</t>
  </si>
  <si>
    <t>Upper secondary and post-secondary non-tertiary education (levels 3 and 4)</t>
  </si>
  <si>
    <t>Tertiary education (levels 5-8)</t>
  </si>
  <si>
    <t>Miera nezamestnanosti ľudí so základným vzdelaním (ISCED 0-2)</t>
  </si>
  <si>
    <t>Miera nezamestnanosti ľudí so stredoškolským vzdelaním (ISCED 3-4)</t>
  </si>
  <si>
    <t>Function</t>
  </si>
  <si>
    <t>Provider</t>
  </si>
  <si>
    <t>Variable</t>
  </si>
  <si>
    <t>Legend:</t>
  </si>
  <si>
    <t>Dlhodobá nezamestnanosť</t>
  </si>
  <si>
    <t>Dataset: Income Distribution and Poverty</t>
  </si>
  <si>
    <t>Measure</t>
  </si>
  <si>
    <t>Age group</t>
  </si>
  <si>
    <t>Total population</t>
  </si>
  <si>
    <t>Definition</t>
  </si>
  <si>
    <t>Current definition</t>
  </si>
  <si>
    <t>Dataset: Public expenditure and participant stocks on LMP</t>
  </si>
  <si>
    <t>Frequency</t>
  </si>
  <si>
    <t>Programmes</t>
  </si>
  <si>
    <t>Public expenditure as a percentage of GDP</t>
  </si>
  <si>
    <t>Priemerný daňový klin, slobodný, 67% priemernej mzdy, bez dieťaťa</t>
  </si>
  <si>
    <t>Priemerný daňový klin, dvojica, bezdetná, 100 a 33% priemernej mzdy</t>
  </si>
  <si>
    <t>Priemerný daňový klin, dvojica, 2 deti, 100 a 33% priemernej mzdy</t>
  </si>
  <si>
    <t>Priemerný daňový klin, dvojica, 2 deti, 100 a 67% priemernej mzdy</t>
  </si>
  <si>
    <t>Pasca neaktivity - slobodný, bezdetný, 33% priemernej mzdy</t>
  </si>
  <si>
    <t>Pasca neaktivity - dvojica, bezdetná, 33 a 67 % priemernej mzdy</t>
  </si>
  <si>
    <t>Pasca neaktivity - dvojica, 2 deti, 33 a 0 % priemernej mzdy</t>
  </si>
  <si>
    <t>Pasca neaktivity - dvojica, 2 deti, 33 a 67 % priemernej mzdy</t>
  </si>
  <si>
    <t>Kvalita života</t>
  </si>
  <si>
    <t>Dataset: LFS by sex and age</t>
  </si>
  <si>
    <t>Series</t>
  </si>
  <si>
    <t>(Unemployed 15-29/Unemployed 15-64)/(Labour force 15-29/Labour force 15-64)</t>
  </si>
  <si>
    <t>Sex</t>
  </si>
  <si>
    <t>All persons</t>
  </si>
  <si>
    <t>Annual</t>
  </si>
  <si>
    <t>Unemployment</t>
  </si>
  <si>
    <t>Age</t>
  </si>
  <si>
    <t>15 to 64</t>
  </si>
  <si>
    <t>OECD countries</t>
  </si>
  <si>
    <t>15 to 24</t>
  </si>
  <si>
    <t>25 to 29</t>
  </si>
  <si>
    <t>Labour Force</t>
  </si>
  <si>
    <t>Relatívna nezamestnanosť mladých (15-29) - podiel nezamestnaných mladých na všetkých nezamestnaných upravený o demografiu</t>
  </si>
  <si>
    <t>This document and any map included herein are without prejudice to the status of or sovereignty over any territory, to the delimitation of international frontiers and boundaries and to the name of any territory, city or area.</t>
  </si>
  <si>
    <t>Primary education</t>
  </si>
  <si>
    <t>OECD average</t>
  </si>
  <si>
    <t>n:</t>
  </si>
  <si>
    <t>Nil or less than 0.005</t>
  </si>
  <si>
    <t>Aktívne politiky trhu práce na vzdelávanie (% z HDP)</t>
  </si>
  <si>
    <t>Výdavky na aktívne politiky trhu práce na vzdelávanie (% HDP)</t>
  </si>
  <si>
    <t>Women</t>
  </si>
  <si>
    <t>Miera absolventov doktorandského štúdia</t>
  </si>
  <si>
    <t>Hotovostné platby domácností na zdravotníctvo (% z celkových výdavkov na zdravotníctvo)</t>
  </si>
  <si>
    <t>Hotovostné platby domácností na zdravotníctvo</t>
  </si>
  <si>
    <t>DK</t>
  </si>
  <si>
    <t>CITIZEN</t>
  </si>
  <si>
    <t>Thousand</t>
  </si>
  <si>
    <t>European Union (27 countries)</t>
  </si>
  <si>
    <t>Euro area (19 countries)</t>
  </si>
  <si>
    <t>GDP and main components (output, expenditure and income) [nama_10_gdp]</t>
  </si>
  <si>
    <t>Current prices, million euro</t>
  </si>
  <si>
    <t>NA_ITEM</t>
  </si>
  <si>
    <t>Euro area (EA11-2000, EA12-2006, EA13-2007, EA15-2008, EA16-2010, EA17-2013, EA18-2014, EA19)</t>
  </si>
  <si>
    <t>Euro area (12 countries)</t>
  </si>
  <si>
    <t>Population and employment [nama_10_pe]</t>
  </si>
  <si>
    <t>Thousand persons</t>
  </si>
  <si>
    <t>Total population national concept</t>
  </si>
  <si>
    <t>Total employment domestic concept</t>
  </si>
  <si>
    <t>Y/L</t>
  </si>
  <si>
    <t>Produktivita</t>
  </si>
  <si>
    <t>L/LF</t>
  </si>
  <si>
    <t>Miera zamestnanosti</t>
  </si>
  <si>
    <t>Miera participácie</t>
  </si>
  <si>
    <t>LF/POP</t>
  </si>
  <si>
    <t>HDP dekompozícia: demografia (miera participácie)</t>
  </si>
  <si>
    <t>HDP dekompozícia: trh práce (miera zamestnanosti)</t>
  </si>
  <si>
    <t>CHL</t>
  </si>
  <si>
    <t>MEX</t>
  </si>
  <si>
    <t>SVK</t>
  </si>
  <si>
    <t>TUR</t>
  </si>
  <si>
    <t>IRL</t>
  </si>
  <si>
    <t>EST</t>
  </si>
  <si>
    <t>KOR</t>
  </si>
  <si>
    <t>HUN</t>
  </si>
  <si>
    <t>POL</t>
  </si>
  <si>
    <t>GBR</t>
  </si>
  <si>
    <t>BEL</t>
  </si>
  <si>
    <t>CHE</t>
  </si>
  <si>
    <t>DNK</t>
  </si>
  <si>
    <t>ITA</t>
  </si>
  <si>
    <t>PRT</t>
  </si>
  <si>
    <t>USA</t>
  </si>
  <si>
    <t>CAN</t>
  </si>
  <si>
    <t>AUT</t>
  </si>
  <si>
    <t>CZE</t>
  </si>
  <si>
    <t>DEU</t>
  </si>
  <si>
    <t>FRA</t>
  </si>
  <si>
    <t>SVN</t>
  </si>
  <si>
    <t>NOR</t>
  </si>
  <si>
    <t>NZL</t>
  </si>
  <si>
    <t>AUS</t>
  </si>
  <si>
    <t>NLD</t>
  </si>
  <si>
    <t>GRC</t>
  </si>
  <si>
    <t>ESP</t>
  </si>
  <si>
    <t>FIN</t>
  </si>
  <si>
    <t>JPN</t>
  </si>
  <si>
    <t>SWE</t>
  </si>
  <si>
    <t>Celkové výdavky vlády (ako % HDP)</t>
  </si>
  <si>
    <t>Information on data for Israel: http://dx.doi.org/10.1787/888932315602.</t>
  </si>
  <si>
    <t>Celkové výdavky vlády (ako % y HDP)</t>
  </si>
  <si>
    <t>B:</t>
  </si>
  <si>
    <t>Break</t>
  </si>
  <si>
    <t>P:</t>
  </si>
  <si>
    <t>Provisional value</t>
  </si>
  <si>
    <t>Skóre</t>
  </si>
  <si>
    <t xml:space="preserve">Príjem a bohatstvo </t>
  </si>
  <si>
    <t>Trh práce</t>
  </si>
  <si>
    <t>Iné (školstvo, dávky)</t>
  </si>
  <si>
    <t>Flexibilita zákonníka práce - dočasné kontrakty</t>
  </si>
  <si>
    <t xml:space="preserve">Flexibilita zákonníka práce - individuálne a kolektívne prepúšťanie </t>
  </si>
  <si>
    <t>% of population aged 15+ who are daily smokers</t>
  </si>
  <si>
    <t>Miera nezamestnanosti ľudí s vysokoškolským vzdelaním (ISCED 5-8)</t>
  </si>
  <si>
    <t>Príjem a bohatstvo</t>
  </si>
  <si>
    <t>Výdavky na žiaka základného školstva</t>
  </si>
  <si>
    <t>Nezamestnanosť ľudí so základným vzdelaním</t>
  </si>
  <si>
    <t>Nezamestnanosť ľudí so stredoškolským vzdelaním</t>
  </si>
  <si>
    <t>Miera nezamestnanosti ľudí s vysokoškolským základným</t>
  </si>
  <si>
    <t>Výdavky na zdravotníctvo (% HDP)</t>
  </si>
  <si>
    <t>Doplnkový indikátor</t>
  </si>
  <si>
    <t>Relatívna nezamestnanosť starších (55-64) - podiel nezamestnaných starších na všetkých nezamestnaných upravený o demografiu</t>
  </si>
  <si>
    <t>Energetické dane (implicitné zdanenie energií)</t>
  </si>
  <si>
    <t xml:space="preserve">HDP dekompozícia </t>
  </si>
  <si>
    <t>Flexibilita zákonníka práce</t>
  </si>
  <si>
    <t>lfsa_agan, nama_10_gdp, nama_10_pe</t>
  </si>
  <si>
    <t>Pasca neaktivity</t>
  </si>
  <si>
    <t>Miera nezamestnanosti ľudí podľa vzdelania</t>
  </si>
  <si>
    <t xml:space="preserve">Efektivita zdravotníctva </t>
  </si>
  <si>
    <t>Rozdiel v predpovedanej dĺžke života od skutočnej podľa modelu IFP (Filko at al., 2014)</t>
  </si>
  <si>
    <t>Zdroj: OECD</t>
  </si>
  <si>
    <t>Miera chudoby</t>
  </si>
  <si>
    <t>Hotovostné platby domácností na zdravotníctvo ako percento celkových výdavkov na zdravotníctvo. Zdroj: OECD</t>
  </si>
  <si>
    <t>Celkové výdavky na zdravotnícku starostlivosť ako percento HDP. Zdroj: OECD</t>
  </si>
  <si>
    <t>HDP na hlavu v parite kúpnej sily. Zdroj: Eurostat</t>
  </si>
  <si>
    <t>Indikátor je vypočítaný ako priemer zamestnanosti a dlhodobej nezamestnanosti. Zdroj: OECD</t>
  </si>
  <si>
    <t>Platy učiteľov základných škôl</t>
  </si>
  <si>
    <t>Priemerné daňové kliny</t>
  </si>
  <si>
    <t>Relatívna zamestnanosť žien</t>
  </si>
  <si>
    <t>Efektivita zdravotnej starostlivosti</t>
  </si>
  <si>
    <t>Relatívna nezamestnanosť mladých na nezamestnaných (15-29)</t>
  </si>
  <si>
    <t>Korea, Rep.</t>
  </si>
  <si>
    <t>AVERAGE</t>
  </si>
  <si>
    <t>Podnikateľské prostredie (Doing Business)</t>
  </si>
  <si>
    <t>Cezhraničný obchod</t>
  </si>
  <si>
    <t>Ochrana minoritných 
investorov</t>
  </si>
  <si>
    <t>Platenie daní</t>
  </si>
  <si>
    <t>Začatie podnikania</t>
  </si>
  <si>
    <t>Stavebné povolenia</t>
  </si>
  <si>
    <t>Zriadenie 
elektrickej prípojky</t>
  </si>
  <si>
    <t>Vymáhanie záväzkov</t>
  </si>
  <si>
    <t>Riešenie insolventnosti</t>
  </si>
  <si>
    <t>Získanie úveru</t>
  </si>
  <si>
    <t>Registrovanie majetku</t>
  </si>
  <si>
    <t>Inovačná výkonosť (High Tech Export)</t>
  </si>
  <si>
    <t>Kvalita výskumu a vysokého školstva (citácie na výskumníka)</t>
  </si>
  <si>
    <t>Inovačná výkonnosť</t>
  </si>
  <si>
    <t>Kvalita výskumu a VŠ</t>
  </si>
  <si>
    <t>Podnikateľké prostredie</t>
  </si>
  <si>
    <t>Zriadenie elektrickej prípojky</t>
  </si>
  <si>
    <t>Relatívna zamestnanosť žien (15-64)</t>
  </si>
  <si>
    <t>Náklady a čas potrebný v jednotlivých fázach podnikania od začatia až po ukončenie. Viac k metodike získavania dát na http://www.doingbusiness.org/
Zdroj: World Bank</t>
  </si>
  <si>
    <t>Daňová medzera na DPH</t>
  </si>
  <si>
    <t>Daňová medzera na DPH (v %)</t>
  </si>
  <si>
    <t>FI</t>
  </si>
  <si>
    <t>NL</t>
  </si>
  <si>
    <t>LU</t>
  </si>
  <si>
    <t>SE</t>
  </si>
  <si>
    <t>PT</t>
  </si>
  <si>
    <t>SI</t>
  </si>
  <si>
    <t>BE</t>
  </si>
  <si>
    <t>DE</t>
  </si>
  <si>
    <t>UK</t>
  </si>
  <si>
    <t>IE</t>
  </si>
  <si>
    <t>AT</t>
  </si>
  <si>
    <t>EE</t>
  </si>
  <si>
    <t>FR</t>
  </si>
  <si>
    <t>ES</t>
  </si>
  <si>
    <t>BG</t>
  </si>
  <si>
    <t>CZ</t>
  </si>
  <si>
    <t>HU</t>
  </si>
  <si>
    <t>PL</t>
  </si>
  <si>
    <t>MT</t>
  </si>
  <si>
    <t>IT</t>
  </si>
  <si>
    <t>LV</t>
  </si>
  <si>
    <t>LT</t>
  </si>
  <si>
    <t>SK</t>
  </si>
  <si>
    <t>RO</t>
  </si>
  <si>
    <t>Podiel zamestnanosti žien na celkovej zamestnanosti upravený o demografiu: (Women employment 15-64/Employment 15-64)/(Women labour force 15-64/Labour force 15-64). Zdroj: IFP podľa Eurostat</t>
  </si>
  <si>
    <t>Podnikateľské prostredie</t>
  </si>
  <si>
    <t>Zdravie</t>
  </si>
  <si>
    <t>Health</t>
  </si>
  <si>
    <t>Fiscal sustainability</t>
  </si>
  <si>
    <t>R&amp;D and universities</t>
  </si>
  <si>
    <t>Business environment</t>
  </si>
  <si>
    <t>Wealth</t>
  </si>
  <si>
    <t>Relatívna nezamestnanosť starších nezamestnaných (55-64)</t>
  </si>
  <si>
    <t>http://appsso.eurostat.ec.europa.eu/nui/show.do?dataset=htec_si_exp4&amp;lang=en</t>
  </si>
  <si>
    <t>High-tech exports - Exports of high technology products as a share of total exports (from 2007, SITC Rev. 4)[htec_si_exp4]</t>
  </si>
  <si>
    <t>2015</t>
  </si>
  <si>
    <t>Employment/population ratio</t>
  </si>
  <si>
    <t>Unemployment rates by sex, age and educational attainment level (%) [lfsq_urgaed]</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</si>
  <si>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HasMetadata="true" HasOnlyUnitMetadata="false"&gt;&lt;Name LocaleIsoCode="en"&gt;Australia&lt;/Name&gt;&lt;Name LocaleIsoCode="fr"&gt;Australie&lt;/Name&gt;&lt;/Member&gt;&lt;Member Code="AUT" HasMetadata="true" HasOnlyUnitMetadata="false"&gt;&lt;Name LocaleIsoCode="en"&gt;Austria&lt;/Name&gt;&lt;Name LocaleIsoCode="fr"&gt;Autriche&lt;/Name&gt;&lt;/Member&gt;&lt;Member Code="BEL" HasMetadata="true" HasOnlyUnitMetadata="false"&gt;&lt;Name LocaleIsoCode="en"&gt;Belgium&lt;/Name&gt;&lt;Name LocaleIsoCode="fr"&gt;Belgique&lt;/Name&gt;&lt;/Member&gt;&lt;Member Code="CAN" HasMetadata="true" HasOnlyUnitMetadata="false"&gt;&lt;Name LocaleIsoCode="en"&gt;Canada&lt;/Name&gt;&lt;Name LocaleIsoCode="fr"&gt;Canada&lt;/Name&gt;&lt;/Member&gt;&lt;Member Code="CHL" HasMetadata="true" HasOnlyUnitMetadata="false"&gt;&lt;Name LocaleIsoCode="en"&gt;Chile&lt;/Name&gt;&lt;Name LocaleIsoCode="fr"&gt;Chili&lt;/Name&gt;&lt;/Member&gt;&lt;Member Code="CZE" HasMetadata="true" HasOnlyUnitMetadata="false"&gt;&lt;Name LocaleIsoCode="en"&gt;Czech Republic&lt;/Name&gt;&lt;Name LocaleIsoCode="fr"&gt;République tchèque&lt;/Name&gt;&lt;/Member&gt;&lt;Member Code="DNK" HasMetadata="true" HasOnlyUnitMetadata="false"&gt;&lt;Name LocaleIsoCode="en"&gt;Denmark&lt;/Name&gt;&lt;Name LocaleIsoCode="fr"&gt;Danemark&lt;/Name&gt;&lt;/Member&gt;&lt;Member Code="EST" HasMetadata="true" HasOnlyUnitMetadata="false"&gt;&lt;Name LocaleIsoCode="en"&gt;Estonia&lt;/Name&gt;&lt;Name LocaleIsoCode="fr"&gt;Estonie&lt;/Name&gt;&lt;/Member&gt;&lt;Member Code="FIN" HasMetadata="true" HasOnlyUnitMetadata="false"&gt;&lt;Name LocaleIsoCode="en"&gt;Finland&lt;/Name&gt;&lt;Name LocaleIsoCode="fr"&gt;Finlande&lt;/Name&gt;&lt;/Member&gt;&lt;Member Code="FRA" HasMetadata="true"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HasMetadata="true" HasOnlyUnitMetadata="false"&gt;&lt;Name LocaleIsoCode="en"&gt;Greece&lt;/Name&gt;&lt;Name LocaleIsoCode="fr"&gt;Grèce&lt;/Name&gt;&lt;/Member&gt;&lt;Member Code="HUN" HasMetadata="true" HasOnlyUnitMetadata="false"&gt;&lt;Name LocaleIsoCode="en"&gt;Hungary&lt;/Name&gt;&lt;Name LocaleIsoCode="fr"&gt;Hongrie&lt;/Name&gt;&lt;/Member&gt;&lt;Member Code="ISL" HasMetadata="true" HasOnlyUnitMetadata="false"&gt;&lt;Name LocaleIsoCode="en"&gt;Iceland&lt;/Name&gt;&lt;Name LocaleIsoCode="fr"&gt;Islande&lt;/Name&gt;&lt;/Member&gt;&lt;Member Code="IRL" HasMetadata="true" HasOnlyUnitMetadata="false"&gt;&lt;Name LocaleIsoCode="en"&gt;Ireland&lt;/Name&gt;&lt;Name LocaleIsoCode="fr"&gt;Irlande&lt;/Name&gt;&lt;/Member&gt;&lt;Member Code="ISR" HasMetadata="true" HasOnlyUnitMetadata="false"&gt;&lt;Name LocaleIsoCode="en"&gt;Israel&lt;/Name&gt;&lt;Name LocaleIsoCode="fr"&gt;Israel&lt;/Name&gt;&lt;/Member&gt;&lt;Member Code="ITA" HasMetadata="true" HasOnlyUnitMetadata="false"&gt;&lt;Name LocaleIsoCode="en"&gt;Italy&lt;/Name&gt;&lt;Name LocaleIsoCode="fr"&gt;Italie&lt;/Name&gt;&lt;/Member&gt;&lt;Member Code="JPN" HasMetadata="true" HasOnlyUnitMetadata="false"&gt;&lt;Name LocaleIsoCode="en"&gt;Japan&lt;/Name&gt;&lt;Name LocaleIsoCode="fr"&gt;Japon&lt;/Name&gt;&lt;/Member&gt;&lt;Member Code="KOR" HasMetadata="true" HasOnlyUnitMetadata="false"&gt;&lt;Name LocaleIsoCode="en"&gt;Korea&lt;/Name&gt;&lt;Name LocaleIsoCode="fr"&gt;Corée&lt;/Name&gt;&lt;/Member&gt;&lt;Member Code="LVA" HasOnlyUnitMetadata="false"&gt;&lt;Name LocaleIsoCode="en"&gt;Latvia&lt;/Name&gt;&lt;Name LocaleIsoCode="fr"&gt;Lettonie&lt;/Name&gt;&lt;/Member&gt;&lt;Member Code="LUX" HasMetadata="true" HasOnlyUnitMetadata="false"&gt;&lt;Name LocaleIsoCode="en"&gt;Luxembourg&lt;/Name&gt;&lt;Name LocaleIsoCode="fr"&gt;Luxembourg&lt;/Name&gt;&lt;/Member&gt;&lt;Member Code="MEX" HasMetadata="true" HasOnlyUnitMetadata="false"&gt;&lt;Name LocaleIsoCode="en"&gt;Mexico&lt;/Name&gt;&lt;Name LocaleIsoCode="fr"&gt;Mexique&lt;/Name&gt;&lt;/Member&gt;&lt;Member Code="NLD" HasMetadata="true" HasOnlyUnitMetadata="false"&gt;&lt;Name LocaleIsoCode="en"&gt;Netherlands&lt;/Name&gt;&lt;Name LocaleIsoCode="fr"&gt;Pays Bas&lt;/Name&gt;&lt;/Member&gt;&lt;Member Code="NZL" HasMetadata="true" HasOnlyUnitMetadata="false"&gt;&lt;Name LocaleIsoCode="en"&gt;New Zealand&lt;/Name&gt;&lt;Name LocaleIsoCode="fr"&gt;Nouvelle-Zélande&lt;/Name&gt;&lt;/Member&gt;&lt;Member Code="NOR" HasMetadata="true" HasOnlyUnitMetadata="false"&gt;&lt;Name LocaleIsoCode="en"&gt;Norway&lt;/Name&gt;&lt;Name LocaleIsoCode="fr"&gt;Norvège&lt;/Name&gt;&lt;/Member&gt;&lt;Member Code="POL" HasMetadata="true" HasOnlyUnitMetadata="false"&gt;&lt;Name LocaleIsoCode="en"&gt;Poland&lt;/Name&gt;&lt;Name LocaleIsoCode="fr"&gt;Pologne&lt;/Name&gt;&lt;/Member&gt;&lt;Member Code="PRT" HasMetadata="true" HasOnlyUnitMetadata="false"&gt;&lt;Name LocaleIsoCode="en"&gt;Portugal&lt;/Name&gt;&lt;Name LocaleIsoCode="fr"&gt;Portugal&lt;/Name&gt;&lt;/Member&gt;&lt;Member Code="SVK" HasMetadata="true"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HasMetadata="true" HasOnlyUnitMetadata="false"&gt;&lt;Name LocaleIsoCode="en"&gt;Spain&lt;/Name&gt;&lt;Name LocaleIsoCode="fr"&gt;Espagne&lt;/Name&gt;&lt;/Member&gt;&lt;Member Code="SWE" HasMetadata="true" HasOnlyUnitMetadata="false"&gt;&lt;Name LocaleIsoCode="en"&gt;Sweden&lt;/Name&gt;&lt;Name LocaleIsoCode="fr"&gt;Suède&lt;/Name&gt;&lt;/Member&gt;&lt;Member Code="CHE" HasMetadata="true" HasOnlyUnitMetadata="false"&gt;&lt;Name LocaleIsoCode="en"&gt;Switzerland&lt;/Name&gt;&lt;Name LocaleIsoCode="fr"&gt;Suisse&lt;/Name&gt;&lt;/Member&gt;&lt;Member Code="TUR" HasMetadata="true" HasOnlyUnitMetadata="false"&gt;&lt;Name LocaleIsoCode="en"&gt;Turkey&lt;/Name&gt;&lt;Name LocaleIsoCode="fr"&gt;Turquie&lt;/Name&gt;&lt;/Member&gt;&lt;Member Code="GBR" HasMetadata="true" HasOnlyUnitMetadata="false"&gt;&lt;Name LocaleIsoCode="en"&gt;United Kingdom&lt;/Name&gt;&lt;Name LocaleIsoCode="fr"&gt;Royaume-Uni&lt;/Name&gt;&lt;/Member&gt;&lt;Member Code="USA" HasMetadata="true" HasOnlyUnitMetadata="false"&gt;&lt;Name LocaleIsoCode="en"&gt;United States&lt;/Name&gt;&lt;Name LocaleIsoCode="fr"&gt;États-Unis&lt;/Name&gt;&lt;/Member&gt;&lt;Member Code="OECD" HasMetadata="true" HasOnlyUnitMetadata="false"&gt;&lt;Name LocaleIsoCode="en"&gt;OECD countries&lt;/Name&gt;&lt;Name LocaleIsoCode="fr"&gt;Pays OCDE&lt;/Name&gt;&lt;/Member&gt;&lt;Member Code="EU22" HasOnlyUnitMetadata="false"&gt;&lt;Name LocaleIsoCode="en"&gt;European Union 22&lt;/Name&gt;&lt;Name LocaleIsoCode="fr"&gt;Union Européenne 22&lt;/Name&gt;&lt;/Member&gt;&lt;Member Code="EU15" HasOnlyUnitMetadata="false"&gt;&lt;Name LocaleIsoCode="en"&gt;European Union 15&lt;/Name&gt;&lt;Name LocaleIsoCode="fr"&gt;Union Européenne 15&lt;/Name&gt;&lt;/Member&gt;&lt;Member Code="EU28" HasOnlyUnitMetadata="false"&gt;&lt;Name LocaleIsoCode="en"&gt;European Union 28&lt;/Name&gt;&lt;Name LocaleIsoCode="fr"&gt;Union Européenne 28&lt;/Name&gt;&lt;/Member&gt;&lt;/Dimension&gt;&lt;Dimension Code="TIME" CommonCode="TIME"&gt;&lt;Name LocaleIsoCode="en"&gt;Time&lt;/Name&gt;&lt;Name LocaleIsoCode="fr"&gt;Temps&lt;/Name&gt;&lt;Member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LocaleIsoCode="fr"&gt;2013&lt;/Name&gt;&lt;/Member&gt;&lt;Member Code="2014"&gt;&lt;Name LocaleIsoCode="en"&gt;2014&lt;/Name&gt;&lt;Name LocaleIsoCode="fr"&gt;2014&lt;/Name&gt;&lt;/Member&gt;&lt;Member Code="2015"&gt;&lt;Name LocaleIsoCode="en"&gt;2015&lt;/Name&gt;&lt;Name LocaleIsoCode="fr"&gt;2015&lt;/Name&gt;&lt;/Member&gt;&lt;/Dimension&gt;&lt;Dimension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 IsDisplayed="true"&gt;&lt;Name LocaleIsoCode="en"&gt;15 to 24&lt;/Name&gt;&lt;Name LocaleIsoCode="fr"&gt;15 à 24&lt;/Name&gt;&lt;/Member&gt;&lt;Member Code="1564"&gt;&lt;Name LocaleIsoCode="en"&gt;15 to 64&lt;/Name&gt;&lt;Name LocaleIsoCode="fr"&gt;15 à 64&lt;/Name&gt;&lt;/Member&gt;&lt;Member Code="2024"&gt;&lt;Name LocaleIsoCode="en"&gt;20 to 24&lt;/Name&gt;&lt;Name LocaleIsoCode="fr"&gt;20 à 24&lt;/Name&gt;&lt;/Member&gt;&lt;Member Code="2529"&gt;&lt;Name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Code="L"&gt;&lt;Name LocaleIsoCode="en"&gt;Labour Force&lt;/Name&gt;&lt;Name LocaleIsoCode="fr"&gt;Population active&lt;/Name&gt;&lt;/Member&gt;&lt;Member Code="P"&gt;&lt;Name LocaleIsoCode="en"&gt;Population&lt;/Name&gt;&lt;Name LocaleIsoCode="fr"&gt;Population&lt;/Name&gt;&lt;/Member&gt;&lt;Member Code="U" IsDisplayed="true"&gt;&lt;Name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Annual="1990"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</si>
  <si>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Persons, Thousands</t>
  </si>
  <si>
    <t>55 to 64</t>
  </si>
  <si>
    <t>(women employed 15-64/all employed 15-64)/(women labour force 15-64/ all labour force 15-64)</t>
  </si>
  <si>
    <t>Employment</t>
  </si>
  <si>
    <t>Methodology</t>
  </si>
  <si>
    <t>TIME</t>
  </si>
  <si>
    <t>GEO/INDIC_HE</t>
  </si>
  <si>
    <t>Moderná ekonomika</t>
  </si>
  <si>
    <t>Udržateľné a nízkouhlíkové hospodárstvo</t>
  </si>
  <si>
    <t>Disclaimer: http://oe.cd/disclaimer</t>
  </si>
  <si>
    <t xml:space="preserve"> </t>
  </si>
  <si>
    <t>Dataset: Non-Medical Determinants of Health</t>
  </si>
  <si>
    <t>Alcohol consumption</t>
  </si>
  <si>
    <t>Liters per capita (15+)</t>
  </si>
  <si>
    <t>E:</t>
  </si>
  <si>
    <t>Estimated value</t>
  </si>
  <si>
    <t>Tobacco consumption</t>
  </si>
  <si>
    <t>D:</t>
  </si>
  <si>
    <t>Difference in methodology</t>
  </si>
  <si>
    <t>Dataset: Health expenditure and financing</t>
  </si>
  <si>
    <t>Current expenditure on health (all functions)</t>
  </si>
  <si>
    <t>Financing scheme</t>
  </si>
  <si>
    <t>All providers</t>
  </si>
  <si>
    <t>All financing schemes</t>
  </si>
  <si>
    <t>Share of gross domestic product</t>
  </si>
  <si>
    <t>Active population by sex, age and citizenship (1 000) [lfsa_agan]</t>
  </si>
  <si>
    <t>Využitie pracovnej sily (labour utilization) 2015</t>
  </si>
  <si>
    <t xml:space="preserve">  Homicide rate</t>
  </si>
  <si>
    <t>ratio</t>
  </si>
  <si>
    <t>age- standardised rate per 100 000 population</t>
  </si>
  <si>
    <t>EUR per tonne of oil equivalent</t>
  </si>
  <si>
    <t>Gini (disposable income, post taxes and transfers)</t>
  </si>
  <si>
    <t>New income definition since 2012</t>
  </si>
  <si>
    <t>0-1 scale</t>
  </si>
  <si>
    <t>last</t>
  </si>
  <si>
    <t>Chapter 2. Public Finance and Economics</t>
  </si>
  <si>
    <t>ISL</t>
  </si>
  <si>
    <t>LUX</t>
  </si>
  <si>
    <t>ISR</t>
  </si>
  <si>
    <t>European Union total</t>
  </si>
  <si>
    <t>OECD total</t>
  </si>
  <si>
    <t>Science</t>
  </si>
  <si>
    <t>Table I.2.3</t>
  </si>
  <si>
    <t>Mathematics</t>
  </si>
  <si>
    <t>Table I.4.3</t>
  </si>
  <si>
    <t>Reading</t>
  </si>
  <si>
    <t>Table I.5.3</t>
  </si>
  <si>
    <t>England (UK)</t>
  </si>
  <si>
    <t>Scotland (UK)</t>
  </si>
  <si>
    <t>EU22 average</t>
  </si>
  <si>
    <t>Please refer to the Reader's Guide for information concerning symbols for missing data and abbreviations.</t>
  </si>
  <si>
    <t>Short-cycle tertiary</t>
  </si>
  <si>
    <t>General programmes</t>
  </si>
  <si>
    <t>Vocational programmes</t>
  </si>
  <si>
    <t>All programmes</t>
  </si>
  <si>
    <t>d</t>
  </si>
  <si>
    <t>x(5)</t>
  </si>
  <si>
    <t>x(1)</t>
  </si>
  <si>
    <t>a</t>
  </si>
  <si>
    <t>Sum of age-specific graduation rates, by demographic group</t>
  </si>
  <si>
    <t>Bachelor’s or equivalent</t>
  </si>
  <si>
    <t>Master’s or equivalent</t>
  </si>
  <si>
    <t>First-time tertiary</t>
  </si>
  <si>
    <t>Excluding international students</t>
  </si>
  <si>
    <t>Younger than 30</t>
  </si>
  <si>
    <t>Younger than 35</t>
  </si>
  <si>
    <t>Total R&amp;D personnel by sectors of performance, occupation and sex [rd_p_persocc]</t>
  </si>
  <si>
    <t>All sectors</t>
  </si>
  <si>
    <t>Full-time equivalent (FTE)</t>
  </si>
  <si>
    <t>Percentage of gross domestic product (GDP)</t>
  </si>
  <si>
    <t>Population by educational attainment level, sex and age (%) [edat_lfs_9903]</t>
  </si>
  <si>
    <t>Lower is better</t>
  </si>
  <si>
    <t>Higher is better</t>
  </si>
  <si>
    <t xml:space="preserve">Lower is better </t>
  </si>
  <si>
    <t>Ranking Criteria</t>
  </si>
  <si>
    <t>Best performance (Frontier)</t>
  </si>
  <si>
    <t>Worst Performance (95th percentile)</t>
  </si>
  <si>
    <t>DTF denominator (Max-Min)</t>
  </si>
  <si>
    <t>Procedures - Men (number)</t>
  </si>
  <si>
    <t>Time - Men (days)</t>
  </si>
  <si>
    <t>Cost - Men (% of income per capita)</t>
  </si>
  <si>
    <t>Procedures - Women (number)</t>
  </si>
  <si>
    <t>Time - Women (days)</t>
  </si>
  <si>
    <t>Cost - Women (% of income per capita)</t>
  </si>
  <si>
    <t>Procedures (number)</t>
  </si>
  <si>
    <t>Time (days)</t>
  </si>
  <si>
    <t>Cost (% of income per capita)</t>
  </si>
  <si>
    <t>Cost (% of property value)</t>
  </si>
  <si>
    <t>Total tax rate (% of profit)</t>
  </si>
  <si>
    <t>Cost (% of claim)</t>
  </si>
  <si>
    <t>Recovery rate (cents on the dollar)</t>
  </si>
  <si>
    <t>Economy</t>
  </si>
  <si>
    <t>No VAT</t>
  </si>
  <si>
    <t>HR</t>
  </si>
  <si>
    <t>Initiall Budgetary Position (IBP)</t>
  </si>
  <si>
    <t>Dlhodobá fiškálna udržateľnosť (S2)</t>
  </si>
  <si>
    <t>EU countries</t>
  </si>
  <si>
    <t>Dlhodobá fiškálna udržateľnosť</t>
  </si>
  <si>
    <t>Príjmové nerovnosti (Gini)</t>
  </si>
  <si>
    <t>Porovnávacia báza krajín</t>
  </si>
  <si>
    <t>World Bank, Doing Business</t>
  </si>
  <si>
    <t>http://appsso.eurostat.ec.europa.eu/nui/show.do?dataset=rd_e_gerdsc&amp;lang=en</t>
  </si>
  <si>
    <t>http://appsso.eurostat.ec.europa.eu/nui/show.do?dataset=edat_lfs_9903&amp;lang=en</t>
  </si>
  <si>
    <t>http://www.scimagojr.com/countryrank.php</t>
  </si>
  <si>
    <t xml:space="preserve">Germany </t>
  </si>
  <si>
    <t>*od citácií neodčítavame self-citations</t>
  </si>
  <si>
    <t>EU (28 countries)</t>
  </si>
  <si>
    <t>http://appsso.eurostat.ec.europa.eu/nui/show.do?dataset=rd_p_persocc&amp;lang=en</t>
  </si>
  <si>
    <t>Eurostat; Scimago Journal &amp; Country Rank</t>
  </si>
  <si>
    <t>Total R&amp;D personnel by sectors of performance, occupation and sex [rd_p_persocc]; Population and employment [nama_10_pe]</t>
  </si>
  <si>
    <t>http://appsso.eurostat.ec.europa.eu/nui/show.do?dataset=nama_10_pe&amp;lang=en</t>
  </si>
  <si>
    <t>Zdroj - názov tabuliek</t>
  </si>
  <si>
    <t>PISA 2015 Results (Volume I): Excellence and Equity in Education - © OECD 2016</t>
  </si>
  <si>
    <t>http://www.oecd-ilibrary.org/education/pisa-2015-results-volume-i_9789264266490-en</t>
  </si>
  <si>
    <t xml:space="preserve">Mean score and variation in mathematics performance </t>
  </si>
  <si>
    <t>Mean score and variation in reading performance</t>
  </si>
  <si>
    <t xml:space="preserve">Mean score and variation in science performance </t>
  </si>
  <si>
    <t>OECD - PISA 2015 Results (Volume I): Excellence and Equity in Education - © OECD 2016</t>
  </si>
  <si>
    <t>Table I.2.3, Table I.4.3, Table I.5.3</t>
  </si>
  <si>
    <t>http://stats.oecd.org/Index.aspx?DataSetCode=AWCOMP</t>
  </si>
  <si>
    <t>Taxing Wages - Comparative tables</t>
  </si>
  <si>
    <t>Average Tax Wedge single 67% average earnings no child</t>
  </si>
  <si>
    <t>http://stats.oecd.org/Index.aspx?DataSetCode=EPL_OV</t>
  </si>
  <si>
    <t>https://stats.oecd.org/Index.aspx?DataSetCode=LFS_SEXAGE_I_R#</t>
  </si>
  <si>
    <t>LFS by sex and age - indicators</t>
  </si>
  <si>
    <t>https://stats.oecd.org/Index.aspx?DataSetCode=DUR_I</t>
  </si>
  <si>
    <t>Incidence of unemployment by duration</t>
  </si>
  <si>
    <t>http://www.oecd.org/els/soc/InactivityTrap_EN.xlsx</t>
  </si>
  <si>
    <t>http://stats.oecd.org/Index.aspx?DataSetCode=LMPEXP</t>
  </si>
  <si>
    <t>Public expenditure and participant stocks on LMP</t>
  </si>
  <si>
    <t>http://stats.oecd.org/Index.aspx?DataSetCode=LFS_D</t>
  </si>
  <si>
    <t>LFS by sex and age</t>
  </si>
  <si>
    <t>European Commission</t>
  </si>
  <si>
    <t>http://stats.oecd.org/Index.aspx?DataSetCode=SHA</t>
  </si>
  <si>
    <t>Health expenditure and financing</t>
  </si>
  <si>
    <t>Non-Medical Determinants of Health</t>
  </si>
  <si>
    <t>http://stats.oecd.org/Index.aspx?DataSetCode=HEALTH_LVNG</t>
  </si>
  <si>
    <t>http://ec.europa.eu/eurostat/en/web/products-datasets/-/ILC_LI02</t>
  </si>
  <si>
    <t>http://stats.oecd.org/Index.aspx?DataSetCode=BLI</t>
  </si>
  <si>
    <t>http://appsso.eurostat.ec.europa.eu/nui/show.do?dataset=lfsa_agan&amp;lang=en</t>
  </si>
  <si>
    <t>http://appsso.eurostat.ec.europa.eu/nui/show.do?dataset=nama_10_gdp&amp;lang=en</t>
  </si>
  <si>
    <t>http://stats.oecd.org/Index.aspx?DataSetCode=IDD</t>
  </si>
  <si>
    <t>IHS, Institute for Advanced Studies</t>
  </si>
  <si>
    <t>VAT GAP</t>
  </si>
  <si>
    <t>Priemerné vystavenie obyvateľstva časticiam PM2,5</t>
  </si>
  <si>
    <t>country</t>
  </si>
  <si>
    <t>South Korea</t>
  </si>
  <si>
    <t>Priemerné percento obyvateľstva, ktoré je vystavené prekročenej koncentrácii častíc PM2,5 – na úrovni 10 µg/m3, 15 µg/m3, 25 µg/m3 a 35 µg/m3</t>
  </si>
  <si>
    <t>Air Pollution - PM2.5 Exceedance - PM25EXBL</t>
  </si>
  <si>
    <t>Miera prekročenia znečistenia PM2,5</t>
  </si>
  <si>
    <t>Purchasing power parities (PPPs), price level indices and real expenditures for ESA 2010 aggregates [prc_ppp_ind]</t>
  </si>
  <si>
    <t>Real expenditure per capita (in PPS_EU28)</t>
  </si>
  <si>
    <t>AGGREG95</t>
  </si>
  <si>
    <t>Gross Domestic Product</t>
  </si>
  <si>
    <t>2016</t>
  </si>
  <si>
    <t xml:space="preserve">  Feeling safe walking alone at night</t>
  </si>
  <si>
    <t>http://appsso.eurostat.ec.europa.eu/nui/show.do?dataset=prc_ppp_ind&amp;lang=en</t>
  </si>
  <si>
    <t>Príjem a bohatstvo (HDP na hlavu PPS_EU28)</t>
  </si>
  <si>
    <t>www.transparency.org/cpi </t>
  </si>
  <si>
    <t>OECD okrem Mexika (outlier)</t>
  </si>
  <si>
    <t>Mexiko vynechané zo vzorky ako outlier</t>
  </si>
  <si>
    <t>krajina</t>
  </si>
  <si>
    <t>IFP prepočty podľa vlastného modelu</t>
  </si>
  <si>
    <t>Vstupné dáta:</t>
  </si>
  <si>
    <t>http://appsso.eurostat.ec.europa.eu/nui/show.do?dataset=hlth_cd_apr&amp;lang=en</t>
  </si>
  <si>
    <t>Amenable and preventable deaths of residents [hlth_cd_apr]</t>
  </si>
  <si>
    <t>Amenable deaths</t>
  </si>
  <si>
    <t>Preventable deaths</t>
  </si>
  <si>
    <r>
      <t>A death can be considered as </t>
    </r>
    <r>
      <rPr>
        <b/>
        <sz val="9"/>
        <color rgb="FF333333"/>
        <rFont val="Arial"/>
        <family val="2"/>
        <charset val="238"/>
      </rPr>
      <t>amenable</t>
    </r>
    <r>
      <rPr>
        <sz val="9"/>
        <color rgb="FF333333"/>
        <rFont val="Arial"/>
        <family val="2"/>
        <charset val="238"/>
      </rPr>
      <t> if it could have been avoided through optimal </t>
    </r>
    <r>
      <rPr>
        <b/>
        <sz val="9"/>
        <color rgb="FF333333"/>
        <rFont val="Arial"/>
        <family val="2"/>
        <charset val="238"/>
      </rPr>
      <t>quality health care</t>
    </r>
    <r>
      <rPr>
        <sz val="9"/>
        <color rgb="FF333333"/>
        <rFont val="Arial"/>
        <family val="2"/>
        <charset val="238"/>
      </rPr>
      <t>. The concept of </t>
    </r>
    <r>
      <rPr>
        <b/>
        <sz val="9"/>
        <color rgb="FF333333"/>
        <rFont val="Arial"/>
        <family val="2"/>
        <charset val="238"/>
      </rPr>
      <t>preventable</t>
    </r>
    <r>
      <rPr>
        <sz val="9"/>
        <color rgb="FF333333"/>
        <rFont val="Arial"/>
        <family val="2"/>
        <charset val="238"/>
      </rPr>
      <t> deaths is broader and includes deaths which could have been avoided by </t>
    </r>
    <r>
      <rPr>
        <b/>
        <sz val="9"/>
        <color rgb="FF333333"/>
        <rFont val="Arial"/>
        <family val="2"/>
        <charset val="238"/>
      </rPr>
      <t>public health interventions</t>
    </r>
    <r>
      <rPr>
        <sz val="9"/>
        <color rgb="FF333333"/>
        <rFont val="Arial"/>
        <family val="2"/>
        <charset val="238"/>
      </rPr>
      <t> focusing on wider determinants of public health, such as behaviour and lifestyle factors, socioeconomic status and environmental factors.</t>
    </r>
  </si>
  <si>
    <t>http://ec.europa.eu/eurostat/statistics-explained/index.php/Amenable_and_preventable_deaths_statistics</t>
  </si>
  <si>
    <r>
      <t>avoidable mortality</t>
    </r>
    <r>
      <rPr>
        <sz val="9"/>
        <color rgb="FF333333"/>
        <rFont val="Arial"/>
        <family val="2"/>
        <charset val="238"/>
      </rPr>
      <t>: </t>
    </r>
    <r>
      <rPr>
        <b/>
        <sz val="9"/>
        <color rgb="FF333333"/>
        <rFont val="Arial"/>
        <family val="2"/>
        <charset val="238"/>
      </rPr>
      <t>amenable</t>
    </r>
    <r>
      <rPr>
        <sz val="9"/>
        <color rgb="FF333333"/>
        <rFont val="Arial"/>
        <family val="2"/>
        <charset val="238"/>
      </rPr>
      <t> and </t>
    </r>
    <r>
      <rPr>
        <b/>
        <sz val="9"/>
        <color rgb="FF333333"/>
        <rFont val="Arial"/>
        <family val="2"/>
        <charset val="238"/>
      </rPr>
      <t>preventable deaths</t>
    </r>
  </si>
  <si>
    <t>Rate</t>
  </si>
  <si>
    <t>Podiel tuhých palív na celkovej primárnej produkcii energie</t>
  </si>
  <si>
    <t>Energetická produktivita hospodárstva</t>
  </si>
  <si>
    <t>Dataset: Greenhouse gas emissions</t>
  </si>
  <si>
    <t>Pollutant</t>
  </si>
  <si>
    <t>Greenhouse gases</t>
  </si>
  <si>
    <t>Total GHG per unit of GDP</t>
  </si>
  <si>
    <t>Kilograms per 1 000 US dollars, Thousands</t>
  </si>
  <si>
    <t>https://stats.oecd.org/Index.aspx?DataSetCode=AIR_GHG</t>
  </si>
  <si>
    <t>Greenhouse Gas Emissions</t>
  </si>
  <si>
    <t>http://stats.oecd.org/Index.aspx?DataSetCode=GREEN_GROWTH</t>
  </si>
  <si>
    <t>Dataset: Green Growth Indicators</t>
  </si>
  <si>
    <t>Energy productivity,  GDP per unit of TPES</t>
  </si>
  <si>
    <t>US Dollar, 2010</t>
  </si>
  <si>
    <t>Green Growth Indicators</t>
  </si>
  <si>
    <t>Emisná náročnosť - celkové emisie skleníkových plynov v pomere k HDP</t>
  </si>
  <si>
    <t>Solid fuels</t>
  </si>
  <si>
    <t>All products</t>
  </si>
  <si>
    <t>1 000 tonnes of oil equivalent</t>
  </si>
  <si>
    <t>Primary production of energy by resource</t>
  </si>
  <si>
    <t>http://ec.europa.eu/eurostat/web/products-datasets/-/ten00076</t>
  </si>
  <si>
    <t>http://epi.yale.edu/downloads</t>
  </si>
  <si>
    <t>PM25EXBL.2000</t>
  </si>
  <si>
    <t>PM25EXBL.2001</t>
  </si>
  <si>
    <t>PM25EXBL.2002</t>
  </si>
  <si>
    <t>PM25EXBL.2003</t>
  </si>
  <si>
    <t>PM25EXBL.2004</t>
  </si>
  <si>
    <t>PM25EXBL.2005</t>
  </si>
  <si>
    <t>PM25EXBL.2006</t>
  </si>
  <si>
    <t>PM25EXBL.2007</t>
  </si>
  <si>
    <t>PM25EXBL.2008</t>
  </si>
  <si>
    <t>PM25EXBL.2009</t>
  </si>
  <si>
    <t>PM25EXBL.2010</t>
  </si>
  <si>
    <t>PM25EXBL.2011</t>
  </si>
  <si>
    <t>PM25EXBL.2012</t>
  </si>
  <si>
    <t>PM25EXBL.2013</t>
  </si>
  <si>
    <t>PM25EXBL.2014</t>
  </si>
  <si>
    <t>2016 Environmental Performance index</t>
  </si>
  <si>
    <t>WASTECXN.1995</t>
  </si>
  <si>
    <t>WASTECXN.2000</t>
  </si>
  <si>
    <t>WASTECXN.2005</t>
  </si>
  <si>
    <t>WASTECXN.2010</t>
  </si>
  <si>
    <t>WASTECXN.2014</t>
  </si>
  <si>
    <t>NA</t>
  </si>
  <si>
    <t>Innovation</t>
  </si>
  <si>
    <t xml:space="preserve">Základné školstvo </t>
  </si>
  <si>
    <t>Medzinárodné štandardizované hodnotenie vedomostí a zručností pätnásťročných žiakov. Hodnotí žiakov v troch oblastiach: v matematike, čítaní a prírodných vedách. Index je aritmetickým priemerom hodnotení v jednotlivých oblastiach. Zdroj: OECD (PISA 2015)</t>
  </si>
  <si>
    <t>Množstvo energie (v tonách ekvivalentu ropy), ktorú krajina potrebuje na vygenerovanie jednotky hrubého domáceho produktu (HDP). Zdroj: OECD</t>
  </si>
  <si>
    <t>Z dát Eurostatu bolo HDP na hlavu dekomponované na tri zložky:  demografiu (miera participácie), trh práce (miera zamestnanosti) a produktivitu práce nasledovne: Y/pop = Y/L (produktivita) * L/LF (miera zamestnanosti) * LF/pop (miera participácie)</t>
  </si>
  <si>
    <t>EPL je index OECD, ktorý meria striktnosť legislatívnej ochrany zamestnanosti vychádzajúcej zo Zákonníka práce v škále 0 (flexibilný) až 6 (rigidný zákonník práce). Zdroj: OECD</t>
  </si>
  <si>
    <t>Daňový klin je podiel daní a odvodov na celkových nákladoch práce pri rôznych úrovniach mzdy. Zdroj: OECD</t>
  </si>
  <si>
    <t>Relatívna nezamestnanosť starších (55 - 64)</t>
  </si>
  <si>
    <t>Relatívna nezamestnanosť mladých (15 - 29)</t>
  </si>
  <si>
    <t>Podiel mladých nezamestnaných  na všetkých nezamestnaných upravený o demografiu: (Unemployed 15-29/Unemployed 15-64)/(Labour force 15-29/Labour force 15-64).
Zdroj: IFP podľa OECD</t>
  </si>
  <si>
    <t>(Unemployed 55-64/Unemployed 15-64)/(Labour force 55-64/Labour force 15-64)</t>
  </si>
  <si>
    <t>Podiel nezamestnaných starších na všetkých nezamestnaných upravený o demografiu: (Unemployed 55-64/Unemployed 15-64)/(Labour force 55-64/Labour force 15-64).
Zdroj: IFP podľa OECD</t>
  </si>
  <si>
    <t>Percento populácie staršej ako 15 rokov, ktorá denne fajčí. Zdroj: OECD</t>
  </si>
  <si>
    <t>Odvrátiteľná úmrtnosť - predchádzateľné úmrtia</t>
  </si>
  <si>
    <t>http://www.oecd.org/social/family/database.htm</t>
  </si>
  <si>
    <r>
      <t xml:space="preserve">Data for Chart LMF1.2.C. </t>
    </r>
    <r>
      <rPr>
        <b/>
        <sz val="11"/>
        <rFont val="Arial Narrow"/>
        <family val="2"/>
      </rPr>
      <t>Maternal employment rates by age of youngest child, 2014 or latest available year</t>
    </r>
    <r>
      <rPr>
        <b/>
        <vertAlign val="superscript"/>
        <sz val="11"/>
        <rFont val="Arial Narrow"/>
        <family val="2"/>
      </rPr>
      <t>a</t>
    </r>
  </si>
  <si>
    <r>
      <t>Employment rates (%) for women (15-64 years old) with children (aged 0-14</t>
    </r>
    <r>
      <rPr>
        <vertAlign val="superscript"/>
        <sz val="10"/>
        <rFont val="Arial Narrow"/>
        <family val="2"/>
      </rPr>
      <t>b</t>
    </r>
    <r>
      <rPr>
        <sz val="10"/>
        <rFont val="Arial Narrow"/>
        <family val="2"/>
      </rPr>
      <t>) by age of the youngest child</t>
    </r>
    <r>
      <rPr>
        <vertAlign val="superscript"/>
        <sz val="10"/>
        <rFont val="Arial Narrow"/>
        <family val="2"/>
      </rPr>
      <t>c</t>
    </r>
  </si>
  <si>
    <t>Employment rate (%)</t>
  </si>
  <si>
    <t>Youngest child aged 0-14</t>
  </si>
  <si>
    <t>Youngest child aged 0-2</t>
  </si>
  <si>
    <t>Youngest child aged 3-5</t>
  </si>
  <si>
    <t>Youngest child aged 6-14</t>
  </si>
  <si>
    <t>Canada (c,d)</t>
  </si>
  <si>
    <t>Israel (d,h)</t>
  </si>
  <si>
    <t>United States (c,d)</t>
  </si>
  <si>
    <t>Japan (b,f)</t>
  </si>
  <si>
    <t>Mexico (e)</t>
  </si>
  <si>
    <t>Miera zamestnanosti žien s deťmi 0-2 roky</t>
  </si>
  <si>
    <t>Zaškolenosť  0-2 ročných detí v predškolských zariadeniach</t>
  </si>
  <si>
    <t>LMF1.2.C. Maternal employment rates by age of youngest child, 2014</t>
  </si>
  <si>
    <t>Israel (c)</t>
  </si>
  <si>
    <t>Zaškolenosť  3-5 ročných detí v predškolských alebo školských zariadeniach</t>
  </si>
  <si>
    <t>http://appsso.eurostat.ec.europa.eu/nui/show.do?dataset=edat_lfse_14&amp;lang=en</t>
  </si>
  <si>
    <t>Osoby s predčasne ukončeným vzdelávaním a odbornou prípravou vo veku 18-24 rokov</t>
  </si>
  <si>
    <t>Early leavers from education and training by sex and labour status [edat_lfse_14]</t>
  </si>
  <si>
    <t>WSTATUS</t>
  </si>
  <si>
    <t>Population</t>
  </si>
  <si>
    <t>From 18 to 24 years</t>
  </si>
  <si>
    <t>EL</t>
  </si>
  <si>
    <t>CY</t>
  </si>
  <si>
    <t>Dataset: Road injury accidents</t>
  </si>
  <si>
    <t>Smrteľné nehody na cestách na mil. obyv.</t>
  </si>
  <si>
    <t>OECD, Eurostat</t>
  </si>
  <si>
    <t>https://stats.oecd.org/Index.aspx?DataSetCode=ITF_INV-MTN_DATA#</t>
  </si>
  <si>
    <t>NO</t>
  </si>
  <si>
    <t xml:space="preserve">Zaškolenosť  3-5 ročných detí v predškolských alebo školských zariadeniach
Zdroj: OECD </t>
  </si>
  <si>
    <t>Príjem a bohatstvo 
(HDP na hlavu PPS)</t>
  </si>
  <si>
    <t>Vnímanie korupcie</t>
  </si>
  <si>
    <r>
      <t>-</t>
    </r>
    <r>
      <rPr>
        <sz val="7"/>
        <color theme="1"/>
        <rFont val="Arial Narrow"/>
        <family val="2"/>
        <charset val="238"/>
      </rPr>
      <t xml:space="preserve">          </t>
    </r>
    <r>
      <rPr>
        <sz val="11"/>
        <color theme="1"/>
        <rFont val="Arial Narrow"/>
        <family val="2"/>
        <charset val="238"/>
      </rPr>
      <t>očakávaná dĺžka života spolu</t>
    </r>
  </si>
  <si>
    <r>
      <t>-</t>
    </r>
    <r>
      <rPr>
        <sz val="7"/>
        <color theme="1"/>
        <rFont val="Arial Narrow"/>
        <family val="2"/>
        <charset val="238"/>
      </rPr>
      <t xml:space="preserve">          </t>
    </r>
    <r>
      <rPr>
        <sz val="11"/>
        <color theme="1"/>
        <rFont val="Arial Narrow"/>
        <family val="2"/>
        <charset val="238"/>
      </rPr>
      <t>očakávaná dĺžka života muži</t>
    </r>
  </si>
  <si>
    <r>
      <t>-</t>
    </r>
    <r>
      <rPr>
        <sz val="7"/>
        <color theme="1"/>
        <rFont val="Arial Narrow"/>
        <family val="2"/>
        <charset val="238"/>
      </rPr>
      <t xml:space="preserve">          </t>
    </r>
    <r>
      <rPr>
        <sz val="11"/>
        <color theme="1"/>
        <rFont val="Arial Narrow"/>
        <family val="2"/>
        <charset val="238"/>
      </rPr>
      <t>očakávaná dĺžka života ženy</t>
    </r>
  </si>
  <si>
    <r>
      <t>-</t>
    </r>
    <r>
      <rPr>
        <sz val="7"/>
        <color theme="1"/>
        <rFont val="Arial Narrow"/>
        <family val="2"/>
        <charset val="238"/>
      </rPr>
      <t xml:space="preserve">          </t>
    </r>
    <r>
      <rPr>
        <sz val="11"/>
        <color theme="1"/>
        <rFont val="Arial Narrow"/>
        <family val="2"/>
        <charset val="238"/>
      </rPr>
      <t>spotreba alkoholu</t>
    </r>
  </si>
  <si>
    <r>
      <t>-</t>
    </r>
    <r>
      <rPr>
        <sz val="7"/>
        <color theme="1"/>
        <rFont val="Arial Narrow"/>
        <family val="2"/>
        <charset val="238"/>
      </rPr>
      <t xml:space="preserve">          </t>
    </r>
    <r>
      <rPr>
        <sz val="11"/>
        <color theme="1"/>
        <rFont val="Arial Narrow"/>
        <family val="2"/>
        <charset val="238"/>
      </rPr>
      <t>gini (do 2011)</t>
    </r>
  </si>
  <si>
    <r>
      <t>-</t>
    </r>
    <r>
      <rPr>
        <sz val="7"/>
        <color theme="1"/>
        <rFont val="Arial Narrow"/>
        <family val="2"/>
        <charset val="238"/>
      </rPr>
      <t xml:space="preserve">          </t>
    </r>
    <r>
      <rPr>
        <sz val="11"/>
        <color theme="1"/>
        <rFont val="Arial Narrow"/>
        <family val="2"/>
        <charset val="238"/>
      </rPr>
      <t>gini (po 2011)</t>
    </r>
  </si>
  <si>
    <r>
      <t>-</t>
    </r>
    <r>
      <rPr>
        <sz val="7"/>
        <color theme="1"/>
        <rFont val="Arial Narrow"/>
        <family val="2"/>
        <charset val="238"/>
      </rPr>
      <t xml:space="preserve">          </t>
    </r>
    <r>
      <rPr>
        <sz val="11"/>
        <color theme="1"/>
        <rFont val="Arial Narrow"/>
        <family val="2"/>
        <charset val="238"/>
      </rPr>
      <t>vydavky na zdravotnictvo (celkove, per capita, bežné ceny, PPP)</t>
    </r>
  </si>
  <si>
    <t>Table I.6.3a</t>
  </si>
  <si>
    <t>http://www.oecd-ilibrary.org/education/pisa-2015-results-volume-i/results-tables-socio-economic-status-student-performance-and-students-attitudes-towards-science_9789264266490-table124-en</t>
  </si>
  <si>
    <t>Annex B1</t>
  </si>
  <si>
    <t xml:space="preserve">Annex B1.6 Annex B1.6 Results (tables): Socio-economic status, student performance and students'attitudes towards science </t>
  </si>
  <si>
    <t>Version 1 - Last updated: 01-Dec-2016</t>
  </si>
  <si>
    <t>Socio-economic status and science performance</t>
  </si>
  <si>
    <t>Results based on students' self-reports</t>
  </si>
  <si>
    <t>Unadjusted science score</t>
  </si>
  <si>
    <r>
      <t>Science score adjusted by ESCS</t>
    </r>
    <r>
      <rPr>
        <b/>
        <vertAlign val="superscript"/>
        <sz val="10"/>
        <rFont val="Arial"/>
        <family val="2"/>
      </rPr>
      <t>1</t>
    </r>
  </si>
  <si>
    <t>Percentage of variance in student performance in science explained by ESCS 
(strength of the socio-economic gradient)</t>
  </si>
  <si>
    <t>Score-point difference in science associated with a one-unit increase in ESCS (slope of the socio-economic gradient)</t>
  </si>
  <si>
    <t>Performance in science, by socio-economic status</t>
  </si>
  <si>
    <t>Difference in science performance between students in the top quarter and students in the bottom quarter of ESCS</t>
  </si>
  <si>
    <t>Bottom quarter of ESCS</t>
  </si>
  <si>
    <t>Second quarter of ESCS</t>
  </si>
  <si>
    <t>Third quarter of ESCS</t>
  </si>
  <si>
    <t>Top quarter of ESCS</t>
  </si>
  <si>
    <t>Mean score</t>
  </si>
  <si>
    <t>S.E.</t>
  </si>
  <si>
    <t>%</t>
  </si>
  <si>
    <t>Score dif.</t>
  </si>
  <si>
    <t>Partners</t>
  </si>
  <si>
    <t>Algeria</t>
  </si>
  <si>
    <t>B-S-J-G (China)</t>
  </si>
  <si>
    <t>CABA (Argentina)</t>
  </si>
  <si>
    <r>
      <t>Cyprus</t>
    </r>
    <r>
      <rPr>
        <vertAlign val="superscript"/>
        <sz val="10"/>
        <rFont val="Arial"/>
        <family val="2"/>
      </rPr>
      <t>2,3</t>
    </r>
  </si>
  <si>
    <t>Dominican Republic</t>
  </si>
  <si>
    <t>FYROM</t>
  </si>
  <si>
    <t>Georgia</t>
  </si>
  <si>
    <t>Hong Kong (China)</t>
  </si>
  <si>
    <t>Kosovo</t>
  </si>
  <si>
    <t>Lebanon</t>
  </si>
  <si>
    <t>Macao (China)</t>
  </si>
  <si>
    <t>Moldova</t>
  </si>
  <si>
    <t>Trinidad and Tobago</t>
  </si>
  <si>
    <t>Argentina*</t>
  </si>
  <si>
    <t>Kazakhstan*</t>
  </si>
  <si>
    <t>Malaysia*</t>
  </si>
  <si>
    <t>1. ESCS refers to the PISA index of economic, social and cultural status.</t>
  </si>
  <si>
    <t>2. Footnote by Turkey: The information in this document with reference to « Cyprus » relates to the southern part of the Island. There is no single authority representing both Turkish and Greek Cypriot people on the Island. Turkey recognises the Turkish Republic of Northern Cyprus (TRNC). Until a lasting and equitable solution is found within the context of the United Nations, Turkey shall preserve its position concerning the “Cyprus issue”.
3. Footnote by all the European Union Member States of the OECD and the European Union: The Republic of Cyprus is recognised by all members of the United Nations with the exception of Turkey. The information in this document relates to the area under the effective control of the Government of the Republic of Cyprus.</t>
  </si>
  <si>
    <t>Note: Values that are statistically significant are indicated in bold (see Annex A3).</t>
  </si>
  <si>
    <t>*Argentina, Kazakhstan and Malaysia: Coverage is too small to ensure comparability (see Annex A4).</t>
  </si>
  <si>
    <t>Miera recyklácie komunálneho odpadu</t>
  </si>
  <si>
    <t>Produkcia odpadov na obyvateľa</t>
  </si>
  <si>
    <t>Miera skládkovania</t>
  </si>
  <si>
    <t xml:space="preserve">Recycling rate of municipal waste </t>
  </si>
  <si>
    <t>Environmentálna udržateľnosť</t>
  </si>
  <si>
    <t>Vplyv socioekonomického zázemia na výsledky žiaka v PISA</t>
  </si>
  <si>
    <t>Table III.1.81: Benefit ratio (Public pensions)</t>
  </si>
  <si>
    <t>EA</t>
  </si>
  <si>
    <t>The benefit ratio is the average benefit of public pension or public and private pensions, respectively, as a share of the economy-wide average wage (gross wages and salaries in relation to employees) (Commission services, EPC).</t>
  </si>
  <si>
    <t>Adekvátnosť penzií</t>
  </si>
  <si>
    <t>Landfill rate of waste excluding major mineral wastes</t>
  </si>
  <si>
    <t>Hazardous and non-hazardous - Total</t>
  </si>
  <si>
    <t xml:space="preserve">:=not available c=confidential </t>
  </si>
  <si>
    <t>http://ec.europa.eu/eurostat/tgm/table.do?tab=table&amp;init=1&amp;plugin=1&amp;language=en&amp;pcode=t2020_rt110</t>
  </si>
  <si>
    <t>The indicator is defined as the volume of waste landfilled (directly or indirectly) in a country per year divided by the volume of the waste treated in the same year. Waste taken into account excludes major mineral wastes, dredging spoils and contaminated soils. This exclusion enhances comparability across countries, as mineral waste accounts for high quantities in some countries due to economic activities such as mining and construction. One exception, however, is that the indicator explicitly includes combustion wastes and solidified, stabilised and vitrified wastes, despite them being completely or partly mineral.  The indicator is derived from the two-yearly reporting of the countries according to the Waste Statistics Regulation. It covers landfilling of hazardous (hz) and non-hazardous (nh) waste from all economic sectors and from households, including waste from waste treatment (secondary waste).  Landfilling is defined by disposal codes D1, D5, D12 and labeled _x0018_deposit onto or into land_x0019_ (summarized as code DSP_D in the database). The indicator is based on data compiled according to Annex I of the Waste Statistics Regulation (Regulation 2150/2002/EC) and the statistical waste nomenclature EWC-Stat set out in Annex III.</t>
  </si>
  <si>
    <t>t2020_rt110</t>
  </si>
  <si>
    <t>Landfill rate of waste excluding major mineral wastes [t2020_rt110]</t>
  </si>
  <si>
    <t>http://ec.europa.eu/eurostat/tgm/table.do?tab=table&amp;init=1&amp;plugin=1&amp;language=en&amp;pcode=t2020_rt120</t>
  </si>
  <si>
    <t>t2020_rt120</t>
  </si>
  <si>
    <t>Recycling rate of municipal waste [t2020_rt120]</t>
  </si>
  <si>
    <t>Generation of waste by waste category, hazardousness and NACE Rev. 2 activity  [env_wasgen]; Population and employment [nama_10_pe]</t>
  </si>
  <si>
    <t>http://appsso.eurostat.ec.europa.eu/nui/show.do?dataset=env_wasgen&amp;lang=en</t>
  </si>
  <si>
    <t>Zdroje - weblinky</t>
  </si>
  <si>
    <t>štandardná odchýlka</t>
  </si>
  <si>
    <t>Slovensko normalizovaný rozdiel</t>
  </si>
  <si>
    <t>citácie na výskumníka</t>
  </si>
  <si>
    <t>Health Care</t>
  </si>
  <si>
    <t>Health &amp; Long-term Care</t>
  </si>
  <si>
    <t>Long-term Care</t>
  </si>
  <si>
    <t>vlastné prepočty IFP, detaily v hárku 11_health_eff</t>
  </si>
  <si>
    <t>Efektivita zdravotníctva (rozdiel v predpovedanej dĺžke života od skutočnej podľa modelu IFP)</t>
  </si>
  <si>
    <t>Primary production of energy - solid fuels/all products</t>
  </si>
  <si>
    <t>Refresh</t>
  </si>
  <si>
    <t>&lt;?xml version="1.0" encoding="utf-16"?&gt;&lt;WebTableParameter xmlns:xsd="http://www.w3.org/2001/XMLSchema" xmlns:xsi="http://www.w3.org/2001/XMLSchema-instance" xmlns="http://stats.oecd.org/OECDStatWS/2004/03/01/"&gt;&lt;DataTable Code="SHA" HasMetadata="true"&gt;&lt;Name LocaleIsoCode="en"&gt;Health expenditure and financing&lt;/Name&gt;&lt;Name LocaleIsoCode="fr"&gt;Dépenses de santé et financement&lt;/Name&gt;&lt;Dimension Code="HF" HasMetadata="false" Display="labels"&gt;&lt;Name LocaleIsoCode="en"&gt;Financing scheme&lt;/Name&gt;&lt;Name LocaleIsoCode="fr"&gt;Régime de financement&lt;/Name&gt;&lt;Member Code="HFTOT" HasMetadata="false" HasOnlyUnitMetadata="false" HasChild="1"&gt;&lt;Name LocaleIsoCode="en"&gt;All financing schemes&lt;/Name&gt;&lt;Name LocaleIsoCode="fr"&gt;Tous les régimes de financement&lt;/Name&gt;&lt;ChildMember Code="HF1" HasMetadata="false" HasOnlyUnitMetadata="false" HasChild="0"&gt;&lt;Name LocaleIsoCode="en"&gt;Government/compulsory schemes&lt;/Name&gt;&lt;Name LocaleIsoCode="fr"&gt;Régimes publics/obligatoires&lt;/Name&gt;&lt;/ChildMember&gt;&lt;ChildMember Code="HF2HF3" HasMetadata="false" HasOnlyUnitMetadata="false" HasChild="0"&gt;&lt;Name LocaleIsoCode="en"&gt;Voluntary schemes/household out-of-pocket payments&lt;/Name&gt;&lt;Name LocaleIsoCode="fr"&gt;Régimes facultatifs/Paiement direct des ménages&lt;/Name&gt;&lt;/ChildMember&gt;&lt;/Member&gt;&lt;/Dimension&gt;&lt;Dimension Code="HC" HasMetadata="false" Display="labels"&gt;&lt;Name LocaleIsoCode="en"&gt;Function&lt;/Name&gt;&lt;Name LocaleIsoCode="fr"&gt;Fonction&lt;/Name&gt;&lt;Member Code="HCTOT" HasMetadata="false" HasOnlyUnitMetadata="false" HasChild="1"&gt;&lt;Name LocaleIsoCode="en"&gt;Current expenditure on health (all functions)&lt;/Name&gt;&lt;Name LocaleIsoCode="fr"&gt;Dépenses courantes de santé (toutes les fonctions)&lt;/Name&gt;&lt;ChildMember Code="HC1HC2" HasMetadata="false" HasOnlyUnitMetadata="false" HasChild="1"&gt;&lt;Name LocaleIsoCode="en"&gt;Curative and rehabilitative care&lt;/Name&gt;&lt;Name LocaleIsoCode="fr"&gt;Soins curatifs et de réadaptation&lt;/Name&gt;&lt;ChildMember Code="HC11HC21" HasMetadata="false" HasOnlyUnitMetadata="false" HasChild="0"&gt;&lt;Name LocaleIsoCode="en"&gt;Inpatient curative and rehabilitative care&lt;/Name&gt;&lt;Name LocaleIsoCode="fr"&gt;Soins curatifs et de réadaptation en milieu hospitalier&lt;/Name&gt;&lt;/ChildMember&gt;&lt;ChildMember Code="HC12HC22" HasMetadata="false" HasOnlyUnitMetadata="false" HasChild="0"&gt;&lt;Name LocaleIsoCode="en"&gt;Day curative and rehabilitative care&lt;/Name&gt;&lt;Name LocaleIsoCode="fr"&gt;Soins curatifs et de réadaptation en hospitalisation de jour&lt;/Name&gt;&lt;/ChildMember&gt;&lt;ChildMember Code="HC13HC23" HasMetadata="false" HasOnlyUnitMetadata="false" HasChild="0"&gt;&lt;Name LocaleIsoCode="en"&gt;Outpatient curative and rehabilitative care&lt;/Name&gt;&lt;Name LocaleIsoCode="fr"&gt;Soins curatifs et de réadaptation ambulatoires&lt;/Name&gt;&lt;/ChildMember&gt;&lt;ChildMember Code="HC14HC24" HasMetadata="false" HasOnlyUnitMetadata="false" HasChild="0"&gt;&lt;Name LocaleIsoCode="en"&gt;Home-based curative and rehabilitative care&lt;/Name&gt;&lt;Name LocaleIsoCode="fr"&gt;Soins curatifs et de réadaptation à domicile&lt;/Name&gt;&lt;/ChildMember&gt;&lt;/ChildMember&gt;&lt;ChildMember Code="HC3" HasMetadata="false" HasOnlyUnitMetadata="false" HasChild="0"&gt;&lt;Name LocaleIsoCode="en"&gt;Long-term care (health)&lt;/Name&gt;&lt;Name LocaleIsoCode="fr"&gt;Soins (de santé) de longue durée&lt;/Name&gt;&lt;/ChildMember&gt;&lt;ChildMember Code="HC4" HasMetadata="false" HasOnlyUnitMetadata="false" HasChild="0"&gt;&lt;Name LocaleIsoCode="en"&gt;Ancillary services (non-specified by function)&lt;/Name&gt;&lt;Name LocaleIsoCode="fr"&gt;Services auxiliaires (non-spécifiés par fonction)&lt;/Name&gt;&lt;/ChildMember&gt;&lt;ChildMember Code="HC5" HasMetadata="false" HasOnlyUnitMetadata="false" HasChild="0"&gt;&lt;Name LocaleIsoCode="en"&gt;Medical goods (non-specified by function)&lt;/Name&gt;&lt;Name LocaleIsoCode="fr"&gt;Biens médicaux (non-spécifiés par fonction)&lt;/Name&gt;&lt;/ChildMember&gt;&lt;ChildMember Code="HC6" HasMetadata="false" HasOnlyUnitMetadata="false" HasChild="0"&gt;&lt;Name LocaleIsoCode="en"&gt;Preventive care&lt;/Name&gt;&lt;Name LocaleIsoCode="fr"&gt;Soins préventifs&lt;/Name&gt;&lt;/ChildMember&gt;&lt;ChildMember Code="HC7" HasMetadata="false" HasOnlyUnitMetadata="false" HasChild="0"&gt;&lt;Name LocaleIsoCode="en"&gt;Governance and health system and financing administration&lt;/Name&gt;&lt;Name LocaleIsoCode="fr"&gt;Gouvernance, administration du système de santé et des financements&lt;/Name&gt;&lt;/ChildMember&gt;&lt;/Member&gt;&lt;/Dimension&gt;&lt;Dimension Code="HP" HasMetadata="false" Display="labels"&gt;&lt;Name LocaleIsoCode="en"&gt;Provider&lt;/Name&gt;&lt;Name LocaleIsoCode="fr"&gt;Prestataire&lt;/Name&gt;&lt;Member Code="HPTOT" HasMetadata="false" HasOnlyUnitMetadata="false" HasChild="1"&gt;&lt;Name LocaleIsoCode="en"&gt;All providers&lt;/Name&gt;&lt;Name LocaleIsoCode="fr"&gt;Tous les prestataires&lt;/Name&gt;&lt;ChildMember Code="HP1" HasMetadata="false" HasOnlyUnitMetadata="false" HasChild="0"&gt;&lt;Name LocaleIsoCode="en"&gt;Hospitals&lt;/Name&gt;&lt;Name LocaleIsoCode="fr"&gt;Hôpitaux&lt;/Name&gt;&lt;/ChildMember&gt;&lt;ChildMember Code="HP2" HasMetadata="false" HasOnlyUnitMetadata="false" HasChild="0"&gt;&lt;Name LocaleIsoCode="en"&gt;Residential long-term care facilities&lt;/Name&gt;&lt;Name LocaleIsoCode="fr"&gt;Etablissements résidentiels de soins de longue durée&lt;/Name&gt;&lt;/ChildMember&gt;&lt;ChildMember Code="HP3" HasMetadata="false" HasOnlyUnitMetadata="false" HasChild="0"&gt;&lt;Name LocaleIsoCode="en"&gt;Providers of ambulatory health care&lt;/Name&gt;&lt;Name LocaleIsoCode="fr"&gt;Prestataires de soins de santé ambulatoire&lt;/Name&gt;&lt;/ChildMember&gt;&lt;ChildMember Code="HP4" HasMetadata="false" HasOnlyUnitMetadata="false" HasChild="0"&gt;&lt;Name LocaleIsoCode="en"&gt;Providers of ancillary services&lt;/Name&gt;&lt;Name LocaleIsoCode="fr"&gt;Prestataires de services auxiliaires&lt;/Name&gt;&lt;/ChildMember&gt;&lt;ChildMember Code="HP5" HasMetadata="false" HasOnlyUnitMetadata="false" HasChild="0"&gt;&lt;Name LocaleIsoCode="en"&gt;Retailers and other providers of medical goods&lt;/Name&gt;&lt;Name LocaleIsoCode="fr"&gt;Détaillants et autres prestataires de biens médicaux&lt;/Name&gt;&lt;/ChildMember&gt;&lt;ChildMember Code="HP6" HasMetadata="false" HasOnlyUnitMetadata="false" HasChild="0"&gt;&lt;Name LocaleIsoCode="en"&gt;Providers of preventive care&lt;/Name&gt;&lt;Name LocaleIsoCode="fr"&gt;Prestataires de soins préventifs&lt;/Name&gt;&lt;/ChildMember&gt;&lt;ChildMember Code="HP7" HasMetadata="false" HasOnlyUnitMetadata="false" HasChild="0"&gt;&lt;Name LocaleIsoCode="en"&gt;Providers of health care system administration and financing&lt;/Name&gt;&lt;Name LocaleIsoCode="fr"&gt;Prestataires de services administratifs et de financement du système de soins de santé&lt;/Name&gt;&lt;/ChildMember&gt;&lt;ChildMember Code="HP8" HasMetadata="false" HasOnlyUnitMetadata="false" HasChild="0"&gt;&lt;Name LocaleIsoCode="en"&gt;Rest of the economy&lt;/Name&gt;&lt;Name LocaleIsoCode="fr"&gt;Reste de l’économie&lt;/Name&gt;&lt;/ChildMember&gt;&lt;ChildMember Code="HP9" HasMetadata="false" HasOnlyUnitMetadata="false" HasChild="0"&gt;&lt;Name LocaleIsoCode="en"&gt;Rest of the world&lt;/Name&gt;&lt;Name LocaleIsoCode="fr"&gt;Reste du monde&lt;/Name&gt;&lt;/ChildMember&gt;&lt;/Member&gt;&lt;/Dimension&gt;&lt;Dimension Code="MEASURE" HasMetadata="false" Display="labels"&gt;&lt;Name LocaleIsoCode="en"&gt;Measure&lt;/Name&gt;&lt;Name LocaleIsoCode="fr"&gt;Mesure&lt;/Name&gt;&lt;Member Code="PARPIB" HasMetadata="false" HasOnlyUnitMetadata="false" HasChild="0"&gt;&lt;Name LocaleIsoCode="en"&gt;Share of gross domestic product&lt;/Name&gt;&lt;Name LocaleIsoCode="fr"&gt;Pourcentage du produit intérieur brut&lt;/Name&gt;&lt;/Member&gt;&lt;Member Code="PARCUR" HasMetadata="false" HasOnlyUnitMetadata="false" HasChild="0"&gt;&lt;Name LocaleIsoCode="en"&gt;Share of current expenditure on health&lt;/Name&gt;&lt;Name LocaleIsoCode="fr"&gt;Pourcentage des dépenses courantes de santé&lt;/Name&gt;&lt;/Member&gt;&lt;Member Code="MLLNCU" HasMetadata="false" HasOnlyUnitMetadata="false" HasChild="0"&gt;&lt;Name LocaleIsoCode="en"&gt;Current prices&lt;/Name&gt;&lt;Name LocaleIsoCode="fr"&gt;Prix courants&lt;/Name&gt;&lt;/Member&gt;&lt;Member Code="MTMOPP" HasMetadata="false" HasOnlyUnitMetadata="false" HasChild="0"&gt;&lt;Name LocaleIsoCode="en"&gt;Current prices, current PPPs&lt;/Name&gt;&lt;Name LocaleIsoCode="fr"&gt;Prix courants, PPA courantes&lt;/Name&gt;&lt;/Member&gt;&lt;Member Code="VALREL" HasMetadata="false" HasOnlyUnitMetadata="false" HasChild="0"&gt;&lt;Name LocaleIsoCode="en"&gt;Constant prices, OECD base year&lt;/Name&gt;&lt;Name LocaleIsoCode="fr"&gt;Prix constants, année de base OCDE&lt;/Name&gt;&lt;/Member&gt;&lt;Member Code="VRPPPT" HasMetadata="false" HasOnlyUnitMetadata="false" HasChild="0"&gt;&lt;Name LocaleIsoCode="en"&gt;Constant prices, constant PPPs, OECD base year&lt;/Name&gt;&lt;Name LocaleIsoCode="fr"&gt;Prix constants, PPA constants, année de base OCDE&lt;/Name&gt;&lt;/Member&gt;&lt;Member Code="UNPPER" HasMetadata="false" HasOnlyUnitMetadata="false" HasChild="0"&gt;&lt;Name LocaleIsoCode="en"&gt;Per capita, current prices&lt;/Name&gt;&lt;Name LocaleIsoCode="fr"&gt;Par tête, prix courants&lt;/Name&gt;&lt;/Member&gt;&lt;Member Code="PPPPER" HasMetadata="false" HasOnlyUnitMetadata="false" HasChild="0"&gt;&lt;Name LocaleIsoCode="en"&gt;Per capita, current prices, current PPPs&lt;/Name&gt;&lt;Name LocaleIsoCode="fr"&gt;Par tête, prix courants, PPA courantes&lt;/Name&gt;&lt;/Member&gt;&lt;Member Code="REPPER" HasMetadata="false" HasOnlyUnitMetadata="false" HasChild="0"&gt;&lt;Name LocaleIsoCode="en"&gt;Per capita, constant prices, OECD base year&lt;/Name&gt;&lt;Name LocaleIsoCode="fr"&gt;Par tête, prix constants, année de base OCDE&lt;/Name&gt;&lt;/Member&gt;&lt;Member Code="VRPPPR" HasMetadata="false" HasOnlyUnitMetadata="false" HasChild="0"&gt;&lt;Name LocaleIsoCode="en"&gt;Per capita, constant prices, constant PPPs, OECD base year&lt;/Name&gt;&lt;Name LocaleIsoCode="fr"&gt;Par tête, prix constants, PPA constants, année de base OCDE&lt;/Name&gt;&lt;/Member&gt;&lt;Member Code="PARHC" HasMetadata="false" HasOnlyUnitMetadata="false" HasChild="0"&gt;&lt;Name LocaleIsoCode="en"&gt;Share of function&lt;/Name&gt;&lt;Name LocaleIsoCode="fr"&gt;Pourcentage de fonction&lt;/Name&gt;&lt;/Member&gt;&lt;Member Code="PARHP" HasMetadata="false" HasOnlyUnitMetadata="false" HasChild="0"&gt;&lt;Name LocaleIsoCode="en"&gt;Share of provider&lt;/Name&gt;&lt;Name LocaleIsoCode="fr"&gt;Pourcentage de prestataire&lt;/Name&gt;&lt;/Member&gt;&lt;Member Code="PARHF" HasMetadata="false" HasOnlyUnitMetadata="false" HasChild="0"&gt;&lt;Name LocaleIsoCode="en"&gt;Share of financing scheme&lt;/Name&gt;&lt;Name LocaleIsoCode="fr"&gt;Pourcentage de régime de financement&lt;/Name&gt;&lt;/Member&gt;&lt;/Dimension&gt;&lt;Dimension Code="LOCATION" HasMetadata="false" CommonCode="LOCATION" Display="labels"&gt;&lt;Name LocaleIsoCode="en"&gt;Country&lt;/Name&gt;&lt;Name LocaleIsoCode="fr"&gt;Pays&lt;/Name&gt;&lt;Member Code="AUS" HasMetadata="true" HasOnlyUnitMetadata="false" HasChild="0"&gt;&lt;Name LocaleIsoCode="en"&gt;Australia&lt;/Name&gt;&lt;Name LocaleIsoCode="fr"&gt;Australie&lt;/Name&gt;&lt;/Member&gt;&lt;Member Code="AUT" HasMetadata="true" HasOnlyUnitMetadata="false" HasChild="0"&gt;&lt;Name LocaleIsoCode="en"&gt;Austria&lt;/Name&gt;&lt;Name LocaleIsoCode="fr"&gt;Autriche&lt;/Name&gt;&lt;/Member&gt;&lt;Member Code="BEL" HasMetadata="true" HasOnlyUnitMetadata="false" HasChild="0"&gt;&lt;Name LocaleIsoCode="en"&gt;Belgium&lt;/Name&gt;&lt;Name LocaleIsoCode="fr"&gt;Belgique&lt;/Name&gt;&lt;/Member&gt;&lt;Member Code="CAN" HasMetadata="true" HasOnlyUnitMetadata="false" HasChild="0"&gt;&lt;Name LocaleIsoCode="en"&gt;Canada&lt;/Name&gt;&lt;Name LocaleIsoCode="fr"&gt;Canada&lt;/Name&gt;&lt;/Member&gt;&lt;Member Code="CHL" HasMetadata="true" HasOnlyUnitMetadata="false" HasChild="0"&gt;&lt;Name LocaleIsoCode="en"&gt;Chile&lt;/Name&gt;&lt;Name LocaleIsoCode="fr"&gt;Chili&lt;/Name&gt;&lt;/Member&gt;&lt;Member Code="CZE" HasMetadata="true" HasOnlyUnitMetadata="false" HasChild="0"&gt;&lt;Name LocaleIsoCode="en"&gt;Czech Republic&lt;/Name&gt;&lt;Name LocaleIsoCode="fr"&gt;République tchèque&lt;/Name&gt;&lt;/Member&gt;&lt;Member Code="DNK" HasMetadata="true" HasOnlyUnitMetadata="false" HasChild="0"&gt;&lt;Name LocaleIsoCode="en"&gt;Denmark&lt;/Name&gt;&lt;Name LocaleIsoCode="fr"&gt;Danemark&lt;/Name&gt;&lt;/Member&gt;&lt;Member Code="EST" HasMetadata="true" HasOnlyUnitMetadata="false" HasChild="0"&gt;&lt;Name LocaleIsoCode="en"&gt;Estonia&lt;/Name&gt;&lt;Name LocaleIsoCode="fr"&gt;Estonie&lt;/Name&gt;&lt;/Member&gt;&lt;Member Code="FIN" HasMetadata="true" HasOnlyUnitMetadata="false" HasChild="0"&gt;&lt;Name LocaleIsoCode="en"&gt;Finland&lt;/Name&gt;&lt;Name LocaleIsoCode="fr"&gt;Finlande&lt;/Name&gt;&lt;/Member&gt;&lt;Member Code="FRA" HasMetadata="true" HasOnlyUnitMetadata="false" HasChild="0"&gt;&lt;Name LocaleIsoCode="en"&gt;France&lt;/Name&gt;&lt;Name LocaleIsoCode="fr"&gt;France&lt;/Name&gt;&lt;/Member&gt;&lt;Member Code="DEU" HasMetadata="true" HasOnlyUnitMetadata="false" HasChild="0"&gt;&lt;Name LocaleIsoCode="en"&gt;Germany&lt;/Name&gt;&lt;Name LocaleIsoCode="fr"&gt;Allemagne&lt;/Name&gt;&lt;/Member&gt;&lt;Member Code="GRC" HasMetadata="true" HasOnlyUnitMetadata="false" HasChild="0"&gt;&lt;Name LocaleIsoCode="en"&gt;Greece&lt;/Name&gt;&lt;Name LocaleIsoCode="fr"&gt;Grèce&lt;/Name&gt;&lt;/Member&gt;&lt;Member Code="HUN" HasMetadata="true" HasOnlyUnitMetadata="false" HasChild="0"&gt;&lt;Name LocaleIsoCode="en"&gt;Hungary&lt;/Name&gt;&lt;Name LocaleIsoCode="fr"&gt;Hongrie&lt;/Name&gt;&lt;/Member&gt;&lt;Member Code="ISL" HasMetadata="true" HasOnlyUnitMetadata="false" HasChild="0"&gt;&lt;Name LocaleIsoCode="en"&gt;Iceland&lt;/Name&gt;&lt;Name LocaleIsoCode="fr"&gt;Islande&lt;/Name&gt;&lt;/Member&gt;&lt;Member Code="IRL" HasMetadata="true" HasOnlyUnitMetadata="false" HasChild="0"&gt;&lt;Name LocaleIsoCode="en"&gt;Ireland&lt;/Name&gt;&lt;Name LocaleIsoCode="fr"&gt;Irlande&lt;/Name&gt;&lt;/Member&gt;&lt;Member Code="ISR" HasMetadata="true" HasOnlyUnitMetadata="false" HasChild="0"&gt;&lt;Name LocaleIsoCode="en"&gt;Israel&lt;/Name&gt;&lt;Name LocaleIsoCode="fr"&gt;Israël&lt;/Name&gt;&lt;/Member&gt;&lt;Member Code="ITA" HasMetadata="true" HasOnlyUnitMetadata="false" HasChild="0"&gt;&lt;Name LocaleIsoCode="en"&gt;Italy&lt;/Name&gt;&lt;Name LocaleIsoCode="fr"&gt;Italie&lt;/Name&gt;&lt;/Member&gt;&lt;Member Code="JPN" HasMetadata="true" HasOnlyUnitMetadata="false" HasChild="0"&gt;&lt;Name LocaleIsoCode="en"&gt;Japan&lt;/Name&gt;&lt;Name LocaleIsoCode="fr"&gt;Japon&lt;/Name&gt;&lt;/Member&gt;&lt;Member Code="KOR" HasMetadata="true" HasOnlyUnitMetadata="false" HasChild="0"&gt;&lt;Name LocaleIsoCode="en"&gt;Korea&lt;/Name&gt;&lt;Name LocaleIsoCode="fr"&gt;Corée&lt;/Name&gt;&lt;/Member&gt;&lt;Member Code="LVA" HasMetadata="true" HasOnlyUnitMetadata="false" HasChild="0"&gt;&lt;Name LocaleIsoCode="en"&gt;Latvia&lt;/Name&gt;&lt;Name LocaleIsoCode="fr"&gt;Lettonie&lt;/Name&gt;&lt;/Member&gt;&lt;Member Code="LTU" HasMetadata="true" HasOnlyUnitMetadata="false" HasChild="0"&gt;&lt;Name LocaleIsoCode="en"&gt;Lithuania&lt;/Name&gt;&lt;Name LocaleIsoCode="fr"&gt;Lituanie&lt;/Name&gt;&lt;/Member&gt;&lt;Member Code="LUX" HasMetadata="true" HasOnlyUnitMetadata="false" HasChild="0"&gt;&lt;Name LocaleIsoCode="en"&gt;Luxembourg&lt;/Name&gt;&lt;Name LocaleIsoCode="fr"&gt;Luxembourg&lt;/Name&gt;&lt;/Member&gt;&lt;Member Code="MEX" HasMetadata="true" HasOnlyUnitMetadata="false" HasChild="0"&gt;&lt;Name LocaleIsoCode="en"&gt;Mexico&lt;/Name&gt;&lt;Name LocaleIsoCode="fr"&gt;Mexique&lt;/Name&gt;&lt;/Member&gt;&lt;Member Code="NLD" HasMetadata="true" HasOnlyUnitMetadata="false" HasChild="0"&gt;&lt;Name LocaleIsoCode="en"&gt;Netherlands&lt;/Name&gt;&lt;Name LocaleIsoCode="fr"&gt;Pays-Bas&lt;/Name&gt;&lt;/Member&gt;&lt;Member Code="NZL" HasMetadata="true" HasOnlyUnitMetadata="false" HasChild="0"&gt;&lt;Name LocaleIsoCode="en"&gt;New Zealand&lt;/Name&gt;&lt;Name LocaleIsoCode="fr"&gt;Nouvelle-Zélande&lt;/Name&gt;&lt;/Member&gt;&lt;Member Code="NOR" HasMetadata="true" HasOnlyUnitMetadata="false" HasChild="0"&gt;&lt;Name LocaleIsoCode="en"&gt;Norway&lt;/Name&gt;&lt;Name LocaleIsoCode="fr"&gt;Norvège&lt;/Name&gt;&lt;/Member&gt;&lt;Member Code="POL" HasMetadata="true" HasOnlyUnitMetadata="false" HasChild="0"&gt;&lt;Name LocaleIsoCode="en"&gt;Poland&lt;/Name&gt;&lt;Name LocaleIsoCode="fr"&gt;Pologne&lt;/Name&gt;&lt;/Member&gt;&lt;Member Code="PRT" HasMetadata="true" HasOnlyUnitMetadata="false" HasChild="0"&gt;&lt;Name LocaleIsoCode="en"&gt;Portugal&lt;/Name&gt;&lt;Name LocaleIsoCode="fr"&gt;Portugal&lt;/Name&gt;&lt;/Member&gt;&lt;Member Code="SVK" HasMetadata="true" HasOnlyUnitMetadata="false" HasChild="0"&gt;&lt;Name LocaleIsoCode="en"&gt;Slovak Republic&lt;/Name&gt;&lt;Name LocaleIsoCode="fr"&gt;République slovaque&lt;/Name&gt;&lt;/Member&gt;&lt;Member Code="SVN" HasMetadata="true" HasOnlyUnitMetadata="false" HasChild="0"&gt;&lt;Name LocaleIsoCode="en"&gt;Slovenia&lt;/Name&gt;&lt;Name LocaleIsoCode="fr"&gt;Slovénie&lt;/Name&gt;&lt;/Member&gt;&lt;Member Code="ESP" HasMetadata="true" HasOnlyUnitMetadata="false" HasChild="0"&gt;&lt;Name LocaleIsoCode="en"&gt;Spain&lt;/Name&gt;&lt;Name LocaleIsoCode="fr"&gt;Espagne&lt;/Name&gt;&lt;/Member&gt;&lt;Member Code="SWE" HasMetadata="true" HasOnlyUnitMetadata="false" HasChild="0"&gt;&lt;Name LocaleIsoCode="en"&gt;Sweden&lt;/Name&gt;&lt;Name LocaleIsoCode="fr"&gt;Suède&lt;/Name&gt;&lt;/Member&gt;&lt;Member Code="CHE" HasMetadata="true" HasOnlyUnitMetadata="false" HasChild="0"&gt;&lt;Name LocaleIsoCode="en"&gt;Switzerland&lt;/Name&gt;&lt;Name LocaleIsoCode="fr"&gt;Suisse&lt;/Name&gt;&lt;/Member&gt;&lt;Member Code="TUR" HasMetadata="true" HasOnlyUnitMetadata="false" HasChild="0"&gt;&lt;Name LocaleIsoCode="en"&gt;Turkey&lt;/Name&gt;&lt;Name LocaleIsoCode="fr"&gt;Turquie&lt;/Name&gt;&lt;/Member&gt;&lt;Member Code="GBR" HasMetadata="true" HasOnlyUnitMetadata="false" HasChild="0"&gt;&lt;Name LocaleIsoCode="en"&gt;United Kingdom&lt;/Name&gt;&lt;Name LocaleIsoCode="fr"&gt;Royaume-Uni&lt;/Name&gt;&lt;/Member&gt;&lt;Member Code="USA" HasMetadata="true" HasOnlyUnitMetadata="false" HasChild="0"&gt;&lt;Name LocaleIsoCode="en"&gt;United States&lt;/Name&gt;&lt;Name LocaleIsoCode="fr"&gt;États-Unis&lt;/Name&gt;&lt;/Member&gt;&lt;/Dimension&gt;&lt;Dimension Code="TIME" HasMetadata="false" CommonCode="TIME" Display="labels"&gt;&lt;Name LocaleIsoCode="en"&gt;Year&lt;/Name&gt;&lt;Name LocaleIsoCode="fr"&gt;Année&lt;/Name&gt;&lt;Member Code="2000" HasMetadata="false"&gt;&lt;Name LocaleIsoCode="en"&gt;2000&lt;/Name&gt;&lt;Name LocaleIsoCode="fr"&gt;2000&lt;/Name&gt;&lt;/Member&gt;&lt;Member Code="2001" HasMetadata="false"&gt;&lt;Name LocaleIsoCode="en"&gt;2001&lt;/Name&gt;&lt;Name LocaleIsoCode="fr"&gt;2001&lt;/Name&gt;&lt;/Member&gt;&lt;Member Code="2002" HasMetadata="false"&gt;&lt;Name LocaleIsoCode="en"&gt;2002&lt;/Name&gt;&lt;Name LocaleIsoCode="fr"&gt;2002&lt;/Name&gt;&lt;/Member&gt;&lt;Member Code="2003" HasMetadata="false"&gt;&lt;Name LocaleIsoCode="en"&gt;2003&lt;/Name&gt;&lt;Name LocaleIsoCode="fr"&gt;2003&lt;/Name&gt;&lt;/Member&gt;&lt;Member Code="2004" HasMetadata="false"&gt;&lt;Name LocaleIsoCode="en"&gt;2004&lt;/Name&gt;&lt;Name LocaleIsoCode="fr"&gt;2004&lt;/Name&gt;&lt;/Member&gt;&lt;Member Code="2005" HasMetadata="false"&gt;&lt;Name LocaleIsoCode="en"&gt;2005&lt;/Name&gt;&lt;Name LocaleIsoCode="fr"&gt;2005&lt;/Name&gt;&lt;/Member&gt;&lt;Member Code="2006" HasMetadata="false"&gt;&lt;Name LocaleIsoCode="en"&gt;2006&lt;/Name&gt;&lt;Name LocaleIsoCode="fr"&gt;2006&lt;/Name&gt;&lt;/Member&gt;&lt;Member Code="2007" HasMetadata="false"&gt;&lt;Name LocaleIsoCode="en"&gt;2007&lt;/Name&gt;&lt;Name LocaleIsoCode="fr"&gt;2007&lt;/Name&gt;&lt;/Member&gt;&lt;Member Code="2008" HasMetadata="false"&gt;&lt;Name LocaleIsoCode="en"&gt;2008&lt;/Name&gt;&lt;Name LocaleIsoCode="fr"&gt;2008&lt;/Name&gt;&lt;/Member&gt;&lt;Member Code="2009" HasMetadata="false"&gt;&lt;Name LocaleIsoCode="en"&gt;2009&lt;/Name&gt;&lt;Name LocaleIsoCode="fr"&gt;2009&lt;/Name&gt;&lt;/Member&gt;&lt;Member Code="2010" HasMetadata="false"&gt;&lt;Name LocaleIsoCode="en"&gt;2010&lt;/Name&gt;&lt;Name LocaleIsoCode="fr"&gt;2010&lt;/Name&gt;&lt;/Member&gt;&lt;Member Code="2011" HasMetadata="false"&gt;&lt;Name LocaleIsoCode="en"&gt;2011&lt;/Name&gt;&lt;Name LocaleIsoCode="fr"&gt;2011&lt;/Name&gt;&lt;/Member&gt;&lt;Member Code="2012" HasMetadata="false"&gt;&lt;Name LocaleIsoCode="en"&gt;2012&lt;/Name&gt;&lt;Name LocaleIsoCode="fr"&gt;2012&lt;/Name&gt;&lt;/Member&gt;&lt;Member Code="2013" HasMetadata="false"&gt;&lt;Name LocaleIsoCode="en"&gt;2013&lt;/Name&gt;&lt;Name LocaleIsoCode="fr"&gt;2013&lt;/Name&gt;&lt;/Member&gt;&lt;Member Code="2014" HasMetadata="false"&gt;&lt;Name LocaleIsoCode="en"&gt;2014&lt;/Name&gt;&lt;Name LocaleIsoCode="fr"&gt;2014&lt;/Name&gt;&lt;/Member&gt;&lt;Member Code="2015" HasMetadata="false"&gt;&lt;Name LocaleIsoCode="en"&gt;2015&lt;/Name&gt;&lt;Name LocaleIsoCode="fr"&gt;2015&lt;/Name&gt;&lt;/Member&gt;&lt;Member Code="2016" HasMetadata="false"&gt;&lt;Name LocaleIsoCode="en"&gt;2016&lt;/Name&gt;&lt;Name LocaleIsoCode="fr"&gt;2016&lt;/Name&gt;&lt;/Member&gt;&lt;Member Code="2017" HasMetadata="false"&gt;&lt;Name LocaleIsoCode="en"&gt;2017&lt;/Name&gt;&lt;Name LocaleIsoCode="fr"&gt;2017&lt;/Name&gt;&lt;/Member&gt;&lt;/Dimension&gt;&lt;WBOSInformations&gt;&lt;TimeDimension WebTreeWasUsed="false"&gt;&lt;StartCodes Annual="2000" /&gt;&lt;/TimeDimension&gt;&lt;/WBOSInformations&gt;&lt;Tabulation Axis="horizontal"&gt;&lt;Dimension Code="TIME" CommonCode="TIME" /&gt;&lt;/Tabulation&gt;&lt;Tabulation Axis="vertical"&gt;&lt;Dimension Code="LOCATION" CommonCode="LOCATION" /&gt;&lt;/Tabulation&gt;&lt;Tabulation Axis="page"&gt;&lt;Dimension Code="HF" /&gt;&lt;Dimension Code="HC" /&gt;&lt;Dimension Code="HP" /&gt;&lt;Dimension Code="MEASURE" /&gt;&lt;/Tabulation&gt;&lt;Formatting&gt;&lt;Labels LocaleIsoCode="en" /&gt;&lt;Power&gt;0&lt;/Power&gt;&lt;Decimals&gt;1&lt;/Decimals&gt;&lt;SkipEmptyLines&gt;true&lt;/SkipEmptyLines&gt;&lt;SkipEmptyCols&gt;false&lt;/SkipEmptyCols&gt;&lt;SkipLineHierarchy&gt;false&lt;/SkipLineHierarchy&gt;&lt;SkipColHierarchy&gt;true&lt;/SkipColHierarchy&gt;&lt;Page&gt;1&lt;/Page&gt;&lt;/Formatting&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</si>
  <si>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2017</t>
  </si>
  <si>
    <t>Data extracted on 05 Dec 2018 16:17 UTC (GMT) from OECD.Stat</t>
  </si>
  <si>
    <t>&lt;?xml version="1.0" encoding="utf-16"?&gt;&lt;WebTableParameter xmlns:xsd="http://www.w3.org/2001/XMLSchema" xmlns:xsi="http://www.w3.org/2001/XMLSchema-instance" xmlns="http://stats.oecd.org/OECDStatWS/2004/03/01/"&gt;&lt;DataTable Code="SHA" HasMetadata="true"&gt;&lt;Name LocaleIsoCode="en"&gt;Health expenditure and financing&lt;/Name&gt;&lt;Name LocaleIsoCode="fr"&gt;Dépenses de santé et financement&lt;/Name&gt;&lt;Dimension Code="HF" HasMetadata="false" Display="labels"&gt;&lt;Name LocaleIsoCode="en"&gt;Financing scheme&lt;/Name&gt;&lt;Name LocaleIsoCode="fr"&gt;Régime de financement&lt;/Name&gt;&lt;Member Code="HFTOT" HasMetadata="false" HasOnlyUnitMetadata="false" HasChild="1"&gt;&lt;Name LocaleIsoCode="en"&gt;All financing schemes&lt;/Name&gt;&lt;Name LocaleIsoCode="fr"&gt;Tous les régimes de financement&lt;/Name&gt;&lt;ChildMember Code="HF1" HasMetadata="false" HasOnlyUnitMetadata="false" HasChild="0"&gt;&lt;Name LocaleIsoCode="en"&gt;Government/compulsory schemes&lt;/Name&gt;&lt;Name LocaleIsoCode="fr"&gt;Régimes publics/obligatoires&lt;/Name&gt;&lt;/ChildMember&gt;&lt;ChildMember Code="HF2HF3" HasMetadata="false" HasOnlyUnitMetadata="false" HasChild="0" IsDisplayed="true"&gt;&lt;Name LocaleIsoCode="en"&gt;Voluntary schemes/household out-of-pocket payments&lt;/Name&gt;&lt;Name LocaleIsoCode="fr"&gt;Régimes facultatifs/Paiement direct des ménages&lt;/Name&gt;&lt;/ChildMember&gt;&lt;/Member&gt;&lt;/Dimension&gt;&lt;Dimension Code="HC" HasMetadata="false" Display="labels"&gt;&lt;Name LocaleIsoCode="en"&gt;Function&lt;/Name&gt;&lt;Name LocaleIsoCode="fr"&gt;Fonction&lt;/Name&gt;&lt;Member Code="HCTOT" HasMetadata="false" HasOnlyUnitMetadata="false" HasChild="1"&gt;&lt;Name LocaleIsoCode="en"&gt;Current expenditure on health (all functions)&lt;/Name&gt;&lt;Name LocaleIsoCode="fr"&gt;Dépenses courantes de santé (toutes les fonctions)&lt;/Name&gt;&lt;ChildMember Code="HC1HC2" HasMetadata="false" HasOnlyUnitMetadata="false" HasChild="1"&gt;&lt;Name LocaleIsoCode="en"&gt;Curative and rehabilitative care&lt;/Name&gt;&lt;Name LocaleIsoCode="fr"&gt;Soins curatifs et de réadaptation&lt;/Name&gt;&lt;ChildMember Code="HC11HC21" HasMetadata="false" HasOnlyUnitMetadata="false" HasChild="0"&gt;&lt;Name LocaleIsoCode="en"&gt;Inpatient curative and rehabilitative care&lt;/Name&gt;&lt;Name LocaleIsoCode="fr"&gt;Soins curatifs et de réadaptation en milieu hospitalier&lt;/Name&gt;&lt;/ChildMember&gt;&lt;ChildMember Code="HC12HC22" HasMetadata="false" HasOnlyUnitMetadata="false" HasChild="0"&gt;&lt;Name LocaleIsoCode="en"&gt;Day curative and rehabilitative care&lt;/Name&gt;&lt;Name LocaleIsoCode="fr"&gt;Soins curatifs et de réadaptation en hospitalisation de jour&lt;/Name&gt;&lt;/ChildMember&gt;&lt;ChildMember Code="HC13HC23" HasMetadata="false" HasOnlyUnitMetadata="false" HasChild="0"&gt;&lt;Name LocaleIsoCode="en"&gt;Outpatient curative and rehabilitative care&lt;/Name&gt;&lt;Name LocaleIsoCode="fr"&gt;Soins curatifs et de réadaptation ambulatoires&lt;/Name&gt;&lt;/ChildMember&gt;&lt;ChildMember Code="HC14HC24" HasMetadata="false" HasOnlyUnitMetadata="false" HasChild="0"&gt;&lt;Name LocaleIsoCode="en"&gt;Home-based curative and rehabilitative care&lt;/Name&gt;&lt;Name LocaleIsoCode="fr"&gt;Soins curatifs et de réadaptation à domicile&lt;/Name&gt;&lt;/ChildMember&gt;&lt;/ChildMember&gt;&lt;ChildMember Code="HC3" HasMetadata="false" HasOnlyUnitMetadata="false" HasChild="0"&gt;&lt;Name LocaleIsoCode="en"&gt;Long-term care (health)&lt;/Name&gt;&lt;Name LocaleIsoCode="fr"&gt;Soins (de santé) de longue durée&lt;/Name&gt;&lt;/ChildMember&gt;&lt;ChildMember Code="HC4" HasMetadata="false" HasOnlyUnitMetadata="false" HasChild="0"&gt;&lt;Name LocaleIsoCode="en"&gt;Ancillary services (non-specified by function)&lt;/Name&gt;&lt;Name LocaleIsoCode="fr"&gt;Services auxiliaires (non-spécifiés par fonction)&lt;/Name&gt;&lt;/ChildMember&gt;&lt;ChildMember Code="HC5" HasMetadata="false" HasOnlyUnitMetadata="false" HasChild="0"&gt;&lt;Name LocaleIsoCode="en"&gt;Medical goods (non-specified by function)&lt;/Name&gt;&lt;Name LocaleIsoCode="fr"&gt;Biens médicaux (non-spécifiés par fonction)&lt;/Name&gt;&lt;/ChildMember&gt;&lt;ChildMember Code="HC6" HasMetadata="false" HasOnlyUnitMetadata="false" HasChild="0"&gt;&lt;Name LocaleIsoCode="en"&gt;Preventive care&lt;/Name&gt;&lt;Name LocaleIsoCode="fr"&gt;Soins préventifs&lt;/Name&gt;&lt;/ChildMember&gt;&lt;ChildMember Code="HC7" HasMetadata="false" HasOnlyUnitMetadata="false" HasChild="0"&gt;&lt;Name LocaleIsoCode="en"&gt;Governance and health system and financing administration&lt;/Name&gt;&lt;Name LocaleIsoCode="fr"&gt;Gouvernance, administration du système de santé et des financements&lt;/Name&gt;&lt;/ChildMember&gt;&lt;/Member&gt;&lt;/Dimension&gt;&lt;Dimension Code="HP" HasMetadata="false" Display="labels"&gt;&lt;Name LocaleIsoCode="en"&gt;Provider&lt;/Name&gt;&lt;Name LocaleIsoCode="fr"&gt;Prestataire&lt;/Name&gt;&lt;Member Code="HPTOT" HasMetadata="false" HasOnlyUnitMetadata="false" HasChild="1"&gt;&lt;Name LocaleIsoCode="en"&gt;All providers&lt;/Name&gt;&lt;Name LocaleIsoCode="fr"&gt;Tous les prestataires&lt;/Name&gt;&lt;ChildMember Code="HP1" HasMetadata="false" HasOnlyUnitMetadata="false" HasChild="0"&gt;&lt;Name LocaleIsoCode="en"&gt;Hospitals&lt;/Name&gt;&lt;Name LocaleIsoCode="fr"&gt;Hôpitaux&lt;/Name&gt;&lt;/ChildMember&gt;&lt;ChildMember Code="HP2" HasMetadata="false" HasOnlyUnitMetadata="false" HasChild="0"&gt;&lt;Name LocaleIsoCode="en"&gt;Residential long-term care facilities&lt;/Name&gt;&lt;Name LocaleIsoCode="fr"&gt;Etablissements résidentiels de soins de longue durée&lt;/Name&gt;&lt;/ChildMember&gt;&lt;ChildMember Code="HP3" HasMetadata="false" HasOnlyUnitMetadata="false" HasChild="0"&gt;&lt;Name LocaleIsoCode="en"&gt;Providers of ambulatory health care&lt;/Name&gt;&lt;Name LocaleIsoCode="fr"&gt;Prestataires de soins de santé ambulatoire&lt;/Name&gt;&lt;/ChildMember&gt;&lt;ChildMember Code="HP4" HasMetadata="false" HasOnlyUnitMetadata="false" HasChild="0"&gt;&lt;Name LocaleIsoCode="en"&gt;Providers of ancillary services&lt;/Name&gt;&lt;Name LocaleIsoCode="fr"&gt;Prestataires de services auxiliaires&lt;/Name&gt;&lt;/ChildMember&gt;&lt;ChildMember Code="HP5" HasMetadata="false" HasOnlyUnitMetadata="false" HasChild="0"&gt;&lt;Name LocaleIsoCode="en"&gt;Retailers and other providers of medical goods&lt;/Name&gt;&lt;Name LocaleIsoCode="fr"&gt;Détaillants et autres prestataires de biens médicaux&lt;/Name&gt;&lt;/ChildMember&gt;&lt;ChildMember Code="HP6" HasMetadata="false" HasOnlyUnitMetadata="false" HasChild="0"&gt;&lt;Name LocaleIsoCode="en"&gt;Providers of preventive care&lt;/Name&gt;&lt;Name LocaleIsoCode="fr"&gt;Prestataires de soins préventifs&lt;/Name&gt;&lt;/ChildMember&gt;&lt;ChildMember Code="HP7" HasMetadata="false" HasOnlyUnitMetadata="false" HasChild="0"&gt;&lt;Name LocaleIsoCode="en"&gt;Providers of health care system administration and financing&lt;/Name&gt;&lt;Name LocaleIsoCode="fr"&gt;Prestataires de services administratifs et de financement du système de soins de santé&lt;/Name&gt;&lt;/ChildMember&gt;&lt;ChildMember Code="HP8" HasMetadata="false" HasOnlyUnitMetadata="false" HasChild="0"&gt;&lt;Name LocaleIsoCode="en"&gt;Rest of the economy&lt;/Name&gt;&lt;Name LocaleIsoCode="fr"&gt;Reste de l’économie&lt;/Name&gt;&lt;/ChildMember&gt;&lt;ChildMember Code="HP9" HasMetadata="false" HasOnlyUnitMetadata="false" HasChild="0"&gt;&lt;Name LocaleIsoCode="en"&gt;Rest of the world&lt;/Name&gt;&lt;Name LocaleIsoCode="fr"&gt;Reste du monde&lt;/Name&gt;&lt;/ChildMember&gt;&lt;/Member&gt;&lt;/Dimension&gt;&lt;Dimension Code="MEASURE" HasMetadata="false" Display="labels"&gt;&lt;Name LocaleIsoCode="en"&gt;Measure&lt;/Name&gt;&lt;Name LocaleIsoCode="fr"&gt;Mesure&lt;/Name&gt;&lt;Member Code="PARPIB" HasMetadata="false" HasOnlyUnitMetadata="false" HasChild="0"&gt;&lt;Name LocaleIsoCode="en"&gt;Share of gross domestic product&lt;/Name&gt;&lt;Name LocaleIsoCode="fr"&gt;Pourcentage du produit intérieur brut&lt;/Name&gt;&lt;/Member&gt;&lt;Member Code="PARCUR" HasMetadata="false" HasOnlyUnitMetadata="false" HasChild="0"&gt;&lt;Name LocaleIsoCode="en"&gt;Share of current expenditure on health&lt;/Name&gt;&lt;Name LocaleIsoCode="fr"&gt;Pourcentage des dépenses courantes de santé&lt;/Name&gt;&lt;/Member&gt;&lt;Member Code="MLLNCU" HasMetadata="false" HasOnlyUnitMetadata="false" HasChild="0"&gt;&lt;Name LocaleIsoCode="en"&gt;Current prices&lt;/Name&gt;&lt;Name LocaleIsoCode="fr"&gt;Prix courants&lt;/Name&gt;&lt;/Member&gt;&lt;Member Code="MTMOPP" HasMetadata="false" HasOnlyUnitMetadata="false" HasChild="0"&gt;&lt;Name LocaleIsoCode="en"&gt;Current prices, current PPPs&lt;/Name&gt;&lt;Name LocaleIsoCode="fr"&gt;Prix courants, PPA courantes&lt;/Name&gt;&lt;/Member&gt;&lt;Member Code="VALREL" HasMetadata="false" HasOnlyUnitMetadata="false" HasChild="0"&gt;&lt;Name LocaleIsoCode="en"&gt;Constant prices, OECD base year&lt;/Name&gt;&lt;Name LocaleIsoCode="fr"&gt;Prix constants, année de base OCDE&lt;/Name&gt;&lt;/Member&gt;&lt;Member Code="VRPPPT" HasMetadata="false" HasOnlyUnitMetadata="false" HasChild="0"&gt;&lt;Name LocaleIsoCode="en"&gt;Constant prices, constant PPPs, OECD base year&lt;/Name&gt;&lt;Name LocaleIsoCode="fr"&gt;Prix constants, PPA constants, année de base OCDE&lt;/Name&gt;&lt;/Member&gt;&lt;Member Code="UNPPER" HasMetadata="false" HasOnlyUnitMetadata="false" HasChild="0"&gt;&lt;Name LocaleIsoCode="en"&gt;Per capita, current prices&lt;/Name&gt;&lt;Name LocaleIsoCode="fr"&gt;Par tête, prix courants&lt;/Name&gt;&lt;/Member&gt;&lt;Member Code="PPPPER" HasMetadata="false" HasOnlyUnitMetadata="false" HasChild="0"&gt;&lt;Name LocaleIsoCode="en"&gt;Per capita, current prices, current PPPs&lt;/Name&gt;&lt;Name LocaleIsoCode="fr"&gt;Par tête, prix courants, PPA courantes&lt;/Name&gt;&lt;/Member&gt;&lt;Member Code="REPPER" HasMetadata="false" HasOnlyUnitMetadata="false" HasChild="0"&gt;&lt;Name LocaleIsoCode="en"&gt;Per capita, constant prices, OECD base year&lt;/Name&gt;&lt;Name LocaleIsoCode="fr"&gt;Par tête, prix constants, année de base OCDE&lt;/Name&gt;&lt;/Member&gt;&lt;Member Code="VRPPPR" HasMetadata="false" HasOnlyUnitMetadata="false" HasChild="0"&gt;&lt;Name LocaleIsoCode="en"&gt;Per capita, constant prices, constant PPPs, OECD base year&lt;/Name&gt;&lt;Name LocaleIsoCode="fr"&gt;Par tête, prix constants, PPA constants, année de base OCDE&lt;/Name&gt;&lt;/Member&gt;&lt;Member Code="PARHC" HasMetadata="false" HasOnlyUnitMetadata="false" HasChild="0"&gt;&lt;Name LocaleIsoCode="en"&gt;Share of function&lt;/Name&gt;&lt;Name LocaleIsoCode="fr"&gt;Pourcentage de fonction&lt;/Name&gt;&lt;/Member&gt;&lt;Member Code="PARHP" HasMetadata="false" HasOnlyUnitMetadata="false" HasChild="0"&gt;&lt;Name LocaleIsoCode="en"&gt;Share of provider&lt;/Name&gt;&lt;Name LocaleIsoCode="fr"&gt;Pourcentage de prestataire&lt;/Name&gt;&lt;/Member&gt;&lt;Member Code="PARHF" HasMetadata="false" HasOnlyUnitMetadata="false" HasChild="0"&gt;&lt;Name LocaleIsoCode="en"&gt;Share of financing scheme&lt;/Name&gt;&lt;Name LocaleIsoCode="fr"&gt;Pourcentage de régime de financement&lt;/Name&gt;&lt;/Member&gt;&lt;/Dimension&gt;&lt;Dimension Code="LOCATION" HasMetadata="false" CommonCode="LOCATION" Display="labels"&gt;&lt;Name LocaleIsoCode="en"&gt;Country&lt;/Name&gt;&lt;Name LocaleIsoCode="fr"&gt;Pays&lt;/Name&gt;&lt;Member Code="AUS" HasMetadata="true" HasOnlyUnitMetadata="false" HasChild="0"&gt;&lt;Name LocaleIsoCode="en"&gt;Australia&lt;/Name&gt;&lt;Name LocaleIsoCode="fr"&gt;Australie&lt;/Name&gt;&lt;/Member&gt;&lt;Member Code="AUT" HasMetadata="true" HasOnlyUnitMetadata="false" HasChild="0"&gt;&lt;Name LocaleIsoCode="en"&gt;Austria&lt;/Name&gt;&lt;Name LocaleIsoCode="fr"&gt;Autriche&lt;/Name&gt;&lt;/Member&gt;&lt;Member Code="BEL" HasMetadata="true" HasOnlyUnitMetadata="false" HasChild="0"&gt;&lt;Name LocaleIsoCode="en"&gt;Belgium&lt;/Name&gt;&lt;Name LocaleIsoCode="fr"&gt;Belgique&lt;/Name&gt;&lt;/Member&gt;&lt;Member Code="CAN" HasMetadata="true" HasOnlyUnitMetadata="false" HasChild="0"&gt;&lt;Name LocaleIsoCode="en"&gt;Canada&lt;/Name&gt;&lt;Name LocaleIsoCode="fr"&gt;Canada&lt;/Name&gt;&lt;/Member&gt;&lt;Member Code="CHL" HasMetadata="true" HasOnlyUnitMetadata="false" HasChild="0"&gt;&lt;Name LocaleIsoCode="en"&gt;Chile&lt;/Name&gt;&lt;Name LocaleIsoCode="fr"&gt;Chili&lt;/Name&gt;&lt;/Member&gt;&lt;Member Code="CZE" HasMetadata="true" HasOnlyUnitMetadata="false" HasChild="0"&gt;&lt;Name LocaleIsoCode="en"&gt;Czech Republic&lt;/Name&gt;&lt;Name LocaleIsoCode="fr"&gt;République tchèque&lt;/Name&gt;&lt;/Member&gt;&lt;Member Code="DNK" HasMetadata="true" HasOnlyUnitMetadata="false" HasChild="0"&gt;&lt;Name LocaleIsoCode="en"&gt;Denmark&lt;/Name&gt;&lt;Name LocaleIsoCode="fr"&gt;Danemark&lt;/Name&gt;&lt;/Member&gt;&lt;Member Code="EST" HasMetadata="true" HasOnlyUnitMetadata="false" HasChild="0"&gt;&lt;Name LocaleIsoCode="en"&gt;Estonia&lt;/Name&gt;&lt;Name LocaleIsoCode="fr"&gt;Estonie&lt;/Name&gt;&lt;/Member&gt;&lt;Member Code="FIN" HasMetadata="true" HasOnlyUnitMetadata="false" HasChild="0"&gt;&lt;Name LocaleIsoCode="en"&gt;Finland&lt;/Name&gt;&lt;Name LocaleIsoCode="fr"&gt;Finlande&lt;/Name&gt;&lt;/Member&gt;&lt;Member Code="FRA" HasMetadata="true" HasOnlyUnitMetadata="false" HasChild="0"&gt;&lt;Name LocaleIsoCode="en"&gt;France&lt;/Name&gt;&lt;Name LocaleIsoCode="fr"&gt;France&lt;/Name&gt;&lt;/Member&gt;&lt;Member Code="DEU" HasMetadata="true" HasOnlyUnitMetadata="false" HasChild="0"&gt;&lt;Name LocaleIsoCode="en"&gt;Germany&lt;/Name&gt;&lt;Name LocaleIsoCode="fr"&gt;Allemagne&lt;/Name&gt;&lt;/Member&gt;&lt;Member Code="GRC" HasMetadata="true" HasOnlyUnitMetadata="false" HasChild="0"&gt;&lt;Name LocaleIsoCode="en"&gt;Greece&lt;/Name&gt;&lt;Name LocaleIsoCode="fr"&gt;Grèce&lt;/Name&gt;&lt;/Member&gt;&lt;Member Code="HUN" HasMetadata="true" HasOnlyUnitMetadata="false" HasChild="0"&gt;&lt;Name LocaleIsoCode="en"&gt;Hungary&lt;/Name&gt;&lt;Name LocaleIsoCode="fr"&gt;Hongrie&lt;/Name&gt;&lt;/Member&gt;&lt;Member Code="ISL" HasMetadata="true" HasOnlyUnitMetadata="false" HasChild="0"&gt;&lt;Name LocaleIsoCode="en"&gt;Iceland&lt;/Name&gt;&lt;Name LocaleIsoCode="fr"&gt;Islande&lt;/Name&gt;&lt;/Member&gt;&lt;Member Code="IRL" HasMetadata="true" HasOnlyUnitMetadata="false" HasChild="0"&gt;&lt;Name LocaleIsoCode="en"&gt;Ireland&lt;/Name&gt;&lt;Name LocaleIsoCode="fr"&gt;Irlande&lt;/Name&gt;&lt;/Member&gt;&lt;Member Code="ISR" HasMetadata="true" HasOnlyUnitMetadata="false" HasChild="0"&gt;&lt;Name LocaleIsoCode="en"&gt;Israel&lt;/Name&gt;&lt;Name LocaleIsoCode="fr"&gt;Israël&lt;/Name&gt;&lt;/Member&gt;&lt;Member Code="ITA" HasMetadata="true" HasOnlyUnitMetadata="false" HasChild="0"&gt;&lt;Name LocaleIsoCode="en"&gt;Italy&lt;/Name&gt;&lt;Name LocaleIsoCode="fr"&gt;Italie&lt;/Name&gt;&lt;/Member&gt;&lt;Member Code="JPN" HasMetadata="true" HasOnlyUnitMetadata="false" HasChild="0"&gt;&lt;Name LocaleIsoCode="en"&gt;Japan&lt;/Name&gt;&lt;Name LocaleIsoCode="fr"&gt;Japon&lt;/Name&gt;&lt;/Member&gt;&lt;Member Code="KOR" HasMetadata="true" HasOnlyUnitMetadata="false" HasChild="0"&gt;&lt;Name LocaleIsoCode="en"&gt;Korea&lt;/Name&gt;&lt;Name LocaleIsoCode="fr"&gt;Corée&lt;/Name&gt;&lt;/Member&gt;&lt;Member Code="LVA" HasMetadata="true" HasOnlyUnitMetadata="false" HasChild="0"&gt;&lt;Name LocaleIsoCode="en"&gt;Latvia&lt;/Name&gt;&lt;Name LocaleIsoCode="fr"&gt;Lettonie&lt;/Name&gt;&lt;/Member&gt;&lt;Member Code="LTU" HasMetadata="true" HasOnlyUnitMetadata="false" HasChild="0"&gt;&lt;Name LocaleIsoCode="en"&gt;Lithuania&lt;/Name&gt;&lt;Name LocaleIsoCode="fr"&gt;Lituanie&lt;/Name&gt;&lt;/Member&gt;&lt;Member Code="LUX" HasMetadata="true" HasOnlyUnitMetadata="false" HasChild="0"&gt;&lt;Name LocaleIsoCode="en"&gt;Luxembourg&lt;/Name&gt;&lt;Name LocaleIsoCode="fr"&gt;Luxembourg&lt;/Name&gt;&lt;/Member&gt;&lt;Member Code="MEX" HasMetadata="true" HasOnlyUnitMetadata="false" HasChild="0"&gt;&lt;Name LocaleIsoCode="en"&gt;Mexico&lt;/Name&gt;&lt;Name LocaleIsoCode="fr"&gt;Mexique&lt;/Name&gt;&lt;/Member&gt;&lt;Member Code="NLD" HasMetadata="true" HasOnlyUnitMetadata="false" HasChild="0"&gt;&lt;Name LocaleIsoCode="en"&gt;Netherlands&lt;/Name&gt;&lt;Name LocaleIsoCode="fr"&gt;Pays-Bas&lt;/Name&gt;&lt;/Member&gt;&lt;Member Code="NZL" HasMetadata="true" HasOnlyUnitMetadata="false" HasChild="0"&gt;&lt;Name LocaleIsoCode="en"&gt;New Zealand&lt;/Name&gt;&lt;Name LocaleIsoCode="fr"&gt;Nouvelle-Zélande&lt;/Name&gt;&lt;/Member&gt;&lt;Member Code="NOR" HasMetadata="true" HasOnlyUnitMetadata="false" HasChild="0"&gt;&lt;Name LocaleIsoCode="en"&gt;Norway&lt;/Name&gt;&lt;Name LocaleIsoCode="fr"&gt;Norvège&lt;/Name&gt;&lt;/Member&gt;&lt;Member Code="POL" HasMetadata="true" HasOnlyUnitMetadata="false" HasChild="0"&gt;&lt;Name LocaleIsoCode="en"&gt;Poland&lt;/Name&gt;&lt;Name LocaleIsoCode="fr"&gt;Pologne&lt;/Name&gt;&lt;/Member&gt;&lt;Member Code="PRT" HasMetadata="true" HasOnlyUnitMetadata="false" HasChild="0"&gt;&lt;Name LocaleIsoCode="en"&gt;Portugal&lt;/Name&gt;&lt;Name LocaleIsoCode="fr"&gt;Portugal&lt;/Name&gt;&lt;/Member&gt;&lt;Member Code="SVK" HasMetadata="true" HasOnlyUnitMetadata="false" HasChild="0"&gt;&lt;Name LocaleIsoCode="en"&gt;Slovak Republic&lt;/Name&gt;&lt;Name LocaleIsoCode="fr"&gt;République slovaque&lt;/Name&gt;&lt;/Member&gt;&lt;Member Code="SVN" HasMetadata="true" HasOnlyUnitMetadata="false" HasChild="0"&gt;&lt;Name LocaleIsoCode="en"&gt;Slovenia&lt;/Name&gt;&lt;Name LocaleIsoCode="fr"&gt;Slovénie&lt;/Name&gt;&lt;/Member&gt;&lt;Member Code="ESP" HasMetadata="true" HasOnlyUnitMetadata="false" HasChild="0"&gt;&lt;Name LocaleIsoCode="en"&gt;Spain&lt;/Name&gt;&lt;Name LocaleIsoCode="fr"&gt;Espagne&lt;/Name&gt;&lt;/Member&gt;&lt;Member Code="SWE" HasMetadata="true" HasOnlyUnitMetadata="false" HasChild="0"&gt;&lt;Name LocaleIsoCode="en"&gt;Sweden&lt;/Name&gt;&lt;Name LocaleIsoCode="fr"&gt;Suède&lt;/Name&gt;&lt;/Member&gt;&lt;Member Code="CHE" HasMetadata="true" HasOnlyUnitMetadata="false" HasChild="0"&gt;&lt;Name LocaleIsoCode="en"&gt;Switzerland&lt;/Name&gt;&lt;Name LocaleIsoCode="fr"&gt;Suisse&lt;/Name&gt;&lt;/Member&gt;&lt;Member Code="TUR" HasMetadata="true" HasOnlyUnitMetadata="false" HasChild="0"&gt;&lt;Name LocaleIsoCode="en"&gt;Turkey&lt;/Name&gt;&lt;Name LocaleIsoCode="fr"&gt;Turquie&lt;/Name&gt;&lt;/Member&gt;&lt;Member Code="GBR" HasMetadata="true" HasOnlyUnitMetadata="false" HasChild="0"&gt;&lt;Name LocaleIsoCode="en"&gt;United Kingdom&lt;/Name&gt;&lt;Name LocaleIsoCode="fr"&gt;Royaume-Uni&lt;/Name&gt;&lt;/Member&gt;&lt;Member Code="USA" HasMetadata="true" HasOnlyUnitMetadata="false" HasChild="0"&gt;&lt;Name LocaleIsoCode="en"&gt;United States&lt;/Name&gt;&lt;Name LocaleIsoCode="fr"&gt;États-Unis&lt;/Name&gt;&lt;/Member&gt;&lt;/Dimension&gt;&lt;Dimension Code="TIME" HasMetadata="false" CommonCode="TIME" Display="labels"&gt;&lt;Name LocaleIsoCode="en"&gt;Year&lt;/Name&gt;&lt;Name LocaleIsoCode="fr"&gt;Année&lt;/Name&gt;&lt;Member Code="2000" HasMetadata="false"&gt;&lt;Name LocaleIsoCode="en"&gt;2000&lt;/Name&gt;&lt;Name LocaleIsoCode="fr"&gt;2000&lt;/Name&gt;&lt;/Member&gt;&lt;Member Code="2001" HasMetadata="false"&gt;&lt;Name LocaleIsoCode="en"&gt;2001&lt;/Name&gt;&lt;Name LocaleIsoCode="fr"&gt;2001&lt;/Name&gt;&lt;/Member&gt;&lt;Member Code="2002" HasMetadata="false"&gt;&lt;Name LocaleIsoCode="en"&gt;2002&lt;/Name&gt;&lt;Name LocaleIsoCode="fr"&gt;2002&lt;/Name&gt;&lt;/Member&gt;&lt;Member Code="2003" HasMetadata="false"&gt;&lt;Name LocaleIsoCode="en"&gt;2003&lt;/Name&gt;&lt;Name LocaleIsoCode="fr"&gt;2003&lt;/Name&gt;&lt;/Member&gt;&lt;Member Code="2004" HasMetadata="false"&gt;&lt;Name LocaleIsoCode="en"&gt;2004&lt;/Name&gt;&lt;Name LocaleIsoCode="fr"&gt;2004&lt;/Name&gt;&lt;/Member&gt;&lt;Member Code="2005" HasMetadata="false"&gt;&lt;Name LocaleIsoCode="en"&gt;2005&lt;/Name&gt;&lt;Name LocaleIsoCode="fr"&gt;2005&lt;/Name&gt;&lt;/Member&gt;&lt;Member Code="2006" HasMetadata="false"&gt;&lt;Name LocaleIsoCode="en"&gt;2006&lt;/Name&gt;&lt;Name LocaleIsoCode="fr"&gt;2006&lt;/Name&gt;&lt;/Member&gt;&lt;Member Code="2007" HasMetadata="false"&gt;&lt;Name LocaleIsoCode="en"&gt;2007&lt;/Name&gt;&lt;Name LocaleIsoCode="fr"&gt;2007&lt;/Name&gt;&lt;/Member&gt;&lt;Member Code="2008" HasMetadata="false"&gt;&lt;Name LocaleIsoCode="en"&gt;2008&lt;/Name&gt;&lt;Name LocaleIsoCode="fr"&gt;2008&lt;/Name&gt;&lt;/Member&gt;&lt;Member Code="2009" HasMetadata="false"&gt;&lt;Name LocaleIsoCode="en"&gt;2009&lt;/Name&gt;&lt;Name LocaleIsoCode="fr"&gt;2009&lt;/Name&gt;&lt;/Member&gt;&lt;Member Code="2010" HasMetadata="false"&gt;&lt;Name LocaleIsoCode="en"&gt;2010&lt;/Name&gt;&lt;Name LocaleIsoCode="fr"&gt;2010&lt;/Name&gt;&lt;/Member&gt;&lt;Member Code="2011" HasMetadata="false"&gt;&lt;Name LocaleIsoCode="en"&gt;2011&lt;/Name&gt;&lt;Name LocaleIsoCode="fr"&gt;2011&lt;/Name&gt;&lt;/Member&gt;&lt;Member Code="2012" HasMetadata="false"&gt;&lt;Name LocaleIsoCode="en"&gt;2012&lt;/Name&gt;&lt;Name LocaleIsoCode="fr"&gt;2012&lt;/Name&gt;&lt;/Member&gt;&lt;Member Code="2013" HasMetadata="false"&gt;&lt;Name LocaleIsoCode="en"&gt;2013&lt;/Name&gt;&lt;Name LocaleIsoCode="fr"&gt;2013&lt;/Name&gt;&lt;/Member&gt;&lt;Member Code="2014" HasMetadata="false"&gt;&lt;Name LocaleIsoCode="en"&gt;2014&lt;/Name&gt;&lt;Name LocaleIsoCode="fr"&gt;2014&lt;/Name&gt;&lt;/Member&gt;&lt;Member Code="2015" HasMetadata="false"&gt;&lt;Name LocaleIsoCode="en"&gt;2015&lt;/Name&gt;&lt;Name LocaleIsoCode="fr"&gt;2015&lt;/Name&gt;&lt;/Member&gt;&lt;Member Code="2016" HasMetadata="false"&gt;&lt;Name LocaleIsoCode="en"&gt;2016&lt;/Name&gt;&lt;Name LocaleIsoCode="fr"&gt;2016&lt;/Name&gt;&lt;/Member&gt;&lt;Member Code="2017" HasMetadata="false"&gt;&lt;Name LocaleIsoCode="en"&gt;2017&lt;/Name&gt;&lt;Name LocaleIsoCode="fr"&gt;2017&lt;/Name&gt;&lt;/Member&gt;&lt;/Dimension&gt;&lt;WBOSInformations&gt;&lt;TimeDimension WebTreeWasUsed="false"&gt;&lt;StartCodes Annual="2000" /&gt;&lt;/TimeDimension&gt;&lt;/WBOSInformations&gt;&lt;Tabulation Axis="horizontal"&gt;&lt;Dimension Code="TIME" CommonCode="TIME" /&gt;&lt;/Tabulation&gt;&lt;Tabulation Axis="vertical"&gt;&lt;Dimension Code="LOCATION" CommonCode="LOCATION" /&gt;&lt;/Tabulation&gt;&lt;Tabulation Axis="page"&gt;&lt;Dimension Code="HF" /&gt;&lt;Dimension Code="HC" /&gt;&lt;Dimension Code="HP" /&gt;&lt;Dimension Code="MEASURE" /&gt;&lt;/Tabulation&gt;&lt;Formatting&gt;&lt;Labels LocaleIsoCode="en" /&gt;&lt;Power&gt;0&lt;/Power&gt;&lt;Decimals&gt;1&lt;/Decimals&gt;&lt;SkipEmptyLines&gt;true&lt;/SkipEmptyLines&gt;&lt;SkipEmptyCols&gt;false&lt;/SkipEmptyCols&gt;&lt;SkipLineHierarchy&gt;false&lt;/SkipLineHierarchy&gt;&lt;SkipColHierarchy&gt;true&lt;/SkipColHierarchy&gt;&lt;Page&gt;1&lt;/Page&gt;&lt;/Formatting&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</si>
  <si>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Voluntary schemes/household out-of-pocket payments</t>
  </si>
  <si>
    <t>Data extracted on 05 Dec 2018 16:21 UTC (GMT) from OECD.Stat</t>
  </si>
  <si>
    <t>Data extracted on 05 Dec 2018 16:27 UTC (GMT) from OECD.Stat</t>
  </si>
  <si>
    <t>Data extracted on 05 Dec 2018 16:42 UTC (GMT) from OECD.Stat</t>
  </si>
  <si>
    <t>Využitie pracovnej sily (labour utilization) 2017</t>
  </si>
  <si>
    <t>Czechia</t>
  </si>
  <si>
    <t>Dataset: Better Life Index - Edition 2017</t>
  </si>
  <si>
    <t>Ch 16-70</t>
  </si>
  <si>
    <t>EU*</t>
  </si>
  <si>
    <t>EU27</t>
  </si>
  <si>
    <t>EU* s</t>
  </si>
  <si>
    <t>https://ec.europa.eu/info/publications/economy-finance/2018-ageing-report-economic-and-budgetary-projections-eu-member-states-2016-2070_en</t>
  </si>
  <si>
    <t>European Union, 28 Member States</t>
  </si>
  <si>
    <t>European Union, All EU Member States except the UK</t>
  </si>
  <si>
    <t>non-weighted EU average</t>
  </si>
  <si>
    <t>China (People's Republic of)</t>
  </si>
  <si>
    <t>India</t>
  </si>
  <si>
    <t>South Africa</t>
  </si>
  <si>
    <t>Government at a Glance 2017 - © OECD 2017</t>
  </si>
  <si>
    <t>Version 1 - Last updated: 26-Jun-2017</t>
  </si>
  <si>
    <t>Figure 2.29. General government expenditures as a percentage of GDP, 2007, 2009, 2015 and 2016</t>
  </si>
  <si>
    <r>
      <t xml:space="preserve">Source: </t>
    </r>
    <r>
      <rPr>
        <i/>
        <sz val="8"/>
        <rFont val="Arial"/>
        <family val="2"/>
      </rPr>
      <t>OECD National Accounts Statistics</t>
    </r>
    <r>
      <rPr>
        <sz val="8"/>
        <rFont val="Arial"/>
        <family val="2"/>
      </rPr>
      <t xml:space="preserve"> (database). Data for the other major economies of India and Indonesia are from the</t>
    </r>
    <r>
      <rPr>
        <i/>
        <sz val="8"/>
        <rFont val="Arial"/>
        <family val="2"/>
      </rPr>
      <t xml:space="preserve"> IMF Economic Outlook</t>
    </r>
    <r>
      <rPr>
        <sz val="8"/>
        <rFont val="Arial"/>
        <family val="2"/>
      </rPr>
      <t xml:space="preserve"> (April 2017).</t>
    </r>
  </si>
  <si>
    <t>Data for Chile are not available. Data for Turkey and are not included in the OECD average because of missing time series.</t>
  </si>
  <si>
    <t>Data for Costa Rica and Russia are for 2014 rather than 2015.</t>
  </si>
  <si>
    <t>LVA</t>
  </si>
  <si>
    <t>RUS</t>
  </si>
  <si>
    <t>COL</t>
  </si>
  <si>
    <t>LTU</t>
  </si>
  <si>
    <t>CRI</t>
  </si>
  <si>
    <t>IND</t>
  </si>
  <si>
    <t>IDN</t>
  </si>
  <si>
    <t>Pozn. žltou sú krajiny, ktoré nepatria do OECD</t>
  </si>
  <si>
    <t>Data extracted on 07 Dec 2018 14:02 UTC (GMT) from OECD.Stat</t>
  </si>
  <si>
    <t>Table 2.1. VAT Gap Estimates, 2015-2016</t>
  </si>
  <si>
    <t>https://ec.europa.eu/taxation_customs/sites/taxation/files/2018_vat_gap_report_en.pdf</t>
  </si>
  <si>
    <t>June 2017 - May 2018</t>
  </si>
  <si>
    <t>http://www.doingbusiness.org</t>
  </si>
  <si>
    <t>Rank-Starting a business (DB19)</t>
  </si>
  <si>
    <t>Score-Starting a business</t>
  </si>
  <si>
    <t>Minimum capital (% of income per capita)</t>
  </si>
  <si>
    <t>Score-Procedures - Men (number)</t>
  </si>
  <si>
    <t>Score-Time - Men (days)</t>
  </si>
  <si>
    <t>Score-Cost - Men (% of income per capita)</t>
  </si>
  <si>
    <t>Score-Procedures - Women (number)</t>
  </si>
  <si>
    <t>Score-Time - Women (days)</t>
  </si>
  <si>
    <t>Score-Cost - Women (% of income per capita)</t>
  </si>
  <si>
    <t>Score-Paid-in Minimum capital (% of income per capita)</t>
  </si>
  <si>
    <t>Rank-Dealing with construction permits (DB19)</t>
  </si>
  <si>
    <t>Score-Dealing with construction permits (DB16-19 methodology)</t>
  </si>
  <si>
    <t>Score-Dealing with construction permits (DB06-15 methodology)</t>
  </si>
  <si>
    <t>Cost (% of Warehouse value)</t>
  </si>
  <si>
    <t>Building quality control index (0-15) (DB16-19 methodology)</t>
  </si>
  <si>
    <t>Quality of building regulations index (0-2) (DB16-19 methodology)</t>
  </si>
  <si>
    <t>Quality control before construction index (0-1) (DB16-19 methodology)</t>
  </si>
  <si>
    <t>Quality control during construction index (0-3) (DB16-19 methodology)</t>
  </si>
  <si>
    <t>Quality control after construction index (0-3) (DB16-19 methodology)</t>
  </si>
  <si>
    <t>Liability and insurance regimes index (0-2) (DB16-19 methodology)</t>
  </si>
  <si>
    <t>Professional certifications index (0-4) (DB16-19 methodology)</t>
  </si>
  <si>
    <t>Score-Procedures (number)</t>
  </si>
  <si>
    <t>Score-Time (days)</t>
  </si>
  <si>
    <t>Score-Cost (% of Warehouse value)</t>
  </si>
  <si>
    <t>Score-Building quality control index (0-15) (DB16-19 methodology)</t>
  </si>
  <si>
    <t>Rank-Getting electricity (DB19)</t>
  </si>
  <si>
    <t>Score-Getting electricity (DB16-19 methodology)</t>
  </si>
  <si>
    <t>Score-Getting electricity (DB10-15 methodology)</t>
  </si>
  <si>
    <t>Reliability of supply and transparency of tariff index (0-8) (DB16-19 methodology)</t>
  </si>
  <si>
    <t>Total duration and frequency of outages per customer a year (0-3) (DB16-19 methodology)</t>
  </si>
  <si>
    <t>System average interruption duration index (SAIDI) (DB16-19 methodology)</t>
  </si>
  <si>
    <t>System average interruption frequency index (SAIFI) (DB16-19 methodology)</t>
  </si>
  <si>
    <t>Minimum outage time (in minutes)  (DB16-19 methodology)</t>
  </si>
  <si>
    <t>Mechanisms for monitoring outages (0-1) (DB16-19 methodology)</t>
  </si>
  <si>
    <t>Mechanisms for restoring service (0-1) (DB16-19 methodology)</t>
  </si>
  <si>
    <t>Regulatory monitoring (0-1) (DB16-19 methodology)</t>
  </si>
  <si>
    <t>Financial deterrents aimed at limiting outages (0-1) (DB16-19 methodology)</t>
  </si>
  <si>
    <t>Communication of tariffs and tariff changes (0-1) (DB16-19 methodology)</t>
  </si>
  <si>
    <t>Price of electricity (US cents per kWh) (DB16-19 methodology)</t>
  </si>
  <si>
    <t>Score-Cost (% of income per capita)</t>
  </si>
  <si>
    <t>Score-Reliability of supply and transparency of tariff index (0-8) (DB16-19 methodology)</t>
  </si>
  <si>
    <t>Rank-Registering property (DB19)</t>
  </si>
  <si>
    <t>Score-Registering property (DB17-19 methodology)</t>
  </si>
  <si>
    <t>Score-Registering property (DB16 methodology)</t>
  </si>
  <si>
    <t>Score-Registering property (DB05-15 methodology)</t>
  </si>
  <si>
    <t>Quality of land administration index (0-30) (DB16 methodology)</t>
  </si>
  <si>
    <t>Quality of land administration index (0-30) (DB17-19 methodology)</t>
  </si>
  <si>
    <t>Reliability of infrastructure index (0-8) (DB16-19 methodology)</t>
  </si>
  <si>
    <t>Transparency of information index (0-6) (DB16-19 methodology)</t>
  </si>
  <si>
    <t>Geographic coverage index (0-8) (DB16-19 methodology)</t>
  </si>
  <si>
    <t>Land dispute resolution index (0-8) (DB16-19 methodology)</t>
  </si>
  <si>
    <t>Equal access to property rights index (-2-0) (DB17-19 methodology)</t>
  </si>
  <si>
    <t>Score-Cost (% of property value)</t>
  </si>
  <si>
    <t>Score-Quality of land administration index (0-30) (DB16 methodology)</t>
  </si>
  <si>
    <t>Score-Quality of land administration index with Gender(0-30)(DB17-19 methodology)</t>
  </si>
  <si>
    <t>Rank-Getting credit (DB19)</t>
  </si>
  <si>
    <t>Score-Getting credit (DB15-19 methodology)</t>
  </si>
  <si>
    <t>Score-Getting credit (DB05-14 methodology)</t>
  </si>
  <si>
    <t>Strength of legal rights index (0-10) (DB05-14 methodology)</t>
  </si>
  <si>
    <t xml:space="preserve">Strength of legal rights index (0-12) (DB15-19 methodology) </t>
  </si>
  <si>
    <t>Depth of credit information index (0-6) (DB05-14 methodology)</t>
  </si>
  <si>
    <t xml:space="preserve">Depth of credit information index (0-8) (DB15-19 methodology) </t>
  </si>
  <si>
    <t>Credit registry coverage (% of adults)</t>
  </si>
  <si>
    <t>Credit bureau coverage (% of adults)</t>
  </si>
  <si>
    <t>Getting Credit total score (DB05-14 methodology)</t>
  </si>
  <si>
    <t xml:space="preserve">Getting Credit total score (DB15-19 methodology) </t>
  </si>
  <si>
    <t>Score-Strength of legal rights index (0-10) (DB05-14 methodology)</t>
  </si>
  <si>
    <t>Score-Depth of credit information index (0-6) (DB05-14 methodology)</t>
  </si>
  <si>
    <t xml:space="preserve">Score-Strength of legal rights index (0-12) (DB15-19 methodology) </t>
  </si>
  <si>
    <t xml:space="preserve">Score-Depth of credit information index (0-8) (DB15-19 methodology) </t>
  </si>
  <si>
    <t xml:space="preserve">Rank-Protecting minority investors (DB19) </t>
  </si>
  <si>
    <t>Score-Protecting minority investors (DB15-19 methodology)</t>
  </si>
  <si>
    <t>Score-Protecting minority investors (DB06-14 methodology)</t>
  </si>
  <si>
    <t>Extent of disclosure index (0-10)</t>
  </si>
  <si>
    <t>Extent of director liability index (0-10)</t>
  </si>
  <si>
    <t>Ease of shareholder suits index (0-10) (DB06-14 methodology)</t>
  </si>
  <si>
    <t xml:space="preserve">Ease of shareholder suits index (0-10) (DB15-19 methodology) </t>
  </si>
  <si>
    <t xml:space="preserve">Extent of shareholder rights index (0-10) (DB15-19 methodology) </t>
  </si>
  <si>
    <t xml:space="preserve">Extent of ownership and control index (0-10) (DB15-19 methodology) </t>
  </si>
  <si>
    <t xml:space="preserve">Extent of corporate transparency index (0-10) (DB15-19 methodology) </t>
  </si>
  <si>
    <t xml:space="preserve">Extent of conflict of interest regulation index (0-10) (DB15-19 methodology) </t>
  </si>
  <si>
    <t xml:space="preserve">Extent of shareholder governance index (0-10) (DB15-19 methodology) </t>
  </si>
  <si>
    <t>Strength of investor protection index (0-10) (DB06-14 methodology)</t>
  </si>
  <si>
    <t xml:space="preserve">Strength of minority investor protection index (0-10) (DB15-19 methodology) </t>
  </si>
  <si>
    <t>Score-Extent of disclosure index (0-10)</t>
  </si>
  <si>
    <t>Score-Extent of director liability index (0-10)</t>
  </si>
  <si>
    <t>Score-Ease of shareholder suits index (0-10) (DB06-14 methodology)</t>
  </si>
  <si>
    <t>Score-Ease of shareholder suits index (0-10) (DB15-19 methodology)</t>
  </si>
  <si>
    <t>Score-Extent of shareholder rights index (0-10) (DB15-19 methodology)</t>
  </si>
  <si>
    <t>Score-Extent of ownership and control index (0-10) (DB15-19 methodology)</t>
  </si>
  <si>
    <t>Score-Extent of corporate transparency index (0-10) (DB15-19 methodology)</t>
  </si>
  <si>
    <t>Rank-Paying taxes (DB19)</t>
  </si>
  <si>
    <t>Score-Paying taxes (DB17-19 methodology)</t>
  </si>
  <si>
    <t>Score-Paying taxes (DB06-16 methodology)</t>
  </si>
  <si>
    <t>Payments (number per year)</t>
  </si>
  <si>
    <t>Time (hours per year)</t>
  </si>
  <si>
    <t>Profit tax (% of profit)</t>
  </si>
  <si>
    <t>Labor tax and contributions (% of profit)</t>
  </si>
  <si>
    <t>Other taxes (% of profit)</t>
  </si>
  <si>
    <t>Time to comply with VAT refund (hours) (DB17-19 methodology)</t>
  </si>
  <si>
    <t>Time to obtain VAT refund (weeks) (DB17-19 methodology)</t>
  </si>
  <si>
    <t>Time to comply with a corporate income tax correction (hours) (DB17-19 methodology)</t>
  </si>
  <si>
    <t>Time to complete a corporate income tax correction (weeks) (DB17-19 methodology)</t>
  </si>
  <si>
    <t>Score-Postfiling index (0-100) (DB17-19 methodology)</t>
  </si>
  <si>
    <t>Score-Payments (number per year)</t>
  </si>
  <si>
    <t>Score-Time (hours per year)</t>
  </si>
  <si>
    <t>Score-Total tax rate (% of profit)</t>
  </si>
  <si>
    <t>Score-Time to comply with VAT refund (hours) (DB17-19 methodology)</t>
  </si>
  <si>
    <t>Score-Time to obtain VAT refund (weeks) (DB17-19 methodology)</t>
  </si>
  <si>
    <t>Score-Time to comply with a corporate income tax correction (hours) (DB17-19  methodology)</t>
  </si>
  <si>
    <t>Score-Time to complete a corporate income tax correction (weeks) (DB17-19  methodology)</t>
  </si>
  <si>
    <t>Rank-Trading across borders (DB19)</t>
  </si>
  <si>
    <t>Score-Trading across borders(DB16-19 methodology)</t>
  </si>
  <si>
    <t>Score-Trading across borders(DB06-15 methodology)</t>
  </si>
  <si>
    <t>Documents to export (number) (DB06-15 methodology)</t>
  </si>
  <si>
    <t>Documents to import (number) (DB06-15 methodology)</t>
  </si>
  <si>
    <t>Cost to export (US$ per container deflated) (DB06-15 methodology)</t>
  </si>
  <si>
    <t>Cost to import (US$ per container deflated) (DB06-15 methodology)</t>
  </si>
  <si>
    <t>Time to export (days) (DB06-15 methodology)</t>
  </si>
  <si>
    <t>Time to import (days) (DB06-15 methodology)</t>
  </si>
  <si>
    <t>Time to export: Documentary compliance (hours) (DB16-19 methodology)</t>
  </si>
  <si>
    <t>Time to import: Documentary compliance (hours) (DB16-19 methodology)</t>
  </si>
  <si>
    <t>Time to export: Border compliance (hours) (DB16-19 methodology)</t>
  </si>
  <si>
    <t>Time to import: Border compliance (hours) (DB16-19 methodology)</t>
  </si>
  <si>
    <t>Cost to export: Documentary compliance (USD) (DB16-19 methodology)</t>
  </si>
  <si>
    <t>Cost to import: Documentary compliance (USD) (DB16-19 methodology)</t>
  </si>
  <si>
    <t>Cost to export: Border compliance (USD) (DB16-19 methodology)</t>
  </si>
  <si>
    <t>Cost to import: Border compliance (USD) (DB16-19 methodology)</t>
  </si>
  <si>
    <t>Score-Documents to export (number) (DB06-15 methodology)</t>
  </si>
  <si>
    <t>Score-Documents to import (number) (DB06-15 methodology)</t>
  </si>
  <si>
    <t>Score-Cost to export (US$ per container) (DB06-15 methodology)</t>
  </si>
  <si>
    <t>Score-Cost to import (US$ per container) (DB06-15 methodology)</t>
  </si>
  <si>
    <t>Score-Time to export (days) (DB06-15 methodology)</t>
  </si>
  <si>
    <t>Score-Time to import (days) (DB06-15 methodology)</t>
  </si>
  <si>
    <t>Score-Time to export: Documentary compliance (hours) (DB16-19 methodology)</t>
  </si>
  <si>
    <t>Score-Time to import: Documentary compliance (hours) (DB16-19 methodology)</t>
  </si>
  <si>
    <t>Score-Time to export: Border compliance (hours) (DB16-19 methodology)</t>
  </si>
  <si>
    <t>Score-Time to import: Border compliance (hours) (DB16-19 methodology)</t>
  </si>
  <si>
    <t>Score-Cost to export: Documentary compliance (USD) (DB16-19 methodology)</t>
  </si>
  <si>
    <t>Score-Cost to import: Documentary compliance (USD) (DB16-19 methodology)</t>
  </si>
  <si>
    <t>Score-Cost to export: Border compliance (USD) (DB16-19 methodology)</t>
  </si>
  <si>
    <t>Score-Cost to import: Border compliance (USD) (DB16-19 methodology)</t>
  </si>
  <si>
    <t>Rank-Enforcing contract (DB19)</t>
  </si>
  <si>
    <t>Score-Enforcing contract (DB17-19 methodology)</t>
  </si>
  <si>
    <t>Score-Enforcing contracts (DB16 methodology)</t>
  </si>
  <si>
    <t>Score-Enforcing contracts (DB04-15 methodology)</t>
  </si>
  <si>
    <t>Filing and service (days)</t>
  </si>
  <si>
    <t>Trial and judgment (days)</t>
  </si>
  <si>
    <t>Enforcement of judgment (days)</t>
  </si>
  <si>
    <t>Attorney fees (% of claim)</t>
  </si>
  <si>
    <t>Court fees (% of claim)</t>
  </si>
  <si>
    <t>Enforcement fees (% of claim)</t>
  </si>
  <si>
    <t>Quality of the judicial processes index (0-18) (DB16 methodology)</t>
  </si>
  <si>
    <t>Quality of the judicial administration index (0-18) (DB17-19 methodology)</t>
  </si>
  <si>
    <t>Court structure and proceedings (0-5) (DB16 methodology)</t>
  </si>
  <si>
    <t>Court structure and proceedings (0-5) (DB17-19 methodology)</t>
  </si>
  <si>
    <t>Case management (0-6) (DB16-19 methodology)</t>
  </si>
  <si>
    <t>Court automation (0-4) (DB16-19 methodology)</t>
  </si>
  <si>
    <t>Alternative dispute resolution (0-3) (DB16-19 methodology)</t>
  </si>
  <si>
    <t>Score-Cost (% of claim)</t>
  </si>
  <si>
    <t>Score-Quality of the judicial processes index (0-19) (DB16 methodology)</t>
  </si>
  <si>
    <t>Score-Quality of the judicial processes index (0-19) (DB17-19 methodology)</t>
  </si>
  <si>
    <t>Rank-Resolving insolvency (DB19)</t>
  </si>
  <si>
    <t>Score-Resolving insolvency (DB15-19 methodology)</t>
  </si>
  <si>
    <t>Score-Resolving insolvency (DB04-14 methodology)</t>
  </si>
  <si>
    <t>Outcome (0 as piecemeal sale and 1 as going concern)</t>
  </si>
  <si>
    <t>Time (years)</t>
  </si>
  <si>
    <t>Cost (% of estate)</t>
  </si>
  <si>
    <t>Strength of insolvency framework index (0-16) (DB15-19 methodology)</t>
  </si>
  <si>
    <t>Commencement of proceedings index (0-3) (DB15-19 methodology)</t>
  </si>
  <si>
    <t>Management of debtor's assets index (0-6) (DB15-19 methodology)</t>
  </si>
  <si>
    <t>Reorganization proceedings index (0-3) (DB15-19 methodology)</t>
  </si>
  <si>
    <t>Creditor participation index (0-4) (DB15-19 methodology)</t>
  </si>
  <si>
    <t>Score-Recovery rate (cents on the dollar)</t>
  </si>
  <si>
    <t>Score-Strength of insolvency framework index (0-16) (DB15-19 methodology)</t>
  </si>
  <si>
    <t>No VAT refund per case study scenario</t>
  </si>
  <si>
    <t>Starting a business</t>
  </si>
  <si>
    <t>Dealing with construction permits</t>
  </si>
  <si>
    <t>Getting electricity</t>
  </si>
  <si>
    <t>Registering property</t>
  </si>
  <si>
    <t>Getting credit</t>
  </si>
  <si>
    <t>Protecting minority investors</t>
  </si>
  <si>
    <t>Paying taxes</t>
  </si>
  <si>
    <t>Trading across borders</t>
  </si>
  <si>
    <t>Enforcing contracts</t>
  </si>
  <si>
    <t>Resolving insolvency</t>
  </si>
  <si>
    <t>Ease of doing business rank global (DB19)</t>
  </si>
  <si>
    <t>Ease of doing business score global (DB17-19 methodology)</t>
  </si>
  <si>
    <t>Ranking/Score</t>
  </si>
  <si>
    <t>http://www.doingbusiness.org/</t>
  </si>
  <si>
    <t>Historical-data-complete-data-with-scores</t>
  </si>
  <si>
    <t>Historical-data---complete-data-with-scores</t>
  </si>
  <si>
    <t>European Union (current composition)</t>
  </si>
  <si>
    <t>High-tech exports - Exports of high technology products as a share of total exports (from 2007, SITC Rev. 4) [htec_si_exp4]</t>
  </si>
  <si>
    <t>Intramural R&amp;D expenditure (GERD) by sectors of performance and fields of science [rd_e_gerdsc]</t>
  </si>
  <si>
    <t>Education at a Glance 2018: OECD Indicators - © OECD 2018</t>
  </si>
  <si>
    <t>B</t>
  </si>
  <si>
    <t>Table B5.3. First-time graduation rates, by tertiary level (2016)</t>
  </si>
  <si>
    <t>Version 2 - Last updated: 05-Sep-2018</t>
  </si>
  <si>
    <t>Table B5.3.</t>
  </si>
  <si>
    <t>First-time graduation rates, by tertiary level (2016)</t>
  </si>
  <si>
    <t>Short-cycle tertiary  (2-3 years)</t>
  </si>
  <si>
    <t>Doctoral or equivalent</t>
  </si>
  <si>
    <t>Argentina</t>
  </si>
  <si>
    <t>China</t>
  </si>
  <si>
    <t>Russian Federation</t>
  </si>
  <si>
    <t>Saudi Arabia</t>
  </si>
  <si>
    <t>G20 average</t>
  </si>
  <si>
    <t>OECD average incl. Lithuania</t>
  </si>
  <si>
    <t>EU23 average incl. Lithuania</t>
  </si>
  <si>
    <r>
      <t xml:space="preserve">Note: </t>
    </r>
    <r>
      <rPr>
        <sz val="8"/>
        <color theme="1"/>
        <rFont val="Arial"/>
        <family val="2"/>
      </rPr>
      <t>Year of reference 2015.</t>
    </r>
  </si>
  <si>
    <r>
      <rPr>
        <b/>
        <sz val="8"/>
        <rFont val="Arial"/>
        <family val="2"/>
      </rPr>
      <t>Source:</t>
    </r>
    <r>
      <rPr>
        <sz val="8"/>
        <rFont val="Arial"/>
        <family val="2"/>
      </rPr>
      <t xml:space="preserve"> OECD / UIS / Eurostat (2018). See </t>
    </r>
    <r>
      <rPr>
        <i/>
        <sz val="8"/>
        <rFont val="Arial"/>
        <family val="2"/>
      </rPr>
      <t>Source</t>
    </r>
    <r>
      <rPr>
        <sz val="8"/>
        <rFont val="Arial"/>
        <family val="2"/>
      </rPr>
      <t xml:space="preserve"> section for more information and Annex 3 for notes (www.oecd.org/education/education-at-a-glance-19991487.htm).</t>
    </r>
  </si>
  <si>
    <t>Information on data for Israel: https://oe.cd/israel-disclaimer</t>
  </si>
  <si>
    <t>Lithuania was not an OECD Member at the time of preparation of this publication. Accordingly, Lithuania does not appear in the list of OECD Members and is not included in the zone aggregates. OECD and EU23 averages including Lithuania have been added at the end of this table for information purposes.</t>
  </si>
  <si>
    <t>normalizovaný rozdiel</t>
  </si>
  <si>
    <t>PROF_POS</t>
  </si>
  <si>
    <t>D</t>
  </si>
  <si>
    <t>Lithuania was not an OECD Member at the time of preparation of this publication. Accordingly, Lithuania does not appear in the list of OECD Members and is not included in the zone aggregates.  OECD and EU23 averages including Lithuania have been added at the end of this table for information purposes.</t>
  </si>
  <si>
    <t>French comm. (Belgium)</t>
  </si>
  <si>
    <t>14 Jan 2019 11:22:39 CET</t>
  </si>
  <si>
    <t>https://ec.europa.eu/eurostat/tgm/table.do?tab=table&amp;init=1&amp;plugin=1&amp;language=en&amp;pcode=t2020_rt110</t>
  </si>
  <si>
    <t>OECD priemer</t>
  </si>
  <si>
    <t>Notes</t>
  </si>
  <si>
    <t>Pre-primary</t>
  </si>
  <si>
    <t>Primary</t>
  </si>
  <si>
    <t>Lower secondary, general programmes</t>
  </si>
  <si>
    <t>Upper secondary, general programmes</t>
  </si>
  <si>
    <t>Countries</t>
  </si>
  <si>
    <t>Economies</t>
  </si>
  <si>
    <t>Flemish comm. (Belgium)</t>
  </si>
  <si>
    <t>Source: OECD (2018). See Source section for more information and Annex 3 for notes (http://dx.doi.org/10.1787/eag-2018-36-en).</t>
  </si>
  <si>
    <t>C</t>
  </si>
  <si>
    <t>Table C1.1. Total expenditure on educational institutions per full-time equivalent student (2015)</t>
  </si>
  <si>
    <t>Table C1.1.</t>
  </si>
  <si>
    <t>Total expenditure on educational institutions per full-time equivalent student (2015)</t>
  </si>
  <si>
    <t>In equivalent USD converted using PPPs for GDP, direct expenditure within educational institutions, by level of education, based on full-time equivalents</t>
  </si>
  <si>
    <t>Secondary</t>
  </si>
  <si>
    <t>Post-secondary non-tertiary</t>
  </si>
  <si>
    <t>Primary, secondary, and post-secondary non-tertiary</t>
  </si>
  <si>
    <t>Tertiary</t>
  </si>
  <si>
    <t>Primary to tertiary</t>
  </si>
  <si>
    <t>Primary to tertiary 
(excluding R&amp;D)</t>
  </si>
  <si>
    <t>Lower secondary</t>
  </si>
  <si>
    <t>Upper secondary</t>
  </si>
  <si>
    <t>All secondary</t>
  </si>
  <si>
    <t>Long-cycle tertiary</t>
  </si>
  <si>
    <t>All tertiary</t>
  </si>
  <si>
    <t>All tertiary 
(excluding R&amp;D)</t>
  </si>
  <si>
    <t>x(3,4,5,6)</t>
  </si>
  <si>
    <t>x(8)</t>
  </si>
  <si>
    <t>x(4,5,6)</t>
  </si>
  <si>
    <t>x(11)</t>
  </si>
  <si>
    <t>x(13)</t>
  </si>
  <si>
    <t>x(3,4,5)</t>
  </si>
  <si>
    <t>x(5,6,9,10,11)</t>
  </si>
  <si>
    <t>x(5,6,11)</t>
  </si>
  <si>
    <r>
      <t xml:space="preserve">Note: </t>
    </r>
    <r>
      <rPr>
        <sz val="8"/>
        <rFont val="Arial"/>
        <family val="2"/>
      </rPr>
      <t xml:space="preserve">See </t>
    </r>
    <r>
      <rPr>
        <i/>
        <sz val="8"/>
        <rFont val="Arial"/>
        <family val="2"/>
      </rPr>
      <t>Definitions</t>
    </r>
    <r>
      <rPr>
        <sz val="8"/>
        <rFont val="Arial"/>
        <family val="2"/>
      </rPr>
      <t xml:space="preserve"> and </t>
    </r>
    <r>
      <rPr>
        <i/>
        <sz val="8"/>
        <rFont val="Arial"/>
        <family val="2"/>
      </rPr>
      <t>Methodology</t>
    </r>
    <r>
      <rPr>
        <sz val="8"/>
        <rFont val="Arial"/>
        <family val="2"/>
      </rPr>
      <t xml:space="preserve"> sections for more information. Data and more breakdowns available at http://stats.oecd.org/, Education at a Glance Database.</t>
    </r>
  </si>
  <si>
    <t>1. Primary education includes data from pre-primary and lower secondary education.</t>
  </si>
  <si>
    <t>2. Year of reference 2016.</t>
  </si>
  <si>
    <r>
      <t xml:space="preserve">Source: </t>
    </r>
    <r>
      <rPr>
        <sz val="8"/>
        <rFont val="Arial"/>
        <family val="2"/>
      </rPr>
      <t xml:space="preserve">OECD  / UIS / Eurostat (2018). See </t>
    </r>
    <r>
      <rPr>
        <i/>
        <sz val="8"/>
        <rFont val="Arial"/>
        <family val="2"/>
      </rPr>
      <t>Source</t>
    </r>
    <r>
      <rPr>
        <sz val="8"/>
        <rFont val="Arial"/>
        <family val="2"/>
      </rPr>
      <t xml:space="preserve"> section for more information and Annex 3 for notes (http://dx.doi.org/10.1787/eag-2018-36-en).</t>
    </r>
  </si>
  <si>
    <t>st. odchylka</t>
  </si>
  <si>
    <t>Percent of children enrolled in early childhood education and care services (ISCED 0 and other registered ECEC services), 0- to 2-year-olds, 2016 or latest available</t>
  </si>
  <si>
    <t>Enrolment rate (%)</t>
  </si>
  <si>
    <t>France (a)</t>
  </si>
  <si>
    <t>Luxembourg (a)</t>
  </si>
  <si>
    <t>Switzerland (a)</t>
  </si>
  <si>
    <t>Italy (a)</t>
  </si>
  <si>
    <t>United Kingdom (a)</t>
  </si>
  <si>
    <t>United States (b)</t>
  </si>
  <si>
    <t>Latvia (a)</t>
  </si>
  <si>
    <t>Greece (a)</t>
  </si>
  <si>
    <t>Chart PF3.2.A. Enrolment rates in early childhood education and care services, 0- to 2-year-olds</t>
  </si>
  <si>
    <t>Israel (a)</t>
  </si>
  <si>
    <t>Mean population exposure to PM2.5 (micrograms per cubic meter)</t>
  </si>
  <si>
    <t>Data extracted on 14 Jan 2019 15:15 UTC (GMT) from OECD.Stat</t>
  </si>
  <si>
    <t>Date last updated: November 2018</t>
  </si>
  <si>
    <t>https://stats.oecd.org/index.aspx?queryid=72722</t>
  </si>
  <si>
    <t>Estimates for Turkey have been excluded for the present because estimates from GBD 2017 appear irreconcilable with observations from 
 a recently-installed PM2.5 monitoring network that were not included in the GBD concentration estimation because of time lag between 
different databases. </t>
  </si>
  <si>
    <t>Mean population exposure to PM2.5</t>
  </si>
  <si>
    <t>2018 Environmental Performance Index</t>
  </si>
  <si>
    <t>https://epi.envirocenter.yale.edu/epi-downloads</t>
  </si>
  <si>
    <t>Wastewater Treatment (WWT) score</t>
  </si>
  <si>
    <t>Kvalita vody (% spracovaných odpadových vôd)</t>
  </si>
  <si>
    <t>https://ec.europa.eu/eurostat/tgm/table.do?tab=table&amp;init=1&amp;language=en&amp;pcode=ten00120&amp;plugin=1</t>
  </si>
  <si>
    <t>16 Jan 2019 15:48:47 CET</t>
  </si>
  <si>
    <t>https://ec.europa.eu/info/legal-notice_en</t>
  </si>
  <si>
    <t>ten00120</t>
  </si>
  <si>
    <t xml:space="preserve">Implicit tax rate on energy  [ten00120] 
</t>
  </si>
  <si>
    <t>16 Jan 2019 16:17:09 CET</t>
  </si>
  <si>
    <t>The indicator measures the share of recycled municipal waste in the total municipal waste generation. Recycling includes material recycling, composting and anaerobic digestion. The ratio is expressed in percent (%) as both terms are measured in the same unit, namely tonnes.businesses and public institutions and collected by the municipality; this latter part of municipal waste may vary from municipality to municipality and from country to country, depending on the local waste management system. For areas not covered by a municipal waste collection scheme the amount of waste generated is estimated. The Member states report each year the amount recycled and the total municipal waste generated to Eurostat. (i) _x000D__x000D_More information can be found &lt;a href="http://ec.europa.eu/eurostat/statistics-explained/index.php/Municipal_waste_statistics"&gt;here&lt;/a&gt;.</t>
  </si>
  <si>
    <t>http://www.oecd.org/education/education-at-a-glance-2018-data-and-methodology.htm</t>
  </si>
  <si>
    <t xml:space="preserve">Table B5.3. First-time graduation rates, by tertiary level (2016)
</t>
  </si>
  <si>
    <t>OECD, Education at Glance 2018</t>
  </si>
  <si>
    <t>Generation of waste by waste category, hazardousness and NACE Rev. 2 activity  [env_wasgen]</t>
  </si>
  <si>
    <t>Last update: 18.12.2018  15:11:15</t>
  </si>
  <si>
    <t>Extracted on:16.1.2019  16:43:34</t>
  </si>
  <si>
    <t>UNIT:Kilograms per capita</t>
  </si>
  <si>
    <t>Source of data: Eurostat</t>
  </si>
  <si>
    <t>Generation of waste per capita</t>
  </si>
  <si>
    <t>Data extracted on 17 Jan 2019 13:49 UTC (GMT) from OECD.Stat</t>
  </si>
  <si>
    <t>24.10.2018</t>
  </si>
  <si>
    <t>17 Jan 2019 15:04:03 CET</t>
  </si>
  <si>
    <t>https://ec.europa.eu/eurostat/tgm/table.do?tab=table&amp;init=1&amp;plugin=1&amp;language=en&amp;pcode=ten00076</t>
  </si>
  <si>
    <t>Any kind of extraction of energy products from natural sources to a usable form is called primary production. Primary production takes place when the natural sources are exploited, for example in coal mines, crude oil fields, hydro power plants or fabrication of biofuels. Transformation of energy from one form to another, like electricity or heat generation in thermal power plants or coke production in coke ovens is not primary production.</t>
  </si>
  <si>
    <t>17 Jan 2019 15:07:55 CET</t>
  </si>
  <si>
    <t>ten00076</t>
  </si>
  <si>
    <t>Greenhouse gas emissions intensity of energy consumption (source: EEA and Eurostat)</t>
  </si>
  <si>
    <t>index (2000 = 100)</t>
  </si>
  <si>
    <t>European Environment Agency (EEA), Eurostat</t>
  </si>
  <si>
    <t>17 Jan 2019 15:53:10 CET</t>
  </si>
  <si>
    <t>https://ec.europa.eu/eurostat/tgm/table.do?tab=table&amp;init=1&amp;plugin=1&amp;language=en&amp;pcode=sdg_13_20</t>
  </si>
  <si>
    <t>The indicator is calculated as the ratio between energy-related GHG emissions and gross inland consumption of energy. It expresses how many tonnes CO2 equivalents of energy-related GHGs are being emitted in a certain economy per unit of energy that is being consumed. The data on energy emissions are being sourced from the GHG emissions reported to the UNFCCC.</t>
  </si>
  <si>
    <t>sdg_13_20</t>
  </si>
  <si>
    <t>Greenhouse gas emissions intensity of energy consumption [sdg_13_20]</t>
  </si>
  <si>
    <t>https://ec.europa.eu/eurostat/tgm/table.do?tab=table&amp;init=1&amp;language=en&amp;pcode=sdg_13_20&amp;plugin=1</t>
  </si>
  <si>
    <t>Air Pollution - PM2.5 Exceedance - [PMW]</t>
  </si>
  <si>
    <t>PMW score.2015</t>
  </si>
  <si>
    <t>PMW raw.2015</t>
  </si>
  <si>
    <t>WWT 2016 score</t>
  </si>
  <si>
    <t xml:space="preserve">WWT(score): Wastewater Treatment </t>
  </si>
  <si>
    <t>WWT measures the percentage of wastewater treated, weighted by the connection rate
of the population to the wastewater treatment system.</t>
  </si>
  <si>
    <t>Total intramural R&amp;D expenditure (GERD) by sectors of performance and fields of science [rd_e_gerdsc], business sector</t>
  </si>
  <si>
    <t>Total intramural R&amp;D expenditure (GERD) by sectors of performance and fields of science [rd_e_gerdsc], all sectors</t>
  </si>
  <si>
    <t>Počet citácií</t>
  </si>
  <si>
    <t>data stiahnute 19.12.2018</t>
  </si>
  <si>
    <t>https://www.oecd-ilibrary.org/education/education-at-a-glance-2018/total-expenditure-on-educational-institutions-per-full-time-equivalent-student-2015_eag-2018-table133-en</t>
  </si>
  <si>
    <t>Chart PF3.2.E. Enrolment rates in early childhood education and care services and primary education, 3- to 5-year-olds</t>
  </si>
  <si>
    <t>odchýlka</t>
  </si>
  <si>
    <t>Data extracted on 16 Jan 2019 13:16 UTC (GMT) from OECD.Stat</t>
  </si>
  <si>
    <t>Road fatalities 30 days; Population and employment [nama_10_pe]</t>
  </si>
  <si>
    <t>road fatalities 30 days per mil</t>
  </si>
  <si>
    <t>Podiel high-tech výrobkov na celkovom vývoze krajiny. Produkty high-tech sú vybrané produkty nasledovných odvetví: letecký priemysel, počítače a kancelárske stroje, elektronické telekomunikačné zariadenia, farmaceutický priemysel, vedecké prístroje, elektrické stroje, chemický priemysel, neelekronické prístroje, zbrojný priemysel. Zdroj: Eurostat</t>
  </si>
  <si>
    <t>Zdroj: OECD (Government at a Glance 2017)</t>
  </si>
  <si>
    <t>Pomer priemernej penzie (súčtu všetkých druhov penzií z verejných zdrojov) a priemernej mzdy v hospodárstve. Zdroj: The 2018 Ageing Report</t>
  </si>
  <si>
    <t>2015-2016</t>
  </si>
  <si>
    <t>Income Distribution and Poverty - Gini (disposable income, post taxes and transfers)</t>
  </si>
  <si>
    <t>OECD - Government at a Glance 2017</t>
  </si>
  <si>
    <t>Chapter 2. Public Finance and Economics, Figure 2.29. General government expenditures as a percentage of GDP, 2007, 2009, 2015 and 2016</t>
  </si>
  <si>
    <t>https://www.oecd-ilibrary.org/governance/government-at-a-glance-2017_gov_glance-2017-en</t>
  </si>
  <si>
    <t>EU28</t>
  </si>
  <si>
    <t>The 2018 Ageing Report</t>
  </si>
  <si>
    <t>The 2018 Ageing Report: cross country tables</t>
  </si>
  <si>
    <t>Príjmové nerovnosti</t>
  </si>
  <si>
    <t>the most recent available</t>
  </si>
  <si>
    <t>STD</t>
  </si>
  <si>
    <t>SkÓRE</t>
  </si>
  <si>
    <t>SKÓRE</t>
  </si>
  <si>
    <t>Spotreba alkoholu v litroch na hlavu, pre obyvateľov starších ako 15 rokov. Zdroj: OECD</t>
  </si>
  <si>
    <t>https://www.oecd-ilibrary.org/docserver/health_glance_eur-2016-14-en.pdf?expires=1548261521&amp;id=id&amp;accname=guest&amp;checksum=B30F5C212E094CA4522C2683D7FF9B68</t>
  </si>
  <si>
    <t>Percento populácie, ktoré subjektívne považuje svoj zdravotný stav za veľmi dobrý, alebo dobrý. Zdroj: OECD</t>
  </si>
  <si>
    <t>Life expectancy by age and sex [demo_mlexpec]</t>
  </si>
  <si>
    <t>Males</t>
  </si>
  <si>
    <t>Females</t>
  </si>
  <si>
    <t>Life expectancy at birth (males)</t>
  </si>
  <si>
    <t>Life expectancy at birth (females)</t>
  </si>
  <si>
    <t>http://appsso.eurostat.ec.europa.eu/nui/show.do?dataset=demo_mlexpec&amp;lang=en</t>
  </si>
  <si>
    <t>Subjektívne meraný zdravotný stav</t>
  </si>
  <si>
    <t>Daňová medzera na DPH je definovaná ako rozdiel medzi potenciálnou DPH, ktorá mala byť vybraná ,ak by sa všetky ekonomické subjekty správali v súlade so zákonom a výkladom zákona v takej forme, ako bol prijímaný, a skutočne vybranou daňou. Zdroj: Study and Reports on the VAT Gap in the EU-28 Member States: 2018 Final Report</t>
  </si>
  <si>
    <t>Study and Reports on the VAT Gap in the EU-28 Member States: 2018 Final Report; Table 2.1. VAT Gap Estimates, 2015-2016</t>
  </si>
  <si>
    <t>Strata stromovej pokrývky medzi rokmi 2001-2016 na základe satelitných snímok.</t>
  </si>
  <si>
    <t>Zmena lesného porastu</t>
  </si>
  <si>
    <t>FOR.raw.2000</t>
  </si>
  <si>
    <t>ATL.raw.2001</t>
  </si>
  <si>
    <t>ATL.raw.2002</t>
  </si>
  <si>
    <t>ATL.raw.2003</t>
  </si>
  <si>
    <t>ATL.raw.2004</t>
  </si>
  <si>
    <t>ATL.raw.2005</t>
  </si>
  <si>
    <t>ATL.raw.2006</t>
  </si>
  <si>
    <t>ATL.raw.2007</t>
  </si>
  <si>
    <t>ATL.raw.2008</t>
  </si>
  <si>
    <t>ATL.raw.2009</t>
  </si>
  <si>
    <t>ATL.raw.2010</t>
  </si>
  <si>
    <t>ATL.raw.2011</t>
  </si>
  <si>
    <t>ATL.raw.2012</t>
  </si>
  <si>
    <t>ATL.raw.2013</t>
  </si>
  <si>
    <t>ATL.raw.2014</t>
  </si>
  <si>
    <t>ATL.raw.2015</t>
  </si>
  <si>
    <t>ATL.raw.2016</t>
  </si>
  <si>
    <t>Sum Loss 2001-2016</t>
  </si>
  <si>
    <t>Percentage Loss 2001-2016</t>
  </si>
  <si>
    <t>Tree cover loss between 2001-2016</t>
  </si>
  <si>
    <t>The intensity of use of forest resources</t>
  </si>
  <si>
    <t>https://data.oecd.org/forest/forest-resources.htm</t>
  </si>
  <si>
    <t xml:space="preserve">This indicator refers to the intensity of use of forest resources (timber). This indicator relates actual harvest or tree fellings to annual productive capacity of forests. Annual productive capacity is either a calculated value, such as an annual allowable cut, or an estimate of annual growth for existing stock. </t>
  </si>
  <si>
    <t>Forest resources - The intensity of use of forest resources (timber)</t>
  </si>
  <si>
    <t xml:space="preserve">Intenzita využívania lesných zdrojov </t>
  </si>
  <si>
    <t xml:space="preserve">Hodnotenie krajiny v rebríčku Doing Business, ktorý meria reguláciu miestnych firiem počas desiatich fáz ich životného cyklu: začiatok podnikania, vybavovanie stavebného povolenia, registrácia majetku, získanie úveru a elektrickej prípojky, ochrana minoritných investorov, platenie daní, cezhraničný obchod, vymáhanie plnenia zmlúv a riešenie insolventnosti. Dáta sú založené prevažne na domácich zákonoch, rôznych iných reguláciách a administratívnych požiadavkách. </t>
  </si>
  <si>
    <t>Pomer ročnej ťažby a prírastku novej drevnej hmoty. Zdroj:OECD</t>
  </si>
  <si>
    <t>Primary production of energy by resource  [ten00076]</t>
  </si>
  <si>
    <t>Priemerné percento obyvateľstva, ktoré je vystavené prekročenej koncentrácii častíc PM2,5 – na úrovni 10 µg/m3, 15 µg/m3, 25 µg/m3 a 35 µg/m3 .
Zdroj: Environmental Performance Index 2018</t>
  </si>
  <si>
    <t xml:space="preserve">Náročnosť energetickej spotreby na emisie CO2 </t>
  </si>
  <si>
    <t>CPI2018</t>
  </si>
  <si>
    <t>Researchers</t>
  </si>
  <si>
    <t>Better Life Index - Edition 2017</t>
  </si>
  <si>
    <t>2014-16</t>
  </si>
  <si>
    <t>Percentage of people aged 15 and over. The reference period is the 3-year average 2014-16 for all the countries</t>
  </si>
  <si>
    <t>Age-standardised rate per 100,000 population.The reference year is 2014 with the exception of 2015 for the Czech Republic, Iceland, Slovenia, Sweden; 2013 for France, Ireland, Korea, Switzerland, Turkey and the United Kingdom; 2012 for Canada, Italy, New Zealand; and 2011 for the Russian federation.</t>
  </si>
  <si>
    <t>Data extracted on 11 Feb 2019 11:36 UTC (GMT) from OECD.Stat</t>
  </si>
  <si>
    <t>priemer OECD</t>
  </si>
  <si>
    <t>Unemployment rate</t>
  </si>
  <si>
    <t>Data extracted on 12 Feb 2019 13:35 UTC (GMT) from OECD.Stat</t>
  </si>
  <si>
    <t>Duration</t>
  </si>
  <si>
    <t>1 year and over</t>
  </si>
  <si>
    <t>Data extracted on 12 Feb 2019 13:46 UTC (GMT) from OECD.Stat</t>
  </si>
  <si>
    <t>Serbia</t>
  </si>
  <si>
    <t>Data extracted on 13 Feb 2019 07:43 UTC (GMT) from OECD.Stat</t>
  </si>
  <si>
    <t>Strictness of employment protection – individual and collective dismissals (regular contracts) Version 3</t>
  </si>
  <si>
    <t>Data extracted on 13 Feb 2019 07:57 UTC (GMT) from OECD.Stat</t>
  </si>
  <si>
    <t>Dataset: Strictness of employment protection – temporary contracts</t>
  </si>
  <si>
    <t>All persons (long term unemployed - 1 year or over - as a percentage of all unemployed|</t>
  </si>
  <si>
    <t>Strictness of employment protection – temporary contracts (version 3)</t>
  </si>
  <si>
    <t>Data extracted on 13 Feb 2019 08:15 UTC (GMT) from OECD.Stat</t>
  </si>
  <si>
    <t>Data extracted on 13 Feb 2019 08:25 UTC (GMT) from OECD.Stat</t>
  </si>
  <si>
    <t>Data extracted on 13 Feb 2019 08:29 UTC (GMT) from OECD.Stat</t>
  </si>
  <si>
    <t>Data extracted on 13 Feb 2019 08:34 UTC (GMT) from OECD.Stat</t>
  </si>
  <si>
    <t>Single person at 100% of average earnings, no child</t>
  </si>
  <si>
    <t>Data extracted on 13 Feb 2019 09:13 UTC (GMT) from OECD.Stat</t>
  </si>
  <si>
    <t>standardná odchýlka</t>
  </si>
  <si>
    <t>normalizovaný priemer</t>
  </si>
  <si>
    <t>20: Training</t>
  </si>
  <si>
    <t>Data extracted on 13 Feb 2019 09:58 UTC (GMT) from OECD.Stat</t>
  </si>
  <si>
    <t>European Union - 28 countries</t>
  </si>
  <si>
    <t>European Union - 27 countries (2007-2013)</t>
  </si>
  <si>
    <t>European Union - 15 countries (1995-2004)</t>
  </si>
  <si>
    <t>Labour force participation rate</t>
  </si>
  <si>
    <t>Data extracted on 13 Feb 2019 13:14 UTC (GMT) from OECD.Stat</t>
  </si>
  <si>
    <t>Data extracted on 13 Feb 2019 13:55 UTC (GMT) from OECD.Stat</t>
  </si>
  <si>
    <t>Data extracted on 13 Feb 2019 13:57 UTC (GMT) from OECD.Stat</t>
  </si>
  <si>
    <t>Data extracted on 13 Feb 2019 13:59 UTC (GMT) from OECD.Stat</t>
  </si>
  <si>
    <t>Data extracted on 13 Feb 2019 14:06 UTC (GMT) from OECD.Stat</t>
  </si>
  <si>
    <t>Data extracted on 13 Feb 2019 14:15 UTC (GMT) from OECD.Stat</t>
  </si>
  <si>
    <t>Data extracted on 13 Feb 2019 14:16 UTC (GMT) from OECD.Stat</t>
  </si>
  <si>
    <t>Data extracted on 13 Feb 2019 14:36 UTC (GMT) from OECD.Stat</t>
  </si>
  <si>
    <t>Zdroje - weblinky 2</t>
  </si>
  <si>
    <t>Koncept predchádzateľných úmrtí obsahuje úmrtia, ktorým by bolo možné predísť opatreniami v oblasti verejného zdravotníctva ovplyvňujúce správanie a životný štýl, sociálno-ekonomický status a podmienky životného prostredia. Zdroj: Eurostat</t>
  </si>
  <si>
    <t>Podiel dlhodobej nezamestnanosti na celkovej nezamestnanosti</t>
  </si>
  <si>
    <t>Verejné výdavky na aktívne politiky trhu práce na vzdelávanie ako percento HDP. Zdroj: OECD</t>
  </si>
  <si>
    <t>Giniho koeficient je štatistický ukazovateľ rozdelenia príjmov v populácii využívaný na charakterizovanie príjmových rozdielov. Giniho koeficient predstavuje na Lorenzovej krivke pomer medzi oblasťou pod Lorenzovou krivkou (zobrazujúcou rozdelenie príjmov v spoločnosti) a čiarou rovnosti. Vyššia hodnota predstavuje väčšiu príjmovú rovnosť.</t>
  </si>
  <si>
    <t>Kvalita základného školstva (PISA)</t>
  </si>
  <si>
    <t>Vzťah medzi socioekonomickým zázemím žiaka a skóre v prírodných vedách PISA. Zdroj: OECD (PISA 2015)</t>
  </si>
  <si>
    <t>Zdroj: OECD (Education at a Glance)</t>
  </si>
  <si>
    <t>Súčet podielu absolventov vo vekových kohortách, ktorí dokončili vzdelanie daného stupňa ako prvé štúdium počas svojho života,  Zdroj: OECD (Education at a Glance)</t>
  </si>
  <si>
    <t>Podiel osôb vo veku 18-24, ktoré dosiahli najviac základné vzdelanie a neparticipujú na ďalšom vzdelávaní alebo odbornej príprave (early leavers)
Zdroj: Eurostat</t>
  </si>
  <si>
    <t>long term unemployment (podiel dlhodobo nezamestnanych na labor force, i.e. unemployment rate * podiel dlhodobonezamestnanych na nezamestnanych)</t>
  </si>
  <si>
    <t>Príjmové nerovnosti (Gini koeficient)</t>
  </si>
  <si>
    <t>Regionálne príjmové rozdiely</t>
  </si>
  <si>
    <t>Energetické dane</t>
  </si>
  <si>
    <t>Intenzita využívania lesných zdrojov</t>
  </si>
  <si>
    <t>Náročnosť energetickej spotreby na emisie CO2</t>
  </si>
  <si>
    <t xml:space="preserve">Environmentálna udržateľnosť (miera recyklácie komunálneho odpadu, vystavenia obyvateľstva prachovým časticiam,  odpadové vody, percentuálnej zmeny lesného porastu a celkových emisií skleníkových plynov ku HDP)    </t>
  </si>
  <si>
    <t>Fiškálna udržateľnosť (S2)</t>
  </si>
  <si>
    <t>Trh práce (Zamestnanosť a dlhodobá nezamestnanosť)</t>
  </si>
  <si>
    <t>Zamestnanosť</t>
  </si>
  <si>
    <t>Priemerný daňový klin, slobodný, 100% priemernej mzdy, bez dieťaťa</t>
  </si>
  <si>
    <t>Pasca neaktivity - dvojica, bezdetná, 33 a 0 % priemernej mzdy</t>
  </si>
  <si>
    <t>Podiel každodenných fajčiarov v populácii nad 15 rokov</t>
  </si>
  <si>
    <t>Spotreba alkoholu v litroch na hlavu v populácii nad 15 rokov</t>
  </si>
  <si>
    <t>Podiel každodenných fajčiarov</t>
  </si>
  <si>
    <t>Podiel denných fajčiarov</t>
  </si>
  <si>
    <t>Pocit bezpečia pri večernej prechádzke osamote</t>
  </si>
  <si>
    <t>Indikátor je vypočítaný ako podiel vrážd na 100 000 obyv a pocitu bezpečia pri chôdzi v noci osamote. Zdroj: OECD</t>
  </si>
  <si>
    <t>Podiel vrážd na 100 000 obyv.</t>
  </si>
  <si>
    <t>Bezpečnosť (podiel vrážd na 100 000 obyv. a pocit bezpečia pri večernej prechádzke osamote)</t>
  </si>
  <si>
    <t>Podiel výskumníkov (FTE)</t>
  </si>
  <si>
    <t>Podiel výskumníkov na 1000 zamestnaných</t>
  </si>
  <si>
    <t>podiel na celoeurópskom priemere*</t>
  </si>
  <si>
    <t>Table D3.2a. Actual salaries of teachers and school heads relative to earnings of tertiary-educated workers (2016)</t>
  </si>
  <si>
    <t>Table D3.2a.</t>
  </si>
  <si>
    <t>Actual salaries of teachers and school heads relative to earnings of tertiary-educated workers (2016)</t>
  </si>
  <si>
    <t>Ratio of salary, using annual average salaries (including bonuses and allowances) of teachers and school heads in public institutions relative to the wages of workers with similar educational attainment (weighted average) and to the earnings of full-time, full-year workers with tertiary education.</t>
  </si>
  <si>
    <t>Year of reference of latest available data on earnings of tertiary-educated workers</t>
  </si>
  <si>
    <t>All teachers</t>
  </si>
  <si>
    <t>All school heads</t>
  </si>
  <si>
    <t>Actual salaries, 
relative to earnings for full-time, full-year similarly educated workers 
(weighted averages, 25-64 year-olds)</t>
  </si>
  <si>
    <t>Actual salaries, 
relative to earnings for full-time, full-year workers with tertiary education 
(ISCED 5 to 8, 25-64 year-olds)</t>
  </si>
  <si>
    <r>
      <rPr>
        <b/>
        <sz val="8"/>
        <rFont val="Arial"/>
        <family val="2"/>
      </rPr>
      <t>Note:</t>
    </r>
    <r>
      <rPr>
        <sz val="8"/>
        <rFont val="Arial"/>
        <family val="2"/>
      </rPr>
      <t xml:space="preserve"> See Definitions and Methodology sections for more information. Data available at http://stats.oecd.org/, Education at a Glance Database. </t>
    </r>
  </si>
  <si>
    <t>Podiel platov učiteľov základných škôl k platom VŠ vzdelaným</t>
  </si>
  <si>
    <t>https://www.oecd-ilibrary.org/education/education-at-a-glance-2018/lower-secondary-teachers-salaries-relative-to-earnings-for-tertiary-educated-workers-2017_eag-2018-graph187-en</t>
  </si>
  <si>
    <t>Podiel platov učiteľov základych škôl na platoch VŠ vzdelaných. Zdroj: OECD (Education at a Glance)</t>
  </si>
  <si>
    <t>Data extracted on 18 Feb 2019 12:12 UTC (GMT) from OECD.Stat</t>
  </si>
  <si>
    <t>Data extracted on 18 Feb 2019 12:23 UTC (GMT) from OECD.Stat</t>
  </si>
  <si>
    <t>Data extracted on 18 Feb 2019 12:26 UTC (GMT) from OECD.Stat</t>
  </si>
  <si>
    <t>Data extracted on 18 Feb 2019 12:27 UTC (GMT) from OECD.Stat</t>
  </si>
  <si>
    <t>https://ec.europa.eu/info/sites/info/files/economy-finance/ip094_en_vol_1.pdf</t>
  </si>
  <si>
    <t>Tabuľka 4.2 strana 109</t>
  </si>
  <si>
    <t xml:space="preserve">Zdroj: Fiscal Sustainability Report 2018. </t>
  </si>
  <si>
    <t>Fiscal Sustainability Report 2018, Table 4.2</t>
  </si>
  <si>
    <t>OECD Regions and Cities at a Glance 2018 - © OECD 2018</t>
  </si>
  <si>
    <t>Chapter 2</t>
  </si>
  <si>
    <t>Figure 2.7. Evolution of the regional gap in disposable income per capita, 2011-16</t>
  </si>
  <si>
    <t>Version 2 - Last updated: 17-Oct-2018</t>
  </si>
  <si>
    <t>Evolution of the ratio top 10% over bottom 10% large regions, and reason for the change</t>
  </si>
  <si>
    <r>
      <t>Note:</t>
    </r>
    <r>
      <rPr>
        <sz val="8"/>
        <rFont val="Arial"/>
        <family val="2"/>
      </rPr>
      <t xml:space="preserve"> The figure shows the change between 2006 and 2016 in the ratio of average disposable income per capita of the richest 10% and poorest 10% TL2 regions. Richest and poorest regions are the aggregation of regions with the highest and lowest income per capita and representing 10% of national population.
Last available year: 2016; Canada, Finland, France, France, France, Germany, Hungary, Ireland, Japan, Mexico, New Zealand, Norway, Poland, Portugal, Slovenia, Spain and Turkey, 2016;  Belgium and Switzerland, 2014; Italy and Sweden, 2013; Chile 2012.
First available year: Chile, Ireland, Israel, and Slovak Republic 1996; United Kingdom 1997; New Zealand 1998; Slovenia 1999; Austria, Denmark, Finland, Hungary, Portugal, and Sweden 2000; Japan 2001; Estonia and Mexico 2008; Korea and Poland 2010; Norway 2011.</t>
    </r>
  </si>
  <si>
    <r>
      <rPr>
        <b/>
        <sz val="8"/>
        <rFont val="Arial"/>
        <family val="2"/>
      </rPr>
      <t>Source</t>
    </r>
    <r>
      <rPr>
        <sz val="8"/>
        <rFont val="Arial"/>
        <family val="2"/>
      </rPr>
      <t xml:space="preserve">: OECD (2018), OECD Regional Statistics (database), </t>
    </r>
    <r>
      <rPr>
        <u/>
        <sz val="8"/>
        <color theme="4"/>
        <rFont val="Arial"/>
        <family val="2"/>
      </rPr>
      <t>http://dx.doi.org/10.1787/region-data-en</t>
    </r>
  </si>
  <si>
    <r>
      <rPr>
        <b/>
        <sz val="8"/>
        <rFont val="Arial"/>
        <family val="2"/>
      </rPr>
      <t>Data visualisation</t>
    </r>
    <r>
      <rPr>
        <sz val="8"/>
        <rFont val="Arial"/>
        <family val="2"/>
      </rPr>
      <t xml:space="preserve">: OECD Regional Well-Being: </t>
    </r>
    <r>
      <rPr>
        <u/>
        <sz val="8"/>
        <color theme="4"/>
        <rFont val="Arial"/>
        <family val="2"/>
      </rPr>
      <t>www.oecdregionalwellbeing.org</t>
    </r>
  </si>
  <si>
    <t>Data for Figure 2.7. Evolution of the regional gap in disposable income per capita, 2011-16</t>
  </si>
  <si>
    <t>Ratio top10/bottom10</t>
  </si>
  <si>
    <t>Reason of change</t>
  </si>
  <si>
    <t>ISO_3</t>
  </si>
  <si>
    <t>start year (2011)</t>
  </si>
  <si>
    <t>2016 (or latest year)</t>
  </si>
  <si>
    <t>Average annual change in %</t>
  </si>
  <si>
    <t>Poorest regions doing worse</t>
  </si>
  <si>
    <t>Poorest regions doing better</t>
  </si>
  <si>
    <t>Richest regions doing better</t>
  </si>
  <si>
    <t>Richest regions doing worse</t>
  </si>
  <si>
    <t>BGR</t>
  </si>
  <si>
    <t>ROU</t>
  </si>
  <si>
    <t>OECD - Regions at a Glance 2018</t>
  </si>
  <si>
    <t>https://www.oecd-ilibrary.org/governance/oecd-regions-and-cities-at-a-glance-2018_reg_cit_glance-2018-en</t>
  </si>
  <si>
    <t>Podiel priemerného disponibilného príjmu na osobu medzi 10% najbohatších a 10% nachudobnejších regiónov. V prípade Slovenska sú to kraje.                                                               Zdroj: OECD (Regions at a Glance 2018)</t>
  </si>
  <si>
    <t>S80/S20 income quintile share ratio by sex and selected age group - EU-SILC survey [ilc_di11]</t>
  </si>
  <si>
    <t>Inequality of income distribution (income quintile share ratio)</t>
  </si>
  <si>
    <t>2018</t>
  </si>
  <si>
    <t xml:space="preserve">Miera chudoby (40% mediánového príjmu) </t>
  </si>
  <si>
    <t xml:space="preserve">Smrteľné nehody na cestách na mil. obyv.   </t>
  </si>
  <si>
    <t>Labor Market</t>
  </si>
  <si>
    <t>Environment</t>
  </si>
  <si>
    <t>Safety</t>
  </si>
  <si>
    <t>Inequality</t>
  </si>
  <si>
    <t>Príjmové nerovnosti P80/20</t>
  </si>
  <si>
    <t xml:space="preserve">Príjmové nerovnosti P80/20 </t>
  </si>
  <si>
    <t>Podiel dolnej hranice príjmu ôsmeho decilu na hornej hranici druhého decilu. Zdroj: Eurostat</t>
  </si>
  <si>
    <t>Income Distribution and Poverty, by country, [ilc_di11]</t>
  </si>
  <si>
    <t xml:space="preserve">Percento populácie, ktorá zarába menej ako 40% mediánového príjmu v hospodárstve.
Zdroj: Eurostat </t>
  </si>
  <si>
    <t>Podiel výskumníkov (FTE) na 1000 zamestnaných. Zdroj: Eurostat</t>
  </si>
  <si>
    <t xml:space="preserve">Zdroj: Eurostat </t>
  </si>
  <si>
    <t>Zdroj: Eurostat</t>
  </si>
  <si>
    <t xml:space="preserve">Pomer medzi príjmami z energetický daní a konečnou spotrebou energie vypočítanou za kalendárny rok. Príjmy z energetických daní sú merané eurách (deflované) a konečná spotreba energie v tonách ekvivalentu ropy. Zdroj: Eurostat </t>
  </si>
  <si>
    <t xml:space="preserve">Podiel odpadu ukladaného na skládky k celkovému vzniknutému
odpadu.  Zdroj: Eurostat </t>
  </si>
  <si>
    <t>Podiel vyprodukovaných odpadov na obyvateľa.  Zdroj: Eurostat</t>
  </si>
  <si>
    <t xml:space="preserve">Podiel tuhých palív na celkovej primárnej produkcii energie meraný v tisícoch ton ropného ekvivalentu. Zdroj: Eurostat </t>
  </si>
  <si>
    <t xml:space="preserve">Pomer medzi emisiami skleníkových plynov súvisiacimi s energiou a hrubou domácou spotrebou energie. Zdroj: Eurostat </t>
  </si>
  <si>
    <t>Počet osôb na mil obyvateľov, ktoré zahynuli v dôsledku dopravnej nehody do 30 dní od nehody s vylúčením samovrážd, Zdroje: OECD: Transport Safety, Road Injury Accidents; Eurostat</t>
  </si>
  <si>
    <t>Total employment national concept</t>
  </si>
  <si>
    <t xml:space="preserve">Podiel počtu citácií v renomovaných medzinárodných časopisoch (Scimago Journal &amp; Country Rank) na výskumníkov v krajine (Eurostat). Ukazovateľ je vypočítaný ako priemer posledných troch rokov vzhľadom na to, že citácie sa v čase kumulujú. Zdroj: http://www.scimagojr.com/, Eurostat, výpočty IFP
</t>
  </si>
  <si>
    <r>
      <t xml:space="preserve">Tento indikátor je vypočítaný ako aritmetický priemer miery recyklácie komunálneho odpadu, priemerného vystavenia obyvateľstva prachovým časticiam PM2,5,  percenta spracovanej odpadovej vody, percentuálnej zmeny lesného porastu v rokoch 2001-2016 a </t>
    </r>
    <r>
      <rPr>
        <i/>
        <sz val="9"/>
        <rFont val="Arial Narrow"/>
        <family val="2"/>
        <charset val="238"/>
      </rPr>
      <t>celkových emisií skleníkových plynov v pomere k HDP.</t>
    </r>
    <r>
      <rPr>
        <i/>
        <sz val="9"/>
        <color theme="1"/>
        <rFont val="Arial Narrow"/>
        <family val="2"/>
        <charset val="238"/>
      </rPr>
      <t xml:space="preserve">
Zdroje: Environmental Performance Index 2016, Eurostat, OECD</t>
    </r>
  </si>
  <si>
    <t>Annex B1.2 Annex B1.2 Results (tables): Science performance among 15-year-olds</t>
  </si>
  <si>
    <t>Table I.2.2a</t>
  </si>
  <si>
    <t>Percentage of low achievers and top performers in science, 2006 through 2015</t>
  </si>
  <si>
    <t>Proficiency levels in PISA 2006</t>
  </si>
  <si>
    <t>Proficiency levels in PISA 2009</t>
  </si>
  <si>
    <t>Proficiency levels in PISA 2012</t>
  </si>
  <si>
    <t>Proficiency levels in PISA 2015</t>
  </si>
  <si>
    <t>Change between 2006 and 2015 
(PISA 2015 - PISA 2006)</t>
  </si>
  <si>
    <t>Change between 2009 and 2015 
(PISA 2015 - PISA 2009)</t>
  </si>
  <si>
    <t>Change between 2012 and 2015 
(PISA 2015 - PISA 2012)</t>
  </si>
  <si>
    <t>Below Level 2
(less than 409.54 score points)</t>
  </si>
  <si>
    <t>Level 5 or above
(above 633.33 score points)</t>
  </si>
  <si>
    <t>% dif.</t>
  </si>
  <si>
    <t>OECD average-34</t>
  </si>
  <si>
    <t>OECD average-35</t>
  </si>
  <si>
    <t>1. Footnote by Turkey: The information in this document with reference to « Cyprus » relates to the southern part of the Island. There is no single authority representing both Turkish and Greek Cypriot people on the Island. Turkey recognises the Turkish Republic of Northern Cyprus (TRNC). Until a lasting and equitable solution is found within the context of the United Nations, Turkey shall preserve its position concerning the “Cyprus issue”.</t>
  </si>
  <si>
    <t>2. Footnote by all the European Union Member States of the OECD and the European Union: The Republic of Cyprus is recognised by all members of the United Nations with the exception of Turkey. The information in this document relates to the area under the effective control of the Government of the Republic of Cyprus.</t>
  </si>
  <si>
    <t>Notes: Values that are statistically significant are indicated in bold (see Annex A3).</t>
  </si>
  <si>
    <t>For Costa Rica, Georgia, Malta and Moldova, the change between the PISA 2009 and PISA 2015 assessments represents change between 2010 and 2015 because these countries implemented the PISA 2009 assessment in 2010 as part of PISA 2009+.</t>
  </si>
  <si>
    <r>
      <t>Cyprus</t>
    </r>
    <r>
      <rPr>
        <vertAlign val="superscript"/>
        <sz val="8"/>
        <rFont val="Arial"/>
        <family val="2"/>
      </rPr>
      <t>1,2</t>
    </r>
  </si>
  <si>
    <t>Podiel žiakov pod základnou úrovňou (PISA)</t>
  </si>
  <si>
    <t>Podiel žiakov, ktorí nedosiahli základnú úroveň v oblasti prírodných vied testovania PISA. Zdroj: OECD (PISA 2015)</t>
  </si>
  <si>
    <t>https://www.oecd-ilibrary.org/education/pisa-2015-results-volume-i/results-tables-science-performance-among-15-year-olds_9789264266490-table120-en</t>
  </si>
  <si>
    <t>Podiel žiakov nedosahujúcich základnú úroveň v prírodných vedách (PISA)</t>
  </si>
  <si>
    <t>Ukazovateľ S2 predstavuje hodnotu, o ktorú sa musí trvale zmeniť primárne štrukturálne saldo, aby sa súčasná hodnota budúcich primárnych sáld rovnala súčasnej úrovni hrubého dlhu. Krajiny, v ktorých je indikátor S2 menší ako 2, sú označované ako nízko rizikové. Ak je hodnota indikátora medzi 2 a 6, krajina je stredne riziková. Ak je hodnota vyššia ako 6, krajina je označená ako vysoko riziková. Zdroj: Fiscal Sustainability Report 2018</t>
  </si>
  <si>
    <t>Life expectancy in absolute value at birth - males</t>
  </si>
  <si>
    <t>Life expectancy in absolute value at birth - females</t>
  </si>
  <si>
    <t>Healthy life years and life expectancy at birth, by sex</t>
  </si>
  <si>
    <t>OECD - Education at a Glance 2018</t>
  </si>
  <si>
    <t>http://appsso.eurostat.ec.europa.eu/nui/show.do?dataset=ilc_di11&amp;lang=en</t>
  </si>
  <si>
    <t>citácie k 19.12.2018 - Scimago Journal &amp; Country Rank</t>
  </si>
  <si>
    <t>three-month moving average, ratio to the weighted mean</t>
  </si>
  <si>
    <t>Index vnímania korupcie (CPI). Zdroje: Transparency International</t>
  </si>
  <si>
    <t>Transparency International</t>
  </si>
  <si>
    <t>Corruption Perception Index</t>
  </si>
  <si>
    <t>https://www.transparency.org/research/cpi</t>
  </si>
  <si>
    <t>Unemployment rates by sex, age and NUTS 2 regions (%) [lfst_r_lfu3rt]</t>
  </si>
  <si>
    <t>From 15 to 74 years</t>
  </si>
  <si>
    <t>Région de Bruxelles-Capitale / Brussels Hoofdstedelijk Gewest</t>
  </si>
  <si>
    <t>Vlaams Gewest</t>
  </si>
  <si>
    <t>Prov. Antwerpen</t>
  </si>
  <si>
    <t>Prov. Limburg (BE)</t>
  </si>
  <si>
    <t>Prov. Oost-Vlaanderen</t>
  </si>
  <si>
    <t>Prov. Vlaams-Brabant</t>
  </si>
  <si>
    <t>Prov. West-Vlaanderen</t>
  </si>
  <si>
    <t>Région wallonne</t>
  </si>
  <si>
    <t>Prov. Brabant Wallon</t>
  </si>
  <si>
    <t>Prov. Hainaut</t>
  </si>
  <si>
    <t>Prov. Liège</t>
  </si>
  <si>
    <t>Prov. Luxembourg (BE)</t>
  </si>
  <si>
    <t>Prov. Namur</t>
  </si>
  <si>
    <t>max</t>
  </si>
  <si>
    <t>min</t>
  </si>
  <si>
    <t>Severna i yugoiztochna Bulgaria</t>
  </si>
  <si>
    <t>Severozapaden</t>
  </si>
  <si>
    <t>Severen tsentralen</t>
  </si>
  <si>
    <t>Severoiztochen</t>
  </si>
  <si>
    <t>Yugoiztochen</t>
  </si>
  <si>
    <t>Yugozapadna i yuzhna tsentralna Bulgaria</t>
  </si>
  <si>
    <t>Yugozapaden</t>
  </si>
  <si>
    <t>Yuzhen tsentralen</t>
  </si>
  <si>
    <t>Ceská republika</t>
  </si>
  <si>
    <t>Praha</t>
  </si>
  <si>
    <t>Strední Cechy</t>
  </si>
  <si>
    <t>Jihozápad</t>
  </si>
  <si>
    <t>Severozápad</t>
  </si>
  <si>
    <t>Severovýchod</t>
  </si>
  <si>
    <t>Jihovýchod</t>
  </si>
  <si>
    <t>Strední Morava</t>
  </si>
  <si>
    <t>Moravskoslezsko</t>
  </si>
  <si>
    <t>Danmark</t>
  </si>
  <si>
    <t>Hovedstaden</t>
  </si>
  <si>
    <t>Sjælland</t>
  </si>
  <si>
    <t>Syddanmark</t>
  </si>
  <si>
    <t>Midtjylland</t>
  </si>
  <si>
    <t>Nordjylland</t>
  </si>
  <si>
    <t>Baden-Württemberg</t>
  </si>
  <si>
    <t>Stuttgart</t>
  </si>
  <si>
    <t>Karlsruhe</t>
  </si>
  <si>
    <t>Freiburg</t>
  </si>
  <si>
    <t>Tübingen</t>
  </si>
  <si>
    <t>Bayern</t>
  </si>
  <si>
    <t>Oberbayern</t>
  </si>
  <si>
    <t>Niederbayern</t>
  </si>
  <si>
    <t>Oberpfalz</t>
  </si>
  <si>
    <t>Oberfranken</t>
  </si>
  <si>
    <t>Mittelfranken</t>
  </si>
  <si>
    <t>Unterfranken</t>
  </si>
  <si>
    <t>Schwaben</t>
  </si>
  <si>
    <t>Berlin</t>
  </si>
  <si>
    <t>Brandenburg</t>
  </si>
  <si>
    <t>Bremen</t>
  </si>
  <si>
    <t>Hamburg</t>
  </si>
  <si>
    <t>Hessen</t>
  </si>
  <si>
    <t>Darmstadt</t>
  </si>
  <si>
    <t>Gießen</t>
  </si>
  <si>
    <t>Kassel</t>
  </si>
  <si>
    <t>Mecklenburg-Vorpommern</t>
  </si>
  <si>
    <t>Niedersachsen</t>
  </si>
  <si>
    <t>Braunschweig</t>
  </si>
  <si>
    <t>Hannover</t>
  </si>
  <si>
    <t>Lüneburg</t>
  </si>
  <si>
    <t>Weser-Ems</t>
  </si>
  <si>
    <t>Nordrhein-Westfalen</t>
  </si>
  <si>
    <t>Düsseldorf</t>
  </si>
  <si>
    <t>Köln</t>
  </si>
  <si>
    <t>Münster</t>
  </si>
  <si>
    <t>Detmold</t>
  </si>
  <si>
    <t>Arnsberg</t>
  </si>
  <si>
    <t>Rheinland-Pfalz</t>
  </si>
  <si>
    <t>Koblenz</t>
  </si>
  <si>
    <t>Trier</t>
  </si>
  <si>
    <t>Rheinhessen-Pfalz</t>
  </si>
  <si>
    <t>Saarland</t>
  </si>
  <si>
    <t>Sachsen</t>
  </si>
  <si>
    <t>Dresden</t>
  </si>
  <si>
    <t>Chemnitz</t>
  </si>
  <si>
    <t>Leipzig</t>
  </si>
  <si>
    <t>Sachsen-Anhalt</t>
  </si>
  <si>
    <t>Schleswig-Holstein</t>
  </si>
  <si>
    <t>Thüringen</t>
  </si>
  <si>
    <t>Eesti</t>
  </si>
  <si>
    <t>Éire/Ireland</t>
  </si>
  <si>
    <t>Northern and Western</t>
  </si>
  <si>
    <t>Southern</t>
  </si>
  <si>
    <t>Eastern and Midland</t>
  </si>
  <si>
    <t>Border, Midland and Western (NUTS 2013)</t>
  </si>
  <si>
    <t>Southern and Eastern (NUTS 2013)</t>
  </si>
  <si>
    <t>Voreia Ellada</t>
  </si>
  <si>
    <t>Anatoliki Makedonia, Thraki</t>
  </si>
  <si>
    <t>Kentriki Makedonia</t>
  </si>
  <si>
    <t>Dytiki Makedonia</t>
  </si>
  <si>
    <t>Ipeiros</t>
  </si>
  <si>
    <t>Kentriki Ellada</t>
  </si>
  <si>
    <t>Thessalia</t>
  </si>
  <si>
    <t>Ionia Nisia</t>
  </si>
  <si>
    <t>Dytiki Ellada</t>
  </si>
  <si>
    <t>Sterea Ellada</t>
  </si>
  <si>
    <t>Peloponnisos</t>
  </si>
  <si>
    <t>Attiki</t>
  </si>
  <si>
    <t>Nisia Aigaiou, Kriti</t>
  </si>
  <si>
    <t>Voreio Aigaio</t>
  </si>
  <si>
    <t>Notio Aigaio</t>
  </si>
  <si>
    <t>Kriti</t>
  </si>
  <si>
    <t>Noroeste (ES)</t>
  </si>
  <si>
    <t>Galicia</t>
  </si>
  <si>
    <t>Principado de Asturias</t>
  </si>
  <si>
    <t>Cantabria</t>
  </si>
  <si>
    <t>Noreste (ES)</t>
  </si>
  <si>
    <t>País Vasco</t>
  </si>
  <si>
    <t>Comunidad Foral de Navarra</t>
  </si>
  <si>
    <t>La Rioja</t>
  </si>
  <si>
    <t>Aragón</t>
  </si>
  <si>
    <t>Comunidad de Madrid</t>
  </si>
  <si>
    <t>Centro (ES)</t>
  </si>
  <si>
    <t>Castilla y León</t>
  </si>
  <si>
    <t>Castilla-la Mancha</t>
  </si>
  <si>
    <t>Extremadura</t>
  </si>
  <si>
    <t>Este (ES)</t>
  </si>
  <si>
    <t>Cataluña</t>
  </si>
  <si>
    <t>Comunidad Valenciana</t>
  </si>
  <si>
    <t>Illes Balears</t>
  </si>
  <si>
    <t>Sur (ES)</t>
  </si>
  <si>
    <t>Andalucía</t>
  </si>
  <si>
    <t>Región de Murcia</t>
  </si>
  <si>
    <t>Ciudad Autónoma de Ceuta (ES)</t>
  </si>
  <si>
    <t>Ciudad Autónoma de Melilla (ES)</t>
  </si>
  <si>
    <t>Canarias (ES)</t>
  </si>
  <si>
    <t>Île de France</t>
  </si>
  <si>
    <t>Centre - Val de Loire</t>
  </si>
  <si>
    <t>Bourgogne - Franche-Comté</t>
  </si>
  <si>
    <t>Bourgogne</t>
  </si>
  <si>
    <t>Franche-Comté</t>
  </si>
  <si>
    <t>Normandie</t>
  </si>
  <si>
    <t>Basse-Normandie</t>
  </si>
  <si>
    <t>Haute-Normandie</t>
  </si>
  <si>
    <t>Nord-Pas de Calais - Picardie</t>
  </si>
  <si>
    <t>Nord-Pas de Calais</t>
  </si>
  <si>
    <t>Picardie</t>
  </si>
  <si>
    <t>Alsace - Champagne-Ardenne - Lorraine</t>
  </si>
  <si>
    <t>Alsace</t>
  </si>
  <si>
    <t>Champagne-Ardenne</t>
  </si>
  <si>
    <t>Lorraine</t>
  </si>
  <si>
    <t>Pays de la Loire</t>
  </si>
  <si>
    <t>Bretagne</t>
  </si>
  <si>
    <t>Aquitaine - Limousin - Poitou-Charentes</t>
  </si>
  <si>
    <t>Aquitaine</t>
  </si>
  <si>
    <t>Limousin</t>
  </si>
  <si>
    <t>Poitou-Charentes</t>
  </si>
  <si>
    <t>Languedoc-Roussillon - Midi-Pyrénées</t>
  </si>
  <si>
    <t>Languedoc-Roussillon</t>
  </si>
  <si>
    <t>Midi-Pyrénées</t>
  </si>
  <si>
    <t>Auvergne - Rhône-Alpes</t>
  </si>
  <si>
    <t>Auvergne</t>
  </si>
  <si>
    <t>Rhône-Alpes</t>
  </si>
  <si>
    <t>Provence-Alpes-Côte d'Azur</t>
  </si>
  <si>
    <t>Corse</t>
  </si>
  <si>
    <t>RUP FR - Régions ultrapériphériques françaises</t>
  </si>
  <si>
    <t>Guadeloupe</t>
  </si>
  <si>
    <t>Martinique</t>
  </si>
  <si>
    <t>Guyane</t>
  </si>
  <si>
    <t>La Réunion</t>
  </si>
  <si>
    <t>Mayotte</t>
  </si>
  <si>
    <t>Hrvatska</t>
  </si>
  <si>
    <t>Jadranska Hrvatska</t>
  </si>
  <si>
    <t>Kontinentalna Hrvatska</t>
  </si>
  <si>
    <t>Nord-Ovest</t>
  </si>
  <si>
    <t>Piemonte</t>
  </si>
  <si>
    <t>Valle d'Aosta/Vallée d'Aoste</t>
  </si>
  <si>
    <t>Liguria</t>
  </si>
  <si>
    <t>Lombardia</t>
  </si>
  <si>
    <t>Nord-Est</t>
  </si>
  <si>
    <t>Provincia Autonoma di Bolzano/Bozen</t>
  </si>
  <si>
    <t>Provincia Autonoma di Trento</t>
  </si>
  <si>
    <t>Veneto</t>
  </si>
  <si>
    <t>Friuli-Venezia Giulia</t>
  </si>
  <si>
    <t>Emilia-Romagna</t>
  </si>
  <si>
    <t>Centro (IT)</t>
  </si>
  <si>
    <t>Toscana</t>
  </si>
  <si>
    <t>Umbria</t>
  </si>
  <si>
    <t>Marche</t>
  </si>
  <si>
    <t>Lazio</t>
  </si>
  <si>
    <t>Sud</t>
  </si>
  <si>
    <t>Abruzzo</t>
  </si>
  <si>
    <t>Molise</t>
  </si>
  <si>
    <t>Campania</t>
  </si>
  <si>
    <t>Puglia</t>
  </si>
  <si>
    <t>Basilicata</t>
  </si>
  <si>
    <t>Calabria</t>
  </si>
  <si>
    <t>Isole</t>
  </si>
  <si>
    <t>Sicilia</t>
  </si>
  <si>
    <t>Sardegna</t>
  </si>
  <si>
    <t>Kypros</t>
  </si>
  <si>
    <t>Latvija</t>
  </si>
  <si>
    <t>Lietuva</t>
  </si>
  <si>
    <t>Sostines regionas</t>
  </si>
  <si>
    <t>Vidurio ir vakaru Lietuvos regionas</t>
  </si>
  <si>
    <t>Lietuva (NUTS 2013)</t>
  </si>
  <si>
    <t>Közép-Magyarország</t>
  </si>
  <si>
    <t>Budapest</t>
  </si>
  <si>
    <t>Pest</t>
  </si>
  <si>
    <t>Közép-Magyarország (NUTS 2013)</t>
  </si>
  <si>
    <t>Dunántúl</t>
  </si>
  <si>
    <t>Közép-Dunántúl</t>
  </si>
  <si>
    <t>Nyugat-Dunántúl</t>
  </si>
  <si>
    <t>Dél-Dunántúl</t>
  </si>
  <si>
    <t>Alföld és Észak</t>
  </si>
  <si>
    <t>Észak-Magyarország</t>
  </si>
  <si>
    <t>Észak-Alföld</t>
  </si>
  <si>
    <t>Dél-Alföld</t>
  </si>
  <si>
    <t>Noord-Nederland</t>
  </si>
  <si>
    <t>Groningen</t>
  </si>
  <si>
    <t>Friesland (NL)</t>
  </si>
  <si>
    <t>Drenthe</t>
  </si>
  <si>
    <t>Oost-Nederland</t>
  </si>
  <si>
    <t>Overijssel</t>
  </si>
  <si>
    <t>Gelderland</t>
  </si>
  <si>
    <t>Flevoland</t>
  </si>
  <si>
    <t>West-Nederland</t>
  </si>
  <si>
    <t>Utrecht</t>
  </si>
  <si>
    <t>Noord-Holland</t>
  </si>
  <si>
    <t>Zuid-Holland</t>
  </si>
  <si>
    <t>Zeeland</t>
  </si>
  <si>
    <t>Zuid-Nederland</t>
  </si>
  <si>
    <t>Noord-Brabant</t>
  </si>
  <si>
    <t>Limburg (NL)</t>
  </si>
  <si>
    <t>Ostösterreich</t>
  </si>
  <si>
    <t>Burgenland (AT)</t>
  </si>
  <si>
    <t>Niederösterreich</t>
  </si>
  <si>
    <t>Wien</t>
  </si>
  <si>
    <t>Südösterreich</t>
  </si>
  <si>
    <t>Kärnten</t>
  </si>
  <si>
    <t>Steiermark</t>
  </si>
  <si>
    <t>Westösterreich</t>
  </si>
  <si>
    <t>Oberösterreich</t>
  </si>
  <si>
    <t>Salzburg</t>
  </si>
  <si>
    <t>Tirol</t>
  </si>
  <si>
    <t>Vorarlberg</t>
  </si>
  <si>
    <t>Region Centralny (NUTS 2013)</t>
  </si>
  <si>
    <t>Mazowieckie (NUTS 2013)</t>
  </si>
  <si>
    <t>Makroregion Poludniowy</t>
  </si>
  <si>
    <t>Malopolskie</t>
  </si>
  <si>
    <t>Slaskie</t>
  </si>
  <si>
    <t>Makroregion Pólnocno-Zachodni</t>
  </si>
  <si>
    <t>Wielkopolskie</t>
  </si>
  <si>
    <t>Zachodniopomorskie</t>
  </si>
  <si>
    <t>Lubuskie</t>
  </si>
  <si>
    <t>Makroregion Poludniowo-Zachodni</t>
  </si>
  <si>
    <t>Dolnoslaskie</t>
  </si>
  <si>
    <t>Opolskie</t>
  </si>
  <si>
    <t>Makroregion Pólnocny</t>
  </si>
  <si>
    <t>Kujawsko-Pomorskie</t>
  </si>
  <si>
    <t>Warminsko-Mazurskie</t>
  </si>
  <si>
    <t>Pomorskie</t>
  </si>
  <si>
    <t>Makroregion Centralny</t>
  </si>
  <si>
    <t>Lódzkie</t>
  </si>
  <si>
    <t>Swietokrzyskie</t>
  </si>
  <si>
    <t>Makroregion Wschodni</t>
  </si>
  <si>
    <t>Lubelskie</t>
  </si>
  <si>
    <t>Podkarpackie</t>
  </si>
  <si>
    <t>Podlaskie</t>
  </si>
  <si>
    <t>Makroregion Województwo Mazowieckie</t>
  </si>
  <si>
    <t>Warszawski stoleczny</t>
  </si>
  <si>
    <t>Mazowiecki regionalny</t>
  </si>
  <si>
    <t>Continente</t>
  </si>
  <si>
    <t>Norte</t>
  </si>
  <si>
    <t>Algarve</t>
  </si>
  <si>
    <t>Centro (PT)</t>
  </si>
  <si>
    <t>Área Metropolitana de Lisboa</t>
  </si>
  <si>
    <t>Alentejo</t>
  </si>
  <si>
    <t>Região Autónoma dos Açores (PT)</t>
  </si>
  <si>
    <t>Região Autónoma da Madeira (PT)</t>
  </si>
  <si>
    <t>Macroregiunea unu</t>
  </si>
  <si>
    <t>Nord-Vest</t>
  </si>
  <si>
    <t>Centru</t>
  </si>
  <si>
    <t>Macroregiunea doi</t>
  </si>
  <si>
    <t>Sud-Est</t>
  </si>
  <si>
    <t>Macroregiunea trei</t>
  </si>
  <si>
    <t>Sud - Muntenia</t>
  </si>
  <si>
    <t>Bucuresti - Ilfov</t>
  </si>
  <si>
    <t>Macroregiunea patru</t>
  </si>
  <si>
    <t>Sud-Vest Oltenia</t>
  </si>
  <si>
    <t>Vest</t>
  </si>
  <si>
    <t>Slovenija</t>
  </si>
  <si>
    <t>Vzhodna Slovenija</t>
  </si>
  <si>
    <t>Vzhodna Slovenija (NUTS 2010)</t>
  </si>
  <si>
    <t>Zahodna Slovenija</t>
  </si>
  <si>
    <t>Zahodna Slovenija (NUTS 2010)</t>
  </si>
  <si>
    <t>Slovensko</t>
  </si>
  <si>
    <t>Bratislavský kraj</t>
  </si>
  <si>
    <t>Západné Slovensko</t>
  </si>
  <si>
    <t>Stredné Slovensko</t>
  </si>
  <si>
    <t>Východné Slovensko</t>
  </si>
  <si>
    <t>Manner-Suomi</t>
  </si>
  <si>
    <t>Länsi-Suomi</t>
  </si>
  <si>
    <t>Helsinki-Uusimaa</t>
  </si>
  <si>
    <t>Etelä-Suomi</t>
  </si>
  <si>
    <t>Pohjois- ja Itä-Suomi</t>
  </si>
  <si>
    <t>Åland</t>
  </si>
  <si>
    <t>Östra Sverige</t>
  </si>
  <si>
    <t>Stockholm</t>
  </si>
  <si>
    <t>Östra Mellansverige</t>
  </si>
  <si>
    <t>Södra Sverige</t>
  </si>
  <si>
    <t>Småland med öarna</t>
  </si>
  <si>
    <t>Sydsverige</t>
  </si>
  <si>
    <t>Västsverige</t>
  </si>
  <si>
    <t>Norra Sverige</t>
  </si>
  <si>
    <t>Norra Mellansverige</t>
  </si>
  <si>
    <t>Mellersta Norrland</t>
  </si>
  <si>
    <t>Övre Norrland</t>
  </si>
  <si>
    <t>North East (UK)</t>
  </si>
  <si>
    <t>Tees Valley and Durham</t>
  </si>
  <si>
    <t>Northumberland and Tyne and Wear</t>
  </si>
  <si>
    <t>North West (UK)</t>
  </si>
  <si>
    <t>Cumbria</t>
  </si>
  <si>
    <t>Greater Manchester</t>
  </si>
  <si>
    <t>Lancashire</t>
  </si>
  <si>
    <t>Cheshire</t>
  </si>
  <si>
    <t>Merseyside</t>
  </si>
  <si>
    <t>Yorkshire and The Humber</t>
  </si>
  <si>
    <t>East Yorkshire and Northern Lincolnshire</t>
  </si>
  <si>
    <t>North Yorkshire</t>
  </si>
  <si>
    <t>South Yorkshire</t>
  </si>
  <si>
    <t>West Yorkshire</t>
  </si>
  <si>
    <t>East Midlands (UK)</t>
  </si>
  <si>
    <t>Derbyshire and Nottinghamshire</t>
  </si>
  <si>
    <t>Leicestershire, Rutland and Northamptonshire</t>
  </si>
  <si>
    <t>Lincolnshire</t>
  </si>
  <si>
    <t>West Midlands (UK)</t>
  </si>
  <si>
    <t>Herefordshire, Worcestershire and Warwickshire</t>
  </si>
  <si>
    <t>Shropshire and Staffordshire</t>
  </si>
  <si>
    <t>West Midlands</t>
  </si>
  <si>
    <t>East of England</t>
  </si>
  <si>
    <t>East Anglia</t>
  </si>
  <si>
    <t>Bedfordshire and Hertfordshire</t>
  </si>
  <si>
    <t>Essex</t>
  </si>
  <si>
    <t>London</t>
  </si>
  <si>
    <t>Inner London (NUTS 2010)</t>
  </si>
  <si>
    <t>Outer London (NUTS 2010)</t>
  </si>
  <si>
    <t>Inner London - West</t>
  </si>
  <si>
    <t>Inner London - East</t>
  </si>
  <si>
    <t>Outer London - East and North East</t>
  </si>
  <si>
    <t>Outer London - South</t>
  </si>
  <si>
    <t>Outer London - West and North West</t>
  </si>
  <si>
    <t>South East (UK)</t>
  </si>
  <si>
    <t>Berkshire, Buckinghamshire and Oxfordshire</t>
  </si>
  <si>
    <t>Surrey, East and West Sussex</t>
  </si>
  <si>
    <t>Hampshire and Isle of Wight</t>
  </si>
  <si>
    <t>Kent</t>
  </si>
  <si>
    <t>South West (UK)</t>
  </si>
  <si>
    <t>Gloucestershire, Wiltshire and Bristol/Bath area</t>
  </si>
  <si>
    <t>Dorset and Somerset</t>
  </si>
  <si>
    <t>Cornwall and Isles of Scilly</t>
  </si>
  <si>
    <t>Devon</t>
  </si>
  <si>
    <t>Wales</t>
  </si>
  <si>
    <t>West Wales and The Valleys</t>
  </si>
  <si>
    <t>East Wales</t>
  </si>
  <si>
    <t>Scotland</t>
  </si>
  <si>
    <t>Eastern Scotland (NUTS 2013)</t>
  </si>
  <si>
    <t>South Western Scotland (NUTS 2013)</t>
  </si>
  <si>
    <t>North Eastern Scotland</t>
  </si>
  <si>
    <t>Highlands and Islands</t>
  </si>
  <si>
    <t>Eastern Scotland</t>
  </si>
  <si>
    <t>West Central Scotland</t>
  </si>
  <si>
    <t>Southern Scotland</t>
  </si>
  <si>
    <t>Northern Ireland (UK)</t>
  </si>
  <si>
    <t>Ísland</t>
  </si>
  <si>
    <t>Norge</t>
  </si>
  <si>
    <t>Oslo og Akershus</t>
  </si>
  <si>
    <t>Hedmark og Oppland</t>
  </si>
  <si>
    <t>Sør-Østlandet</t>
  </si>
  <si>
    <t>Agder og Rogaland</t>
  </si>
  <si>
    <t>Vestlandet</t>
  </si>
  <si>
    <t>Trøndelag</t>
  </si>
  <si>
    <t>Nord-Norge</t>
  </si>
  <si>
    <t>Schweiz/Suisse/Svizzera</t>
  </si>
  <si>
    <t>Région lémanique</t>
  </si>
  <si>
    <t>Espace Mittelland</t>
  </si>
  <si>
    <t>Nordwestschweiz</t>
  </si>
  <si>
    <t>Zürich</t>
  </si>
  <si>
    <t>Ostschweiz</t>
  </si>
  <si>
    <t>Zentralschweiz</t>
  </si>
  <si>
    <t>Ticino</t>
  </si>
  <si>
    <t>Crna Gora</t>
  </si>
  <si>
    <t>North Macedonia</t>
  </si>
  <si>
    <t>Severna Makedonija</t>
  </si>
  <si>
    <t>Srbija - sever</t>
  </si>
  <si>
    <t>Beogradski region</t>
  </si>
  <si>
    <t>Region Vojvodine</t>
  </si>
  <si>
    <t>Srbija - jug</t>
  </si>
  <si>
    <t>Region Sumadije i Zapadne Srbije</t>
  </si>
  <si>
    <t>Region Juzne i Istocne Srbije</t>
  </si>
  <si>
    <t>Istanbul</t>
  </si>
  <si>
    <t>Bati Marmara</t>
  </si>
  <si>
    <t>Tekirdag, Edirne, Kirklareli</t>
  </si>
  <si>
    <t>Balikesir, Çanakkale</t>
  </si>
  <si>
    <t>Ege</t>
  </si>
  <si>
    <t>Izmir</t>
  </si>
  <si>
    <t>Aydin, Denizli, Mugla</t>
  </si>
  <si>
    <t>Manisa, Afyonkarahisar, Kütahya, Usak</t>
  </si>
  <si>
    <t>Dogu Marmara</t>
  </si>
  <si>
    <t>Bursa, Eskisehir, Bilecik</t>
  </si>
  <si>
    <t>Kocaeli, Sakarya, Düzce, Bolu, Yalova</t>
  </si>
  <si>
    <t>Bati Anadolu</t>
  </si>
  <si>
    <t>Ankara</t>
  </si>
  <si>
    <t>Konya, Karaman</t>
  </si>
  <si>
    <t>Akdeniz</t>
  </si>
  <si>
    <t>Antalya, Isparta, Burdur</t>
  </si>
  <si>
    <t>Adana, Mersin</t>
  </si>
  <si>
    <t>Hatay, Kahramanmaras, Osmaniye</t>
  </si>
  <si>
    <t>Orta Anadolu</t>
  </si>
  <si>
    <t>Kirikkale, Aksaray, Nigde, Nevsehir, Kirsehir</t>
  </si>
  <si>
    <t>Kayseri, Sivas, Yozgat</t>
  </si>
  <si>
    <t>Bati Karadeniz</t>
  </si>
  <si>
    <t>Zonguldak, Karabük, Bartin</t>
  </si>
  <si>
    <t>Kastamonu, Çankiri, Sinop</t>
  </si>
  <si>
    <t>Samsun, Tokat, Çorum, Amasya</t>
  </si>
  <si>
    <t>Dogu Karadeniz</t>
  </si>
  <si>
    <t>Trabzon, Ordu, Giresun, Rize, Artvin, Gümüshane</t>
  </si>
  <si>
    <t>Kuzeydogu Anadolu</t>
  </si>
  <si>
    <t>Erzurum, Erzincan, Bayburt</t>
  </si>
  <si>
    <t>Agri, Kars, Igdir, Ardahan</t>
  </si>
  <si>
    <t>Ortadogu Anadolu</t>
  </si>
  <si>
    <t>Malatya, Elazig, Bingöl, Tunceli</t>
  </si>
  <si>
    <t>Van, Mus, Bitlis, Hakkari</t>
  </si>
  <si>
    <t>Güneydogu Anadolu</t>
  </si>
  <si>
    <t>Gaziantep, Adiyaman, Kilis</t>
  </si>
  <si>
    <t>Sanliurfa, Diyarbakir</t>
  </si>
  <si>
    <t>Mardin, Batman, Sirnak, Siirt</t>
  </si>
  <si>
    <t>Regionálne rozdiely v nezamestnanosti</t>
  </si>
  <si>
    <t>http://appsso.eurostat.ec.europa.eu/nui/show.do?dataset=lfst_r_lfu3rt&amp;lang=en</t>
  </si>
  <si>
    <t>Podiel NUTS2 regiónu s najväčšou a najmenšou mierou nezamestnanosti. Zdroj: Eurostat a prepočty IFP</t>
  </si>
  <si>
    <t>Current prices, purchasing power standard per capita</t>
  </si>
  <si>
    <t>Actual individual consumption</t>
  </si>
  <si>
    <t>European Union - 27 countries (from 2019)</t>
  </si>
  <si>
    <t>Main GDP aggregates per capita [nama_10_pc]</t>
  </si>
  <si>
    <t>Actual individual consumption, Main GDP aggregates per capita [nama_10_pc]</t>
  </si>
  <si>
    <t>http://appsso.eurostat.ec.europa.eu/nui/show.do?dataset=nama_10_pc&amp;lang=en</t>
  </si>
  <si>
    <t>Skutočná spotreba domácností</t>
  </si>
  <si>
    <t>Spotreba domácností na obyvateľa v PPS zohľadňujúca nespoplatnené statky. Zdroj:Eurostat</t>
  </si>
  <si>
    <t>Single person at 67% of average earnings, with two children</t>
  </si>
  <si>
    <t>Priemerný daňový klin, jednotlivec, 2 deti, 67% priemernej mzdy</t>
  </si>
  <si>
    <t>Pasca neaktivity - jednotlivec, dve deti, 33% priemernej mzdy</t>
  </si>
  <si>
    <t>Unemployment rates by sex, age and educational attainment level (%) [lfsa_urgaed]</t>
  </si>
  <si>
    <t>http://appsso.eurostat.ec.europa.eu/nui/show.do?dataset=lfsa_urgaed&amp;lang=en</t>
  </si>
  <si>
    <t>one earner, 2 children, 33%</t>
  </si>
  <si>
    <t>single, 33%</t>
  </si>
  <si>
    <t>single, 2 children, 33%</t>
  </si>
  <si>
    <t>one earner, no children, 33%</t>
  </si>
  <si>
    <t>two earners, no children, 33 a 67%</t>
  </si>
  <si>
    <t>two earners, 2 children, 33 a 67%</t>
  </si>
  <si>
    <t>Priemerná efektívna daňová sadzba pri prechode do práce na plný úväzok pre osoby bez nároku na poistenie v nezamestnanosti ale s nárokom na sociálne dávky. Zdroj: Európska komisia</t>
  </si>
  <si>
    <t>EK</t>
  </si>
  <si>
    <t>http://europa.eu/economy_finance/db_indicators/tab/</t>
  </si>
  <si>
    <t>Economic and Financial Affairs, Tax and Benefits</t>
  </si>
  <si>
    <t>Miera chudoby (pod 40 % mediánového príjmu)</t>
  </si>
  <si>
    <t>Priemerný daňový klin, slobodný, 67 % priemernej mzdy, bez dieťaťa</t>
  </si>
  <si>
    <t>Priemerný daňový klin, slobodný, 100 % priemernej mzdy, bez dieťaťa</t>
  </si>
  <si>
    <t>Priemerný daňový klin, jednotlivec, 2 deti, 67 % priemernej mzdy</t>
  </si>
  <si>
    <t>Priemerný daňový klin, dvojica, bezdetná, 100 a 33 % priemernej mzdy</t>
  </si>
  <si>
    <t>Priemerný daňový klin, dvojica, 2 deti, 100 a 33 % priemernej mzdy</t>
  </si>
  <si>
    <t>Priemerný daňový klin, dvojica, 2 deti, 100 a 67 % priemernej mzdy</t>
  </si>
  <si>
    <t>Pasca neaktivity - slobodný, bezdetný, 33 % priemernej mzdy</t>
  </si>
  <si>
    <t>Pasca neaktivity - jednotlivec, dve deti, 33 % priemernej mzdy</t>
  </si>
  <si>
    <t>Súkromné výdavky na výskum a vývoj</t>
  </si>
  <si>
    <t>Celkové výdavky na výskum a vývoj na HDP</t>
  </si>
  <si>
    <t>Súkromné výdavky na výskum a vývoj/ HDP</t>
  </si>
  <si>
    <t>Celkové výdavky na výskum a vývoj / HDP</t>
  </si>
  <si>
    <t>Súkromné výdavky na výskum a vývoj / HDP</t>
  </si>
  <si>
    <r>
      <rPr>
        <sz val="11"/>
        <rFont val="Arial Narrow"/>
        <family val="2"/>
        <charset val="238"/>
      </rPr>
      <t>Chart PF3.2.E.</t>
    </r>
    <r>
      <rPr>
        <b/>
        <sz val="11"/>
        <rFont val="Arial Narrow"/>
        <family val="2"/>
        <charset val="238"/>
      </rPr>
      <t xml:space="preserve"> Enrolment rates in early childhood education and care services and primary education, 3- to 5-year-olds</t>
    </r>
  </si>
  <si>
    <t>Percent of children enrolled in early childhood education and care (ISCED 2011 level 0) or primary education (ISCED 2011 level 1), 3- to 5-year-olds, 2016 or latest available year</t>
  </si>
  <si>
    <t>Health at a Glance 2017: OECD indicators - © OECD 2017</t>
  </si>
  <si>
    <t>Chapter 3. Health Status</t>
  </si>
  <si>
    <t>Figure 3.18. Perceived health status among adults, 2015 (or nearest year)</t>
  </si>
  <si>
    <t>Version 1 - Last updated: 09-Oct-2017</t>
  </si>
  <si>
    <r>
      <t>3.18.</t>
    </r>
    <r>
      <rPr>
        <b/>
        <sz val="9"/>
        <color indexed="8"/>
        <rFont val="Arial"/>
        <family val="2"/>
      </rPr>
      <t xml:space="preserve"> Perceived health status among adults, 2015 (or nearest year)</t>
    </r>
  </si>
  <si>
    <r>
      <t>Source: OECD Health Statistics 2017</t>
    </r>
    <r>
      <rPr>
        <i/>
        <sz val="8"/>
        <color indexed="8"/>
        <rFont val="Arial"/>
        <family val="2"/>
      </rPr>
      <t xml:space="preserve"> (EU-SILC for European countries).</t>
    </r>
  </si>
  <si>
    <t>This document, as well as any data and any map included herein, are without prejudice to the status of or sovereignty over any territory, to the delimitation of international frontiers and boundaries and to the name of any territory, city or area.</t>
  </si>
  <si>
    <t>Information on data for Israel: http://oe.cd/israel-disclaimer</t>
  </si>
  <si>
    <r>
      <t>3.18.</t>
    </r>
    <r>
      <rPr>
        <b/>
        <sz val="10"/>
        <color indexed="8"/>
        <rFont val="Arial"/>
        <family val="2"/>
      </rPr>
      <t xml:space="preserve"> Perceived health status among adults, 2015 (or nearest year)</t>
    </r>
  </si>
  <si>
    <t>Good or very good</t>
  </si>
  <si>
    <t>Fair</t>
  </si>
  <si>
    <t>Bad or very bad</t>
  </si>
  <si>
    <t>New Zealand¹</t>
  </si>
  <si>
    <t>Canada¹</t>
  </si>
  <si>
    <t>United States¹</t>
  </si>
  <si>
    <t>Australia¹</t>
  </si>
  <si>
    <t>Israel¹</t>
  </si>
  <si>
    <t>OECD34</t>
  </si>
  <si>
    <t>Chile¹</t>
  </si>
  <si>
    <t>1. Results for these countries are not directly comparable with those for other countries, due to methodological differences in the survey questionnaire resulting in an upward bias.</t>
  </si>
  <si>
    <t>Note: In Israel, there is no category related to fair health.</t>
  </si>
  <si>
    <r>
      <t>Source: OECD Health Statistics 2017</t>
    </r>
    <r>
      <rPr>
        <i/>
        <sz val="10"/>
        <color indexed="8"/>
        <rFont val="Arial"/>
        <family val="2"/>
      </rPr>
      <t xml:space="preserve"> (EU-SILC for European countries).</t>
    </r>
  </si>
  <si>
    <t xml:space="preserve">Health at a Glance 2017: OECD indicators </t>
  </si>
  <si>
    <t>https://www.health.gov.il/publicationsfiles/healthataglance2017.pdf</t>
  </si>
  <si>
    <t>ICCS</t>
  </si>
  <si>
    <t>Burglary of private residential premises</t>
  </si>
  <si>
    <t>Per hundred thousand inhabitants</t>
  </si>
  <si>
    <t>England and Wales</t>
  </si>
  <si>
    <t>Liechtenstein</t>
  </si>
  <si>
    <t>Bosnia and Herzegovina</t>
  </si>
  <si>
    <t>Kosovo (under United Nations Security Council Resolution 1244/99)</t>
  </si>
  <si>
    <t>Theft of a motorized land vehicle</t>
  </si>
  <si>
    <t>Unlawful acts involving controlled drugs or precursors</t>
  </si>
  <si>
    <t>Vlámania na súkromný majetok</t>
  </si>
  <si>
    <t>Krádeže áut</t>
  </si>
  <si>
    <t>Drogová kriminalita</t>
  </si>
  <si>
    <t>Crime and criminal justice, Eurostat</t>
  </si>
  <si>
    <t>http://appsso.eurostat.ec.europa.eu/nui/show.do?dataset=crim_off_cat&amp;lang=en</t>
  </si>
  <si>
    <t>Vlámania na súkromný majetok na 100 tis. obyvateľov. Zdroj: Eurostat</t>
  </si>
  <si>
    <t>Krádeže osobných áut na100 tis. Obyvateľov. Zdroj: Eurostat</t>
  </si>
  <si>
    <t>Kriminalita spojená s drogami a ich výrobou na 100 tis. Obyvateľov. Zdroj: Eurostat</t>
  </si>
  <si>
    <t>Rozdiel medzi štrukturálnym saldom a primárnym saldom stabilizujúcim dlh
Zdroj: Debt Sustainability Monitor 2017</t>
  </si>
  <si>
    <t>Vplyv výdavkov na penzie na indikátor S2. Zdroj: Debt Sustainability Monitor 2017</t>
  </si>
  <si>
    <t>Vplyv výdavkov na zdravotnú a dlhodobú starostlivosť na indikátor S2. Zdroj: Debt Sustainability Monitor 2017</t>
  </si>
  <si>
    <t>Vplyv výdavkov na školstvo a výdavky v nezamestnanosti na indikátor S2. Zdroj: Debt Sustainability Monitor 2017</t>
  </si>
  <si>
    <t xml:space="preserve">Smrteľné nehody na cestách </t>
  </si>
  <si>
    <t>Odvrátiteľná úmrtnosť - úmrtia odvrátiteľné zdravotnou starostlivosťou</t>
  </si>
  <si>
    <t>Kvalita zdravotnej starostlivosti  (očakávaná dĺžka života pri narodení pre mužov a ženy  a úmrtnosť odvrátiteľná zdravotnou starostlivosťou)</t>
  </si>
  <si>
    <t>Indikátor je vypočítaný ako priemer indikátorov "očakávaná dĺžka života pri narodení" pre mužov a ženy zvlášť, a "úmrtnosť odvrátiteľná zdravotnou starostlivosťou ". Za úmrtia odvrátiteľné zdravotnou starostlivosťou sú považované také, ktorým sa dalo predísť kvalitnou zdravotnou starostlivosťou.Zdroj: Eurostat</t>
  </si>
</sst>
</file>

<file path=xl/styles.xml><?xml version="1.0" encoding="utf-8"?>
<styleSheet xmlns="http://schemas.openxmlformats.org/spreadsheetml/2006/main" xmlns:mc="http://schemas.openxmlformats.org/markup-compatibility/2006" xmlns:x14ac="http://schemas.microsoft.com/office/spreadsheetml/2009/9/ac" mc:Ignorable="x14ac">
  <numFmts count="54">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0.0"/>
    <numFmt numFmtId="165" formatCode="0.0"/>
    <numFmt numFmtId="166" formatCode="0.000"/>
    <numFmt numFmtId="167" formatCode="_(* #,##0_);_(* \(#,##0\);_(* &quot;-&quot;_);_(@_)"/>
    <numFmt numFmtId="168" formatCode="_(* #,##0.00_);_(* \(#,##0.00\);_(* &quot;-&quot;??_);_(@_)"/>
    <numFmt numFmtId="169" formatCode="_-* #,##0.00\ _F_-;\-* #,##0.00\ _F_-;_-* &quot;-&quot;??\ _F_-;_-@_-"/>
    <numFmt numFmtId="170" formatCode="_-* #,##0\ _K_è_-;\-* #,##0\ _K_è_-;_-* &quot;-&quot;\ _K_è_-;_-@_-"/>
    <numFmt numFmtId="171" formatCode="_-* #,##0.00\ _K_è_-;\-* #,##0.00\ _K_è_-;_-* &quot;-&quot;??\ _K_è_-;_-@_-"/>
    <numFmt numFmtId="172" formatCode="_-* #,##0.00\ &quot;Kè&quot;_-;\-* #,##0.00\ &quot;Kè&quot;_-;_-* &quot;-&quot;??\ &quot;Kè&quot;_-;_-@_-"/>
    <numFmt numFmtId="173" formatCode="General_)"/>
    <numFmt numFmtId="174" formatCode="_-* #,##0.00\ _k_r_-;\-* #,##0.00\ _k_r_-;_-* &quot;-&quot;??\ _k_r_-;_-@_-"/>
    <numFmt numFmtId="175" formatCode="_(&quot;$&quot;* #,##0_);_(&quot;$&quot;* \(#,##0\);_(&quot;$&quot;* &quot;-&quot;_);_(@_)"/>
    <numFmt numFmtId="176" formatCode="_(&quot;$&quot;* #,##0.00_);_(&quot;$&quot;* \(#,##0.00\);_(&quot;$&quot;* &quot;-&quot;??_);_(@_)"/>
    <numFmt numFmtId="177" formatCode="_ * #,##0.00_ ;_ * \-#,##0.00_ ;_ * &quot;-&quot;??_ ;_ @_ "/>
    <numFmt numFmtId="178" formatCode="###\ ##0"/>
    <numFmt numFmtId="179" formatCode="\(0\)"/>
    <numFmt numFmtId="180" formatCode="0\ \ ;@\ \ \ \ "/>
    <numFmt numFmtId="181" formatCode="0.0\ \ ;@\ \ \ \ "/>
    <numFmt numFmtId="182" formatCode="&quot;£&quot;#,##0.00;\-&quot;£&quot;#,##0.00"/>
    <numFmt numFmtId="183" formatCode="#,##0.000"/>
    <numFmt numFmtId="184" formatCode="#,##0.00%;[Red]\(#,##0.00%\)"/>
    <numFmt numFmtId="185" formatCode="&quot;$&quot;#,##0\ ;\(&quot;$&quot;#,##0\)"/>
    <numFmt numFmtId="186" formatCode="&quot;$&quot;#,##0_);\(&quot;$&quot;#,##0.0\)"/>
    <numFmt numFmtId="187" formatCode="0.00_)"/>
    <numFmt numFmtId="188" formatCode="_(* #,##0_);_(* \(#,##0\);_(* &quot;-&quot;??_);_(@_)"/>
    <numFmt numFmtId="189" formatCode="_(* #,##0.0_);_(* \(#,##0.0\);_(* &quot;-&quot;??_);_(@_)"/>
    <numFmt numFmtId="190" formatCode="_(* #,##0.000_);_(* \(#,##0.000\);_(* &quot;-&quot;??_);_(@_)"/>
    <numFmt numFmtId="191" formatCode="#,##0.0_ ;\-#,##0.0\ "/>
    <numFmt numFmtId="192" formatCode="#,##0.000_ ;\-#,##0.000\ "/>
    <numFmt numFmtId="193" formatCode="#,##0_ ;\-#,##0\ "/>
    <numFmt numFmtId="194" formatCode="0.0000"/>
    <numFmt numFmtId="195" formatCode="#,##0.00_ ;\-#,##0.00\ "/>
    <numFmt numFmtId="196" formatCode="_-* #,##0_-;\-* #,##0_-;_-* &quot;-&quot;_-;_-@_-"/>
    <numFmt numFmtId="197" formatCode="_-* #,##0.00_-;\-* #,##0.00_-;_-* &quot;-&quot;??_-;_-@_-"/>
    <numFmt numFmtId="198" formatCode="_-&quot;$&quot;* #,##0_-;\-&quot;$&quot;* #,##0_-;_-&quot;$&quot;* &quot;-&quot;_-;_-@_-"/>
    <numFmt numFmtId="199" formatCode="_-&quot;$&quot;* #,##0.00_-;\-&quot;$&quot;* #,##0.00_-;_-&quot;$&quot;* &quot;-&quot;??_-;_-@_-"/>
    <numFmt numFmtId="200" formatCode="_-* #,##0.00\ [$€]_-;\-* #,##0.00\ [$€]_-;_-* &quot;-&quot;??\ [$€]_-;_-@_-"/>
    <numFmt numFmtId="201" formatCode="[=0]0\ \ ;[&lt;0.5]\ &quot;n  &quot;;0\ \ ;@\ \ "/>
    <numFmt numFmtId="202" formatCode="0.00000"/>
    <numFmt numFmtId="203" formatCode="_-* #,##0.000\ _€_-;\-* #,##0.000\ _€_-;_-* &quot;-&quot;??\ _€_-;_-@_-"/>
    <numFmt numFmtId="204" formatCode="_-* #,##0\ _€_-;\-* #,##0\ _€_-;_-* &quot;-&quot;??\ _€_-;_-@_-"/>
    <numFmt numFmtId="205" formatCode="\(0.0\)"/>
    <numFmt numFmtId="206" formatCode="\(0.00\)"/>
    <numFmt numFmtId="207" formatCode="#,##0.0,_)"/>
    <numFmt numFmtId="208" formatCode="&quot;On&quot;;&quot;On&quot;;&quot;Off&quot;"/>
    <numFmt numFmtId="209" formatCode="\(#\)"/>
    <numFmt numFmtId="210" formatCode="#,##0.000;#,##0.000"/>
    <numFmt numFmtId="211" formatCode="dd\.mm\.yy"/>
    <numFmt numFmtId="212" formatCode="&quot;£&quot;#,##0.00_);\(&quot;£&quot;#,##0.00\)"/>
    <numFmt numFmtId="213" formatCode="0_ ;\-0\ "/>
  </numFmts>
  <fonts count="327">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Arial Narrow"/>
      <family val="2"/>
      <charset val="238"/>
    </font>
    <font>
      <sz val="10"/>
      <color theme="1"/>
      <name val="Arial Narrow"/>
      <family val="2"/>
      <charset val="238"/>
    </font>
    <font>
      <sz val="9"/>
      <color theme="1"/>
      <name val="Arial Narrow"/>
      <family val="2"/>
      <charset val="238"/>
    </font>
    <font>
      <u/>
      <sz val="11"/>
      <color theme="10"/>
      <name val="Arial Narrow"/>
      <family val="2"/>
      <charset val="238"/>
    </font>
    <font>
      <sz val="11"/>
      <color theme="1"/>
      <name val="Arial Narrow"/>
      <family val="2"/>
      <charset val="238"/>
    </font>
    <font>
      <b/>
      <sz val="18"/>
      <color theme="3"/>
      <name val="Cambria"/>
      <family val="2"/>
      <charset val="238"/>
      <scheme val="major"/>
    </font>
    <font>
      <b/>
      <sz val="15"/>
      <color theme="3"/>
      <name val="Arial Narrow"/>
      <family val="2"/>
      <charset val="238"/>
    </font>
    <font>
      <b/>
      <sz val="13"/>
      <color theme="3"/>
      <name val="Arial Narrow"/>
      <family val="2"/>
      <charset val="238"/>
    </font>
    <font>
      <b/>
      <sz val="11"/>
      <color theme="3"/>
      <name val="Arial Narrow"/>
      <family val="2"/>
      <charset val="238"/>
    </font>
    <font>
      <sz val="11"/>
      <color rgb="FF006100"/>
      <name val="Arial Narrow"/>
      <family val="2"/>
      <charset val="238"/>
    </font>
    <font>
      <sz val="11"/>
      <color rgb="FF9C0006"/>
      <name val="Arial Narrow"/>
      <family val="2"/>
      <charset val="238"/>
    </font>
    <font>
      <sz val="11"/>
      <color rgb="FF9C6500"/>
      <name val="Arial Narrow"/>
      <family val="2"/>
      <charset val="238"/>
    </font>
    <font>
      <sz val="11"/>
      <color rgb="FF3F3F76"/>
      <name val="Arial Narrow"/>
      <family val="2"/>
      <charset val="238"/>
    </font>
    <font>
      <b/>
      <sz val="11"/>
      <color rgb="FF3F3F3F"/>
      <name val="Arial Narrow"/>
      <family val="2"/>
      <charset val="238"/>
    </font>
    <font>
      <b/>
      <sz val="11"/>
      <color rgb="FFFA7D00"/>
      <name val="Arial Narrow"/>
      <family val="2"/>
      <charset val="238"/>
    </font>
    <font>
      <sz val="11"/>
      <color rgb="FFFA7D00"/>
      <name val="Arial Narrow"/>
      <family val="2"/>
      <charset val="238"/>
    </font>
    <font>
      <b/>
      <sz val="11"/>
      <color theme="0"/>
      <name val="Arial Narrow"/>
      <family val="2"/>
      <charset val="238"/>
    </font>
    <font>
      <sz val="11"/>
      <color rgb="FFFF0000"/>
      <name val="Arial Narrow"/>
      <family val="2"/>
      <charset val="238"/>
    </font>
    <font>
      <i/>
      <sz val="11"/>
      <color rgb="FF7F7F7F"/>
      <name val="Arial Narrow"/>
      <family val="2"/>
      <charset val="238"/>
    </font>
    <font>
      <sz val="11"/>
      <color theme="0"/>
      <name val="Arial Narrow"/>
      <family val="2"/>
      <charset val="238"/>
    </font>
    <font>
      <sz val="8"/>
      <name val="Verdana"/>
      <family val="2"/>
    </font>
    <font>
      <sz val="8"/>
      <name val="Arial"/>
      <family val="2"/>
    </font>
    <font>
      <sz val="11"/>
      <name val="Arial Narrow"/>
      <family val="2"/>
      <charset val="238"/>
    </font>
    <font>
      <sz val="10"/>
      <name val="Arial"/>
      <family val="2"/>
    </font>
    <font>
      <sz val="9"/>
      <name val="Arial"/>
      <family val="2"/>
    </font>
    <font>
      <sz val="11"/>
      <color theme="1"/>
      <name val="Calibri"/>
      <family val="2"/>
      <charset val="238"/>
      <scheme val="minor"/>
    </font>
    <font>
      <sz val="10"/>
      <name val="Arial"/>
      <family val="2"/>
      <charset val="238"/>
    </font>
    <font>
      <u/>
      <sz val="8"/>
      <name val="Verdana"/>
      <family val="2"/>
    </font>
    <font>
      <u/>
      <sz val="8"/>
      <color indexed="9"/>
      <name val="Verdana"/>
      <family val="2"/>
    </font>
    <font>
      <sz val="10"/>
      <name val="Arial"/>
      <family val="2"/>
    </font>
    <font>
      <sz val="8"/>
      <color indexed="9"/>
      <name val="Verdana"/>
      <family val="2"/>
    </font>
    <font>
      <b/>
      <sz val="8"/>
      <color indexed="9"/>
      <name val="Verdana"/>
      <family val="2"/>
    </font>
    <font>
      <b/>
      <sz val="8"/>
      <name val="Verdana"/>
      <family val="2"/>
    </font>
    <font>
      <b/>
      <sz val="9"/>
      <color indexed="10"/>
      <name val="Courier New"/>
      <family val="3"/>
    </font>
    <font>
      <b/>
      <sz val="9"/>
      <name val="Courier New"/>
      <family val="3"/>
    </font>
    <font>
      <b/>
      <sz val="8"/>
      <name val="Arial"/>
      <family val="2"/>
    </font>
    <font>
      <sz val="10"/>
      <color theme="1"/>
      <name val="Arial"/>
      <family val="2"/>
    </font>
    <font>
      <sz val="10"/>
      <color rgb="FF9C0006"/>
      <name val="Arial"/>
      <family val="2"/>
    </font>
    <font>
      <sz val="8"/>
      <color theme="1"/>
      <name val="Arial"/>
      <family val="2"/>
    </font>
    <font>
      <sz val="10"/>
      <name val="Times New Roman"/>
      <family val="1"/>
    </font>
    <font>
      <b/>
      <sz val="10"/>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8"/>
      <color indexed="8"/>
      <name val="MS Sans Serif"/>
      <family val="2"/>
    </font>
    <font>
      <sz val="11"/>
      <name val="µ¸¿ò"/>
      <charset val="129"/>
    </font>
    <font>
      <b/>
      <sz val="10"/>
      <color indexed="52"/>
      <name val="Arial"/>
      <family val="2"/>
    </font>
    <font>
      <b/>
      <sz val="10"/>
      <color indexed="9"/>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name val="Times"/>
      <family val="1"/>
    </font>
    <font>
      <sz val="10"/>
      <color indexed="8"/>
      <name val="MS Sans Serif"/>
      <family val="2"/>
    </font>
    <font>
      <b/>
      <sz val="12"/>
      <color indexed="12"/>
      <name val="Bookman"/>
      <family val="1"/>
    </font>
    <font>
      <b/>
      <i/>
      <u/>
      <sz val="10"/>
      <color indexed="10"/>
      <name val="Bookman"/>
      <family val="1"/>
    </font>
    <font>
      <sz val="10"/>
      <name val="Arial CE"/>
      <charset val="238"/>
    </font>
    <font>
      <sz val="8.5"/>
      <color indexed="8"/>
      <name val="MS Sans Serif"/>
      <family val="2"/>
    </font>
    <font>
      <i/>
      <sz val="10"/>
      <color indexed="23"/>
      <name val="Arial"/>
      <family val="2"/>
    </font>
    <font>
      <sz val="10"/>
      <color indexed="8"/>
      <name val="Arial"/>
      <family val="2"/>
      <charset val="238"/>
    </font>
    <font>
      <sz val="10"/>
      <color indexed="17"/>
      <name val="Arial"/>
      <family val="2"/>
    </font>
    <font>
      <b/>
      <sz val="10"/>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10"/>
      <color indexed="36"/>
      <name val="Arial"/>
      <family val="2"/>
    </font>
    <font>
      <u/>
      <sz val="8.5"/>
      <color theme="10"/>
      <name val="Arial"/>
      <family val="2"/>
    </font>
    <font>
      <u/>
      <sz val="7.5"/>
      <color indexed="12"/>
      <name val="Courier"/>
      <family val="3"/>
    </font>
    <font>
      <sz val="10"/>
      <color indexed="62"/>
      <name val="Arial"/>
      <family val="2"/>
    </font>
    <font>
      <b/>
      <sz val="8.5"/>
      <color indexed="8"/>
      <name val="MS Sans Serif"/>
      <family val="2"/>
    </font>
    <font>
      <sz val="8"/>
      <name val="Arial"/>
      <family val="2"/>
      <charset val="238"/>
    </font>
    <font>
      <sz val="10"/>
      <color indexed="52"/>
      <name val="Arial"/>
      <family val="2"/>
    </font>
    <font>
      <sz val="11"/>
      <color theme="1"/>
      <name val="Calibri"/>
      <family val="2"/>
      <scheme val="minor"/>
    </font>
    <font>
      <sz val="10"/>
      <name val="MS Sans Serif"/>
      <family val="2"/>
    </font>
    <font>
      <sz val="11"/>
      <color indexed="8"/>
      <name val="Calibri"/>
      <family val="2"/>
    </font>
    <font>
      <sz val="10"/>
      <name val="Helvetica"/>
      <family val="2"/>
    </font>
    <font>
      <sz val="10"/>
      <name val="Courier"/>
      <family val="3"/>
    </font>
    <font>
      <sz val="11"/>
      <color theme="1"/>
      <name val="Czcionka tekstu podstawowego"/>
      <family val="2"/>
    </font>
    <font>
      <b/>
      <sz val="10"/>
      <color indexed="63"/>
      <name val="Arial"/>
      <family val="2"/>
    </font>
    <font>
      <sz val="11"/>
      <color indexed="8"/>
      <name val="Calibri"/>
      <family val="2"/>
      <charset val="238"/>
    </font>
    <font>
      <b/>
      <u/>
      <sz val="10"/>
      <color indexed="8"/>
      <name val="MS Sans Serif"/>
      <family val="2"/>
    </font>
    <font>
      <sz val="7.5"/>
      <color indexed="8"/>
      <name val="MS Sans Serif"/>
      <family val="2"/>
    </font>
    <font>
      <b/>
      <sz val="14"/>
      <name val="Helv"/>
    </font>
    <font>
      <b/>
      <sz val="12"/>
      <name val="Helv"/>
    </font>
    <font>
      <b/>
      <sz val="18"/>
      <color indexed="56"/>
      <name val="Cambria"/>
      <family val="2"/>
    </font>
    <font>
      <b/>
      <sz val="10"/>
      <color indexed="8"/>
      <name val="Arial"/>
      <family val="2"/>
    </font>
    <font>
      <sz val="11"/>
      <color indexed="8"/>
      <name val="Czcionka tekstu podstawowego"/>
      <family val="2"/>
    </font>
    <font>
      <sz val="10"/>
      <color indexed="10"/>
      <name val="Arial"/>
      <family val="2"/>
    </font>
    <font>
      <u/>
      <sz val="10"/>
      <color theme="10"/>
      <name val="Arial"/>
      <family val="2"/>
    </font>
    <font>
      <sz val="11"/>
      <name val="Arial"/>
      <family val="2"/>
    </font>
    <font>
      <b/>
      <u/>
      <sz val="9"/>
      <color indexed="18"/>
      <name val="Verdana"/>
      <family val="2"/>
    </font>
    <font>
      <sz val="11"/>
      <name val="Arial"/>
      <family val="2"/>
    </font>
    <font>
      <u/>
      <sz val="8"/>
      <name val="Arial"/>
      <family val="2"/>
    </font>
    <font>
      <sz val="8"/>
      <name val="Courier"/>
      <family val="3"/>
    </font>
    <font>
      <sz val="8"/>
      <name val="Courier"/>
      <family val="3"/>
    </font>
    <font>
      <i/>
      <sz val="8"/>
      <name val="Arial"/>
      <family val="2"/>
    </font>
    <font>
      <b/>
      <i/>
      <sz val="8"/>
      <name val="Arial"/>
      <family val="2"/>
    </font>
    <font>
      <u/>
      <sz val="8"/>
      <color theme="10"/>
      <name val="Courier"/>
      <family val="3"/>
    </font>
    <font>
      <sz val="9"/>
      <color indexed="81"/>
      <name val="Segoe UI"/>
      <family val="2"/>
      <charset val="238"/>
    </font>
    <font>
      <i/>
      <sz val="10"/>
      <color rgb="FF000000"/>
      <name val="Arial"/>
      <family val="2"/>
      <charset val="238"/>
    </font>
    <font>
      <sz val="11"/>
      <name val="Arial"/>
      <family val="2"/>
      <charset val="238"/>
    </font>
    <font>
      <b/>
      <sz val="9"/>
      <name val="Arial"/>
      <family val="2"/>
    </font>
    <font>
      <sz val="8"/>
      <color rgb="FF495D8E"/>
      <name val="Arial"/>
      <family val="2"/>
      <charset val="238"/>
    </font>
    <font>
      <sz val="9"/>
      <color theme="1"/>
      <name val="NeueHaasGroteskDisp W02 Lt"/>
      <family val="2"/>
      <charset val="238"/>
    </font>
    <font>
      <sz val="9"/>
      <name val="NeueHaasGroteskDisp W02 Lt"/>
      <family val="2"/>
      <charset val="238"/>
    </font>
    <font>
      <b/>
      <sz val="10"/>
      <color rgb="FF2C9ADC"/>
      <name val="NeueHaasGroteskDisp W02 Lt"/>
      <family val="2"/>
      <charset val="238"/>
    </font>
    <font>
      <b/>
      <sz val="10"/>
      <color rgb="FF2C9ADC"/>
      <name val="Arial Narrow"/>
      <family val="2"/>
      <charset val="238"/>
    </font>
    <font>
      <sz val="10"/>
      <name val="Arial"/>
      <family val="2"/>
      <charset val="238"/>
    </font>
    <font>
      <sz val="9"/>
      <color indexed="9"/>
      <name val="Times"/>
      <family val="1"/>
    </font>
    <font>
      <sz val="9"/>
      <color indexed="8"/>
      <name val="Times"/>
      <family val="1"/>
    </font>
    <font>
      <sz val="9"/>
      <name val="Times New Roman"/>
      <family val="1"/>
    </font>
    <font>
      <b/>
      <sz val="12"/>
      <name val="Arial"/>
      <family val="2"/>
    </font>
    <font>
      <b/>
      <i/>
      <sz val="16"/>
      <name val="Helv"/>
    </font>
    <font>
      <sz val="10"/>
      <color indexed="8"/>
      <name val="Times"/>
      <family val="1"/>
    </font>
    <font>
      <i/>
      <sz val="8"/>
      <name val="Tms Rmn"/>
    </font>
    <font>
      <b/>
      <sz val="8"/>
      <name val="Tms Rmn"/>
    </font>
    <font>
      <sz val="10"/>
      <name val="Times"/>
      <family val="1"/>
    </font>
    <font>
      <i/>
      <sz val="9"/>
      <color theme="1"/>
      <name val="Arial Narrow"/>
      <family val="2"/>
      <charset val="238"/>
    </font>
    <font>
      <i/>
      <sz val="10"/>
      <color theme="1"/>
      <name val="Arial Narrow"/>
      <family val="2"/>
      <charset val="238"/>
    </font>
    <font>
      <b/>
      <sz val="9"/>
      <color theme="1"/>
      <name val="Arial Narrow"/>
      <family val="2"/>
      <charset val="238"/>
    </font>
    <font>
      <b/>
      <u/>
      <sz val="11"/>
      <color theme="10"/>
      <name val="Arial Narrow"/>
      <family val="2"/>
      <charset val="238"/>
    </font>
    <font>
      <b/>
      <sz val="10"/>
      <color theme="1"/>
      <name val="Arial Narrow"/>
      <family val="2"/>
      <charset val="238"/>
    </font>
    <font>
      <b/>
      <sz val="10"/>
      <name val="Arial Narrow"/>
      <family val="2"/>
      <charset val="238"/>
    </font>
    <font>
      <b/>
      <sz val="8"/>
      <name val="Arial"/>
      <family val="2"/>
      <charset val="238"/>
    </font>
    <font>
      <b/>
      <u/>
      <sz val="8"/>
      <name val="Verdana"/>
      <family val="2"/>
    </font>
    <font>
      <b/>
      <sz val="11"/>
      <color theme="1"/>
      <name val="Calibri"/>
      <family val="2"/>
      <charset val="238"/>
      <scheme val="minor"/>
    </font>
    <font>
      <b/>
      <sz val="8"/>
      <name val="Verdana"/>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b/>
      <vertAlign val="superscript"/>
      <sz val="10"/>
      <name val="Arial"/>
      <family val="2"/>
    </font>
    <font>
      <sz val="11"/>
      <color theme="1" tint="0.34998626667073579"/>
      <name val="Arial Narrow"/>
      <family val="2"/>
      <charset val="238"/>
    </font>
    <font>
      <sz val="10"/>
      <color rgb="FF010000"/>
      <name val="Arial"/>
      <family val="2"/>
    </font>
    <font>
      <u/>
      <sz val="10"/>
      <color indexed="12"/>
      <name val="MS Sans Serif"/>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0"/>
      <color indexed="10"/>
      <name val="Arial"/>
      <family val="2"/>
    </font>
    <font>
      <sz val="11"/>
      <color indexed="10"/>
      <name val="Calibri"/>
      <family val="2"/>
    </font>
    <font>
      <sz val="10"/>
      <color indexed="19"/>
      <name val="Arial"/>
      <family val="2"/>
    </font>
    <font>
      <b/>
      <sz val="18"/>
      <color indexed="62"/>
      <name val="Cambria"/>
      <family val="2"/>
    </font>
    <font>
      <b/>
      <sz val="15"/>
      <color indexed="62"/>
      <name val="Arial"/>
      <family val="2"/>
    </font>
    <font>
      <b/>
      <sz val="13"/>
      <color indexed="62"/>
      <name val="Arial"/>
      <family val="2"/>
    </font>
    <font>
      <b/>
      <sz val="11"/>
      <color indexed="62"/>
      <name val="Arial"/>
      <family val="2"/>
    </font>
    <font>
      <b/>
      <sz val="11"/>
      <color indexed="63"/>
      <name val="Calibri"/>
      <family val="2"/>
    </font>
    <font>
      <b/>
      <sz val="11"/>
      <color indexed="8"/>
      <name val="Calibri"/>
      <family val="2"/>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7.5"/>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1"/>
      <name val="Arial Narrow"/>
      <family val="2"/>
      <charset val="238"/>
    </font>
    <font>
      <sz val="10"/>
      <name val="Helv"/>
      <family val="2"/>
    </font>
    <font>
      <sz val="8"/>
      <color theme="0"/>
      <name val="Arial"/>
      <family val="2"/>
    </font>
    <font>
      <sz val="10"/>
      <name val="Arial Narrow"/>
      <family val="2"/>
      <charset val="238"/>
    </font>
    <font>
      <b/>
      <u/>
      <sz val="11"/>
      <name val="Arial Narrow"/>
      <family val="2"/>
      <charset val="238"/>
    </font>
    <font>
      <u/>
      <sz val="11"/>
      <name val="Arial Narrow"/>
      <family val="2"/>
      <charset val="238"/>
    </font>
    <font>
      <b/>
      <sz val="10"/>
      <name val="Arial"/>
      <family val="2"/>
      <charset val="238"/>
    </font>
    <font>
      <b/>
      <sz val="10"/>
      <color theme="1"/>
      <name val="Arial"/>
      <family val="2"/>
    </font>
    <font>
      <sz val="9"/>
      <color rgb="FF333333"/>
      <name val="Arial"/>
      <family val="2"/>
      <charset val="238"/>
    </font>
    <font>
      <b/>
      <sz val="9"/>
      <color rgb="FF333333"/>
      <name val="Arial"/>
      <family val="2"/>
      <charset val="238"/>
    </font>
    <font>
      <sz val="12"/>
      <color theme="1"/>
      <name val="Calibri"/>
      <family val="2"/>
      <scheme val="minor"/>
    </font>
    <font>
      <sz val="11"/>
      <color theme="1"/>
      <name val="NeueHaasGroteskText W02"/>
      <family val="2"/>
      <charset val="238"/>
    </font>
    <font>
      <sz val="11"/>
      <name val="Arial Narrow"/>
      <family val="2"/>
    </font>
    <font>
      <b/>
      <sz val="11"/>
      <name val="Arial Narrow"/>
      <family val="2"/>
    </font>
    <font>
      <sz val="10"/>
      <name val="Arial Narrow"/>
      <family val="2"/>
    </font>
    <font>
      <vertAlign val="superscript"/>
      <sz val="10"/>
      <name val="Arial Narrow"/>
      <family val="2"/>
    </font>
    <font>
      <sz val="10"/>
      <color theme="1"/>
      <name val="Arial Narrow"/>
      <family val="2"/>
    </font>
    <font>
      <sz val="7"/>
      <name val="Arial"/>
      <family val="2"/>
    </font>
    <font>
      <sz val="10"/>
      <name val="Arial CE"/>
    </font>
    <font>
      <sz val="11"/>
      <name val="ＭＳ Ｐゴシック"/>
      <family val="3"/>
      <charset val="128"/>
    </font>
    <font>
      <b/>
      <vertAlign val="superscript"/>
      <sz val="11"/>
      <name val="Arial Narrow"/>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1"/>
      <name val="돋움"/>
      <family val="3"/>
      <charset val="129"/>
    </font>
    <font>
      <b/>
      <sz val="9"/>
      <color indexed="9"/>
      <name val="Arial"/>
      <family val="2"/>
    </font>
    <font>
      <sz val="10"/>
      <color indexed="56"/>
      <name val="Arial"/>
      <family val="2"/>
    </font>
    <font>
      <sz val="7"/>
      <color theme="1"/>
      <name val="Arial Narrow"/>
      <family val="2"/>
      <charset val="238"/>
    </font>
    <font>
      <sz val="10"/>
      <color rgb="FF000000"/>
      <name val="Times New Roman"/>
      <family val="1"/>
      <charset val="238"/>
    </font>
    <font>
      <b/>
      <sz val="10"/>
      <color rgb="FF000000"/>
      <name val="Arial Narrow"/>
      <family val="2"/>
      <charset val="238"/>
    </font>
    <font>
      <i/>
      <sz val="10"/>
      <name val="Arial"/>
      <family val="2"/>
    </font>
    <font>
      <vertAlign val="superscript"/>
      <sz val="10"/>
      <name val="Arial"/>
      <family val="2"/>
    </font>
    <font>
      <sz val="10"/>
      <color rgb="FF000000"/>
      <name val="Arial"/>
      <family val="2"/>
    </font>
    <font>
      <i/>
      <sz val="9"/>
      <name val="Arial Narrow"/>
      <family val="2"/>
      <charset val="238"/>
    </font>
    <font>
      <sz val="11"/>
      <color rgb="FF000000"/>
      <name val="Arial Narrow"/>
      <family val="2"/>
      <charset val="238"/>
    </font>
    <font>
      <sz val="10"/>
      <color rgb="FFFF0000"/>
      <name val="Arial Narrow"/>
      <family val="2"/>
      <charset val="238"/>
    </font>
    <font>
      <sz val="11"/>
      <color indexed="8"/>
      <name val="Arial Narrow"/>
      <family val="2"/>
      <charset val="238"/>
    </font>
    <font>
      <b/>
      <sz val="9"/>
      <color indexed="81"/>
      <name val="Segoe UI"/>
      <family val="2"/>
      <charset val="238"/>
    </font>
    <font>
      <b/>
      <sz val="10"/>
      <color indexed="81"/>
      <name val="Segoe UI"/>
      <family val="2"/>
      <charset val="238"/>
    </font>
    <font>
      <sz val="11"/>
      <name val="Arial"/>
      <family val="2"/>
      <charset val="238"/>
    </font>
    <font>
      <sz val="10"/>
      <name val="Arial"/>
      <family val="2"/>
      <charset val="238"/>
    </font>
    <font>
      <sz val="8"/>
      <color theme="1"/>
      <name val="Arial"/>
      <family val="2"/>
      <charset val="238"/>
    </font>
    <font>
      <sz val="10"/>
      <name val="Arial"/>
      <family val="2"/>
      <charset val="238"/>
    </font>
    <font>
      <u/>
      <sz val="10"/>
      <color theme="10"/>
      <name val="MS Sans Serif"/>
      <family val="2"/>
    </font>
    <font>
      <sz val="11"/>
      <name val="Arial"/>
      <family val="2"/>
      <charset val="238"/>
    </font>
    <font>
      <sz val="10"/>
      <name val="Arial"/>
      <family val="2"/>
      <charset val="1"/>
    </font>
    <font>
      <b/>
      <sz val="8"/>
      <color theme="1"/>
      <name val="Arial"/>
      <family val="2"/>
    </font>
    <font>
      <sz val="8"/>
      <color rgb="FFFF0000"/>
      <name val="Arial"/>
      <family val="2"/>
    </font>
    <font>
      <sz val="8"/>
      <color rgb="FFFFFFFF"/>
      <name val="Arial"/>
      <family val="2"/>
      <charset val="238"/>
    </font>
    <font>
      <sz val="11"/>
      <color rgb="FF000000"/>
      <name val="Times New Roman"/>
      <family val="1"/>
      <charset val="238"/>
    </font>
    <font>
      <b/>
      <i/>
      <sz val="16"/>
      <name val="Helv"/>
      <family val="2"/>
    </font>
    <font>
      <sz val="11"/>
      <name val="Calibri"/>
      <family val="2"/>
    </font>
    <font>
      <b/>
      <sz val="14"/>
      <name val="Helv"/>
      <family val="2"/>
    </font>
    <font>
      <b/>
      <sz val="12"/>
      <name val="Helv"/>
      <family val="2"/>
    </font>
    <font>
      <i/>
      <sz val="8"/>
      <name val="Tms Rmn"/>
      <family val="2"/>
    </font>
    <font>
      <b/>
      <sz val="8"/>
      <name val="Tms Rmn"/>
      <family val="2"/>
    </font>
    <font>
      <sz val="12"/>
      <name val="宋体"/>
      <family val="2"/>
      <charset val="134"/>
    </font>
    <font>
      <sz val="11"/>
      <color rgb="FF010000"/>
      <name val="Arial Narrow"/>
      <family val="2"/>
      <charset val="238"/>
    </font>
    <font>
      <b/>
      <u/>
      <sz val="8"/>
      <color indexed="18"/>
      <name val="Verdana"/>
      <family val="2"/>
    </font>
    <font>
      <sz val="8"/>
      <color theme="1"/>
      <name val="Arial Narrow"/>
      <family val="2"/>
      <charset val="238"/>
    </font>
    <font>
      <b/>
      <sz val="8"/>
      <color indexed="10"/>
      <name val="Courier New"/>
      <family val="3"/>
    </font>
    <font>
      <b/>
      <sz val="8"/>
      <color theme="1"/>
      <name val="Arial Narrow"/>
      <family val="2"/>
      <charset val="238"/>
    </font>
    <font>
      <u/>
      <sz val="8"/>
      <color theme="10"/>
      <name val="Arial"/>
      <family val="2"/>
      <charset val="238"/>
    </font>
    <font>
      <sz val="8"/>
      <color rgb="FFFF0000"/>
      <name val="Arial"/>
      <family val="2"/>
      <charset val="238"/>
    </font>
    <font>
      <b/>
      <sz val="8"/>
      <color theme="1"/>
      <name val="Arial"/>
      <family val="2"/>
      <charset val="238"/>
    </font>
    <font>
      <sz val="10"/>
      <name val="Arial"/>
      <family val="2"/>
      <charset val="238"/>
    </font>
    <font>
      <b/>
      <i/>
      <sz val="9"/>
      <name val="Arial"/>
      <family val="2"/>
      <charset val="238"/>
    </font>
    <font>
      <sz val="11"/>
      <name val="Arial"/>
      <family val="2"/>
      <charset val="238"/>
    </font>
    <font>
      <i/>
      <sz val="8"/>
      <color theme="1"/>
      <name val="Arial"/>
      <family val="2"/>
    </font>
    <font>
      <sz val="11"/>
      <color theme="1"/>
      <name val="Times New Roman"/>
      <family val="1"/>
    </font>
    <font>
      <u/>
      <sz val="8"/>
      <color theme="4"/>
      <name val="Arial"/>
      <family val="2"/>
    </font>
    <font>
      <sz val="10"/>
      <color rgb="FF000000"/>
      <name val="Arial Narrow"/>
      <family val="2"/>
    </font>
    <font>
      <b/>
      <sz val="8"/>
      <color theme="1"/>
      <name val="Calibri"/>
      <family val="2"/>
    </font>
    <font>
      <b/>
      <sz val="8"/>
      <color theme="1"/>
      <name val="Calibri"/>
      <family val="2"/>
      <scheme val="minor"/>
    </font>
    <font>
      <sz val="8"/>
      <color theme="1"/>
      <name val="Calibri"/>
      <family val="2"/>
    </font>
    <font>
      <u/>
      <sz val="11"/>
      <color theme="1"/>
      <name val="Arial Narrow"/>
      <family val="2"/>
      <charset val="238"/>
    </font>
    <font>
      <u/>
      <sz val="8"/>
      <color theme="10"/>
      <name val="Arial"/>
      <family val="2"/>
    </font>
    <font>
      <sz val="8"/>
      <color rgb="FF010000"/>
      <name val="Arial"/>
      <family val="2"/>
    </font>
    <font>
      <vertAlign val="superscript"/>
      <sz val="8"/>
      <name val="Arial"/>
      <family val="2"/>
    </font>
    <font>
      <sz val="8"/>
      <color rgb="FF000000"/>
      <name val="Arial"/>
      <family val="2"/>
    </font>
    <font>
      <sz val="11"/>
      <name val="Arial"/>
      <family val="2"/>
      <charset val="238"/>
    </font>
    <font>
      <b/>
      <sz val="9"/>
      <color theme="1"/>
      <name val="Calibri"/>
      <family val="2"/>
      <charset val="238"/>
      <scheme val="minor"/>
    </font>
    <font>
      <b/>
      <sz val="11"/>
      <name val="Arial"/>
      <family val="2"/>
      <charset val="238"/>
    </font>
    <font>
      <sz val="8"/>
      <name val="Arial Narrow"/>
      <family val="2"/>
      <charset val="238"/>
    </font>
    <font>
      <b/>
      <sz val="8"/>
      <name val="Arial Narrow"/>
      <family val="2"/>
      <charset val="238"/>
    </font>
    <font>
      <u/>
      <sz val="11"/>
      <color indexed="12"/>
      <name val="Arial Narrow"/>
      <family val="2"/>
      <charset val="238"/>
    </font>
    <font>
      <b/>
      <sz val="9"/>
      <color indexed="8"/>
      <name val="Arial"/>
      <family val="2"/>
    </font>
    <font>
      <i/>
      <sz val="8"/>
      <color indexed="8"/>
      <name val="Arial"/>
      <family val="2"/>
    </font>
    <font>
      <i/>
      <sz val="10"/>
      <color indexed="8"/>
      <name val="Arial"/>
      <family val="2"/>
    </font>
    <font>
      <b/>
      <sz val="9"/>
      <color theme="1"/>
      <name val="Arial"/>
      <family val="2"/>
    </font>
    <font>
      <sz val="10"/>
      <color rgb="FF000000"/>
      <name val="Times New Roman"/>
      <family val="1"/>
    </font>
    <font>
      <sz val="8"/>
      <color rgb="FF000000"/>
      <name val="Times New Roman"/>
      <family val="1"/>
    </font>
    <font>
      <sz val="7"/>
      <color theme="1"/>
      <name val="Arial"/>
      <family val="2"/>
    </font>
    <font>
      <i/>
      <sz val="10"/>
      <color theme="1"/>
      <name val="Arial"/>
      <family val="2"/>
    </font>
    <font>
      <b/>
      <sz val="8"/>
      <color indexed="9"/>
      <name val="Arial Narrow"/>
      <family val="2"/>
      <charset val="238"/>
    </font>
    <font>
      <sz val="8"/>
      <color indexed="9"/>
      <name val="Arial Narrow"/>
      <family val="2"/>
      <charset val="238"/>
    </font>
    <font>
      <b/>
      <sz val="9"/>
      <color indexed="10"/>
      <name val="Arial Narrow"/>
      <family val="2"/>
      <charset val="238"/>
    </font>
    <font>
      <u/>
      <sz val="8"/>
      <name val="Arial Narrow"/>
      <family val="2"/>
      <charset val="238"/>
    </font>
    <font>
      <sz val="10"/>
      <color theme="1"/>
      <name val="Calibri"/>
      <family val="2"/>
      <charset val="238"/>
      <scheme val="minor"/>
    </font>
    <font>
      <b/>
      <sz val="10"/>
      <color indexed="9"/>
      <name val="Verdana"/>
      <family val="2"/>
    </font>
    <font>
      <sz val="10"/>
      <color indexed="9"/>
      <name val="Verdana"/>
      <family val="2"/>
    </font>
    <font>
      <b/>
      <sz val="10"/>
      <name val="Verdana"/>
      <family val="2"/>
    </font>
    <font>
      <b/>
      <sz val="10"/>
      <color indexed="10"/>
      <name val="Courier New"/>
      <family val="3"/>
    </font>
    <font>
      <sz val="10"/>
      <name val="Verdana"/>
      <family val="2"/>
    </font>
    <font>
      <b/>
      <i/>
      <sz val="11"/>
      <name val="Arial Narrow"/>
      <family val="2"/>
      <charset val="238"/>
    </font>
    <font>
      <sz val="10"/>
      <name val="Arial"/>
      <family val="2"/>
      <charset val="238"/>
    </font>
  </fonts>
  <fills count="1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4D8ED"/>
        <bgColor indexed="64"/>
      </patternFill>
    </fill>
    <fill>
      <patternFill patternType="solid">
        <fgColor rgb="FF00A1E3"/>
        <bgColor indexed="64"/>
      </patternFill>
    </fill>
    <fill>
      <patternFill patternType="solid">
        <fgColor theme="0"/>
        <bgColor indexed="64"/>
      </patternFill>
    </fill>
    <fill>
      <patternFill patternType="solid">
        <fgColor rgb="FF00B0F0"/>
        <bgColor indexed="64"/>
      </patternFill>
    </fill>
    <fill>
      <patternFill patternType="solid">
        <fgColor indexed="44"/>
        <bgColor indexed="64"/>
      </patternFill>
    </fill>
    <fill>
      <patternFill patternType="solid">
        <fgColor rgb="FFF0F8FF"/>
        <bgColor indexed="64"/>
      </patternFill>
    </fill>
    <fill>
      <patternFill patternType="solid">
        <fgColor rgb="FF2973BD"/>
        <bgColor indexed="64"/>
      </patternFill>
    </fill>
    <fill>
      <patternFill patternType="mediumGray">
        <fgColor rgb="FFC0C0C0"/>
        <bgColor rgb="FFFFFFFF"/>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10"/>
        <bgColor indexed="64"/>
      </patternFill>
    </fill>
    <fill>
      <patternFill patternType="solid">
        <fgColor indexed="22"/>
        <bgColor indexed="8"/>
      </patternFill>
    </fill>
    <fill>
      <patternFill patternType="solid">
        <fgColor indexed="26"/>
      </patternFill>
    </fill>
    <fill>
      <patternFill patternType="solid">
        <fgColor indexed="44"/>
        <bgColor indexed="10"/>
      </patternFill>
    </fill>
    <fill>
      <patternFill patternType="solid">
        <fgColor rgb="FFFFFF00"/>
        <bgColor indexed="64"/>
      </patternFill>
    </fill>
    <fill>
      <patternFill patternType="solid">
        <fgColor rgb="FFC0C0C0"/>
        <bgColor indexed="64"/>
      </patternFill>
    </fill>
    <fill>
      <patternFill patternType="solid">
        <fgColor rgb="FF92D050"/>
        <bgColor indexed="64"/>
      </patternFill>
    </fill>
    <fill>
      <patternFill patternType="solid">
        <fgColor indexed="43"/>
      </patternFill>
    </fill>
    <fill>
      <patternFill patternType="solid">
        <fgColor indexed="56"/>
      </patternFill>
    </fill>
    <fill>
      <patternFill patternType="solid">
        <fgColor indexed="54"/>
      </patternFill>
    </fill>
    <fill>
      <patternFill patternType="solid">
        <fgColor indexed="9"/>
      </patternFill>
    </fill>
    <fill>
      <patternFill patternType="solid">
        <fgColor rgb="FFD1F3FF"/>
        <bgColor indexed="64"/>
      </patternFill>
    </fill>
    <fill>
      <patternFill patternType="solid">
        <fgColor indexed="62"/>
        <bgColor indexed="64"/>
      </patternFill>
    </fill>
    <fill>
      <patternFill patternType="solid">
        <fgColor rgb="FF2C9ADC"/>
        <bgColor indexed="64"/>
      </patternFill>
    </fill>
    <fill>
      <patternFill patternType="solid">
        <fgColor rgb="FFA3E7FF"/>
        <bgColor indexed="64"/>
      </patternFill>
    </fill>
    <fill>
      <patternFill patternType="mediumGray">
        <fgColor rgb="FFC0C0C0"/>
        <bgColor rgb="FFA3E7FF"/>
      </patternFill>
    </fill>
    <fill>
      <patternFill patternType="solid">
        <fgColor rgb="FF00B050"/>
        <bgColor indexed="64"/>
      </patternFill>
    </fill>
    <fill>
      <patternFill patternType="solid">
        <fgColor theme="8" tint="0.79998168889431442"/>
        <bgColor indexed="64"/>
      </patternFill>
    </fill>
    <fill>
      <patternFill patternType="solid">
        <fgColor rgb="FFFDB714"/>
        <bgColor indexed="64"/>
      </patternFill>
    </fill>
    <fill>
      <patternFill patternType="solid">
        <fgColor theme="4" tint="0.79985961485641044"/>
        <bgColor indexed="64"/>
      </patternFill>
    </fill>
    <fill>
      <patternFill patternType="solid">
        <fgColor theme="4" tint="0.79998168889431442"/>
        <bgColor indexed="64"/>
      </patternFill>
    </fill>
    <fill>
      <patternFill patternType="solid">
        <fgColor theme="3" tint="0.59974974822229687"/>
        <bgColor indexed="64"/>
      </patternFill>
    </fill>
    <fill>
      <patternFill patternType="solid">
        <fgColor theme="3" tint="0.59981078524124887"/>
        <bgColor indexed="64"/>
      </patternFill>
    </fill>
    <fill>
      <patternFill patternType="solid">
        <fgColor theme="8" tint="0.39997558519241921"/>
        <bgColor indexed="64"/>
      </patternFill>
    </fill>
    <fill>
      <patternFill patternType="solid">
        <fgColor theme="4" tint="0.79995117038483843"/>
        <bgColor indexed="64"/>
      </patternFill>
    </fill>
    <fill>
      <patternFill patternType="solid">
        <fgColor theme="3" tint="0.59996337778862885"/>
        <bgColor indexed="64"/>
      </patternFill>
    </fill>
    <fill>
      <patternFill patternType="solid">
        <fgColor theme="4"/>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6"/>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4" tint="0.59974974822229687"/>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indexed="26"/>
        <bgColor indexed="64"/>
      </patternFill>
    </fill>
    <fill>
      <patternFill patternType="solid">
        <fgColor rgb="FF99CCFF"/>
        <bgColor indexed="64"/>
      </patternFill>
    </fill>
    <fill>
      <patternFill patternType="solid">
        <fgColor theme="3" tint="0.59999389629810485"/>
        <bgColor indexed="64"/>
      </patternFill>
    </fill>
    <fill>
      <patternFill patternType="solid">
        <fgColor rgb="FFDBE5F1"/>
        <bgColor indexed="64"/>
      </patternFill>
    </fill>
    <fill>
      <patternFill patternType="solid">
        <fgColor theme="8" tint="0.79998168889431442"/>
        <bgColor indexed="26"/>
      </patternFill>
    </fill>
  </fills>
  <borders count="16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0C0"/>
      </left>
      <right style="thin">
        <color rgb="FFC0C0C0"/>
      </right>
      <top style="thin">
        <color rgb="FFC0C0C0"/>
      </top>
      <bottom style="thin">
        <color rgb="FFC0C0C0"/>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right/>
      <top style="thin">
        <color rgb="FFC0C0C0"/>
      </top>
      <bottom style="thin">
        <color rgb="FFC0C0C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ck">
        <color indexed="63"/>
      </top>
      <bottom/>
      <diagonal/>
    </border>
    <border>
      <left/>
      <right/>
      <top style="thin">
        <color indexed="62"/>
      </top>
      <bottom style="double">
        <color indexed="62"/>
      </bottom>
      <diagonal/>
    </border>
    <border>
      <left style="thin">
        <color rgb="FFC0C0C0"/>
      </left>
      <right style="thin">
        <color rgb="FFC0C0C0"/>
      </right>
      <top/>
      <bottom/>
      <diagonal/>
    </border>
    <border>
      <left style="thin">
        <color rgb="FFC0C0C0"/>
      </left>
      <right/>
      <top/>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rgb="FFC0C0C0"/>
      </left>
      <right style="thin">
        <color rgb="FFC0C0C0"/>
      </right>
      <top style="thin">
        <color rgb="FFC0C0C0"/>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style="dotted">
        <color indexed="64"/>
      </top>
      <bottom style="thin">
        <color indexed="64"/>
      </bottom>
      <diagonal/>
    </border>
    <border>
      <left/>
      <right/>
      <top style="dotted">
        <color indexed="64"/>
      </top>
      <bottom/>
      <diagonal/>
    </border>
    <border>
      <left style="thin">
        <color indexed="8"/>
      </left>
      <right style="thin">
        <color indexed="8"/>
      </right>
      <top style="thin">
        <color indexed="8"/>
      </top>
      <bottom/>
      <diagonal/>
    </border>
    <border>
      <left style="dotted">
        <color indexed="64"/>
      </left>
      <right style="dotted">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theme="0" tint="-0.249977111117893"/>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theme="0" tint="-0.249977111117893"/>
      </right>
      <top/>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style="medium">
        <color indexed="64"/>
      </left>
      <right style="thin">
        <color indexed="64"/>
      </right>
      <top/>
      <bottom style="thin">
        <color indexed="64"/>
      </bottom>
      <diagonal/>
    </border>
    <border>
      <left/>
      <right style="thin">
        <color theme="0" tint="-0.249977111117893"/>
      </right>
      <top style="thin">
        <color indexed="64"/>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style="medium">
        <color indexed="64"/>
      </right>
      <top style="thin">
        <color indexed="64"/>
      </top>
      <bottom style="thin">
        <color indexed="64"/>
      </bottom>
      <diagonal/>
    </border>
    <border>
      <left style="thin">
        <color indexed="22"/>
      </left>
      <right/>
      <top style="thin">
        <color indexed="64"/>
      </top>
      <bottom/>
      <diagonal/>
    </border>
    <border>
      <left/>
      <right style="thin">
        <color indexed="22"/>
      </right>
      <top style="thin">
        <color indexed="64"/>
      </top>
      <bottom/>
      <diagonal/>
    </border>
    <border>
      <left/>
      <right style="medium">
        <color indexed="64"/>
      </right>
      <top style="thin">
        <color indexed="64"/>
      </top>
      <bottom/>
      <diagonal/>
    </border>
    <border>
      <left style="thin">
        <color indexed="22"/>
      </left>
      <right/>
      <top/>
      <bottom/>
      <diagonal/>
    </border>
    <border>
      <left/>
      <right style="thin">
        <color indexed="22"/>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22"/>
      </left>
      <right/>
      <top/>
      <bottom style="medium">
        <color indexed="64"/>
      </bottom>
      <diagonal/>
    </border>
    <border>
      <left/>
      <right style="thin">
        <color indexed="22"/>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indexed="64"/>
      </bottom>
      <diagonal/>
    </border>
    <border>
      <left style="thin">
        <color auto="1"/>
      </left>
      <right/>
      <top/>
      <bottom style="thin">
        <color auto="1"/>
      </bottom>
      <diagonal/>
    </border>
    <border>
      <left style="thin">
        <color indexed="8"/>
      </left>
      <right/>
      <top style="thin">
        <color indexed="8"/>
      </top>
      <bottom style="thin">
        <color indexed="8"/>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right/>
      <top/>
      <bottom style="thick">
        <color theme="4" tint="0.49977111117893003"/>
      </bottom>
      <diagonal/>
    </border>
    <border>
      <left/>
      <right/>
      <top/>
      <bottom style="thick">
        <color theme="4" tint="0.49974059266945403"/>
      </bottom>
      <diagonal/>
    </border>
    <border>
      <left/>
      <right/>
      <top/>
      <bottom style="thick">
        <color theme="4" tint="0.49971007415997803"/>
      </bottom>
      <diagonal/>
    </border>
    <border>
      <left/>
      <right/>
      <top/>
      <bottom style="thick">
        <color theme="4" tint="0.4996795556505020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style="thin">
        <color indexed="64"/>
      </top>
      <bottom style="thin">
        <color auto="1"/>
      </bottom>
      <diagonal/>
    </border>
    <border>
      <left style="thin">
        <color rgb="FFC0C0C0"/>
      </left>
      <right/>
      <top/>
      <bottom style="thin">
        <color rgb="FFC0C0C0"/>
      </bottom>
      <diagonal/>
    </border>
    <border>
      <left/>
      <right/>
      <top/>
      <bottom style="thin">
        <color rgb="FFC0C0C0"/>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rgb="FF000000"/>
      </left>
      <right style="thin">
        <color rgb="FF000000"/>
      </right>
      <top style="thin">
        <color rgb="FF000000"/>
      </top>
      <bottom style="thin">
        <color rgb="FF000000"/>
      </bottom>
      <diagonal/>
    </border>
    <border>
      <left/>
      <right style="thin">
        <color rgb="FFC0C0C0"/>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0" tint="-0.249977111117893"/>
      </right>
      <top style="thin">
        <color indexed="64"/>
      </top>
      <bottom style="thin">
        <color indexed="64"/>
      </bottom>
      <diagonal/>
    </border>
    <border>
      <left style="thin">
        <color theme="0" tint="-0.249977111117893"/>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theme="0" tint="-0.249977111117893"/>
      </right>
      <top style="thin">
        <color indexed="64"/>
      </top>
      <bottom/>
      <diagonal/>
    </border>
    <border>
      <left style="thin">
        <color theme="0" tint="-0.249977111117893"/>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theme="0" tint="-0.249977111117893"/>
      </left>
      <right/>
      <top/>
      <bottom/>
      <diagonal/>
    </border>
    <border>
      <left style="medium">
        <color indexed="64"/>
      </left>
      <right/>
      <top/>
      <bottom style="medium">
        <color indexed="64"/>
      </bottom>
      <diagonal/>
    </border>
    <border>
      <left/>
      <right style="thin">
        <color theme="0" tint="-0.249977111117893"/>
      </right>
      <top/>
      <bottom style="medium">
        <color indexed="64"/>
      </bottom>
      <diagonal/>
    </border>
    <border>
      <left style="thin">
        <color theme="0" tint="-0.249977111117893"/>
      </left>
      <right/>
      <top/>
      <bottom style="medium">
        <color indexed="64"/>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medium">
        <color indexed="64"/>
      </bottom>
      <diagonal/>
    </border>
    <border>
      <left/>
      <right/>
      <top/>
      <bottom style="thin">
        <color indexed="64"/>
      </bottom>
      <diagonal/>
    </border>
  </borders>
  <cellStyleXfs count="17882">
    <xf numFmtId="0" fontId="0" fillId="0" borderId="0"/>
    <xf numFmtId="0" fontId="14"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19" fillId="0" borderId="8"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9" applyNumberFormat="0" applyAlignment="0" applyProtection="0"/>
    <xf numFmtId="0" fontId="24" fillId="6" borderId="10" applyNumberFormat="0" applyAlignment="0" applyProtection="0"/>
    <xf numFmtId="0" fontId="25" fillId="6" borderId="9" applyNumberFormat="0" applyAlignment="0" applyProtection="0"/>
    <xf numFmtId="0" fontId="26" fillId="0" borderId="11" applyNumberFormat="0" applyFill="0" applyAlignment="0" applyProtection="0"/>
    <xf numFmtId="0" fontId="27" fillId="7" borderId="12" applyNumberFormat="0" applyAlignment="0" applyProtection="0"/>
    <xf numFmtId="0" fontId="28" fillId="0" borderId="0" applyNumberFormat="0" applyFill="0" applyBorder="0" applyAlignment="0" applyProtection="0"/>
    <xf numFmtId="0" fontId="15" fillId="8" borderId="13" applyNumberFormat="0" applyFont="0" applyAlignment="0" applyProtection="0"/>
    <xf numFmtId="0" fontId="29" fillId="0" borderId="0" applyNumberFormat="0" applyFill="0" applyBorder="0" applyAlignment="0" applyProtection="0"/>
    <xf numFmtId="0" fontId="11" fillId="0" borderId="14" applyNumberFormat="0" applyFill="0" applyAlignment="0" applyProtection="0"/>
    <xf numFmtId="0" fontId="30"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30" fillId="32" borderId="0" applyNumberFormat="0" applyBorder="0" applyAlignment="0" applyProtection="0"/>
    <xf numFmtId="0" fontId="34" fillId="0" borderId="0"/>
    <xf numFmtId="0" fontId="37" fillId="0" borderId="0"/>
    <xf numFmtId="0" fontId="37" fillId="0" borderId="0"/>
    <xf numFmtId="0" fontId="47" fillId="0" borderId="0"/>
    <xf numFmtId="168" fontId="47" fillId="0" borderId="0" applyFont="0" applyFill="0" applyBorder="0" applyAlignment="0" applyProtection="0"/>
    <xf numFmtId="0" fontId="50" fillId="0" borderId="0"/>
    <xf numFmtId="0" fontId="49" fillId="0" borderId="0"/>
    <xf numFmtId="43" fontId="34" fillId="0" borderId="0" applyFont="0" applyFill="0" applyBorder="0" applyAlignment="0" applyProtection="0"/>
    <xf numFmtId="0" fontId="47" fillId="0" borderId="0"/>
    <xf numFmtId="0" fontId="34" fillId="0" borderId="0"/>
    <xf numFmtId="168" fontId="52" fillId="0" borderId="0" applyFont="0" applyFill="0" applyBorder="0" applyAlignment="0" applyProtection="0"/>
    <xf numFmtId="0" fontId="34" fillId="0" borderId="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53" fillId="42"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53" fillId="48"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45" borderId="0" applyNumberFormat="0" applyBorder="0" applyAlignment="0" applyProtection="0"/>
    <xf numFmtId="0" fontId="53" fillId="48" borderId="0" applyNumberFormat="0" applyBorder="0" applyAlignment="0" applyProtection="0"/>
    <xf numFmtId="0" fontId="53" fillId="51" borderId="0" applyNumberFormat="0" applyBorder="0" applyAlignment="0" applyProtection="0"/>
    <xf numFmtId="0" fontId="54" fillId="52"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54" fillId="57" borderId="0" applyNumberFormat="0" applyBorder="0" applyAlignment="0" applyProtection="0"/>
    <xf numFmtId="0" fontId="54" fillId="58"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59" borderId="0" applyNumberFormat="0" applyBorder="0" applyAlignment="0" applyProtection="0"/>
    <xf numFmtId="0" fontId="55" fillId="43" borderId="0" applyNumberFormat="0" applyBorder="0" applyAlignment="0" applyProtection="0"/>
    <xf numFmtId="0" fontId="48" fillId="3" borderId="0" applyNumberFormat="0" applyBorder="0" applyAlignment="0" applyProtection="0"/>
    <xf numFmtId="0" fontId="32" fillId="60" borderId="28"/>
    <xf numFmtId="0" fontId="56" fillId="61" borderId="29">
      <alignment horizontal="right" vertical="top" wrapText="1"/>
    </xf>
    <xf numFmtId="0" fontId="57" fillId="0" borderId="0"/>
    <xf numFmtId="0" fontId="58" fillId="62" borderId="30" applyNumberFormat="0" applyAlignment="0" applyProtection="0"/>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59" fillId="63" borderId="31" applyNumberFormat="0" applyAlignment="0" applyProtection="0"/>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0" fillId="64" borderId="32">
      <alignment horizontal="left" vertical="top" wrapText="1"/>
    </xf>
    <xf numFmtId="0" fontId="61" fillId="65" borderId="0">
      <alignment horizontal="center"/>
    </xf>
    <xf numFmtId="0" fontId="62" fillId="65" borderId="0">
      <alignment horizontal="center" vertical="center"/>
    </xf>
    <xf numFmtId="0" fontId="34" fillId="66" borderId="0">
      <alignment horizontal="center" wrapText="1"/>
    </xf>
    <xf numFmtId="0" fontId="34" fillId="66" borderId="0">
      <alignment horizontal="center" wrapText="1"/>
    </xf>
    <xf numFmtId="0" fontId="63" fillId="65" borderId="0">
      <alignment horizontal="center"/>
    </xf>
    <xf numFmtId="168"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0" fontId="64" fillId="0" borderId="0">
      <alignment horizontal="right" vertical="top"/>
    </xf>
    <xf numFmtId="0" fontId="65" fillId="41" borderId="28" applyBorder="0">
      <protection locked="0"/>
    </xf>
    <xf numFmtId="167" fontId="50" fillId="0" borderId="0" applyFont="0" applyFill="0" applyBorder="0" applyAlignment="0" applyProtection="0"/>
    <xf numFmtId="168" fontId="50" fillId="0" borderId="0" applyFont="0" applyFill="0" applyBorder="0" applyAlignment="0" applyProtection="0"/>
    <xf numFmtId="0" fontId="66" fillId="0" borderId="0">
      <alignment horizontal="centerContinuous"/>
    </xf>
    <xf numFmtId="0" fontId="66" fillId="0" borderId="0" applyAlignment="0">
      <alignment horizontal="centerContinuous"/>
    </xf>
    <xf numFmtId="0" fontId="67" fillId="0" borderId="0" applyAlignment="0">
      <alignment horizontal="centerContinuous"/>
    </xf>
    <xf numFmtId="170" fontId="68" fillId="0" borderId="0" applyFont="0" applyFill="0" applyBorder="0" applyAlignment="0" applyProtection="0"/>
    <xf numFmtId="171" fontId="68" fillId="0" borderId="0" applyFont="0" applyFill="0" applyBorder="0" applyAlignment="0" applyProtection="0"/>
    <xf numFmtId="0" fontId="69" fillId="41" borderId="28">
      <protection locked="0"/>
    </xf>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65" borderId="0"/>
    <xf numFmtId="0" fontId="70" fillId="0" borderId="0" applyNumberFormat="0" applyFill="0" applyBorder="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65" borderId="0">
      <alignment horizontal="left"/>
    </xf>
    <xf numFmtId="0" fontId="71" fillId="65" borderId="0">
      <alignment horizontal="left"/>
    </xf>
    <xf numFmtId="0" fontId="53" fillId="65" borderId="0">
      <alignment horizontal="left"/>
    </xf>
    <xf numFmtId="0" fontId="72" fillId="44" borderId="0" applyNumberFormat="0" applyBorder="0" applyAlignment="0" applyProtection="0"/>
    <xf numFmtId="0" fontId="56" fillId="68" borderId="0">
      <alignment horizontal="right" vertical="top" textRotation="90" wrapText="1"/>
    </xf>
    <xf numFmtId="0" fontId="56" fillId="68" borderId="0">
      <alignment horizontal="right" vertical="top" textRotation="90" wrapText="1"/>
    </xf>
    <xf numFmtId="0" fontId="56" fillId="68" borderId="0">
      <alignment horizontal="right" vertical="top" wrapText="1"/>
    </xf>
    <xf numFmtId="0" fontId="56" fillId="68" borderId="0">
      <alignment horizontal="right" vertical="top" textRotation="90" wrapText="1"/>
    </xf>
    <xf numFmtId="0" fontId="74" fillId="0" borderId="33" applyNumberFormat="0" applyFill="0" applyAlignment="0" applyProtection="0"/>
    <xf numFmtId="0" fontId="75" fillId="0" borderId="34" applyNumberFormat="0" applyFill="0" applyAlignment="0" applyProtection="0"/>
    <xf numFmtId="0" fontId="76" fillId="0" borderId="35"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47" borderId="30" applyNumberFormat="0" applyAlignment="0" applyProtection="0"/>
    <xf numFmtId="0" fontId="51" fillId="66" borderId="0">
      <alignment horizontal="center"/>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82" fillId="67" borderId="0">
      <alignment horizontal="center" wrapText="1"/>
    </xf>
    <xf numFmtId="0" fontId="34" fillId="65" borderId="2">
      <alignment horizontal="centerContinuous" wrapText="1"/>
    </xf>
    <xf numFmtId="43" fontId="34" fillId="0" borderId="0" applyFont="0" applyFill="0" applyBorder="0" applyAlignment="0" applyProtection="0"/>
    <xf numFmtId="0" fontId="32"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83"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19"/>
    <xf numFmtId="0" fontId="83" fillId="65" borderId="19"/>
    <xf numFmtId="0" fontId="32" fillId="65" borderId="19"/>
    <xf numFmtId="0" fontId="83" fillId="65" borderId="1"/>
    <xf numFmtId="0" fontId="32" fillId="65" borderId="17">
      <alignment horizontal="center"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60" fillId="64" borderId="36">
      <alignment horizontal="left" vertical="top" wrapText="1"/>
    </xf>
    <xf numFmtId="0" fontId="84" fillId="0" borderId="37" applyNumberFormat="0" applyFill="0" applyAlignment="0" applyProtection="0"/>
    <xf numFmtId="0" fontId="34" fillId="0" borderId="0" applyFont="0" applyFill="0" applyBorder="0" applyAlignment="0" applyProtection="0"/>
    <xf numFmtId="172" fontId="6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9" fillId="0" borderId="0"/>
    <xf numFmtId="0" fontId="47" fillId="0" borderId="0"/>
    <xf numFmtId="0" fontId="47" fillId="0" borderId="0"/>
    <xf numFmtId="0" fontId="47" fillId="0" borderId="0"/>
    <xf numFmtId="0" fontId="47" fillId="0" borderId="0"/>
    <xf numFmtId="0" fontId="86" fillId="0" borderId="0"/>
    <xf numFmtId="0" fontId="49" fillId="0" borderId="0"/>
    <xf numFmtId="0" fontId="47" fillId="0" borderId="0"/>
    <xf numFmtId="0" fontId="47" fillId="0" borderId="0"/>
    <xf numFmtId="0" fontId="47" fillId="0" borderId="0"/>
    <xf numFmtId="0" fontId="47" fillId="0" borderId="0"/>
    <xf numFmtId="0" fontId="47" fillId="0" borderId="0"/>
    <xf numFmtId="0" fontId="34" fillId="0" borderId="0"/>
    <xf numFmtId="0" fontId="34" fillId="0" borderId="0"/>
    <xf numFmtId="0" fontId="47" fillId="0" borderId="0"/>
    <xf numFmtId="0" fontId="47" fillId="0" borderId="0"/>
    <xf numFmtId="0" fontId="47" fillId="0" borderId="0"/>
    <xf numFmtId="0" fontId="34" fillId="0" borderId="0" applyNumberFormat="0" applyFill="0" applyBorder="0" applyAlignment="0" applyProtection="0"/>
    <xf numFmtId="0" fontId="85" fillId="0" borderId="0"/>
    <xf numFmtId="0" fontId="85" fillId="0" borderId="0"/>
    <xf numFmtId="0" fontId="87" fillId="0" borderId="0"/>
    <xf numFmtId="0" fontId="88" fillId="0" borderId="0"/>
    <xf numFmtId="0" fontId="34" fillId="0" borderId="0"/>
    <xf numFmtId="0" fontId="34" fillId="0" borderId="0"/>
    <xf numFmtId="0" fontId="34" fillId="0" borderId="0"/>
    <xf numFmtId="0" fontId="34" fillId="0" borderId="0"/>
    <xf numFmtId="0" fontId="47" fillId="0" borderId="0"/>
    <xf numFmtId="0" fontId="88" fillId="0" borderId="0"/>
    <xf numFmtId="0" fontId="88" fillId="0" borderId="0"/>
    <xf numFmtId="0" fontId="88" fillId="0" borderId="0"/>
    <xf numFmtId="0" fontId="47" fillId="0" borderId="0"/>
    <xf numFmtId="0" fontId="34" fillId="0" borderId="0"/>
    <xf numFmtId="0" fontId="47" fillId="0" borderId="0"/>
    <xf numFmtId="0" fontId="34" fillId="0" borderId="0"/>
    <xf numFmtId="0" fontId="47" fillId="0" borderId="0"/>
    <xf numFmtId="0" fontId="88" fillId="0" borderId="0"/>
    <xf numFmtId="0" fontId="88" fillId="0" borderId="0"/>
    <xf numFmtId="0" fontId="34" fillId="0" borderId="0"/>
    <xf numFmtId="0" fontId="34" fillId="0" borderId="0"/>
    <xf numFmtId="0" fontId="47" fillId="0" borderId="0"/>
    <xf numFmtId="0" fontId="47" fillId="0" borderId="0"/>
    <xf numFmtId="0" fontId="47" fillId="0" borderId="0"/>
    <xf numFmtId="0" fontId="34" fillId="0" borderId="0"/>
    <xf numFmtId="0" fontId="34" fillId="0" borderId="0"/>
    <xf numFmtId="0" fontId="34" fillId="0" borderId="0"/>
    <xf numFmtId="0" fontId="49" fillId="0" borderId="0"/>
    <xf numFmtId="0" fontId="47" fillId="0" borderId="0"/>
    <xf numFmtId="0" fontId="34" fillId="0" borderId="0"/>
    <xf numFmtId="0" fontId="47" fillId="0" borderId="0"/>
    <xf numFmtId="0" fontId="47" fillId="0" borderId="0"/>
    <xf numFmtId="0" fontId="34" fillId="0" borderId="0"/>
    <xf numFmtId="0" fontId="49" fillId="0" borderId="0"/>
    <xf numFmtId="0" fontId="52" fillId="0" borderId="0"/>
    <xf numFmtId="0" fontId="49" fillId="0" borderId="0"/>
    <xf numFmtId="0" fontId="47" fillId="0" borderId="0"/>
    <xf numFmtId="0" fontId="47" fillId="0" borderId="0"/>
    <xf numFmtId="0" fontId="34" fillId="0" borderId="0"/>
    <xf numFmtId="0" fontId="34" fillId="0" borderId="0"/>
    <xf numFmtId="0" fontId="34" fillId="0" borderId="0"/>
    <xf numFmtId="0" fontId="47" fillId="0" borderId="0"/>
    <xf numFmtId="0" fontId="47" fillId="0" borderId="0"/>
    <xf numFmtId="0" fontId="47" fillId="0" borderId="0"/>
    <xf numFmtId="0" fontId="86" fillId="0" borderId="0"/>
    <xf numFmtId="0" fontId="34" fillId="0" borderId="0"/>
    <xf numFmtId="0" fontId="86" fillId="0" borderId="0"/>
    <xf numFmtId="0" fontId="85" fillId="0" borderId="0"/>
    <xf numFmtId="0" fontId="47" fillId="0" borderId="0"/>
    <xf numFmtId="0" fontId="47" fillId="0" borderId="0"/>
    <xf numFmtId="0" fontId="47" fillId="0" borderId="0"/>
    <xf numFmtId="0" fontId="87" fillId="0" borderId="0"/>
    <xf numFmtId="0" fontId="34" fillId="0" borderId="0"/>
    <xf numFmtId="0" fontId="34" fillId="0" borderId="0"/>
    <xf numFmtId="0" fontId="50"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34" fillId="0" borderId="0"/>
    <xf numFmtId="0" fontId="34" fillId="0" borderId="0"/>
    <xf numFmtId="0" fontId="53" fillId="0" borderId="0"/>
    <xf numFmtId="0" fontId="47" fillId="0" borderId="0"/>
    <xf numFmtId="0" fontId="47" fillId="0" borderId="0"/>
    <xf numFmtId="0" fontId="47" fillId="0" borderId="0"/>
    <xf numFmtId="0" fontId="47" fillId="0" borderId="0"/>
    <xf numFmtId="0" fontId="34" fillId="0" borderId="0"/>
    <xf numFmtId="0" fontId="53" fillId="0" borderId="0"/>
    <xf numFmtId="0" fontId="50" fillId="0" borderId="0"/>
    <xf numFmtId="0" fontId="5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36" fillId="0" borderId="0"/>
    <xf numFmtId="0" fontId="53" fillId="0" borderId="0"/>
    <xf numFmtId="0" fontId="47" fillId="0" borderId="0"/>
    <xf numFmtId="0" fontId="47" fillId="0" borderId="0"/>
    <xf numFmtId="0" fontId="86" fillId="0" borderId="0"/>
    <xf numFmtId="0" fontId="49" fillId="0" borderId="0"/>
    <xf numFmtId="0" fontId="34" fillId="0" borderId="0"/>
    <xf numFmtId="0" fontId="34" fillId="0" borderId="0"/>
    <xf numFmtId="0" fontId="47" fillId="0" borderId="0"/>
    <xf numFmtId="0" fontId="47" fillId="0" borderId="0"/>
    <xf numFmtId="0" fontId="47" fillId="0" borderId="0"/>
    <xf numFmtId="0" fontId="34" fillId="0" borderId="0"/>
    <xf numFmtId="0" fontId="34" fillId="0" borderId="0"/>
    <xf numFmtId="0" fontId="34" fillId="0" borderId="0"/>
    <xf numFmtId="173" fontId="89" fillId="0" borderId="0"/>
    <xf numFmtId="0" fontId="36" fillId="0" borderId="0"/>
    <xf numFmtId="0" fontId="90" fillId="0" borderId="0"/>
    <xf numFmtId="0" fontId="36" fillId="0" borderId="0"/>
    <xf numFmtId="0" fontId="90" fillId="0" borderId="0"/>
    <xf numFmtId="0" fontId="3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36" fillId="0" borderId="0"/>
    <xf numFmtId="0" fontId="90" fillId="0" borderId="0"/>
    <xf numFmtId="0" fontId="90" fillId="0" borderId="0"/>
    <xf numFmtId="0" fontId="90" fillId="0" borderId="0"/>
    <xf numFmtId="0" fontId="36" fillId="0" borderId="0"/>
    <xf numFmtId="0" fontId="36" fillId="0" borderId="0"/>
    <xf numFmtId="0" fontId="36" fillId="0" borderId="0"/>
    <xf numFmtId="0" fontId="90" fillId="0" borderId="0"/>
    <xf numFmtId="0" fontId="53" fillId="69" borderId="38" applyNumberFormat="0" applyFont="0" applyAlignment="0" applyProtection="0"/>
    <xf numFmtId="0" fontId="91" fillId="62" borderId="39" applyNumberFormat="0" applyAlignment="0" applyProtection="0"/>
    <xf numFmtId="9" fontId="53" fillId="0" borderId="0" applyFont="0" applyFill="0" applyBorder="0" applyAlignment="0" applyProtection="0"/>
    <xf numFmtId="9" fontId="92"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2" fillId="0" borderId="0" applyFont="0" applyFill="0" applyBorder="0" applyAlignment="0" applyProtection="0"/>
    <xf numFmtId="9" fontId="87" fillId="0" borderId="0" applyFont="0" applyFill="0" applyBorder="0" applyAlignment="0" applyProtection="0"/>
    <xf numFmtId="9" fontId="85"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87"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2" fillId="0" borderId="0" applyFont="0" applyFill="0" applyBorder="0" applyAlignment="0" applyProtection="0"/>
    <xf numFmtId="9" fontId="53" fillId="0" borderId="0" applyFont="0" applyFill="0" applyBorder="0" applyAlignment="0" applyProtection="0"/>
    <xf numFmtId="9" fontId="87"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34" fillId="0" borderId="0" applyNumberFormat="0" applyFont="0" applyFill="0" applyBorder="0" applyAlignment="0" applyProtection="0"/>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62" fillId="65" borderId="0">
      <alignment horizontal="right"/>
    </xf>
    <xf numFmtId="0" fontId="93" fillId="67" borderId="0">
      <alignment horizontal="center"/>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60" fillId="68" borderId="2">
      <alignment horizontal="left" vertical="top" wrapText="1"/>
    </xf>
    <xf numFmtId="0" fontId="82" fillId="66" borderId="0"/>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94" fillId="68" borderId="26">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5">
      <alignment horizontal="left" vertical="top" wrapText="1"/>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60" fillId="68" borderId="26">
      <alignment horizontal="left" vertical="top"/>
    </xf>
    <xf numFmtId="0" fontId="32" fillId="0" borderId="0"/>
    <xf numFmtId="0" fontId="50" fillId="0" borderId="0"/>
    <xf numFmtId="0" fontId="73" fillId="70" borderId="0">
      <alignment horizontal="left"/>
    </xf>
    <xf numFmtId="0" fontId="82" fillId="70" borderId="0">
      <alignment horizontal="left" wrapText="1"/>
    </xf>
    <xf numFmtId="0" fontId="73" fillId="70" borderId="0">
      <alignment horizontal="left"/>
    </xf>
    <xf numFmtId="0" fontId="95" fillId="0" borderId="40"/>
    <xf numFmtId="0" fontId="96" fillId="0" borderId="0"/>
    <xf numFmtId="0" fontId="61" fillId="65" borderId="0">
      <alignment horizontal="center"/>
    </xf>
    <xf numFmtId="0" fontId="97" fillId="0" borderId="0" applyNumberFormat="0" applyFill="0" applyBorder="0" applyAlignment="0" applyProtection="0"/>
    <xf numFmtId="0" fontId="46" fillId="65" borderId="0"/>
    <xf numFmtId="0" fontId="73" fillId="70" borderId="0">
      <alignment horizontal="left"/>
    </xf>
    <xf numFmtId="0" fontId="98" fillId="0" borderId="41" applyNumberFormat="0" applyFill="0" applyAlignment="0" applyProtection="0"/>
    <xf numFmtId="167" fontId="50" fillId="0" borderId="0" applyFont="0" applyFill="0" applyBorder="0" applyAlignment="0" applyProtection="0"/>
    <xf numFmtId="174" fontId="88" fillId="0" borderId="0" applyFont="0" applyFill="0" applyBorder="0" applyAlignment="0" applyProtection="0"/>
    <xf numFmtId="168" fontId="53" fillId="0" borderId="0" applyFont="0" applyFill="0" applyBorder="0" applyAlignment="0" applyProtection="0"/>
    <xf numFmtId="168" fontId="50" fillId="0" borderId="0" applyFont="0" applyFill="0" applyBorder="0" applyAlignment="0" applyProtection="0"/>
    <xf numFmtId="0" fontId="99" fillId="8" borderId="13" applyNumberFormat="0" applyFont="0" applyAlignment="0" applyProtection="0"/>
    <xf numFmtId="175" fontId="50" fillId="0" borderId="0" applyFont="0" applyFill="0" applyBorder="0" applyAlignment="0" applyProtection="0"/>
    <xf numFmtId="176" fontId="50" fillId="0" borderId="0" applyFont="0" applyFill="0" applyBorder="0" applyAlignment="0" applyProtection="0"/>
    <xf numFmtId="175" fontId="50" fillId="0" borderId="0" applyFont="0" applyFill="0" applyBorder="0" applyAlignment="0" applyProtection="0"/>
    <xf numFmtId="176" fontId="50" fillId="0" borderId="0" applyFont="0" applyFill="0" applyBorder="0" applyAlignment="0" applyProtection="0"/>
    <xf numFmtId="0" fontId="100" fillId="0" borderId="0" applyNumberFormat="0" applyFill="0" applyBorder="0" applyAlignment="0" applyProtection="0"/>
    <xf numFmtId="0" fontId="34" fillId="0" borderId="0"/>
    <xf numFmtId="0" fontId="101" fillId="0" borderId="0" applyNumberFormat="0" applyFill="0" applyBorder="0" applyAlignment="0" applyProtection="0">
      <alignment vertical="top"/>
      <protection locked="0"/>
    </xf>
    <xf numFmtId="9" fontId="47" fillId="0" borderId="0" applyFont="0" applyFill="0" applyBorder="0" applyAlignment="0" applyProtection="0"/>
    <xf numFmtId="0" fontId="101" fillId="0" borderId="0" applyNumberFormat="0" applyFill="0" applyBorder="0" applyAlignment="0" applyProtection="0"/>
    <xf numFmtId="0" fontId="47" fillId="0" borderId="0"/>
    <xf numFmtId="0" fontId="34" fillId="0" borderId="0"/>
    <xf numFmtId="168" fontId="47" fillId="0" borderId="0" applyFont="0" applyFill="0" applyBorder="0" applyAlignment="0" applyProtection="0"/>
    <xf numFmtId="168" fontId="49" fillId="0" borderId="0" applyFont="0" applyFill="0" applyBorder="0" applyAlignment="0" applyProtection="0"/>
    <xf numFmtId="168" fontId="49"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7" fillId="0" borderId="0" applyFont="0" applyFill="0" applyBorder="0" applyAlignment="0" applyProtection="0"/>
    <xf numFmtId="168" fontId="49" fillId="0" borderId="0" applyFont="0" applyFill="0" applyBorder="0" applyAlignment="0" applyProtection="0"/>
    <xf numFmtId="0" fontId="47" fillId="8" borderId="13" applyNumberFormat="0" applyFont="0" applyAlignment="0" applyProtection="0"/>
    <xf numFmtId="0" fontId="47" fillId="8" borderId="13" applyNumberFormat="0" applyFont="0" applyAlignment="0" applyProtection="0"/>
    <xf numFmtId="0" fontId="47" fillId="8" borderId="13" applyNumberFormat="0" applyFont="0" applyAlignment="0" applyProtection="0"/>
    <xf numFmtId="0" fontId="47" fillId="8" borderId="13" applyNumberFormat="0" applyFont="0" applyAlignment="0" applyProtection="0"/>
    <xf numFmtId="0" fontId="47" fillId="8" borderId="13" applyNumberFormat="0" applyFont="0" applyAlignment="0" applyProtection="0"/>
    <xf numFmtId="0" fontId="47" fillId="8" borderId="13" applyNumberFormat="0" applyFont="0" applyAlignment="0" applyProtection="0"/>
    <xf numFmtId="0" fontId="47" fillId="8" borderId="13" applyNumberFormat="0" applyFont="0" applyAlignment="0" applyProtection="0"/>
    <xf numFmtId="0" fontId="47" fillId="8" borderId="13" applyNumberFormat="0" applyFont="0" applyAlignment="0" applyProtection="0"/>
    <xf numFmtId="0" fontId="34" fillId="0" borderId="0"/>
    <xf numFmtId="0" fontId="49" fillId="0" borderId="0"/>
    <xf numFmtId="0" fontId="47" fillId="0" borderId="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6"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6" fillId="0" borderId="0" applyFont="0" applyFill="0" applyBorder="0" applyAlignment="0" applyProtection="0"/>
    <xf numFmtId="9" fontId="49"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168" fontId="47" fillId="0" borderId="0" applyFont="0" applyFill="0" applyBorder="0" applyAlignment="0" applyProtection="0"/>
    <xf numFmtId="0" fontId="90" fillId="8" borderId="13" applyNumberFormat="0" applyFont="0" applyAlignment="0" applyProtection="0"/>
    <xf numFmtId="0" fontId="47" fillId="0" borderId="0"/>
    <xf numFmtId="168" fontId="47" fillId="0" borderId="0" applyFont="0" applyFill="0" applyBorder="0" applyAlignment="0" applyProtection="0"/>
    <xf numFmtId="9" fontId="47" fillId="0" borderId="0" applyFont="0" applyFill="0" applyBorder="0" applyAlignment="0" applyProtection="0"/>
    <xf numFmtId="0" fontId="47" fillId="0" borderId="0"/>
    <xf numFmtId="0" fontId="102" fillId="0" borderId="0"/>
    <xf numFmtId="0" fontId="40" fillId="0" borderId="0"/>
    <xf numFmtId="0" fontId="47" fillId="0" borderId="0"/>
    <xf numFmtId="0" fontId="34" fillId="0" borderId="0"/>
    <xf numFmtId="0" fontId="35" fillId="0" borderId="0"/>
    <xf numFmtId="0" fontId="35" fillId="0" borderId="0"/>
    <xf numFmtId="0" fontId="35" fillId="0" borderId="0"/>
    <xf numFmtId="0" fontId="14" fillId="0" borderId="0" applyNumberFormat="0" applyFill="0" applyBorder="0" applyAlignment="0" applyProtection="0"/>
    <xf numFmtId="0" fontId="34" fillId="0" borderId="0"/>
    <xf numFmtId="0" fontId="37" fillId="0" borderId="0"/>
    <xf numFmtId="0" fontId="49" fillId="0" borderId="0"/>
    <xf numFmtId="0" fontId="47" fillId="0" borderId="0"/>
    <xf numFmtId="0" fontId="104" fillId="0" borderId="0"/>
    <xf numFmtId="0" fontId="34" fillId="0" borderId="0"/>
    <xf numFmtId="0" fontId="101" fillId="0" borderId="0" applyNumberFormat="0" applyFill="0" applyBorder="0" applyAlignment="0" applyProtection="0"/>
    <xf numFmtId="0" fontId="34" fillId="0" borderId="0"/>
    <xf numFmtId="0" fontId="106" fillId="0" borderId="0"/>
    <xf numFmtId="168" fontId="47" fillId="0" borderId="0" applyFont="0" applyFill="0" applyBorder="0" applyAlignment="0" applyProtection="0"/>
    <xf numFmtId="174" fontId="88" fillId="0" borderId="0" applyFont="0" applyFill="0" applyBorder="0" applyAlignment="0" applyProtection="0"/>
    <xf numFmtId="168" fontId="50" fillId="0" borderId="0" applyFont="0" applyFill="0" applyBorder="0" applyAlignment="0" applyProtection="0"/>
    <xf numFmtId="177" fontId="34" fillId="0" borderId="0" applyFont="0" applyFill="0" applyBorder="0" applyAlignment="0" applyProtection="0"/>
    <xf numFmtId="0" fontId="53" fillId="65" borderId="0">
      <alignment horizontal="left"/>
    </xf>
    <xf numFmtId="0" fontId="110" fillId="0" borderId="0" applyNumberFormat="0" applyFill="0" applyBorder="0" applyAlignment="0" applyProtection="0"/>
    <xf numFmtId="0" fontId="51" fillId="66" borderId="0">
      <alignment horizontal="center"/>
    </xf>
    <xf numFmtId="0" fontId="32" fillId="65" borderId="27">
      <alignment wrapText="1"/>
    </xf>
    <xf numFmtId="0" fontId="32" fillId="65" borderId="27">
      <alignment wrapText="1"/>
    </xf>
    <xf numFmtId="0" fontId="32" fillId="65" borderId="1"/>
    <xf numFmtId="0" fontId="107" fillId="0" borderId="0"/>
    <xf numFmtId="0" fontId="10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8" fillId="0" borderId="0"/>
    <xf numFmtId="0" fontId="107" fillId="0" borderId="0"/>
    <xf numFmtId="0" fontId="107" fillId="0" borderId="0"/>
    <xf numFmtId="0" fontId="34" fillId="0" borderId="0"/>
    <xf numFmtId="0" fontId="34" fillId="0" borderId="0"/>
    <xf numFmtId="0" fontId="34" fillId="0" borderId="0"/>
    <xf numFmtId="0" fontId="34" fillId="0" borderId="0"/>
    <xf numFmtId="0" fontId="34"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88" fillId="0" borderId="0"/>
    <xf numFmtId="0" fontId="50" fillId="0" borderId="0"/>
    <xf numFmtId="0" fontId="34" fillId="0" borderId="0"/>
    <xf numFmtId="0" fontId="107" fillId="0" borderId="0"/>
    <xf numFmtId="0" fontId="107" fillId="0" borderId="0"/>
    <xf numFmtId="0" fontId="107" fillId="0" borderId="0"/>
    <xf numFmtId="0" fontId="107" fillId="0" borderId="0"/>
    <xf numFmtId="0" fontId="107" fillId="0" borderId="0"/>
    <xf numFmtId="9" fontId="34"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0" fontId="34" fillId="65" borderId="0"/>
    <xf numFmtId="0" fontId="34" fillId="0" borderId="0" applyNumberFormat="0" applyFill="0" applyBorder="0" applyAlignment="0" applyProtection="0"/>
    <xf numFmtId="0" fontId="34" fillId="0" borderId="0"/>
    <xf numFmtId="0" fontId="34" fillId="0" borderId="0"/>
    <xf numFmtId="0" fontId="50" fillId="0" borderId="0"/>
    <xf numFmtId="0" fontId="34" fillId="0" borderId="0"/>
    <xf numFmtId="0" fontId="50" fillId="0" borderId="0"/>
    <xf numFmtId="0" fontId="65" fillId="0" borderId="0" applyNumberFormat="0" applyFont="0" applyFill="0" applyBorder="0" applyAlignment="0" applyProtection="0"/>
    <xf numFmtId="0" fontId="34" fillId="0" borderId="0" applyNumberFormat="0" applyFill="0" applyBorder="0" applyProtection="0">
      <alignment vertical="center" wrapText="1"/>
    </xf>
    <xf numFmtId="0" fontId="120" fillId="0" borderId="0"/>
    <xf numFmtId="0" fontId="47" fillId="10" borderId="0" applyNumberFormat="0" applyBorder="0" applyAlignment="0" applyProtection="0"/>
    <xf numFmtId="0" fontId="53" fillId="42" borderId="0" applyNumberFormat="0" applyBorder="0" applyAlignment="0" applyProtection="0"/>
    <xf numFmtId="0" fontId="47" fillId="14" borderId="0" applyNumberFormat="0" applyBorder="0" applyAlignment="0" applyProtection="0"/>
    <xf numFmtId="0" fontId="53" fillId="43" borderId="0" applyNumberFormat="0" applyBorder="0" applyAlignment="0" applyProtection="0"/>
    <xf numFmtId="0" fontId="47" fillId="18" borderId="0" applyNumberFormat="0" applyBorder="0" applyAlignment="0" applyProtection="0"/>
    <xf numFmtId="0" fontId="53" fillId="44" borderId="0" applyNumberFormat="0" applyBorder="0" applyAlignment="0" applyProtection="0"/>
    <xf numFmtId="0" fontId="47" fillId="22" borderId="0" applyNumberFormat="0" applyBorder="0" applyAlignment="0" applyProtection="0"/>
    <xf numFmtId="0" fontId="53" fillId="45" borderId="0" applyNumberFormat="0" applyBorder="0" applyAlignment="0" applyProtection="0"/>
    <xf numFmtId="0" fontId="34" fillId="0" borderId="0"/>
    <xf numFmtId="0" fontId="47" fillId="26" borderId="0" applyNumberFormat="0" applyBorder="0" applyAlignment="0" applyProtection="0"/>
    <xf numFmtId="0" fontId="53" fillId="46" borderId="0" applyNumberFormat="0" applyBorder="0" applyAlignment="0" applyProtection="0"/>
    <xf numFmtId="0" fontId="47" fillId="30" borderId="0" applyNumberFormat="0" applyBorder="0" applyAlignment="0" applyProtection="0"/>
    <xf numFmtId="0" fontId="53" fillId="47" borderId="0" applyNumberFormat="0" applyBorder="0" applyAlignment="0" applyProtection="0"/>
    <xf numFmtId="0" fontId="47" fillId="11" borderId="0" applyNumberFormat="0" applyBorder="0" applyAlignment="0" applyProtection="0"/>
    <xf numFmtId="0" fontId="53" fillId="48" borderId="0" applyNumberFormat="0" applyBorder="0" applyAlignment="0" applyProtection="0"/>
    <xf numFmtId="0" fontId="47" fillId="15" borderId="0" applyNumberFormat="0" applyBorder="0" applyAlignment="0" applyProtection="0"/>
    <xf numFmtId="0" fontId="53" fillId="49" borderId="0" applyNumberFormat="0" applyBorder="0" applyAlignment="0" applyProtection="0"/>
    <xf numFmtId="0" fontId="47" fillId="19" borderId="0" applyNumberFormat="0" applyBorder="0" applyAlignment="0" applyProtection="0"/>
    <xf numFmtId="0" fontId="53" fillId="50" borderId="0" applyNumberFormat="0" applyBorder="0" applyAlignment="0" applyProtection="0"/>
    <xf numFmtId="0" fontId="47" fillId="23" borderId="0" applyNumberFormat="0" applyBorder="0" applyAlignment="0" applyProtection="0"/>
    <xf numFmtId="0" fontId="53" fillId="45" borderId="0" applyNumberFormat="0" applyBorder="0" applyAlignment="0" applyProtection="0"/>
    <xf numFmtId="0" fontId="47" fillId="27" borderId="0" applyNumberFormat="0" applyBorder="0" applyAlignment="0" applyProtection="0"/>
    <xf numFmtId="0" fontId="53" fillId="48" borderId="0" applyNumberFormat="0" applyBorder="0" applyAlignment="0" applyProtection="0"/>
    <xf numFmtId="0" fontId="47" fillId="31" borderId="0" applyNumberFormat="0" applyBorder="0" applyAlignment="0" applyProtection="0"/>
    <xf numFmtId="0" fontId="53" fillId="51" borderId="0" applyNumberFormat="0" applyBorder="0" applyAlignment="0" applyProtection="0"/>
    <xf numFmtId="0" fontId="50" fillId="0" borderId="27">
      <alignment horizontal="center" vertical="center"/>
    </xf>
    <xf numFmtId="173" fontId="121" fillId="0" borderId="0">
      <alignment vertical="top"/>
    </xf>
    <xf numFmtId="0" fontId="34" fillId="72" borderId="0">
      <alignment horizontal="center" wrapText="1"/>
    </xf>
    <xf numFmtId="0" fontId="34" fillId="66" borderId="0">
      <alignment horizontal="center" wrapText="1"/>
    </xf>
    <xf numFmtId="0" fontId="34" fillId="66" borderId="0">
      <alignment horizontal="center" wrapText="1"/>
    </xf>
    <xf numFmtId="182" fontId="50" fillId="0" borderId="0" applyFont="0" applyFill="0" applyBorder="0" applyProtection="0">
      <alignment horizontal="right" vertical="top"/>
    </xf>
    <xf numFmtId="1" fontId="122" fillId="0" borderId="0">
      <alignment vertical="top"/>
    </xf>
    <xf numFmtId="3" fontId="122" fillId="0" borderId="0" applyFill="0" applyBorder="0">
      <alignment horizontal="right" vertical="top"/>
    </xf>
    <xf numFmtId="183" fontId="122" fillId="0" borderId="0" applyFill="0" applyBorder="0">
      <alignment horizontal="right" vertical="top"/>
    </xf>
    <xf numFmtId="3" fontId="122" fillId="0" borderId="0" applyFill="0" applyBorder="0">
      <alignment horizontal="right" vertical="top"/>
    </xf>
    <xf numFmtId="164" fontId="121" fillId="0" borderId="0" applyFont="0" applyFill="0" applyBorder="0">
      <alignment horizontal="right" vertical="top"/>
    </xf>
    <xf numFmtId="184" fontId="123" fillId="0" borderId="0" applyFont="0" applyFill="0" applyBorder="0" applyAlignment="0" applyProtection="0">
      <alignment horizontal="right" vertical="top"/>
    </xf>
    <xf numFmtId="183" fontId="122" fillId="0" borderId="0">
      <alignment horizontal="right" vertical="top"/>
    </xf>
    <xf numFmtId="3" fontId="34" fillId="0" borderId="0" applyFont="0" applyFill="0" applyBorder="0" applyAlignment="0" applyProtection="0"/>
    <xf numFmtId="185" fontId="34" fillId="0" borderId="0" applyFont="0" applyFill="0" applyBorder="0" applyAlignment="0" applyProtection="0"/>
    <xf numFmtId="0" fontId="34" fillId="0" borderId="0" applyFont="0" applyFill="0" applyBorder="0" applyAlignment="0" applyProtection="0"/>
    <xf numFmtId="165" fontId="50" fillId="0" borderId="0" applyBorder="0"/>
    <xf numFmtId="165" fontId="50" fillId="0" borderId="18"/>
    <xf numFmtId="2" fontId="34" fillId="0" borderId="0" applyFont="0" applyFill="0" applyBorder="0" applyAlignment="0" applyProtection="0"/>
    <xf numFmtId="0" fontId="34" fillId="0" borderId="0"/>
    <xf numFmtId="38" fontId="32" fillId="65" borderId="0" applyNumberFormat="0" applyBorder="0" applyAlignment="0" applyProtection="0"/>
    <xf numFmtId="0" fontId="34" fillId="0" borderId="0"/>
    <xf numFmtId="0" fontId="124" fillId="0" borderId="45" applyNumberFormat="0" applyAlignment="0" applyProtection="0">
      <alignment horizontal="left" vertical="center"/>
    </xf>
    <xf numFmtId="0" fontId="124" fillId="0" borderId="27">
      <alignment horizontal="left" vertical="center"/>
    </xf>
    <xf numFmtId="186" fontId="123" fillId="0" borderId="0">
      <protection locked="0"/>
    </xf>
    <xf numFmtId="186" fontId="123" fillId="0" borderId="0">
      <protection locked="0"/>
    </xf>
    <xf numFmtId="0" fontId="53" fillId="69" borderId="38" applyNumberFormat="0" applyFont="0" applyAlignment="0" applyProtection="0"/>
    <xf numFmtId="0" fontId="53" fillId="69" borderId="38" applyNumberFormat="0" applyFont="0" applyAlignment="0" applyProtection="0"/>
    <xf numFmtId="10" fontId="32" fillId="41" borderId="2" applyNumberFormat="0" applyBorder="0" applyAlignment="0" applyProtection="0"/>
    <xf numFmtId="0" fontId="47" fillId="0" borderId="0"/>
    <xf numFmtId="0" fontId="53" fillId="0" borderId="0"/>
    <xf numFmtId="0" fontId="47" fillId="0" borderId="0"/>
    <xf numFmtId="0" fontId="53" fillId="0" borderId="0"/>
    <xf numFmtId="187" fontId="125" fillId="0" borderId="0"/>
    <xf numFmtId="0" fontId="34" fillId="0" borderId="0"/>
    <xf numFmtId="0" fontId="47" fillId="0" borderId="0"/>
    <xf numFmtId="0" fontId="53" fillId="0" borderId="0"/>
    <xf numFmtId="0" fontId="52" fillId="0" borderId="0"/>
    <xf numFmtId="0" fontId="34" fillId="0" borderId="0"/>
    <xf numFmtId="0" fontId="47" fillId="0" borderId="0"/>
    <xf numFmtId="0" fontId="47" fillId="0" borderId="0"/>
    <xf numFmtId="0" fontId="53" fillId="0" borderId="0"/>
    <xf numFmtId="0" fontId="47"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53" fillId="0" borderId="0"/>
    <xf numFmtId="0" fontId="34"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53" fillId="0" borderId="0"/>
    <xf numFmtId="0" fontId="34" fillId="0" borderId="0"/>
    <xf numFmtId="0" fontId="34" fillId="0" borderId="0"/>
    <xf numFmtId="0" fontId="47" fillId="0" borderId="0"/>
    <xf numFmtId="0" fontId="53" fillId="0" borderId="0"/>
    <xf numFmtId="0" fontId="47" fillId="0" borderId="0"/>
    <xf numFmtId="0" fontId="53" fillId="0" borderId="0"/>
    <xf numFmtId="0" fontId="34" fillId="0" borderId="0"/>
    <xf numFmtId="0" fontId="34" fillId="0" borderId="0"/>
    <xf numFmtId="0" fontId="47"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47" fillId="0" borderId="0"/>
    <xf numFmtId="0" fontId="53" fillId="0" borderId="0"/>
    <xf numFmtId="0" fontId="47" fillId="0" borderId="0"/>
    <xf numFmtId="0" fontId="47" fillId="0" borderId="0"/>
    <xf numFmtId="0" fontId="106" fillId="0" borderId="0"/>
    <xf numFmtId="0" fontId="47" fillId="0" borderId="0"/>
    <xf numFmtId="0" fontId="47" fillId="0" borderId="0"/>
    <xf numFmtId="0" fontId="47" fillId="0" borderId="0"/>
    <xf numFmtId="0" fontId="53"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53" fillId="0" borderId="0"/>
    <xf numFmtId="0" fontId="34" fillId="0" borderId="0"/>
    <xf numFmtId="0" fontId="47" fillId="0" borderId="0"/>
    <xf numFmtId="0" fontId="53" fillId="0" borderId="0"/>
    <xf numFmtId="0" fontId="106" fillId="0" borderId="0"/>
    <xf numFmtId="0" fontId="106" fillId="0" borderId="0"/>
    <xf numFmtId="0" fontId="106" fillId="0" borderId="0"/>
    <xf numFmtId="0" fontId="65" fillId="0" borderId="0" applyNumberFormat="0" applyFont="0" applyFill="0" applyBorder="0" applyAlignment="0" applyProtection="0"/>
    <xf numFmtId="1" fontId="121" fillId="0" borderId="0">
      <alignment vertical="top" wrapText="1"/>
    </xf>
    <xf numFmtId="1" fontId="126" fillId="0" borderId="0" applyFill="0" applyBorder="0" applyProtection="0"/>
    <xf numFmtId="1" fontId="123" fillId="0" borderId="0" applyFont="0" applyFill="0" applyBorder="0" applyProtection="0">
      <alignment vertical="center"/>
    </xf>
    <xf numFmtId="1" fontId="64" fillId="0" borderId="0">
      <alignment horizontal="right" vertical="top"/>
    </xf>
    <xf numFmtId="0" fontId="99" fillId="0" borderId="0"/>
    <xf numFmtId="0" fontId="92"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 fontId="122" fillId="0" borderId="0" applyNumberFormat="0" applyFill="0" applyBorder="0">
      <alignment vertical="top"/>
    </xf>
    <xf numFmtId="0" fontId="123" fillId="0" borderId="0">
      <alignment horizontal="left"/>
    </xf>
    <xf numFmtId="10" fontId="34"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60" fillId="68" borderId="25">
      <alignment horizontal="left" vertical="top" wrapText="1"/>
    </xf>
    <xf numFmtId="0" fontId="60" fillId="68" borderId="26">
      <alignment horizontal="left" vertical="top"/>
    </xf>
    <xf numFmtId="0" fontId="50" fillId="0" borderId="1">
      <alignment horizontal="center" vertical="center"/>
    </xf>
    <xf numFmtId="0" fontId="127" fillId="0" borderId="0"/>
    <xf numFmtId="49" fontId="122" fillId="0" borderId="0" applyFill="0" applyBorder="0" applyAlignment="0" applyProtection="0">
      <alignment vertical="top"/>
    </xf>
    <xf numFmtId="0" fontId="128" fillId="0" borderId="0"/>
    <xf numFmtId="1" fontId="129" fillId="0" borderId="0">
      <alignment vertical="top" wrapText="1"/>
    </xf>
    <xf numFmtId="0" fontId="34" fillId="0" borderId="0"/>
    <xf numFmtId="0" fontId="34" fillId="0" borderId="0"/>
    <xf numFmtId="43" fontId="15" fillId="0" borderId="0" applyFont="0" applyFill="0" applyBorder="0" applyAlignment="0" applyProtection="0"/>
    <xf numFmtId="0" fontId="10" fillId="0" borderId="0"/>
    <xf numFmtId="0" fontId="37" fillId="0" borderId="0"/>
    <xf numFmtId="0" fontId="140" fillId="0" borderId="0" applyNumberFormat="0" applyFill="0" applyBorder="0" applyAlignment="0" applyProtection="0"/>
    <xf numFmtId="0" fontId="141" fillId="0" borderId="6" applyNumberFormat="0" applyFill="0" applyAlignment="0" applyProtection="0"/>
    <xf numFmtId="0" fontId="142" fillId="0" borderId="7" applyNumberFormat="0" applyFill="0" applyAlignment="0" applyProtection="0"/>
    <xf numFmtId="0" fontId="143" fillId="0" borderId="8" applyNumberFormat="0" applyFill="0" applyAlignment="0" applyProtection="0"/>
    <xf numFmtId="0" fontId="143" fillId="0" borderId="0" applyNumberFormat="0" applyFill="0" applyBorder="0" applyAlignment="0" applyProtection="0"/>
    <xf numFmtId="0" fontId="144" fillId="2" borderId="0" applyNumberFormat="0" applyBorder="0" applyAlignment="0" applyProtection="0"/>
    <xf numFmtId="0" fontId="145" fillId="3" borderId="0" applyNumberFormat="0" applyBorder="0" applyAlignment="0" applyProtection="0"/>
    <xf numFmtId="0" fontId="146" fillId="4" borderId="0" applyNumberFormat="0" applyBorder="0" applyAlignment="0" applyProtection="0"/>
    <xf numFmtId="0" fontId="147" fillId="5" borderId="9" applyNumberFormat="0" applyAlignment="0" applyProtection="0"/>
    <xf numFmtId="0" fontId="148" fillId="6" borderId="10" applyNumberFormat="0" applyAlignment="0" applyProtection="0"/>
    <xf numFmtId="0" fontId="149" fillId="6" borderId="9" applyNumberFormat="0" applyAlignment="0" applyProtection="0"/>
    <xf numFmtId="0" fontId="150" fillId="0" borderId="11" applyNumberFormat="0" applyFill="0" applyAlignment="0" applyProtection="0"/>
    <xf numFmtId="0" fontId="151" fillId="7" borderId="12" applyNumberFormat="0" applyAlignment="0" applyProtection="0"/>
    <xf numFmtId="0" fontId="152" fillId="0" borderId="0" applyNumberFormat="0" applyFill="0" applyBorder="0" applyAlignment="0" applyProtection="0"/>
    <xf numFmtId="0" fontId="10" fillId="8" borderId="13" applyNumberFormat="0" applyFont="0" applyAlignment="0" applyProtection="0"/>
    <xf numFmtId="0" fontId="153" fillId="0" borderId="0" applyNumberFormat="0" applyFill="0" applyBorder="0" applyAlignment="0" applyProtection="0"/>
    <xf numFmtId="0" fontId="138" fillId="0" borderId="14" applyNumberFormat="0" applyFill="0" applyAlignment="0" applyProtection="0"/>
    <xf numFmtId="0" fontId="154"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54" fillId="12" borderId="0" applyNumberFormat="0" applyBorder="0" applyAlignment="0" applyProtection="0"/>
    <xf numFmtId="0" fontId="154"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54" fillId="16" borderId="0" applyNumberFormat="0" applyBorder="0" applyAlignment="0" applyProtection="0"/>
    <xf numFmtId="0" fontId="154"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54" fillId="20" borderId="0" applyNumberFormat="0" applyBorder="0" applyAlignment="0" applyProtection="0"/>
    <xf numFmtId="0" fontId="154"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54" fillId="24" borderId="0" applyNumberFormat="0" applyBorder="0" applyAlignment="0" applyProtection="0"/>
    <xf numFmtId="0" fontId="154"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54" fillId="28" borderId="0" applyNumberFormat="0" applyBorder="0" applyAlignment="0" applyProtection="0"/>
    <xf numFmtId="0" fontId="154"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54" fillId="32" borderId="0" applyNumberFormat="0" applyBorder="0" applyAlignment="0" applyProtection="0"/>
    <xf numFmtId="0" fontId="113" fillId="0" borderId="0"/>
    <xf numFmtId="0" fontId="47" fillId="0" borderId="0"/>
    <xf numFmtId="0" fontId="53" fillId="48" borderId="0" applyNumberFormat="0" applyBorder="0" applyAlignment="0" applyProtection="0"/>
    <xf numFmtId="0" fontId="53" fillId="49" borderId="0" applyNumberFormat="0" applyBorder="0" applyAlignment="0" applyProtection="0"/>
    <xf numFmtId="0" fontId="53" fillId="69" borderId="0" applyNumberFormat="0" applyBorder="0" applyAlignment="0" applyProtection="0"/>
    <xf numFmtId="0" fontId="53" fillId="47" borderId="0" applyNumberFormat="0" applyBorder="0" applyAlignment="0" applyProtection="0"/>
    <xf numFmtId="0" fontId="53" fillId="46" borderId="0" applyNumberFormat="0" applyBorder="0" applyAlignment="0" applyProtection="0"/>
    <xf numFmtId="0" fontId="53" fillId="69" borderId="0" applyNumberFormat="0" applyBorder="0" applyAlignment="0" applyProtection="0"/>
    <xf numFmtId="0" fontId="85" fillId="10" borderId="0" applyNumberFormat="0" applyBorder="0" applyAlignment="0" applyProtection="0"/>
    <xf numFmtId="0" fontId="87" fillId="48" borderId="0" applyNumberFormat="0" applyBorder="0" applyAlignment="0" applyProtection="0"/>
    <xf numFmtId="0" fontId="87" fillId="48" borderId="0" applyNumberFormat="0" applyBorder="0" applyAlignment="0" applyProtection="0"/>
    <xf numFmtId="0" fontId="87" fillId="48" borderId="0" applyNumberFormat="0" applyBorder="0" applyAlignment="0" applyProtection="0"/>
    <xf numFmtId="0" fontId="85" fillId="14" borderId="0" applyNumberFormat="0" applyBorder="0" applyAlignment="0" applyProtection="0"/>
    <xf numFmtId="0" fontId="87" fillId="49" borderId="0" applyNumberFormat="0" applyBorder="0" applyAlignment="0" applyProtection="0"/>
    <xf numFmtId="0" fontId="87" fillId="49" borderId="0" applyNumberFormat="0" applyBorder="0" applyAlignment="0" applyProtection="0"/>
    <xf numFmtId="0" fontId="87" fillId="49" borderId="0" applyNumberFormat="0" applyBorder="0" applyAlignment="0" applyProtection="0"/>
    <xf numFmtId="0" fontId="85" fillId="18" borderId="0" applyNumberFormat="0" applyBorder="0" applyAlignment="0" applyProtection="0"/>
    <xf numFmtId="0" fontId="87" fillId="69" borderId="0" applyNumberFormat="0" applyBorder="0" applyAlignment="0" applyProtection="0"/>
    <xf numFmtId="0" fontId="87" fillId="69" borderId="0" applyNumberFormat="0" applyBorder="0" applyAlignment="0" applyProtection="0"/>
    <xf numFmtId="0" fontId="87" fillId="69" borderId="0" applyNumberFormat="0" applyBorder="0" applyAlignment="0" applyProtection="0"/>
    <xf numFmtId="0" fontId="85" fillId="22" borderId="0" applyNumberFormat="0" applyBorder="0" applyAlignment="0" applyProtection="0"/>
    <xf numFmtId="0" fontId="87" fillId="47" borderId="0" applyNumberFormat="0" applyBorder="0" applyAlignment="0" applyProtection="0"/>
    <xf numFmtId="0" fontId="87" fillId="47" borderId="0" applyNumberFormat="0" applyBorder="0" applyAlignment="0" applyProtection="0"/>
    <xf numFmtId="0" fontId="87" fillId="47" borderId="0" applyNumberFormat="0" applyBorder="0" applyAlignment="0" applyProtection="0"/>
    <xf numFmtId="0" fontId="85" fillId="2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5" fillId="30" borderId="0" applyNumberFormat="0" applyBorder="0" applyAlignment="0" applyProtection="0"/>
    <xf numFmtId="0" fontId="87" fillId="69" borderId="0" applyNumberFormat="0" applyBorder="0" applyAlignment="0" applyProtection="0"/>
    <xf numFmtId="0" fontId="87" fillId="69" borderId="0" applyNumberFormat="0" applyBorder="0" applyAlignment="0" applyProtection="0"/>
    <xf numFmtId="0" fontId="87" fillId="69" borderId="0" applyNumberFormat="0" applyBorder="0" applyAlignment="0" applyProtection="0"/>
    <xf numFmtId="0" fontId="159" fillId="48" borderId="0" applyNumberFormat="0" applyBorder="0" applyAlignment="0" applyProtection="0"/>
    <xf numFmtId="0" fontId="159" fillId="49" borderId="0" applyNumberFormat="0" applyBorder="0" applyAlignment="0" applyProtection="0"/>
    <xf numFmtId="0" fontId="159" fillId="69" borderId="0" applyNumberFormat="0" applyBorder="0" applyAlignment="0" applyProtection="0"/>
    <xf numFmtId="0" fontId="159" fillId="47" borderId="0" applyNumberFormat="0" applyBorder="0" applyAlignment="0" applyProtection="0"/>
    <xf numFmtId="0" fontId="159" fillId="46" borderId="0" applyNumberFormat="0" applyBorder="0" applyAlignment="0" applyProtection="0"/>
    <xf numFmtId="0" fontId="159" fillId="69" borderId="0" applyNumberFormat="0" applyBorder="0" applyAlignment="0" applyProtection="0"/>
    <xf numFmtId="0" fontId="53" fillId="46" borderId="0" applyNumberFormat="0" applyBorder="0" applyAlignment="0" applyProtection="0"/>
    <xf numFmtId="0" fontId="53" fillId="49" borderId="0" applyNumberFormat="0" applyBorder="0" applyAlignment="0" applyProtection="0"/>
    <xf numFmtId="0" fontId="53" fillId="74" borderId="0" applyNumberFormat="0" applyBorder="0" applyAlignment="0" applyProtection="0"/>
    <xf numFmtId="0" fontId="53" fillId="43" borderId="0" applyNumberFormat="0" applyBorder="0" applyAlignment="0" applyProtection="0"/>
    <xf numFmtId="0" fontId="53" fillId="46" borderId="0" applyNumberFormat="0" applyBorder="0" applyAlignment="0" applyProtection="0"/>
    <xf numFmtId="0" fontId="53" fillId="69" borderId="0" applyNumberFormat="0" applyBorder="0" applyAlignment="0" applyProtection="0"/>
    <xf numFmtId="0" fontId="85" fillId="11"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5" fillId="15" borderId="0" applyNumberFormat="0" applyBorder="0" applyAlignment="0" applyProtection="0"/>
    <xf numFmtId="0" fontId="87" fillId="49" borderId="0" applyNumberFormat="0" applyBorder="0" applyAlignment="0" applyProtection="0"/>
    <xf numFmtId="0" fontId="87" fillId="49" borderId="0" applyNumberFormat="0" applyBorder="0" applyAlignment="0" applyProtection="0"/>
    <xf numFmtId="0" fontId="87" fillId="49" borderId="0" applyNumberFormat="0" applyBorder="0" applyAlignment="0" applyProtection="0"/>
    <xf numFmtId="0" fontId="85" fillId="19" borderId="0" applyNumberFormat="0" applyBorder="0" applyAlignment="0" applyProtection="0"/>
    <xf numFmtId="0" fontId="87" fillId="74" borderId="0" applyNumberFormat="0" applyBorder="0" applyAlignment="0" applyProtection="0"/>
    <xf numFmtId="0" fontId="87" fillId="74" borderId="0" applyNumberFormat="0" applyBorder="0" applyAlignment="0" applyProtection="0"/>
    <xf numFmtId="0" fontId="87" fillId="74" borderId="0" applyNumberFormat="0" applyBorder="0" applyAlignment="0" applyProtection="0"/>
    <xf numFmtId="0" fontId="85" fillId="23"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85" fillId="27"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5" fillId="31" borderId="0" applyNumberFormat="0" applyBorder="0" applyAlignment="0" applyProtection="0"/>
    <xf numFmtId="0" fontId="87" fillId="69" borderId="0" applyNumberFormat="0" applyBorder="0" applyAlignment="0" applyProtection="0"/>
    <xf numFmtId="0" fontId="87" fillId="69" borderId="0" applyNumberFormat="0" applyBorder="0" applyAlignment="0" applyProtection="0"/>
    <xf numFmtId="0" fontId="87" fillId="69" borderId="0" applyNumberFormat="0" applyBorder="0" applyAlignment="0" applyProtection="0"/>
    <xf numFmtId="0" fontId="159" fillId="46" borderId="0" applyNumberFormat="0" applyBorder="0" applyAlignment="0" applyProtection="0"/>
    <xf numFmtId="0" fontId="159" fillId="49" borderId="0" applyNumberFormat="0" applyBorder="0" applyAlignment="0" applyProtection="0"/>
    <xf numFmtId="0" fontId="159" fillId="74" borderId="0" applyNumberFormat="0" applyBorder="0" applyAlignment="0" applyProtection="0"/>
    <xf numFmtId="0" fontId="159" fillId="43" borderId="0" applyNumberFormat="0" applyBorder="0" applyAlignment="0" applyProtection="0"/>
    <xf numFmtId="0" fontId="159" fillId="46" borderId="0" applyNumberFormat="0" applyBorder="0" applyAlignment="0" applyProtection="0"/>
    <xf numFmtId="0" fontId="159" fillId="69" borderId="0" applyNumberFormat="0" applyBorder="0" applyAlignment="0" applyProtection="0"/>
    <xf numFmtId="0" fontId="54" fillId="46" borderId="0" applyNumberFormat="0" applyBorder="0" applyAlignment="0" applyProtection="0"/>
    <xf numFmtId="0" fontId="54" fillId="59" borderId="0" applyNumberFormat="0" applyBorder="0" applyAlignment="0" applyProtection="0"/>
    <xf numFmtId="0" fontId="54" fillId="51"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194" fillId="12"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94" fillId="16"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94" fillId="2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94" fillId="24"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94" fillId="2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94" fillId="32"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6" borderId="0" applyNumberFormat="0" applyBorder="0" applyAlignment="0" applyProtection="0"/>
    <xf numFmtId="0" fontId="161" fillId="59" borderId="0" applyNumberFormat="0" applyBorder="0" applyAlignment="0" applyProtection="0"/>
    <xf numFmtId="0" fontId="161" fillId="51" borderId="0" applyNumberFormat="0" applyBorder="0" applyAlignment="0" applyProtection="0"/>
    <xf numFmtId="0" fontId="161" fillId="43" borderId="0" applyNumberFormat="0" applyBorder="0" applyAlignment="0" applyProtection="0"/>
    <xf numFmtId="0" fontId="161" fillId="46" borderId="0" applyNumberFormat="0" applyBorder="0" applyAlignment="0" applyProtection="0"/>
    <xf numFmtId="0" fontId="161" fillId="49" borderId="0" applyNumberFormat="0" applyBorder="0" applyAlignment="0" applyProtection="0"/>
    <xf numFmtId="0" fontId="194" fillId="9" borderId="0" applyNumberFormat="0" applyBorder="0" applyAlignment="0" applyProtection="0"/>
    <xf numFmtId="0" fontId="160" fillId="75" borderId="0" applyNumberFormat="0" applyBorder="0" applyAlignment="0" applyProtection="0"/>
    <xf numFmtId="0" fontId="160" fillId="75" borderId="0" applyNumberFormat="0" applyBorder="0" applyAlignment="0" applyProtection="0"/>
    <xf numFmtId="0" fontId="160" fillId="75" borderId="0" applyNumberFormat="0" applyBorder="0" applyAlignment="0" applyProtection="0"/>
    <xf numFmtId="0" fontId="194" fillId="13"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94" fillId="17"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94" fillId="21" borderId="0" applyNumberFormat="0" applyBorder="0" applyAlignment="0" applyProtection="0"/>
    <xf numFmtId="0" fontId="160" fillId="76" borderId="0" applyNumberFormat="0" applyBorder="0" applyAlignment="0" applyProtection="0"/>
    <xf numFmtId="0" fontId="160" fillId="76" borderId="0" applyNumberFormat="0" applyBorder="0" applyAlignment="0" applyProtection="0"/>
    <xf numFmtId="0" fontId="160" fillId="76" borderId="0" applyNumberFormat="0" applyBorder="0" applyAlignment="0" applyProtection="0"/>
    <xf numFmtId="0" fontId="194" fillId="25"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94" fillId="2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54" fillId="75" borderId="0" applyNumberFormat="0" applyBorder="0" applyAlignment="0" applyProtection="0"/>
    <xf numFmtId="0" fontId="54" fillId="59" borderId="0" applyNumberFormat="0" applyBorder="0" applyAlignment="0" applyProtection="0"/>
    <xf numFmtId="0" fontId="54" fillId="51" borderId="0" applyNumberFormat="0" applyBorder="0" applyAlignment="0" applyProtection="0"/>
    <xf numFmtId="0" fontId="54" fillId="76" borderId="0" applyNumberFormat="0" applyBorder="0" applyAlignment="0" applyProtection="0"/>
    <xf numFmtId="0" fontId="54" fillId="54" borderId="0" applyNumberFormat="0" applyBorder="0" applyAlignment="0" applyProtection="0"/>
    <xf numFmtId="0" fontId="54" fillId="57" borderId="0" applyNumberFormat="0" applyBorder="0" applyAlignment="0" applyProtection="0"/>
    <xf numFmtId="0" fontId="195" fillId="3" borderId="0" applyNumberFormat="0" applyBorder="0" applyAlignment="0" applyProtection="0"/>
    <xf numFmtId="0" fontId="162" fillId="45" borderId="0" applyNumberFormat="0" applyBorder="0" applyAlignment="0" applyProtection="0"/>
    <xf numFmtId="0" fontId="162" fillId="45" borderId="0" applyNumberFormat="0" applyBorder="0" applyAlignment="0" applyProtection="0"/>
    <xf numFmtId="0" fontId="162" fillId="45" borderId="0" applyNumberFormat="0" applyBorder="0" applyAlignment="0" applyProtection="0"/>
    <xf numFmtId="0" fontId="196" fillId="6" borderId="9" applyNumberFormat="0" applyAlignment="0" applyProtection="0"/>
    <xf numFmtId="0" fontId="163" fillId="77" borderId="30" applyNumberFormat="0" applyAlignment="0" applyProtection="0"/>
    <xf numFmtId="0" fontId="163" fillId="77" borderId="30" applyNumberFormat="0" applyAlignment="0" applyProtection="0"/>
    <xf numFmtId="0" fontId="163" fillId="77" borderId="30" applyNumberFormat="0" applyAlignment="0" applyProtection="0"/>
    <xf numFmtId="0" fontId="197" fillId="7" borderId="12" applyNumberFormat="0" applyAlignment="0" applyProtection="0"/>
    <xf numFmtId="0" fontId="164" fillId="63" borderId="31" applyNumberFormat="0" applyAlignment="0" applyProtection="0"/>
    <xf numFmtId="0" fontId="164" fillId="63" borderId="31" applyNumberFormat="0" applyAlignment="0" applyProtection="0"/>
    <xf numFmtId="0" fontId="164" fillId="63" borderId="31" applyNumberFormat="0" applyAlignment="0" applyProtection="0"/>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0" fontId="34" fillId="66" borderId="0">
      <alignment horizontal="center" wrapText="1"/>
    </xf>
    <xf numFmtId="43" fontId="47"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77" fontId="34" fillId="0" borderId="0" applyFont="0" applyFill="0" applyBorder="0" applyAlignment="0" applyProtection="0"/>
    <xf numFmtId="200" fontId="89" fillId="0" borderId="0" applyFont="0" applyFill="0" applyBorder="0" applyAlignment="0" applyProtection="0"/>
    <xf numFmtId="0" fontId="198"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71"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53" fillId="65" borderId="0">
      <alignment horizontal="left"/>
    </xf>
    <xf numFmtId="0" fontId="199" fillId="2" borderId="0" applyNumberFormat="0" applyBorder="0" applyAlignment="0" applyProtection="0"/>
    <xf numFmtId="0" fontId="166" fillId="46" borderId="0" applyNumberFormat="0" applyBorder="0" applyAlignment="0" applyProtection="0"/>
    <xf numFmtId="0" fontId="166" fillId="46" borderId="0" applyNumberFormat="0" applyBorder="0" applyAlignment="0" applyProtection="0"/>
    <xf numFmtId="0" fontId="166" fillId="46" borderId="0" applyNumberFormat="0" applyBorder="0" applyAlignment="0" applyProtection="0"/>
    <xf numFmtId="0" fontId="200" fillId="0" borderId="6" applyNumberFormat="0" applyFill="0" applyAlignment="0" applyProtection="0"/>
    <xf numFmtId="0" fontId="167" fillId="0" borderId="51" applyNumberFormat="0" applyFill="0" applyAlignment="0" applyProtection="0"/>
    <xf numFmtId="0" fontId="167" fillId="0" borderId="51" applyNumberFormat="0" applyFill="0" applyAlignment="0" applyProtection="0"/>
    <xf numFmtId="0" fontId="167" fillId="0" borderId="51" applyNumberFormat="0" applyFill="0" applyAlignment="0" applyProtection="0"/>
    <xf numFmtId="0" fontId="201" fillId="0" borderId="7" applyNumberFormat="0" applyFill="0" applyAlignment="0" applyProtection="0"/>
    <xf numFmtId="0" fontId="168" fillId="0" borderId="52" applyNumberFormat="0" applyFill="0" applyAlignment="0" applyProtection="0"/>
    <xf numFmtId="0" fontId="168" fillId="0" borderId="52" applyNumberFormat="0" applyFill="0" applyAlignment="0" applyProtection="0"/>
    <xf numFmtId="0" fontId="168" fillId="0" borderId="52" applyNumberFormat="0" applyFill="0" applyAlignment="0" applyProtection="0"/>
    <xf numFmtId="0" fontId="202" fillId="0" borderId="8" applyNumberFormat="0" applyFill="0" applyAlignment="0" applyProtection="0"/>
    <xf numFmtId="0" fontId="169" fillId="0" borderId="53" applyNumberFormat="0" applyFill="0" applyAlignment="0" applyProtection="0"/>
    <xf numFmtId="0" fontId="169" fillId="0" borderId="53" applyNumberFormat="0" applyFill="0" applyAlignment="0" applyProtection="0"/>
    <xf numFmtId="0" fontId="169" fillId="0" borderId="53" applyNumberFormat="0" applyFill="0" applyAlignment="0" applyProtection="0"/>
    <xf numFmtId="0" fontId="202"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34" fillId="0" borderId="0"/>
    <xf numFmtId="0" fontId="89" fillId="69" borderId="38" applyNumberFormat="0" applyFont="0" applyAlignment="0" applyProtection="0"/>
    <xf numFmtId="0" fontId="55" fillId="45" borderId="0" applyNumberFormat="0" applyBorder="0" applyAlignment="0" applyProtection="0"/>
    <xf numFmtId="0" fontId="77" fillId="0" borderId="0" applyNumberFormat="0" applyFill="0" applyBorder="0" applyAlignment="0" applyProtection="0">
      <alignment vertical="top"/>
      <protection locked="0"/>
    </xf>
    <xf numFmtId="0" fontId="158" fillId="0" borderId="0" applyNumberFormat="0" applyFill="0" applyBorder="0" applyAlignment="0" applyProtection="0"/>
    <xf numFmtId="0" fontId="101" fillId="0" borderId="0" applyNumberFormat="0" applyFill="0" applyBorder="0" applyAlignment="0" applyProtection="0">
      <alignment vertical="top"/>
      <protection locked="0"/>
    </xf>
    <xf numFmtId="0" fontId="203"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1" fillId="0" borderId="0" applyNumberFormat="0" applyFill="0" applyBorder="0" applyAlignment="0" applyProtection="0"/>
    <xf numFmtId="0" fontId="72" fillId="46" borderId="0" applyNumberFormat="0" applyBorder="0" applyAlignment="0" applyProtection="0"/>
    <xf numFmtId="0" fontId="204" fillId="5" borderId="9" applyNumberFormat="0" applyAlignment="0" applyProtection="0"/>
    <xf numFmtId="0" fontId="170" fillId="74" borderId="30" applyNumberFormat="0" applyAlignment="0" applyProtection="0"/>
    <xf numFmtId="0" fontId="170" fillId="74" borderId="30" applyNumberFormat="0" applyAlignment="0" applyProtection="0"/>
    <xf numFmtId="0" fontId="170" fillId="74" borderId="30" applyNumberFormat="0" applyAlignment="0" applyProtection="0"/>
    <xf numFmtId="0" fontId="171" fillId="77" borderId="30" applyNumberFormat="0" applyAlignment="0" applyProtection="0"/>
    <xf numFmtId="0" fontId="32" fillId="65" borderId="27">
      <alignment wrapText="1"/>
    </xf>
    <xf numFmtId="0" fontId="32" fillId="65" borderId="27">
      <alignment wrapText="1"/>
    </xf>
    <xf numFmtId="0" fontId="32" fillId="65" borderId="27">
      <alignment wrapText="1"/>
    </xf>
    <xf numFmtId="0" fontId="32" fillId="65" borderId="19"/>
    <xf numFmtId="0" fontId="32" fillId="65" borderId="19"/>
    <xf numFmtId="0" fontId="83" fillId="65" borderId="19"/>
    <xf numFmtId="0" fontId="32" fillId="65" borderId="19"/>
    <xf numFmtId="0" fontId="83" fillId="65" borderId="1"/>
    <xf numFmtId="0" fontId="32" fillId="65" borderId="1"/>
    <xf numFmtId="0" fontId="32" fillId="65" borderId="1"/>
    <xf numFmtId="0" fontId="83" fillId="65" borderId="1"/>
    <xf numFmtId="0" fontId="32" fillId="65" borderId="1"/>
    <xf numFmtId="0" fontId="32" fillId="65" borderId="1"/>
    <xf numFmtId="0" fontId="205" fillId="0" borderId="11" applyNumberFormat="0" applyFill="0" applyAlignment="0" applyProtection="0"/>
    <xf numFmtId="0" fontId="172" fillId="0" borderId="54" applyNumberFormat="0" applyFill="0" applyAlignment="0" applyProtection="0"/>
    <xf numFmtId="0" fontId="172" fillId="0" borderId="54" applyNumberFormat="0" applyFill="0" applyAlignment="0" applyProtection="0"/>
    <xf numFmtId="0" fontId="172" fillId="0" borderId="54" applyNumberFormat="0" applyFill="0" applyAlignment="0" applyProtection="0"/>
    <xf numFmtId="0" fontId="100" fillId="0" borderId="54" applyNumberFormat="0" applyFill="0" applyAlignment="0" applyProtection="0"/>
    <xf numFmtId="196" fontId="34" fillId="0" borderId="0" applyFont="0" applyFill="0" applyBorder="0" applyAlignment="0" applyProtection="0"/>
    <xf numFmtId="197" fontId="34" fillId="0" borderId="0" applyFont="0" applyFill="0" applyBorder="0" applyAlignment="0" applyProtection="0"/>
    <xf numFmtId="198" fontId="34" fillId="0" borderId="0" applyFont="0" applyFill="0" applyBorder="0" applyAlignment="0" applyProtection="0"/>
    <xf numFmtId="199" fontId="34" fillId="0" borderId="0" applyFont="0" applyFill="0" applyBorder="0" applyAlignment="0" applyProtection="0"/>
    <xf numFmtId="0" fontId="173" fillId="74" borderId="0" applyNumberFormat="0" applyBorder="0" applyAlignment="0" applyProtection="0"/>
    <xf numFmtId="0" fontId="206"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6" fillId="0" borderId="0"/>
    <xf numFmtId="0" fontId="85" fillId="0" borderId="0"/>
    <xf numFmtId="0" fontId="85"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34" fillId="0" borderId="0"/>
    <xf numFmtId="0" fontId="85" fillId="0" borderId="0"/>
    <xf numFmtId="0" fontId="34" fillId="0" borderId="0" applyNumberFormat="0" applyFill="0" applyBorder="0" applyAlignment="0" applyProtection="0"/>
    <xf numFmtId="0" fontId="34" fillId="0" borderId="0"/>
    <xf numFmtId="0" fontId="106" fillId="0" borderId="0"/>
    <xf numFmtId="0" fontId="34" fillId="0" borderId="0"/>
    <xf numFmtId="0" fontId="34" fillId="0" borderId="0"/>
    <xf numFmtId="0" fontId="47" fillId="0" borderId="0"/>
    <xf numFmtId="0" fontId="47" fillId="0" borderId="0"/>
    <xf numFmtId="0" fontId="47" fillId="0" borderId="0"/>
    <xf numFmtId="0" fontId="47" fillId="0" borderId="0"/>
    <xf numFmtId="0" fontId="47" fillId="0" borderId="0"/>
    <xf numFmtId="0" fontId="53" fillId="0" borderId="0"/>
    <xf numFmtId="0" fontId="34" fillId="0" borderId="0"/>
    <xf numFmtId="0" fontId="34" fillId="0" borderId="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86" fillId="0" borderId="0"/>
    <xf numFmtId="0" fontId="86" fillId="0" borderId="0"/>
    <xf numFmtId="0" fontId="47" fillId="0" borderId="0"/>
    <xf numFmtId="0" fontId="47" fillId="0" borderId="0"/>
    <xf numFmtId="0" fontId="47" fillId="0" borderId="0"/>
    <xf numFmtId="0" fontId="88" fillId="0" borderId="0"/>
    <xf numFmtId="0" fontId="47" fillId="0" borderId="0"/>
    <xf numFmtId="0" fontId="47" fillId="0" borderId="0"/>
    <xf numFmtId="0" fontId="47" fillId="0" borderId="0"/>
    <xf numFmtId="0" fontId="47" fillId="0" borderId="0"/>
    <xf numFmtId="0" fontId="53"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xf numFmtId="0" fontId="34"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47" fillId="0" borderId="0"/>
    <xf numFmtId="0" fontId="8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85"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89"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89"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89"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8" borderId="13" applyNumberFormat="0" applyFont="0" applyAlignment="0" applyProtection="0"/>
    <xf numFmtId="0" fontId="53" fillId="69" borderId="38" applyNumberFormat="0" applyFont="0" applyAlignment="0" applyProtection="0"/>
    <xf numFmtId="0" fontId="174" fillId="0" borderId="0" applyNumberFormat="0" applyFill="0" applyBorder="0" applyAlignment="0" applyProtection="0"/>
    <xf numFmtId="0" fontId="175" fillId="0" borderId="51" applyNumberFormat="0" applyFill="0" applyAlignment="0" applyProtection="0"/>
    <xf numFmtId="0" fontId="176" fillId="0" borderId="52" applyNumberFormat="0" applyFill="0" applyAlignment="0" applyProtection="0"/>
    <xf numFmtId="0" fontId="177" fillId="0" borderId="53" applyNumberFormat="0" applyFill="0" applyAlignment="0" applyProtection="0"/>
    <xf numFmtId="0" fontId="177" fillId="0" borderId="0" applyNumberFormat="0" applyFill="0" applyBorder="0" applyAlignment="0" applyProtection="0"/>
    <xf numFmtId="0" fontId="207" fillId="6" borderId="10" applyNumberFormat="0" applyAlignment="0" applyProtection="0"/>
    <xf numFmtId="0" fontId="178" fillId="77" borderId="39" applyNumberFormat="0" applyAlignment="0" applyProtection="0"/>
    <xf numFmtId="0" fontId="178" fillId="77" borderId="39" applyNumberFormat="0" applyAlignment="0" applyProtection="0"/>
    <xf numFmtId="0" fontId="178" fillId="77" borderId="39"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9" fontId="34" fillId="0" borderId="0" applyFont="0" applyFill="0" applyBorder="0" applyAlignment="0" applyProtection="0"/>
    <xf numFmtId="9" fontId="85" fillId="0" borderId="0" applyFont="0" applyFill="0" applyBorder="0" applyAlignment="0" applyProtection="0"/>
    <xf numFmtId="9" fontId="34" fillId="0" borderId="0" applyFont="0" applyFill="0" applyBorder="0" applyAlignment="0" applyProtection="0"/>
    <xf numFmtId="9" fontId="47" fillId="0" borderId="0" applyFont="0" applyFill="0" applyBorder="0" applyAlignment="0" applyProtection="0"/>
    <xf numFmtId="0" fontId="70" fillId="0" borderId="0" applyNumberFormat="0" applyFill="0" applyBorder="0" applyAlignment="0" applyProtection="0"/>
    <xf numFmtId="0" fontId="81" fillId="74" borderId="30" applyNumberFormat="0" applyAlignment="0" applyProtection="0"/>
    <xf numFmtId="0" fontId="59" fillId="63" borderId="31" applyNumberFormat="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208" fillId="0" borderId="14" applyNumberFormat="0" applyFill="0" applyAlignment="0" applyProtection="0"/>
    <xf numFmtId="0" fontId="179" fillId="0" borderId="55" applyNumberFormat="0" applyFill="0" applyAlignment="0" applyProtection="0"/>
    <xf numFmtId="0" fontId="179" fillId="0" borderId="55" applyNumberFormat="0" applyFill="0" applyAlignment="0" applyProtection="0"/>
    <xf numFmtId="0" fontId="179" fillId="0" borderId="55" applyNumberFormat="0" applyFill="0" applyAlignment="0" applyProtection="0"/>
    <xf numFmtId="0" fontId="91" fillId="77" borderId="39" applyNumberFormat="0" applyAlignment="0" applyProtection="0"/>
    <xf numFmtId="0" fontId="100" fillId="0" borderId="0" applyNumberFormat="0" applyFill="0" applyBorder="0" applyAlignment="0" applyProtection="0"/>
    <xf numFmtId="0" fontId="209"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61" fillId="75" borderId="0" applyNumberFormat="0" applyBorder="0" applyAlignment="0" applyProtection="0"/>
    <xf numFmtId="0" fontId="161" fillId="59" borderId="0" applyNumberFormat="0" applyBorder="0" applyAlignment="0" applyProtection="0"/>
    <xf numFmtId="0" fontId="161" fillId="51" borderId="0" applyNumberFormat="0" applyBorder="0" applyAlignment="0" applyProtection="0"/>
    <xf numFmtId="0" fontId="161" fillId="76" borderId="0" applyNumberFormat="0" applyBorder="0" applyAlignment="0" applyProtection="0"/>
    <xf numFmtId="0" fontId="161" fillId="54" borderId="0" applyNumberFormat="0" applyBorder="0" applyAlignment="0" applyProtection="0"/>
    <xf numFmtId="0" fontId="161" fillId="57" borderId="0" applyNumberFormat="0" applyBorder="0" applyAlignment="0" applyProtection="0"/>
    <xf numFmtId="0" fontId="180" fillId="0" borderId="0" applyNumberFormat="0" applyFill="0" applyBorder="0" applyAlignment="0" applyProtection="0"/>
    <xf numFmtId="0" fontId="181" fillId="63" borderId="31" applyNumberFormat="0" applyAlignment="0" applyProtection="0"/>
    <xf numFmtId="0" fontId="182" fillId="74" borderId="0" applyNumberFormat="0" applyBorder="0" applyAlignment="0" applyProtection="0"/>
    <xf numFmtId="0" fontId="89" fillId="69" borderId="38" applyNumberFormat="0" applyFont="0" applyAlignment="0" applyProtection="0"/>
    <xf numFmtId="0" fontId="183" fillId="0" borderId="54" applyNumberFormat="0" applyFill="0" applyAlignment="0" applyProtection="0"/>
    <xf numFmtId="0" fontId="184" fillId="74" borderId="30" applyNumberFormat="0" applyAlignment="0" applyProtection="0"/>
    <xf numFmtId="0" fontId="185" fillId="77" borderId="39" applyNumberFormat="0" applyAlignment="0" applyProtection="0"/>
    <xf numFmtId="0" fontId="186" fillId="45" borderId="0" applyNumberFormat="0" applyBorder="0" applyAlignment="0" applyProtection="0"/>
    <xf numFmtId="0" fontId="187" fillId="46" borderId="0" applyNumberFormat="0" applyBorder="0" applyAlignment="0" applyProtection="0"/>
    <xf numFmtId="0" fontId="188" fillId="0" borderId="51" applyNumberFormat="0" applyFill="0" applyAlignment="0" applyProtection="0"/>
    <xf numFmtId="0" fontId="189" fillId="0" borderId="52" applyNumberFormat="0" applyFill="0" applyAlignment="0" applyProtection="0"/>
    <xf numFmtId="0" fontId="190" fillId="0" borderId="53" applyNumberFormat="0" applyFill="0" applyAlignment="0" applyProtection="0"/>
    <xf numFmtId="0" fontId="190" fillId="0" borderId="0" applyNumberFormat="0" applyFill="0" applyBorder="0" applyAlignment="0" applyProtection="0"/>
    <xf numFmtId="0" fontId="191" fillId="77" borderId="30" applyNumberFormat="0" applyAlignment="0" applyProtection="0"/>
    <xf numFmtId="0" fontId="192" fillId="0" borderId="0" applyNumberFormat="0" applyFill="0" applyBorder="0" applyAlignment="0" applyProtection="0"/>
    <xf numFmtId="0" fontId="183" fillId="0" borderId="0" applyNumberFormat="0" applyFill="0" applyBorder="0" applyAlignment="0" applyProtection="0"/>
    <xf numFmtId="0" fontId="193" fillId="0" borderId="55" applyNumberFormat="0" applyFill="0" applyAlignment="0" applyProtection="0"/>
    <xf numFmtId="0" fontId="65" fillId="0" borderId="0" applyNumberFormat="0" applyFont="0" applyFill="0" applyBorder="0" applyAlignment="0" applyProtection="0"/>
    <xf numFmtId="0" fontId="211" fillId="0" borderId="0"/>
    <xf numFmtId="0" fontId="34" fillId="0" borderId="0"/>
    <xf numFmtId="0" fontId="101" fillId="0" borderId="0" applyNumberFormat="0" applyFill="0" applyBorder="0">
      <protection locked="0"/>
    </xf>
    <xf numFmtId="168" fontId="85" fillId="0" borderId="0" applyFont="0" applyFill="0" applyBorder="0" applyAlignment="0" applyProtection="0"/>
    <xf numFmtId="0" fontId="85" fillId="0" borderId="0"/>
    <xf numFmtId="0" fontId="34" fillId="0" borderId="0"/>
    <xf numFmtId="0" fontId="34" fillId="0" borderId="0" applyNumberFormat="0" applyFill="0" applyBorder="0" applyAlignment="0" applyProtection="0"/>
    <xf numFmtId="0" fontId="34" fillId="0" borderId="0" applyNumberFormat="0" applyFill="0" applyBorder="0" applyAlignment="0" applyProtection="0"/>
    <xf numFmtId="0" fontId="220" fillId="0" borderId="0"/>
    <xf numFmtId="0" fontId="53" fillId="0" borderId="0"/>
    <xf numFmtId="0" fontId="77" fillId="0" borderId="0" applyNumberFormat="0" applyFill="0" applyBorder="0" applyAlignment="0" applyProtection="0"/>
    <xf numFmtId="0" fontId="34" fillId="0" borderId="0"/>
    <xf numFmtId="177" fontId="34" fillId="0" borderId="0" applyFont="0" applyFill="0" applyBorder="0" applyAlignment="0" applyProtection="0"/>
    <xf numFmtId="0" fontId="77" fillId="0" borderId="0" applyNumberFormat="0" applyFill="0" applyBorder="0" applyAlignment="0" applyProtection="0">
      <alignment vertical="top"/>
      <protection locked="0"/>
    </xf>
    <xf numFmtId="207" fontId="227" fillId="0" borderId="0" applyFill="0" applyBorder="0" applyProtection="0"/>
    <xf numFmtId="0" fontId="228" fillId="0" borderId="0"/>
    <xf numFmtId="0" fontId="32" fillId="0" borderId="0"/>
    <xf numFmtId="2" fontId="50" fillId="0" borderId="0" applyBorder="0">
      <alignment horizontal="right"/>
    </xf>
    <xf numFmtId="208" fontId="50" fillId="0" borderId="0" applyNumberFormat="0" applyBorder="0" applyAlignment="0"/>
    <xf numFmtId="0" fontId="229" fillId="0" borderId="0">
      <alignment vertical="center"/>
    </xf>
    <xf numFmtId="0" fontId="34" fillId="0" borderId="0" applyBorder="0">
      <protection locked="0"/>
    </xf>
    <xf numFmtId="0" fontId="231" fillId="0" borderId="0" applyNumberFormat="0" applyFill="0" applyBorder="0" applyAlignment="0" applyProtection="0"/>
    <xf numFmtId="0" fontId="232" fillId="0" borderId="6" applyNumberFormat="0" applyFill="0" applyAlignment="0" applyProtection="0"/>
    <xf numFmtId="0" fontId="233" fillId="0" borderId="7" applyNumberFormat="0" applyFill="0" applyAlignment="0" applyProtection="0"/>
    <xf numFmtId="0" fontId="234" fillId="0" borderId="8" applyNumberFormat="0" applyFill="0" applyAlignment="0" applyProtection="0"/>
    <xf numFmtId="0" fontId="234" fillId="0" borderId="0" applyNumberFormat="0" applyFill="0" applyBorder="0" applyAlignment="0" applyProtection="0"/>
    <xf numFmtId="0" fontId="235" fillId="2" borderId="0" applyNumberFormat="0" applyBorder="0" applyAlignment="0" applyProtection="0"/>
    <xf numFmtId="0" fontId="48" fillId="3" borderId="0" applyNumberFormat="0" applyBorder="0" applyAlignment="0" applyProtection="0"/>
    <xf numFmtId="0" fontId="236" fillId="4" borderId="0" applyNumberFormat="0" applyBorder="0" applyAlignment="0" applyProtection="0"/>
    <xf numFmtId="0" fontId="237" fillId="5" borderId="9" applyNumberFormat="0" applyAlignment="0" applyProtection="0"/>
    <xf numFmtId="0" fontId="238" fillId="6" borderId="10" applyNumberFormat="0" applyAlignment="0" applyProtection="0"/>
    <xf numFmtId="0" fontId="239" fillId="6" borderId="9" applyNumberFormat="0" applyAlignment="0" applyProtection="0"/>
    <xf numFmtId="0" fontId="240" fillId="0" borderId="11" applyNumberFormat="0" applyFill="0" applyAlignment="0" applyProtection="0"/>
    <xf numFmtId="0" fontId="241" fillId="7" borderId="12" applyNumberFormat="0" applyAlignment="0" applyProtection="0"/>
    <xf numFmtId="0" fontId="242" fillId="0" borderId="0" applyNumberFormat="0" applyFill="0" applyBorder="0" applyAlignment="0" applyProtection="0"/>
    <xf numFmtId="0" fontId="243" fillId="0" borderId="0" applyNumberFormat="0" applyFill="0" applyBorder="0" applyAlignment="0" applyProtection="0"/>
    <xf numFmtId="0" fontId="217" fillId="0" borderId="14" applyNumberFormat="0" applyFill="0" applyAlignment="0" applyProtection="0"/>
    <xf numFmtId="0" fontId="244"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244" fillId="12" borderId="0" applyNumberFormat="0" applyBorder="0" applyAlignment="0" applyProtection="0"/>
    <xf numFmtId="0" fontId="244"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244" fillId="16" borderId="0" applyNumberFormat="0" applyBorder="0" applyAlignment="0" applyProtection="0"/>
    <xf numFmtId="0" fontId="244"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244" fillId="20" borderId="0" applyNumberFormat="0" applyBorder="0" applyAlignment="0" applyProtection="0"/>
    <xf numFmtId="0" fontId="244" fillId="21"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244" fillId="24" borderId="0" applyNumberFormat="0" applyBorder="0" applyAlignment="0" applyProtection="0"/>
    <xf numFmtId="0" fontId="244"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244" fillId="28" borderId="0" applyNumberFormat="0" applyBorder="0" applyAlignment="0" applyProtection="0"/>
    <xf numFmtId="0" fontId="244"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244" fillId="32" borderId="0" applyNumberFormat="0" applyBorder="0" applyAlignment="0" applyProtection="0"/>
    <xf numFmtId="209" fontId="245" fillId="0" borderId="0" applyFont="0" applyFill="0" applyBorder="0" applyAlignment="0" applyProtection="0">
      <alignment vertical="center"/>
    </xf>
    <xf numFmtId="197" fontId="34" fillId="0" borderId="0" applyFont="0" applyFill="0" applyBorder="0" applyAlignment="0" applyProtection="0"/>
    <xf numFmtId="0" fontId="246" fillId="79" borderId="0">
      <alignment horizontal="centerContinuous" vertical="center" wrapText="1"/>
    </xf>
    <xf numFmtId="0" fontId="32" fillId="0" borderId="0">
      <alignment horizontal="left" vertical="top" wrapText="1"/>
    </xf>
    <xf numFmtId="0" fontId="101" fillId="0" borderId="0" applyNumberFormat="0" applyFill="0" applyBorder="0" applyAlignment="0" applyProtection="0">
      <alignment vertical="top"/>
      <protection locked="0"/>
    </xf>
    <xf numFmtId="0" fontId="247" fillId="0" borderId="0" applyNumberFormat="0" applyFill="0" applyBorder="0" applyAlignment="0" applyProtection="0"/>
    <xf numFmtId="0" fontId="114" fillId="37" borderId="67" applyNumberFormat="0" applyBorder="0">
      <alignment horizontal="center" vertical="center" wrapText="1"/>
    </xf>
    <xf numFmtId="0" fontId="34" fillId="0" borderId="0" applyNumberFormat="0" applyAlignment="0"/>
    <xf numFmtId="0" fontId="89" fillId="0" borderId="0"/>
    <xf numFmtId="0" fontId="245" fillId="0" borderId="0">
      <alignment vertical="center"/>
    </xf>
    <xf numFmtId="0" fontId="47" fillId="8" borderId="13" applyNumberFormat="0" applyFont="0" applyAlignment="0" applyProtection="0"/>
    <xf numFmtId="0" fontId="35" fillId="0" borderId="68" applyNumberFormat="0" applyAlignment="0">
      <alignment horizontal="left" wrapText="1" indent="1"/>
    </xf>
    <xf numFmtId="43" fontId="53" fillId="0" borderId="0" applyFont="0" applyFill="0" applyBorder="0" applyAlignment="0" applyProtection="0"/>
    <xf numFmtId="0" fontId="77" fillId="0" borderId="0" applyNumberFormat="0" applyFill="0" applyBorder="0" applyAlignment="0" applyProtection="0">
      <alignment vertical="top"/>
      <protection locked="0"/>
    </xf>
    <xf numFmtId="0" fontId="34" fillId="0" borderId="0"/>
    <xf numFmtId="0" fontId="89" fillId="0" borderId="0"/>
    <xf numFmtId="9" fontId="85" fillId="0" borderId="0" applyFont="0" applyFill="0" applyBorder="0" applyAlignment="0" applyProtection="0"/>
    <xf numFmtId="0" fontId="249" fillId="0" borderId="0"/>
    <xf numFmtId="0" fontId="34" fillId="0" borderId="0"/>
    <xf numFmtId="0" fontId="34" fillId="41" borderId="0"/>
    <xf numFmtId="0" fontId="34" fillId="41" borderId="0"/>
    <xf numFmtId="0" fontId="37" fillId="0" borderId="0"/>
    <xf numFmtId="0" fontId="113" fillId="0" borderId="0"/>
    <xf numFmtId="0" fontId="260" fillId="0" borderId="0"/>
    <xf numFmtId="0" fontId="261" fillId="0" borderId="0"/>
    <xf numFmtId="0" fontId="8" fillId="8" borderId="13"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8" borderId="13"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63" fillId="0" borderId="0"/>
    <xf numFmtId="0" fontId="47" fillId="11" borderId="0" applyNumberFormat="0" applyBorder="0" applyAlignment="0" applyProtection="0"/>
    <xf numFmtId="0" fontId="47" fillId="10" borderId="0" applyNumberFormat="0" applyBorder="0" applyAlignment="0" applyProtection="0"/>
    <xf numFmtId="0" fontId="47" fillId="22" borderId="0" applyNumberFormat="0" applyBorder="0" applyAlignment="0" applyProtection="0"/>
    <xf numFmtId="0" fontId="6" fillId="8" borderId="13"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47" fillId="27"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47" fillId="31"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47" fillId="1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4" fillId="0" borderId="0"/>
    <xf numFmtId="0" fontId="34" fillId="0" borderId="0"/>
    <xf numFmtId="0" fontId="264" fillId="0" borderId="0" applyNumberFormat="0" applyFill="0" applyBorder="0" applyAlignment="0" applyProtection="0"/>
    <xf numFmtId="0" fontId="47" fillId="15" borderId="0" applyNumberFormat="0" applyBorder="0" applyAlignment="0" applyProtection="0"/>
    <xf numFmtId="0" fontId="47" fillId="14" borderId="0" applyNumberFormat="0" applyBorder="0" applyAlignment="0" applyProtection="0"/>
    <xf numFmtId="0" fontId="47" fillId="30" borderId="0" applyNumberFormat="0" applyBorder="0" applyAlignment="0" applyProtection="0"/>
    <xf numFmtId="0" fontId="47" fillId="19" borderId="0" applyNumberFormat="0" applyBorder="0" applyAlignment="0" applyProtection="0"/>
    <xf numFmtId="0" fontId="47" fillId="26" borderId="0" applyNumberFormat="0" applyBorder="0" applyAlignment="0" applyProtection="0"/>
    <xf numFmtId="0" fontId="86" fillId="0" borderId="0"/>
    <xf numFmtId="0" fontId="47" fillId="23" borderId="0" applyNumberFormat="0" applyBorder="0" applyAlignment="0" applyProtection="0"/>
    <xf numFmtId="0" fontId="34" fillId="0" borderId="0"/>
    <xf numFmtId="0" fontId="34" fillId="0" borderId="0"/>
    <xf numFmtId="0" fontId="265" fillId="0" borderId="0"/>
    <xf numFmtId="0" fontId="266" fillId="0" borderId="0"/>
    <xf numFmtId="0" fontId="47" fillId="0" borderId="0"/>
    <xf numFmtId="0" fontId="5" fillId="8" borderId="13"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06" fillId="0" borderId="0"/>
    <xf numFmtId="0" fontId="4" fillId="8" borderId="13"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9" fontId="34" fillId="0" borderId="0" applyFont="0" applyFill="0" applyBorder="0" applyAlignment="0" applyProtection="0"/>
    <xf numFmtId="44" fontId="34" fillId="0" borderId="0" applyFont="0" applyFill="0" applyBorder="0" applyAlignment="0" applyProtection="0"/>
    <xf numFmtId="42" fontId="34" fillId="0" borderId="0" applyFont="0" applyFill="0" applyBorder="0" applyAlignment="0" applyProtection="0"/>
    <xf numFmtId="43" fontId="47" fillId="0" borderId="0" applyFont="0" applyFill="0" applyBorder="0" applyAlignment="0" applyProtection="0"/>
    <xf numFmtId="41" fontId="34" fillId="0" borderId="0" applyFont="0" applyFill="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8"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99"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47" fillId="101"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97" borderId="0" applyNumberFormat="0" applyBorder="0" applyAlignment="0" applyProtection="0"/>
    <xf numFmtId="0" fontId="85" fillId="97" borderId="0" applyNumberFormat="0" applyBorder="0" applyAlignment="0" applyProtection="0"/>
    <xf numFmtId="0" fontId="85" fillId="97" borderId="0" applyNumberFormat="0" applyBorder="0" applyAlignment="0" applyProtection="0"/>
    <xf numFmtId="0" fontId="85" fillId="98" borderId="0" applyNumberFormat="0" applyBorder="0" applyAlignment="0" applyProtection="0"/>
    <xf numFmtId="0" fontId="85" fillId="98" borderId="0" applyNumberFormat="0" applyBorder="0" applyAlignment="0" applyProtection="0"/>
    <xf numFmtId="0" fontId="85" fillId="98" borderId="0" applyNumberFormat="0" applyBorder="0" applyAlignment="0" applyProtection="0"/>
    <xf numFmtId="0" fontId="85" fillId="99" borderId="0" applyNumberFormat="0" applyBorder="0" applyAlignment="0" applyProtection="0"/>
    <xf numFmtId="0" fontId="85" fillId="99" borderId="0" applyNumberFormat="0" applyBorder="0" applyAlignment="0" applyProtection="0"/>
    <xf numFmtId="0" fontId="85" fillId="99" borderId="0" applyNumberFormat="0" applyBorder="0" applyAlignment="0" applyProtection="0"/>
    <xf numFmtId="0" fontId="85" fillId="100" borderId="0" applyNumberFormat="0" applyBorder="0" applyAlignment="0" applyProtection="0"/>
    <xf numFmtId="0" fontId="85" fillId="100" borderId="0" applyNumberFormat="0" applyBorder="0" applyAlignment="0" applyProtection="0"/>
    <xf numFmtId="0" fontId="85" fillId="100" borderId="0" applyNumberFormat="0" applyBorder="0" applyAlignment="0" applyProtection="0"/>
    <xf numFmtId="0" fontId="85" fillId="101" borderId="0" applyNumberFormat="0" applyBorder="0" applyAlignment="0" applyProtection="0"/>
    <xf numFmtId="0" fontId="85" fillId="101" borderId="0" applyNumberFormat="0" applyBorder="0" applyAlignment="0" applyProtection="0"/>
    <xf numFmtId="0" fontId="85" fillId="101"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3" borderId="0" applyNumberFormat="0" applyBorder="0" applyAlignment="0" applyProtection="0"/>
    <xf numFmtId="0" fontId="47" fillId="102" borderId="0" applyNumberFormat="0" applyBorder="0" applyAlignment="0" applyProtection="0"/>
    <xf numFmtId="0" fontId="47" fillId="102"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5" borderId="0" applyNumberFormat="0" applyBorder="0" applyAlignment="0" applyProtection="0"/>
    <xf numFmtId="0" fontId="47" fillId="104" borderId="0" applyNumberFormat="0" applyBorder="0" applyAlignment="0" applyProtection="0"/>
    <xf numFmtId="0" fontId="47" fillId="104"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7" borderId="0" applyNumberFormat="0" applyBorder="0" applyAlignment="0" applyProtection="0"/>
    <xf numFmtId="0" fontId="47" fillId="106" borderId="0" applyNumberFormat="0" applyBorder="0" applyAlignment="0" applyProtection="0"/>
    <xf numFmtId="0" fontId="47" fillId="106"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9" borderId="0" applyNumberFormat="0" applyBorder="0" applyAlignment="0" applyProtection="0"/>
    <xf numFmtId="0" fontId="47" fillId="108" borderId="0" applyNumberFormat="0" applyBorder="0" applyAlignment="0" applyProtection="0"/>
    <xf numFmtId="0" fontId="47" fillId="108"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1" borderId="0" applyNumberFormat="0" applyBorder="0" applyAlignment="0" applyProtection="0"/>
    <xf numFmtId="0" fontId="47" fillId="110" borderId="0" applyNumberFormat="0" applyBorder="0" applyAlignment="0" applyProtection="0"/>
    <xf numFmtId="0" fontId="47" fillId="110"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3" borderId="0" applyNumberFormat="0" applyBorder="0" applyAlignment="0" applyProtection="0"/>
    <xf numFmtId="0" fontId="47" fillId="112" borderId="0" applyNumberFormat="0" applyBorder="0" applyAlignment="0" applyProtection="0"/>
    <xf numFmtId="0" fontId="47" fillId="112" borderId="0" applyNumberFormat="0" applyBorder="0" applyAlignment="0" applyProtection="0"/>
    <xf numFmtId="0" fontId="85" fillId="102" borderId="0" applyNumberFormat="0" applyBorder="0" applyAlignment="0" applyProtection="0"/>
    <xf numFmtId="0" fontId="85" fillId="103" borderId="0" applyNumberFormat="0" applyBorder="0" applyAlignment="0" applyProtection="0"/>
    <xf numFmtId="0" fontId="85" fillId="103" borderId="0" applyNumberFormat="0" applyBorder="0" applyAlignment="0" applyProtection="0"/>
    <xf numFmtId="0" fontId="85" fillId="104" borderId="0" applyNumberFormat="0" applyBorder="0" applyAlignment="0" applyProtection="0"/>
    <xf numFmtId="0" fontId="85" fillId="105" borderId="0" applyNumberFormat="0" applyBorder="0" applyAlignment="0" applyProtection="0"/>
    <xf numFmtId="0" fontId="85" fillId="105" borderId="0" applyNumberFormat="0" applyBorder="0" applyAlignment="0" applyProtection="0"/>
    <xf numFmtId="0" fontId="85" fillId="106" borderId="0" applyNumberFormat="0" applyBorder="0" applyAlignment="0" applyProtection="0"/>
    <xf numFmtId="0" fontId="85" fillId="107" borderId="0" applyNumberFormat="0" applyBorder="0" applyAlignment="0" applyProtection="0"/>
    <xf numFmtId="0" fontId="85" fillId="107" borderId="0" applyNumberFormat="0" applyBorder="0" applyAlignment="0" applyProtection="0"/>
    <xf numFmtId="0" fontId="85" fillId="108" borderId="0" applyNumberFormat="0" applyBorder="0" applyAlignment="0" applyProtection="0"/>
    <xf numFmtId="0" fontId="85" fillId="109" borderId="0" applyNumberFormat="0" applyBorder="0" applyAlignment="0" applyProtection="0"/>
    <xf numFmtId="0" fontId="85" fillId="109" borderId="0" applyNumberFormat="0" applyBorder="0" applyAlignment="0" applyProtection="0"/>
    <xf numFmtId="0" fontId="85" fillId="110" borderId="0" applyNumberFormat="0" applyBorder="0" applyAlignment="0" applyProtection="0"/>
    <xf numFmtId="0" fontId="85" fillId="111" borderId="0" applyNumberFormat="0" applyBorder="0" applyAlignment="0" applyProtection="0"/>
    <xf numFmtId="0" fontId="85" fillId="111" borderId="0" applyNumberFormat="0" applyBorder="0" applyAlignment="0" applyProtection="0"/>
    <xf numFmtId="0" fontId="85" fillId="112" borderId="0" applyNumberFormat="0" applyBorder="0" applyAlignment="0" applyProtection="0"/>
    <xf numFmtId="0" fontId="85" fillId="113" borderId="0" applyNumberFormat="0" applyBorder="0" applyAlignment="0" applyProtection="0"/>
    <xf numFmtId="0" fontId="85" fillId="113" borderId="0" applyNumberFormat="0" applyBorder="0" applyAlignment="0" applyProtection="0"/>
    <xf numFmtId="0" fontId="194" fillId="95" borderId="0" applyNumberFormat="0" applyBorder="0" applyAlignment="0" applyProtection="0"/>
    <xf numFmtId="0" fontId="194" fillId="95" borderId="0" applyNumberFormat="0" applyBorder="0" applyAlignment="0" applyProtection="0"/>
    <xf numFmtId="0" fontId="194" fillId="114" borderId="0" applyNumberFormat="0" applyBorder="0" applyAlignment="0" applyProtection="0"/>
    <xf numFmtId="0" fontId="194" fillId="114" borderId="0" applyNumberFormat="0" applyBorder="0" applyAlignment="0" applyProtection="0"/>
    <xf numFmtId="0" fontId="194" fillId="115" borderId="0" applyNumberFormat="0" applyBorder="0" applyAlignment="0" applyProtection="0"/>
    <xf numFmtId="0" fontId="194" fillId="115" borderId="0" applyNumberFormat="0" applyBorder="0" applyAlignment="0" applyProtection="0"/>
    <xf numFmtId="0" fontId="194" fillId="116" borderId="0" applyNumberFormat="0" applyBorder="0" applyAlignment="0" applyProtection="0"/>
    <xf numFmtId="0" fontId="194" fillId="116" borderId="0" applyNumberFormat="0" applyBorder="0" applyAlignment="0" applyProtection="0"/>
    <xf numFmtId="0" fontId="194" fillId="90" borderId="0" applyNumberFormat="0" applyBorder="0" applyAlignment="0" applyProtection="0"/>
    <xf numFmtId="0" fontId="194" fillId="90" borderId="0" applyNumberFormat="0" applyBorder="0" applyAlignment="0" applyProtection="0"/>
    <xf numFmtId="0" fontId="194" fillId="117" borderId="0" applyNumberFormat="0" applyBorder="0" applyAlignment="0" applyProtection="0"/>
    <xf numFmtId="0" fontId="194" fillId="117" borderId="0" applyNumberFormat="0" applyBorder="0" applyAlignment="0" applyProtection="0"/>
    <xf numFmtId="0" fontId="194" fillId="93" borderId="0" applyNumberFormat="0" applyBorder="0" applyAlignment="0" applyProtection="0"/>
    <xf numFmtId="0" fontId="194" fillId="93" borderId="0" applyNumberFormat="0" applyBorder="0" applyAlignment="0" applyProtection="0"/>
    <xf numFmtId="0" fontId="194" fillId="118" borderId="0" applyNumberFormat="0" applyBorder="0" applyAlignment="0" applyProtection="0"/>
    <xf numFmtId="0" fontId="194" fillId="118" borderId="0" applyNumberFormat="0" applyBorder="0" applyAlignment="0" applyProtection="0"/>
    <xf numFmtId="0" fontId="194" fillId="96" borderId="0" applyNumberFormat="0" applyBorder="0" applyAlignment="0" applyProtection="0"/>
    <xf numFmtId="0" fontId="194" fillId="96" borderId="0" applyNumberFormat="0" applyBorder="0" applyAlignment="0" applyProtection="0"/>
    <xf numFmtId="0" fontId="194" fillId="119" borderId="0" applyNumberFormat="0" applyBorder="0" applyAlignment="0" applyProtection="0"/>
    <xf numFmtId="0" fontId="194" fillId="119" borderId="0" applyNumberFormat="0" applyBorder="0" applyAlignment="0" applyProtection="0"/>
    <xf numFmtId="0" fontId="194" fillId="120" borderId="0" applyNumberFormat="0" applyBorder="0" applyAlignment="0" applyProtection="0"/>
    <xf numFmtId="0" fontId="194" fillId="120" borderId="0" applyNumberFormat="0" applyBorder="0" applyAlignment="0" applyProtection="0"/>
    <xf numFmtId="0" fontId="194" fillId="121" borderId="0" applyNumberFormat="0" applyBorder="0" applyAlignment="0" applyProtection="0"/>
    <xf numFmtId="0" fontId="194" fillId="121" borderId="0" applyNumberFormat="0" applyBorder="0" applyAlignment="0" applyProtection="0"/>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50" fillId="0" borderId="27">
      <alignment horizontal="center" vertical="center"/>
    </xf>
    <xf numFmtId="0" fontId="195" fillId="122" borderId="0" applyNumberFormat="0" applyBorder="0" applyAlignment="0" applyProtection="0"/>
    <xf numFmtId="0" fontId="195" fillId="122" borderId="0" applyNumberFormat="0" applyBorder="0" applyAlignment="0" applyProtection="0"/>
    <xf numFmtId="0" fontId="32" fillId="60" borderId="28"/>
    <xf numFmtId="0" fontId="32" fillId="60" borderId="28"/>
    <xf numFmtId="0" fontId="32" fillId="60" borderId="28"/>
    <xf numFmtId="0" fontId="32" fillId="60" borderId="28"/>
    <xf numFmtId="0" fontId="32" fillId="60" borderId="28"/>
    <xf numFmtId="0" fontId="32" fillId="60" borderId="28"/>
    <xf numFmtId="0" fontId="32" fillId="60" borderId="28"/>
    <xf numFmtId="0" fontId="32" fillId="60" borderId="28"/>
    <xf numFmtId="0" fontId="56" fillId="37" borderId="29">
      <alignment horizontal="right" vertical="top" wrapText="1"/>
    </xf>
    <xf numFmtId="0" fontId="56" fillId="37" borderId="29">
      <alignment horizontal="right" vertical="top" wrapText="1"/>
    </xf>
    <xf numFmtId="0" fontId="196" fillId="123" borderId="9" applyNumberFormat="0" applyAlignment="0" applyProtection="0"/>
    <xf numFmtId="0" fontId="196" fillId="123" borderId="9" applyNumberFormat="0" applyAlignment="0" applyProtection="0"/>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32" fillId="0" borderId="113"/>
    <xf numFmtId="0" fontId="197" fillId="124" borderId="12" applyNumberFormat="0" applyAlignment="0" applyProtection="0"/>
    <xf numFmtId="0" fontId="197" fillId="124" borderId="12" applyNumberFormat="0" applyAlignment="0" applyProtection="0"/>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0" fontId="34" fillId="65" borderId="0">
      <alignment horizontal="center" wrapText="1"/>
    </xf>
    <xf numFmtId="212" fontId="50" fillId="0" borderId="0" applyFont="0" applyFill="0" applyBorder="0" applyProtection="0">
      <alignment horizontal="right" vertical="top"/>
    </xf>
    <xf numFmtId="41" fontId="34" fillId="0" borderId="0" applyFont="0" applyFill="0" applyBorder="0" applyAlignment="0" applyProtection="0"/>
    <xf numFmtId="41" fontId="34"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3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3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7"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2" fontId="34" fillId="0" borderId="0" applyFont="0" applyFill="0" applyBorder="0" applyAlignment="0" applyProtection="0"/>
    <xf numFmtId="42"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76"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66" fillId="0" borderId="0"/>
    <xf numFmtId="0" fontId="66" fillId="0" borderId="0"/>
    <xf numFmtId="0" fontId="67" fillId="0" borderId="0"/>
    <xf numFmtId="0" fontId="67" fillId="0" borderId="0"/>
    <xf numFmtId="165" fontId="50" fillId="0" borderId="101"/>
    <xf numFmtId="165" fontId="50" fillId="0" borderId="101"/>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41" borderId="113"/>
    <xf numFmtId="0" fontId="34" fillId="65" borderId="0"/>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2" fillId="65" borderId="113">
      <alignment horizontal="left"/>
    </xf>
    <xf numFmtId="0" fontId="53" fillId="65" borderId="0">
      <alignment horizontal="left"/>
    </xf>
    <xf numFmtId="0" fontId="53" fillId="65" borderId="0">
      <alignment horizontal="left"/>
    </xf>
    <xf numFmtId="0" fontId="199" fillId="125" borderId="0" applyNumberFormat="0" applyBorder="0" applyAlignment="0" applyProtection="0"/>
    <xf numFmtId="0" fontId="199" fillId="125" borderId="0" applyNumberFormat="0" applyBorder="0" applyAlignment="0" applyProtection="0"/>
    <xf numFmtId="0" fontId="32" fillId="65" borderId="0" applyNumberFormat="0" applyBorder="0" applyAlignment="0" applyProtection="0"/>
    <xf numFmtId="0" fontId="32" fillId="65" borderId="0" applyNumberFormat="0" applyBorder="0" applyAlignment="0" applyProtection="0"/>
    <xf numFmtId="0" fontId="56" fillId="65" borderId="0">
      <alignment horizontal="right" vertical="top" textRotation="90" wrapText="1"/>
    </xf>
    <xf numFmtId="0" fontId="56" fillId="65" borderId="0">
      <alignment horizontal="right" vertical="top" textRotation="90" wrapText="1"/>
    </xf>
    <xf numFmtId="0" fontId="56" fillId="65" borderId="0">
      <alignment horizontal="right" vertical="top" textRotation="90" wrapText="1"/>
    </xf>
    <xf numFmtId="0" fontId="56" fillId="65" borderId="0">
      <alignment horizontal="right" vertical="top" wrapText="1"/>
    </xf>
    <xf numFmtId="0" fontId="56" fillId="65" borderId="0">
      <alignment horizontal="right" vertical="top" wrapText="1"/>
    </xf>
    <xf numFmtId="0" fontId="56" fillId="65" borderId="0">
      <alignment horizontal="right" vertical="top" textRotation="90" wrapText="1"/>
    </xf>
    <xf numFmtId="0" fontId="124" fillId="0" borderId="45" applyNumberFormat="0" applyProtection="0"/>
    <xf numFmtId="0" fontId="124" fillId="0" borderId="45" applyNumberFormat="0" applyProtection="0"/>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124" fillId="0" borderId="27">
      <alignment horizontal="left" vertical="center"/>
    </xf>
    <xf numFmtId="0" fontId="201" fillId="0" borderId="115" applyNumberFormat="0" applyFill="0" applyAlignment="0" applyProtection="0"/>
    <xf numFmtId="0" fontId="201" fillId="0" borderId="116" applyNumberFormat="0" applyFill="0" applyAlignment="0" applyProtection="0"/>
    <xf numFmtId="0" fontId="201" fillId="0" borderId="117" applyNumberFormat="0" applyFill="0" applyAlignment="0" applyProtection="0"/>
    <xf numFmtId="0" fontId="201" fillId="0" borderId="118" applyNumberFormat="0" applyFill="0" applyAlignment="0" applyProtection="0"/>
    <xf numFmtId="0" fontId="77" fillId="0" borderId="0" applyNumberFormat="0" applyFill="0" applyBorder="0">
      <protection locked="0"/>
    </xf>
    <xf numFmtId="0" fontId="77" fillId="0" borderId="0" applyNumberFormat="0" applyFill="0" applyBorder="0">
      <protection locked="0"/>
    </xf>
    <xf numFmtId="0" fontId="78" fillId="0" borderId="0" applyNumberFormat="0" applyFill="0" applyBorder="0">
      <protection locked="0"/>
    </xf>
    <xf numFmtId="0" fontId="78" fillId="0" borderId="0" applyNumberFormat="0" applyFill="0" applyBorder="0">
      <protection locked="0"/>
    </xf>
    <xf numFmtId="0" fontId="47"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47" fillId="126" borderId="13" applyNumberFormat="0" applyFont="0" applyAlignment="0" applyProtection="0"/>
    <xf numFmtId="0" fontId="101" fillId="0" borderId="0" applyNumberFormat="0" applyFill="0" applyBorder="0">
      <protection locked="0"/>
    </xf>
    <xf numFmtId="0" fontId="79" fillId="0" borderId="0" applyNumberFormat="0" applyFill="0" applyBorder="0">
      <protection locked="0"/>
    </xf>
    <xf numFmtId="0" fontId="79" fillId="0" borderId="0" applyNumberFormat="0" applyFill="0" applyBorder="0">
      <protection locked="0"/>
    </xf>
    <xf numFmtId="0" fontId="77" fillId="0" borderId="0" applyNumberFormat="0" applyFill="0" applyBorder="0" applyAlignment="0" applyProtection="0"/>
    <xf numFmtId="0" fontId="101" fillId="0" borderId="0" applyNumberFormat="0" applyFill="0" applyBorder="0">
      <protection locked="0"/>
    </xf>
    <xf numFmtId="0" fontId="101" fillId="0" borderId="0" applyNumberFormat="0" applyFill="0" applyBorder="0">
      <protection locked="0"/>
    </xf>
    <xf numFmtId="0" fontId="80" fillId="0" borderId="0" applyNumberFormat="0" applyFill="0" applyBorder="0">
      <protection locked="0"/>
    </xf>
    <xf numFmtId="0" fontId="80" fillId="0" borderId="0" applyNumberFormat="0" applyFill="0" applyBorder="0">
      <protection locked="0"/>
    </xf>
    <xf numFmtId="0" fontId="101" fillId="0" borderId="0" applyNumberFormat="0" applyFill="0" applyBorder="0">
      <protection locked="0"/>
    </xf>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32" fillId="41" borderId="113" applyNumberFormat="0" applyBorder="0" applyAlignment="0" applyProtection="0"/>
    <xf numFmtId="0" fontId="204" fillId="127" borderId="9" applyNumberFormat="0" applyAlignment="0" applyProtection="0"/>
    <xf numFmtId="0" fontId="204" fillId="127" borderId="9" applyNumberFormat="0" applyAlignment="0" applyProtection="0"/>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51" fillId="65" borderId="0">
      <alignment horizontal="center"/>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4" fillId="65" borderId="113">
      <alignment horizontal="centerContinuous"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27">
      <alignment wrapText="1"/>
    </xf>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04"/>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
    <xf numFmtId="0" fontId="32" fillId="65" borderId="105">
      <alignment horizontal="center" wrapText="1"/>
    </xf>
    <xf numFmtId="0" fontId="32" fillId="65" borderId="105">
      <alignment horizontal="center" wrapText="1"/>
    </xf>
    <xf numFmtId="0" fontId="32" fillId="65" borderId="105">
      <alignment horizontal="center" wrapText="1"/>
    </xf>
    <xf numFmtId="0" fontId="32" fillId="65" borderId="105">
      <alignment horizontal="center" wrapText="1"/>
    </xf>
    <xf numFmtId="0" fontId="32" fillId="65" borderId="105">
      <alignment horizontal="center" wrapText="1"/>
    </xf>
    <xf numFmtId="0" fontId="32" fillId="65" borderId="105">
      <alignment horizontal="center" wrapText="1"/>
    </xf>
    <xf numFmtId="0" fontId="32" fillId="65" borderId="105">
      <alignment horizontal="center" wrapText="1"/>
    </xf>
    <xf numFmtId="0" fontId="32" fillId="65" borderId="105">
      <alignment horizontal="center" wrapText="1"/>
    </xf>
    <xf numFmtId="0" fontId="32" fillId="65" borderId="105">
      <alignment horizontal="center"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206" fillId="128" borderId="0" applyNumberFormat="0" applyBorder="0" applyAlignment="0" applyProtection="0"/>
    <xf numFmtId="0" fontId="206" fillId="12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7" fontId="271" fillId="0" borderId="0"/>
    <xf numFmtId="187" fontId="271" fillId="0" borderId="0"/>
    <xf numFmtId="0" fontId="106" fillId="0" borderId="0"/>
    <xf numFmtId="0" fontId="85"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applyNumberFormat="0" applyFill="0" applyBorder="0" applyAlignment="0" applyProtection="0"/>
    <xf numFmtId="0" fontId="8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0"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53" fillId="0" borderId="0"/>
    <xf numFmtId="0" fontId="47" fillId="0" borderId="0"/>
    <xf numFmtId="0" fontId="106" fillId="0" borderId="0"/>
    <xf numFmtId="0" fontId="88" fillId="0" borderId="0"/>
    <xf numFmtId="0" fontId="106"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0" borderId="0"/>
    <xf numFmtId="0" fontId="47" fillId="0" borderId="0"/>
    <xf numFmtId="0" fontId="47" fillId="0" borderId="0"/>
    <xf numFmtId="0" fontId="106" fillId="0" borderId="0"/>
    <xf numFmtId="0" fontId="49" fillId="0" borderId="0"/>
    <xf numFmtId="0" fontId="47" fillId="0" borderId="0"/>
    <xf numFmtId="0" fontId="47" fillId="0" borderId="0"/>
    <xf numFmtId="0" fontId="34"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7" fillId="0" borderId="0"/>
    <xf numFmtId="0" fontId="47" fillId="0" borderId="0"/>
    <xf numFmtId="0" fontId="47" fillId="0" borderId="0"/>
    <xf numFmtId="0" fontId="47" fillId="0" borderId="0"/>
    <xf numFmtId="0" fontId="47" fillId="0" borderId="0"/>
    <xf numFmtId="0" fontId="47" fillId="0" borderId="0"/>
    <xf numFmtId="0" fontId="53"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3" fillId="0" borderId="0"/>
    <xf numFmtId="0" fontId="34" fillId="0" borderId="0"/>
    <xf numFmtId="0" fontId="47" fillId="0" borderId="0"/>
    <xf numFmtId="0" fontId="53"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applyNumberFormat="0" applyFill="0" applyBorder="0" applyAlignment="0" applyProtection="0"/>
    <xf numFmtId="0" fontId="106" fillId="0" borderId="0"/>
    <xf numFmtId="0" fontId="34"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applyNumberFormat="0" applyFill="0" applyBorder="0" applyAlignment="0" applyProtection="0"/>
    <xf numFmtId="0" fontId="47" fillId="0" borderId="0"/>
    <xf numFmtId="0" fontId="272" fillId="0" borderId="0"/>
    <xf numFmtId="0" fontId="272" fillId="0" borderId="0"/>
    <xf numFmtId="0" fontId="272"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6" fillId="0" borderId="0"/>
    <xf numFmtId="0" fontId="5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5" fillId="0" borderId="0"/>
    <xf numFmtId="0" fontId="85" fillId="0" borderId="0"/>
    <xf numFmtId="0" fontId="86" fillId="0" borderId="0"/>
    <xf numFmtId="0" fontId="85" fillId="0" borderId="0"/>
    <xf numFmtId="0" fontId="86" fillId="0" borderId="0"/>
    <xf numFmtId="0" fontId="86" fillId="0" borderId="0"/>
    <xf numFmtId="0" fontId="86" fillId="0" borderId="0"/>
    <xf numFmtId="0" fontId="86" fillId="0" borderId="0"/>
    <xf numFmtId="0" fontId="47" fillId="0" borderId="0"/>
    <xf numFmtId="0" fontId="47" fillId="0" borderId="0"/>
    <xf numFmtId="0" fontId="47" fillId="0" borderId="0"/>
    <xf numFmtId="0" fontId="106" fillId="0" borderId="0"/>
    <xf numFmtId="0" fontId="47" fillId="0" borderId="0"/>
    <xf numFmtId="0" fontId="47" fillId="0" borderId="0"/>
    <xf numFmtId="0" fontId="86" fillId="0" borderId="0"/>
    <xf numFmtId="0" fontId="86" fillId="0" borderId="0"/>
    <xf numFmtId="0" fontId="86" fillId="0" borderId="0"/>
    <xf numFmtId="0" fontId="86" fillId="0" borderId="0"/>
    <xf numFmtId="0" fontId="34" fillId="0" borderId="0"/>
    <xf numFmtId="0" fontId="86" fillId="0" borderId="0"/>
    <xf numFmtId="0" fontId="86" fillId="0" borderId="0"/>
    <xf numFmtId="0" fontId="86" fillId="0" borderId="0"/>
    <xf numFmtId="0" fontId="86" fillId="0" borderId="0"/>
    <xf numFmtId="0" fontId="47" fillId="0" borderId="0"/>
    <xf numFmtId="0" fontId="47" fillId="0" borderId="0"/>
    <xf numFmtId="0" fontId="47" fillId="0" borderId="0"/>
    <xf numFmtId="0" fontId="34" fillId="0" borderId="0"/>
    <xf numFmtId="0" fontId="86" fillId="0" borderId="0"/>
    <xf numFmtId="0" fontId="86" fillId="0" borderId="0"/>
    <xf numFmtId="0" fontId="86" fillId="0" borderId="0"/>
    <xf numFmtId="0" fontId="86" fillId="0" borderId="0"/>
    <xf numFmtId="0" fontId="47" fillId="0" borderId="0"/>
    <xf numFmtId="0" fontId="47" fillId="0" borderId="0"/>
    <xf numFmtId="0" fontId="47" fillId="0" borderId="0"/>
    <xf numFmtId="0" fontId="3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2" fillId="0" borderId="0" applyNumberFormat="0" applyFill="0" applyBorder="0">
      <alignment vertical="top"/>
    </xf>
    <xf numFmtId="0" fontId="122" fillId="0" borderId="0" applyNumberFormat="0" applyFill="0" applyBorder="0">
      <alignment vertical="top"/>
    </xf>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87"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87"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6" borderId="13"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6" borderId="13" applyNumberFormat="0" applyFont="0" applyAlignment="0" applyProtection="0"/>
    <xf numFmtId="0" fontId="207" fillId="123" borderId="10" applyNumberFormat="0" applyAlignment="0" applyProtection="0"/>
    <xf numFmtId="0" fontId="207" fillId="123" borderId="10"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34" fillId="0" borderId="0" applyNumberFormat="0" applyFill="0" applyBorder="0" applyAlignment="0" applyProtection="0"/>
    <xf numFmtId="9" fontId="34" fillId="0" borderId="0" applyFont="0" applyFill="0" applyBorder="0" applyAlignment="0" applyProtection="0"/>
    <xf numFmtId="9" fontId="85"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34" fillId="0" borderId="0" applyNumberForma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5"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34" fillId="0" borderId="0" applyNumberForma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34" fillId="0" borderId="0" applyNumberFormat="0" applyFill="0" applyBorder="0" applyAlignment="0" applyProtection="0"/>
    <xf numFmtId="9" fontId="87"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7"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applyFont="0" applyFill="0" applyBorder="0" applyAlignment="0" applyProtection="0"/>
    <xf numFmtId="9" fontId="87"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34" fillId="0" borderId="0" applyNumberForma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2"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72" fillId="0" borderId="0" applyFont="0" applyFill="0" applyBorder="0" applyAlignment="0" applyProtection="0"/>
    <xf numFmtId="9" fontId="85"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53" fillId="0" borderId="0" applyFont="0" applyFill="0" applyBorder="0" applyAlignment="0" applyProtection="0"/>
    <xf numFmtId="9" fontId="85"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applyFont="0" applyFill="0" applyBorder="0" applyAlignment="0" applyProtection="0"/>
    <xf numFmtId="9" fontId="87"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5"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5" fillId="0" borderId="0" applyFont="0" applyFill="0" applyBorder="0" applyAlignment="0" applyProtection="0"/>
    <xf numFmtId="9" fontId="85"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5" fillId="0" borderId="0" applyFont="0" applyFill="0" applyBorder="0" applyAlignment="0" applyProtection="0"/>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32" fillId="65" borderId="113"/>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60" fillId="65" borderId="113">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94" fillId="65" borderId="98">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9">
      <alignment horizontal="left" vertical="top" wrapText="1"/>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60" fillId="65" borderId="98">
      <alignment horizontal="left" vertical="top"/>
    </xf>
    <xf numFmtId="0" fontId="73" fillId="37" borderId="0">
      <alignment horizontal="left"/>
    </xf>
    <xf numFmtId="0" fontId="73" fillId="37" borderId="0">
      <alignment horizontal="left"/>
    </xf>
    <xf numFmtId="0" fontId="82" fillId="37" borderId="0">
      <alignment horizontal="left" wrapText="1"/>
    </xf>
    <xf numFmtId="0" fontId="82" fillId="37" borderId="0">
      <alignment horizontal="left" wrapText="1"/>
    </xf>
    <xf numFmtId="0" fontId="73" fillId="37" borderId="0">
      <alignment horizontal="left"/>
    </xf>
    <xf numFmtId="0" fontId="73" fillId="37" borderId="0">
      <alignment horizontal="left"/>
    </xf>
    <xf numFmtId="0" fontId="273" fillId="0" borderId="40"/>
    <xf numFmtId="0" fontId="273" fillId="0" borderId="40"/>
    <xf numFmtId="0" fontId="274" fillId="0" borderId="0"/>
    <xf numFmtId="0" fontId="274" fillId="0" borderId="0"/>
    <xf numFmtId="0" fontId="275" fillId="0" borderId="0"/>
    <xf numFmtId="0" fontId="275" fillId="0" borderId="0"/>
    <xf numFmtId="49" fontId="122" fillId="0" borderId="0" applyFill="0" applyBorder="0" applyProtection="0"/>
    <xf numFmtId="49" fontId="122" fillId="0" borderId="0" applyFill="0" applyBorder="0" applyProtection="0"/>
    <xf numFmtId="0" fontId="73" fillId="37" borderId="0">
      <alignment horizontal="left"/>
    </xf>
    <xf numFmtId="0" fontId="73" fillId="37" borderId="0">
      <alignment horizontal="left"/>
    </xf>
    <xf numFmtId="0" fontId="276" fillId="0" borderId="0"/>
    <xf numFmtId="0" fontId="276" fillId="0" borderId="0"/>
    <xf numFmtId="43" fontId="53" fillId="0" borderId="0" applyFont="0" applyFill="0" applyBorder="0" applyAlignment="0" applyProtection="0"/>
    <xf numFmtId="0" fontId="90" fillId="126" borderId="13" applyNumberFormat="0" applyFont="0" applyAlignment="0" applyProtection="0"/>
    <xf numFmtId="0" fontId="99" fillId="126" borderId="13" applyNumberFormat="0" applyFont="0" applyAlignment="0" applyProtection="0"/>
    <xf numFmtId="0" fontId="99" fillId="126" borderId="13" applyNumberFormat="0" applyFont="0" applyAlignment="0" applyProtection="0"/>
    <xf numFmtId="0" fontId="99" fillId="126" borderId="13" applyNumberFormat="0" applyFont="0" applyAlignment="0" applyProtection="0"/>
    <xf numFmtId="0" fontId="99" fillId="126" borderId="13" applyNumberFormat="0" applyFont="0" applyAlignment="0" applyProtection="0"/>
    <xf numFmtId="0" fontId="90" fillId="126" borderId="13" applyNumberFormat="0" applyFont="0" applyAlignment="0" applyProtection="0"/>
    <xf numFmtId="0" fontId="277" fillId="0" borderId="0">
      <alignment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60" fillId="67" borderId="108">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53" fillId="129" borderId="119" applyNumberFormat="0" applyFont="0" applyAlignment="0" applyProtection="0"/>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121">
      <alignment wrapText="1"/>
    </xf>
    <xf numFmtId="0" fontId="32" fillId="65" borderId="121">
      <alignment wrapText="1"/>
    </xf>
    <xf numFmtId="0" fontId="53" fillId="129" borderId="119" applyNumberFormat="0" applyFont="0" applyAlignment="0" applyProtection="0"/>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32" fillId="65" borderId="121">
      <alignment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65" borderId="2">
      <alignment horizontal="centerContinuous" wrapText="1"/>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41" borderId="2" applyNumberFormat="0" applyBorder="0" applyAlignment="0" applyProtection="0"/>
    <xf numFmtId="0" fontId="32" fillId="41" borderId="2" applyNumberFormat="0" applyBorder="0" applyAlignment="0" applyProtection="0"/>
    <xf numFmtId="0" fontId="53" fillId="129" borderId="119" applyNumberFormat="0" applyFont="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32" fillId="41" borderId="2" applyNumberFormat="0" applyBorder="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124" fillId="0" borderId="121">
      <alignment horizontal="left" vertical="center"/>
    </xf>
    <xf numFmtId="0" fontId="124" fillId="0" borderId="121">
      <alignment horizontal="left"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124" fillId="0" borderId="121">
      <alignment horizontal="left"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124" fillId="0" borderId="121">
      <alignment horizontal="left"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2" fillId="65" borderId="2">
      <alignment horizontal="left"/>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2" fillId="65" borderId="2">
      <alignment horizontal="left"/>
    </xf>
    <xf numFmtId="0" fontId="52" fillId="65" borderId="2">
      <alignment horizontal="left"/>
    </xf>
    <xf numFmtId="0" fontId="53" fillId="129" borderId="119" applyNumberFormat="0" applyFont="0" applyAlignment="0" applyProtection="0"/>
    <xf numFmtId="0" fontId="52" fillId="65" borderId="2">
      <alignment horizontal="left"/>
    </xf>
    <xf numFmtId="0" fontId="34" fillId="41" borderId="2"/>
    <xf numFmtId="0" fontId="34" fillId="41" borderId="2"/>
    <xf numFmtId="0" fontId="34" fillId="41" borderId="2"/>
    <xf numFmtId="0" fontId="34" fillId="41" borderId="2"/>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34" fillId="41" borderId="2"/>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34" fillId="41" borderId="2"/>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53" fillId="129" borderId="119" applyNumberFormat="0" applyFont="0" applyAlignment="0" applyProtection="0"/>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34" fillId="41" borderId="2"/>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34" fillId="41" borderId="2"/>
    <xf numFmtId="0" fontId="34" fillId="41" borderId="2"/>
    <xf numFmtId="0" fontId="34" fillId="41" borderId="2"/>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34" fillId="41" borderId="2"/>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60" fillId="67" borderId="114">
      <alignment horizontal="left" vertical="top" wrapText="1"/>
    </xf>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32" fillId="0" borderId="2"/>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0" fillId="0" borderId="121">
      <alignment horizontal="center" vertical="center"/>
    </xf>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53" fillId="129" borderId="119" applyNumberFormat="0" applyFont="0" applyAlignment="0" applyProtection="0"/>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32" fillId="65" borderId="2"/>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60" fillId="65" borderId="2">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94" fillId="65" borderId="26">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120">
      <alignment horizontal="left" vertical="top" wrapText="1"/>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60" fillId="65" borderId="26">
      <alignment horizontal="left" vertical="top"/>
    </xf>
    <xf numFmtId="0" fontId="286" fillId="0" borderId="0"/>
    <xf numFmtId="0" fontId="3" fillId="8" borderId="13"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13"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88" fillId="0" borderId="0"/>
    <xf numFmtId="0" fontId="1" fillId="8" borderId="13"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1" fillId="0" borderId="0"/>
    <xf numFmtId="0" fontId="47" fillId="0" borderId="0"/>
  </cellStyleXfs>
  <cellXfs count="1488">
    <xf numFmtId="0" fontId="0" fillId="0" borderId="0" xfId="0"/>
    <xf numFmtId="0" fontId="0" fillId="0" borderId="0" xfId="0" applyFont="1"/>
    <xf numFmtId="0" fontId="0" fillId="0" borderId="0" xfId="0" applyAlignment="1">
      <alignment horizontal="left"/>
    </xf>
    <xf numFmtId="0" fontId="0" fillId="0" borderId="0" xfId="0" applyFill="1" applyBorder="1"/>
    <xf numFmtId="0" fontId="31" fillId="33" borderId="15" xfId="0" applyFont="1" applyFill="1" applyBorder="1" applyAlignment="1">
      <alignment vertical="top" wrapText="1"/>
    </xf>
    <xf numFmtId="0" fontId="14" fillId="0" borderId="0" xfId="1"/>
    <xf numFmtId="0" fontId="39" fillId="34" borderId="15" xfId="0" applyFont="1" applyFill="1" applyBorder="1" applyAlignment="1">
      <alignment horizontal="center" vertical="top" wrapText="1"/>
    </xf>
    <xf numFmtId="0" fontId="0" fillId="0" borderId="0" xfId="0" applyAlignment="1">
      <alignment horizontal="center"/>
    </xf>
    <xf numFmtId="0" fontId="0" fillId="0" borderId="0" xfId="0" applyBorder="1" applyAlignment="1">
      <alignment horizontal="right"/>
    </xf>
    <xf numFmtId="0" fontId="44" fillId="40" borderId="15" xfId="0" applyFont="1" applyFill="1" applyBorder="1" applyAlignment="1">
      <alignment horizontal="center"/>
    </xf>
    <xf numFmtId="0" fontId="32" fillId="0" borderId="15" xfId="0" applyNumberFormat="1" applyFont="1" applyBorder="1" applyAlignment="1">
      <alignment horizontal="right"/>
    </xf>
    <xf numFmtId="0" fontId="32" fillId="38" borderId="15" xfId="0" applyNumberFormat="1" applyFont="1" applyFill="1" applyBorder="1" applyAlignment="1">
      <alignment horizontal="right"/>
    </xf>
    <xf numFmtId="0" fontId="38" fillId="33" borderId="15" xfId="0" applyFont="1" applyFill="1" applyBorder="1" applyAlignment="1">
      <alignment vertical="top" wrapText="1"/>
    </xf>
    <xf numFmtId="165" fontId="0" fillId="0" borderId="0" xfId="0" applyNumberFormat="1"/>
    <xf numFmtId="166" fontId="0" fillId="0" borderId="0" xfId="0" applyNumberFormat="1"/>
    <xf numFmtId="0" fontId="41" fillId="34" borderId="15" xfId="0" applyFont="1" applyFill="1" applyBorder="1" applyAlignment="1">
      <alignment horizontal="center" vertical="top" wrapText="1"/>
    </xf>
    <xf numFmtId="0" fontId="43" fillId="33" borderId="15" xfId="0" applyFont="1" applyFill="1" applyBorder="1" applyAlignment="1">
      <alignment wrapText="1"/>
    </xf>
    <xf numFmtId="0" fontId="31" fillId="33" borderId="0" xfId="0" applyFont="1" applyFill="1" applyBorder="1" applyAlignment="1">
      <alignment vertical="top" wrapText="1"/>
    </xf>
    <xf numFmtId="0" fontId="31" fillId="0" borderId="0" xfId="0" applyFont="1" applyAlignment="1">
      <alignment horizontal="left"/>
    </xf>
    <xf numFmtId="0" fontId="38" fillId="0" borderId="0" xfId="0" applyFont="1" applyAlignment="1">
      <alignment horizontal="left"/>
    </xf>
    <xf numFmtId="0" fontId="0" fillId="0" borderId="0" xfId="0"/>
    <xf numFmtId="2" fontId="0" fillId="0" borderId="0" xfId="0" applyNumberFormat="1"/>
    <xf numFmtId="2" fontId="13" fillId="0" borderId="0" xfId="0" applyNumberFormat="1" applyFont="1" applyBorder="1" applyAlignment="1">
      <alignment horizontal="right" vertical="center" wrapText="1"/>
    </xf>
    <xf numFmtId="0" fontId="43" fillId="0" borderId="0" xfId="0" applyFont="1" applyAlignment="1">
      <alignment horizontal="left"/>
    </xf>
    <xf numFmtId="1" fontId="0" fillId="0" borderId="0" xfId="0" applyNumberFormat="1"/>
    <xf numFmtId="0" fontId="0" fillId="0" borderId="0" xfId="0" applyFill="1"/>
    <xf numFmtId="0" fontId="12" fillId="0" borderId="0" xfId="0" applyFont="1" applyAlignment="1">
      <alignment horizontal="left" vertical="center"/>
    </xf>
    <xf numFmtId="0" fontId="41" fillId="34" borderId="42" xfId="0" applyFont="1" applyFill="1" applyBorder="1" applyAlignment="1">
      <alignment horizontal="center" vertical="top" wrapText="1"/>
    </xf>
    <xf numFmtId="0" fontId="116" fillId="0" borderId="0" xfId="0" applyFont="1" applyFill="1" applyBorder="1" applyAlignment="1">
      <alignment horizontal="left" vertical="center" wrapText="1"/>
    </xf>
    <xf numFmtId="0" fontId="118" fillId="0" borderId="1" xfId="0" applyFont="1" applyBorder="1" applyAlignment="1">
      <alignment vertical="center"/>
    </xf>
    <xf numFmtId="0" fontId="117" fillId="0" borderId="0" xfId="0" applyFont="1" applyFill="1" applyBorder="1" applyAlignment="1">
      <alignment horizontal="left" vertical="center" wrapText="1"/>
    </xf>
    <xf numFmtId="0" fontId="12" fillId="0" borderId="0" xfId="0" applyFont="1" applyFill="1" applyBorder="1" applyAlignment="1">
      <alignment horizontal="right" vertical="center" wrapText="1"/>
    </xf>
    <xf numFmtId="2" fontId="116" fillId="0" borderId="0" xfId="0" applyNumberFormat="1" applyFont="1" applyBorder="1" applyAlignment="1">
      <alignment horizontal="center" vertical="center" wrapText="1"/>
    </xf>
    <xf numFmtId="2" fontId="116" fillId="0" borderId="1" xfId="0" applyNumberFormat="1" applyFont="1" applyBorder="1" applyAlignment="1">
      <alignment horizontal="center" vertical="center" wrapText="1"/>
    </xf>
    <xf numFmtId="0" fontId="118" fillId="0" borderId="1" xfId="0" applyFont="1" applyBorder="1" applyAlignment="1">
      <alignment horizontal="center" vertical="center" wrapText="1"/>
    </xf>
    <xf numFmtId="2" fontId="117" fillId="0" borderId="0" xfId="0" applyNumberFormat="1" applyFont="1" applyBorder="1" applyAlignment="1">
      <alignment horizontal="center" vertical="center" wrapText="1"/>
    </xf>
    <xf numFmtId="2" fontId="116" fillId="0" borderId="3" xfId="0" applyNumberFormat="1" applyFont="1" applyBorder="1" applyAlignment="1">
      <alignment horizontal="center" vertical="center" wrapText="1"/>
    </xf>
    <xf numFmtId="2" fontId="116" fillId="0" borderId="0" xfId="0" applyNumberFormat="1" applyFont="1" applyFill="1" applyBorder="1" applyAlignment="1">
      <alignment horizontal="center" vertical="center" wrapText="1"/>
    </xf>
    <xf numFmtId="4" fontId="116" fillId="0" borderId="0" xfId="0" applyNumberFormat="1" applyFont="1" applyFill="1" applyBorder="1" applyAlignment="1">
      <alignment horizontal="center" vertical="center" wrapText="1"/>
    </xf>
    <xf numFmtId="2" fontId="117" fillId="0" borderId="0" xfId="0" applyNumberFormat="1" applyFont="1" applyFill="1" applyBorder="1" applyAlignment="1">
      <alignment horizontal="center" vertical="center" wrapText="1"/>
    </xf>
    <xf numFmtId="2" fontId="117" fillId="0" borderId="44" xfId="0" applyNumberFormat="1" applyFont="1" applyBorder="1" applyAlignment="1">
      <alignment horizontal="center" vertical="center" wrapText="1"/>
    </xf>
    <xf numFmtId="0" fontId="0" fillId="0" borderId="0" xfId="0" applyFill="1" applyBorder="1" applyAlignment="1">
      <alignment horizontal="center"/>
    </xf>
    <xf numFmtId="0" fontId="14" fillId="0" borderId="0" xfId="1" applyAlignment="1">
      <alignment horizontal="center"/>
    </xf>
    <xf numFmtId="0" fontId="11" fillId="0" borderId="1" xfId="0" applyFont="1" applyBorder="1" applyAlignment="1">
      <alignment horizontal="center" vertical="center" wrapText="1"/>
    </xf>
    <xf numFmtId="0" fontId="116" fillId="0" borderId="0" xfId="0" applyFont="1" applyBorder="1" applyAlignment="1">
      <alignment vertical="center"/>
    </xf>
    <xf numFmtId="0" fontId="130" fillId="0" borderId="47" xfId="0" applyFont="1" applyBorder="1" applyAlignment="1">
      <alignment horizontal="left" vertical="center" wrapText="1"/>
    </xf>
    <xf numFmtId="0" fontId="131" fillId="0" borderId="0" xfId="0" applyFont="1" applyAlignment="1">
      <alignment horizontal="left" vertical="center" wrapText="1"/>
    </xf>
    <xf numFmtId="0" fontId="132" fillId="0" borderId="47" xfId="0" applyFont="1" applyBorder="1" applyAlignment="1">
      <alignment vertical="center" wrapText="1"/>
    </xf>
    <xf numFmtId="0" fontId="0" fillId="0" borderId="0" xfId="0" applyBorder="1" applyAlignment="1">
      <alignment horizontal="center"/>
    </xf>
    <xf numFmtId="0" fontId="116" fillId="0" borderId="0" xfId="0" applyFont="1" applyBorder="1" applyAlignment="1">
      <alignment horizontal="left" vertical="center"/>
    </xf>
    <xf numFmtId="0" fontId="116" fillId="0" borderId="44" xfId="0" applyFont="1" applyFill="1" applyBorder="1" applyAlignment="1">
      <alignment horizontal="left" vertical="center" wrapText="1"/>
    </xf>
    <xf numFmtId="0" fontId="132" fillId="0" borderId="44" xfId="0" applyFont="1" applyBorder="1" applyAlignment="1">
      <alignment vertical="center" wrapText="1"/>
    </xf>
    <xf numFmtId="0" fontId="130" fillId="0" borderId="44" xfId="0" applyFont="1" applyBorder="1" applyAlignment="1">
      <alignment horizontal="left" vertical="center" wrapText="1"/>
    </xf>
    <xf numFmtId="0" fontId="103" fillId="0" borderId="15" xfId="972" applyFont="1" applyBorder="1" applyAlignment="1">
      <alignment horizontal="left" wrapText="1"/>
    </xf>
    <xf numFmtId="0" fontId="10" fillId="0" borderId="0" xfId="972"/>
    <xf numFmtId="0" fontId="43" fillId="33" borderId="15" xfId="972" applyFont="1" applyFill="1" applyBorder="1" applyAlignment="1">
      <alignment wrapText="1"/>
    </xf>
    <xf numFmtId="0" fontId="44" fillId="40" borderId="15" xfId="972" applyFont="1" applyFill="1" applyBorder="1" applyAlignment="1">
      <alignment horizontal="center"/>
    </xf>
    <xf numFmtId="0" fontId="31" fillId="33" borderId="15" xfId="972" applyFont="1" applyFill="1" applyBorder="1" applyAlignment="1">
      <alignment vertical="top" wrapText="1"/>
    </xf>
    <xf numFmtId="0" fontId="132" fillId="0" borderId="0" xfId="972" applyFont="1"/>
    <xf numFmtId="192" fontId="136" fillId="0" borderId="0" xfId="972" applyNumberFormat="1" applyFont="1" applyFill="1" applyBorder="1" applyAlignment="1">
      <alignment horizontal="right"/>
    </xf>
    <xf numFmtId="192" fontId="136" fillId="73" borderId="0" xfId="972" applyNumberFormat="1" applyFont="1" applyFill="1" applyBorder="1" applyAlignment="1">
      <alignment horizontal="right"/>
    </xf>
    <xf numFmtId="0" fontId="38" fillId="33" borderId="15" xfId="972" applyFont="1" applyFill="1" applyBorder="1" applyAlignment="1">
      <alignment vertical="top" wrapText="1"/>
    </xf>
    <xf numFmtId="0" fontId="38" fillId="33" borderId="48" xfId="972" applyFont="1" applyFill="1" applyBorder="1" applyAlignment="1">
      <alignment vertical="top" wrapText="1"/>
    </xf>
    <xf numFmtId="0" fontId="44" fillId="40" borderId="48" xfId="972" applyFont="1" applyFill="1" applyBorder="1" applyAlignment="1">
      <alignment horizontal="center"/>
    </xf>
    <xf numFmtId="0" fontId="10" fillId="0" borderId="1" xfId="972" applyBorder="1"/>
    <xf numFmtId="0" fontId="44" fillId="40" borderId="23" xfId="972" applyFont="1" applyFill="1" applyBorder="1" applyAlignment="1">
      <alignment horizontal="center"/>
    </xf>
    <xf numFmtId="192" fontId="32" fillId="0" borderId="15" xfId="972" applyNumberFormat="1" applyFont="1" applyBorder="1" applyAlignment="1">
      <alignment horizontal="right"/>
    </xf>
    <xf numFmtId="0" fontId="137" fillId="33" borderId="23" xfId="972" applyFont="1" applyFill="1" applyBorder="1" applyAlignment="1">
      <alignment vertical="top" wrapText="1"/>
    </xf>
    <xf numFmtId="0" fontId="138" fillId="0" borderId="0" xfId="972" applyFont="1"/>
    <xf numFmtId="0" fontId="139" fillId="0" borderId="42" xfId="972" applyFont="1" applyFill="1" applyBorder="1" applyAlignment="1">
      <alignment vertical="top" wrapText="1"/>
    </xf>
    <xf numFmtId="2" fontId="0" fillId="0" borderId="0" xfId="0" applyNumberFormat="1" applyProtection="1">
      <protection locked="0"/>
    </xf>
    <xf numFmtId="0" fontId="0" fillId="0" borderId="0" xfId="0" applyFill="1" applyBorder="1" applyAlignment="1">
      <alignment horizontal="left"/>
    </xf>
    <xf numFmtId="0" fontId="37" fillId="0" borderId="0" xfId="973"/>
    <xf numFmtId="195" fontId="134" fillId="0" borderId="0" xfId="0" applyNumberFormat="1" applyFont="1"/>
    <xf numFmtId="0" fontId="32" fillId="0" borderId="15" xfId="973" applyFont="1" applyBorder="1"/>
    <xf numFmtId="195" fontId="32" fillId="0" borderId="15" xfId="0" applyNumberFormat="1" applyFont="1" applyBorder="1" applyAlignment="1">
      <alignment horizontal="right"/>
    </xf>
    <xf numFmtId="195" fontId="32" fillId="38" borderId="15" xfId="0" applyNumberFormat="1" applyFont="1" applyFill="1" applyBorder="1" applyAlignment="1">
      <alignment horizontal="right"/>
    </xf>
    <xf numFmtId="195" fontId="105" fillId="38" borderId="15" xfId="0" applyNumberFormat="1" applyFont="1" applyFill="1" applyBorder="1" applyAlignment="1">
      <alignment horizontal="right"/>
    </xf>
    <xf numFmtId="0" fontId="103" fillId="0" borderId="15" xfId="0" applyFont="1" applyBorder="1" applyAlignment="1">
      <alignment horizontal="left"/>
    </xf>
    <xf numFmtId="0" fontId="103" fillId="0" borderId="15" xfId="972" applyFont="1" applyBorder="1" applyAlignment="1">
      <alignment horizontal="left"/>
    </xf>
    <xf numFmtId="0" fontId="0" fillId="0" borderId="0" xfId="0" applyAlignment="1"/>
    <xf numFmtId="0" fontId="0" fillId="36" borderId="0" xfId="0" applyFill="1" applyBorder="1" applyAlignment="1">
      <alignment vertical="center"/>
    </xf>
    <xf numFmtId="0" fontId="0" fillId="0" borderId="0" xfId="0" applyBorder="1" applyAlignment="1"/>
    <xf numFmtId="0" fontId="0" fillId="0" borderId="0" xfId="0" applyFill="1" applyBorder="1" applyAlignment="1"/>
    <xf numFmtId="0" fontId="133" fillId="0" borderId="0" xfId="1" applyFont="1" applyBorder="1" applyAlignment="1"/>
    <xf numFmtId="0" fontId="157" fillId="0" borderId="0" xfId="0" applyFont="1" applyFill="1" applyAlignment="1"/>
    <xf numFmtId="0" fontId="0" fillId="71" borderId="0" xfId="0" applyFill="1"/>
    <xf numFmtId="191" fontId="32" fillId="0" borderId="15" xfId="0" applyNumberFormat="1" applyFont="1" applyBorder="1" applyAlignment="1">
      <alignment horizontal="right"/>
    </xf>
    <xf numFmtId="191" fontId="32" fillId="38" borderId="15" xfId="0" applyNumberFormat="1" applyFont="1" applyFill="1" applyBorder="1" applyAlignment="1">
      <alignment horizontal="right"/>
    </xf>
    <xf numFmtId="0" fontId="45" fillId="40" borderId="15" xfId="0" applyFont="1" applyFill="1" applyBorder="1" applyAlignment="1">
      <alignment horizontal="center"/>
    </xf>
    <xf numFmtId="0" fontId="115" fillId="0" borderId="0" xfId="0" applyFont="1" applyAlignment="1">
      <alignment wrapText="1"/>
    </xf>
    <xf numFmtId="0" fontId="44" fillId="40" borderId="0" xfId="0" applyFont="1" applyFill="1" applyBorder="1" applyAlignment="1">
      <alignment horizontal="center"/>
    </xf>
    <xf numFmtId="0" fontId="32" fillId="0" borderId="0" xfId="0" applyNumberFormat="1" applyFont="1" applyBorder="1" applyAlignment="1">
      <alignment horizontal="right"/>
    </xf>
    <xf numFmtId="1" fontId="11" fillId="0" borderId="0" xfId="0" applyNumberFormat="1" applyFont="1"/>
    <xf numFmtId="0" fontId="11" fillId="0" borderId="0" xfId="0" applyFont="1"/>
    <xf numFmtId="0" fontId="0" fillId="0" borderId="0" xfId="0" applyFill="1" applyAlignment="1">
      <alignment horizontal="left"/>
    </xf>
    <xf numFmtId="0" fontId="0" fillId="0" borderId="0" xfId="0" applyFill="1" applyAlignment="1">
      <alignment horizontal="center"/>
    </xf>
    <xf numFmtId="0" fontId="49" fillId="0" borderId="0" xfId="0" applyFont="1"/>
    <xf numFmtId="0" fontId="32" fillId="0" borderId="0" xfId="2654" applyFont="1" applyFill="1" applyBorder="1" applyAlignment="1"/>
    <xf numFmtId="0" fontId="32" fillId="0" borderId="0" xfId="2654" applyFont="1" applyFill="1" applyBorder="1" applyAlignment="1">
      <alignment vertical="center"/>
    </xf>
    <xf numFmtId="0" fontId="32" fillId="0" borderId="0" xfId="791" applyFont="1" applyFill="1" applyBorder="1" applyAlignment="1">
      <alignment vertical="center"/>
    </xf>
    <xf numFmtId="179" fontId="32" fillId="0" borderId="0" xfId="2654" applyNumberFormat="1" applyFont="1" applyFill="1" applyBorder="1" applyAlignment="1">
      <alignment vertical="center"/>
    </xf>
    <xf numFmtId="179" fontId="32" fillId="0" borderId="0" xfId="791" applyNumberFormat="1" applyFont="1" applyFill="1" applyBorder="1" applyAlignment="1">
      <alignment vertical="center"/>
    </xf>
    <xf numFmtId="1" fontId="32" fillId="0" borderId="56" xfId="2655" applyNumberFormat="1" applyFont="1" applyFill="1" applyBorder="1" applyAlignment="1" applyProtection="1">
      <alignment horizontal="center" vertical="center"/>
    </xf>
    <xf numFmtId="1" fontId="32" fillId="35" borderId="57" xfId="2655" applyNumberFormat="1" applyFont="1" applyFill="1" applyBorder="1" applyAlignment="1" applyProtection="1">
      <alignment horizontal="left"/>
    </xf>
    <xf numFmtId="1" fontId="32" fillId="35" borderId="56" xfId="2655" applyNumberFormat="1" applyFont="1" applyFill="1" applyBorder="1" applyAlignment="1" applyProtection="1">
      <alignment horizontal="center"/>
    </xf>
    <xf numFmtId="1" fontId="32" fillId="35" borderId="56" xfId="2655" applyNumberFormat="1" applyFont="1" applyFill="1" applyBorder="1" applyAlignment="1" applyProtection="1">
      <alignment horizontal="left"/>
    </xf>
    <xf numFmtId="1" fontId="32" fillId="35" borderId="56" xfId="2655" applyNumberFormat="1" applyFont="1" applyFill="1" applyBorder="1" applyAlignment="1" applyProtection="1">
      <alignment horizontal="center" vertical="center" wrapText="1"/>
    </xf>
    <xf numFmtId="1" fontId="32" fillId="0" borderId="0" xfId="2655" applyNumberFormat="1" applyFont="1" applyFill="1" applyBorder="1" applyAlignment="1" applyProtection="1">
      <alignment horizontal="center"/>
    </xf>
    <xf numFmtId="1" fontId="32" fillId="0" borderId="0" xfId="2655" applyNumberFormat="1" applyFont="1" applyFill="1" applyBorder="1" applyAlignment="1" applyProtection="1">
      <alignment horizontal="left"/>
    </xf>
    <xf numFmtId="1" fontId="49" fillId="0" borderId="0" xfId="792" applyNumberFormat="1" applyFont="1" applyFill="1" applyBorder="1" applyAlignment="1" applyProtection="1">
      <alignment horizontal="right"/>
    </xf>
    <xf numFmtId="1" fontId="49" fillId="0" borderId="0" xfId="792" applyNumberFormat="1" applyFont="1" applyFill="1" applyBorder="1" applyAlignment="1" applyProtection="1">
      <alignment horizontal="left"/>
    </xf>
    <xf numFmtId="1" fontId="49" fillId="0" borderId="0" xfId="2655" applyNumberFormat="1" applyFont="1" applyFill="1" applyBorder="1" applyAlignment="1" applyProtection="1">
      <alignment horizontal="right"/>
    </xf>
    <xf numFmtId="188" fontId="49" fillId="0" borderId="0" xfId="743" applyNumberFormat="1" applyFont="1"/>
    <xf numFmtId="189" fontId="49" fillId="0" borderId="0" xfId="743" applyNumberFormat="1" applyFont="1"/>
    <xf numFmtId="1" fontId="32" fillId="0" borderId="0" xfId="792" applyNumberFormat="1" applyFont="1" applyFill="1" applyBorder="1" applyAlignment="1" applyProtection="1">
      <alignment horizontal="left"/>
    </xf>
    <xf numFmtId="1" fontId="32" fillId="0" borderId="0" xfId="2655" applyNumberFormat="1" applyFont="1" applyFill="1" applyBorder="1" applyAlignment="1" applyProtection="1">
      <alignment horizontal="center" vertical="center"/>
    </xf>
    <xf numFmtId="201" fontId="212" fillId="0" borderId="0" xfId="2655" applyNumberFormat="1" applyFont="1" applyFill="1" applyBorder="1" applyAlignment="1" applyProtection="1">
      <alignment horizontal="center"/>
    </xf>
    <xf numFmtId="201" fontId="212" fillId="0" borderId="0" xfId="2655" applyNumberFormat="1" applyFont="1" applyFill="1" applyBorder="1" applyAlignment="1" applyProtection="1">
      <alignment horizontal="left"/>
    </xf>
    <xf numFmtId="1" fontId="32" fillId="0" borderId="0" xfId="2655" applyNumberFormat="1" applyFont="1" applyFill="1" applyBorder="1" applyAlignment="1" applyProtection="1">
      <alignment horizontal="right"/>
    </xf>
    <xf numFmtId="0" fontId="32" fillId="0" borderId="0" xfId="0" applyFont="1" applyFill="1" applyAlignment="1">
      <alignment vertical="top"/>
    </xf>
    <xf numFmtId="0" fontId="130" fillId="0" borderId="0" xfId="0" applyFont="1" applyBorder="1" applyAlignment="1">
      <alignment horizontal="left" vertical="center" wrapText="1"/>
    </xf>
    <xf numFmtId="203" fontId="135" fillId="0" borderId="0" xfId="971" applyNumberFormat="1" applyFont="1" applyFill="1" applyBorder="1" applyAlignment="1">
      <alignment vertical="top" wrapText="1"/>
    </xf>
    <xf numFmtId="0" fontId="14" fillId="0" borderId="0" xfId="1" applyAlignment="1">
      <alignment vertical="center"/>
    </xf>
    <xf numFmtId="0" fontId="210" fillId="0" borderId="1" xfId="0" applyFont="1" applyBorder="1"/>
    <xf numFmtId="0" fontId="215" fillId="0" borderId="0" xfId="1" applyFont="1"/>
    <xf numFmtId="0" fontId="215" fillId="0" borderId="0" xfId="1" applyFont="1" applyFill="1" applyBorder="1" applyAlignment="1">
      <alignment horizontal="left" vertical="center" wrapText="1"/>
    </xf>
    <xf numFmtId="0" fontId="214" fillId="0" borderId="0" xfId="1" applyFont="1" applyBorder="1"/>
    <xf numFmtId="0" fontId="33" fillId="0" borderId="0" xfId="0" applyFont="1"/>
    <xf numFmtId="0" fontId="0" fillId="0" borderId="0" xfId="0" applyFont="1" applyFill="1"/>
    <xf numFmtId="0" fontId="11" fillId="0" borderId="0" xfId="0" applyFont="1" applyFill="1"/>
    <xf numFmtId="0" fontId="33" fillId="0" borderId="20" xfId="0" applyFont="1" applyFill="1" applyBorder="1" applyAlignment="1">
      <alignment vertical="top" wrapText="1"/>
    </xf>
    <xf numFmtId="0" fontId="33" fillId="0" borderId="43" xfId="0" applyFont="1" applyFill="1" applyBorder="1" applyAlignment="1">
      <alignment vertical="top" wrapText="1"/>
    </xf>
    <xf numFmtId="0" fontId="118" fillId="0" borderId="0" xfId="0" applyFont="1" applyBorder="1" applyAlignment="1">
      <alignment horizontal="center" vertical="center" wrapText="1"/>
    </xf>
    <xf numFmtId="2" fontId="116" fillId="0" borderId="0" xfId="0" applyNumberFormat="1" applyFont="1" applyBorder="1" applyAlignment="1">
      <alignment horizontal="center"/>
    </xf>
    <xf numFmtId="0" fontId="119" fillId="0" borderId="0" xfId="0" applyFont="1" applyBorder="1" applyAlignment="1">
      <alignment horizontal="left" vertical="center"/>
    </xf>
    <xf numFmtId="0" fontId="119" fillId="0" borderId="0" xfId="0" applyFont="1" applyBorder="1" applyAlignment="1">
      <alignment horizontal="left" vertical="center" wrapText="1"/>
    </xf>
    <xf numFmtId="0" fontId="132" fillId="0" borderId="47" xfId="0" applyFont="1" applyBorder="1" applyAlignment="1">
      <alignment vertical="center"/>
    </xf>
    <xf numFmtId="0" fontId="132" fillId="0" borderId="65" xfId="0" applyFont="1" applyBorder="1" applyAlignment="1">
      <alignment vertical="center" wrapText="1"/>
    </xf>
    <xf numFmtId="0" fontId="132" fillId="0" borderId="0" xfId="0" applyFont="1" applyBorder="1" applyAlignment="1">
      <alignment vertical="center" wrapText="1"/>
    </xf>
    <xf numFmtId="0" fontId="130" fillId="0" borderId="65" xfId="0" applyFont="1" applyBorder="1" applyAlignment="1">
      <alignment horizontal="left" vertical="center" wrapText="1"/>
    </xf>
    <xf numFmtId="0" fontId="130" fillId="0" borderId="0" xfId="0" applyFont="1" applyFill="1" applyBorder="1" applyAlignment="1">
      <alignment horizontal="left" vertical="center" wrapText="1"/>
    </xf>
    <xf numFmtId="0" fontId="132" fillId="0" borderId="0" xfId="0" applyFont="1" applyBorder="1" applyAlignment="1">
      <alignment horizontal="left" vertical="center" wrapText="1"/>
    </xf>
    <xf numFmtId="0" fontId="132" fillId="0" borderId="66" xfId="0" applyFont="1" applyBorder="1" applyAlignment="1">
      <alignment horizontal="left" vertical="center"/>
    </xf>
    <xf numFmtId="0" fontId="130" fillId="0" borderId="66" xfId="0" applyFont="1" applyBorder="1" applyAlignment="1">
      <alignment horizontal="left" vertical="center" wrapText="1"/>
    </xf>
    <xf numFmtId="204" fontId="0" fillId="0" borderId="0" xfId="971" applyNumberFormat="1" applyFont="1"/>
    <xf numFmtId="0" fontId="134" fillId="0" borderId="0" xfId="0" applyFont="1"/>
    <xf numFmtId="0" fontId="11"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0" fillId="0" borderId="0" xfId="0" applyBorder="1" applyAlignment="1">
      <alignment horizontal="left"/>
    </xf>
    <xf numFmtId="0" fontId="101" fillId="41" borderId="0" xfId="740" applyFill="1" applyAlignment="1"/>
    <xf numFmtId="0" fontId="32" fillId="0" borderId="0" xfId="0" applyNumberFormat="1" applyFont="1" applyFill="1" applyBorder="1" applyAlignment="1">
      <alignment horizontal="right"/>
    </xf>
    <xf numFmtId="0" fontId="43" fillId="33" borderId="20" xfId="0" applyFont="1" applyFill="1" applyBorder="1" applyAlignment="1">
      <alignment wrapText="1"/>
    </xf>
    <xf numFmtId="0" fontId="31" fillId="33" borderId="20" xfId="0" applyFont="1" applyFill="1" applyBorder="1" applyAlignment="1">
      <alignment vertical="top" wrapText="1"/>
    </xf>
    <xf numFmtId="0" fontId="38" fillId="33" borderId="20" xfId="0" applyFont="1" applyFill="1" applyBorder="1" applyAlignment="1">
      <alignment vertical="top" wrapText="1"/>
    </xf>
    <xf numFmtId="43" fontId="0" fillId="0" borderId="0" xfId="971" applyFont="1"/>
    <xf numFmtId="0" fontId="13"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204" fontId="135" fillId="0" borderId="0" xfId="971" applyNumberFormat="1" applyFont="1" applyFill="1" applyBorder="1" applyAlignment="1">
      <alignment vertical="top" wrapText="1"/>
    </xf>
    <xf numFmtId="0" fontId="32" fillId="0" borderId="15" xfId="0" applyFont="1" applyBorder="1"/>
    <xf numFmtId="0" fontId="0" fillId="0" borderId="0" xfId="0" applyAlignment="1">
      <alignment horizontal="center"/>
    </xf>
    <xf numFmtId="2" fontId="116" fillId="0" borderId="0" xfId="0" applyNumberFormat="1" applyFont="1" applyBorder="1" applyAlignment="1">
      <alignment horizontal="center" vertical="center"/>
    </xf>
    <xf numFmtId="2" fontId="117" fillId="0" borderId="44" xfId="0" applyNumberFormat="1" applyFont="1" applyBorder="1" applyAlignment="1">
      <alignment horizontal="left" vertical="center" wrapText="1"/>
    </xf>
    <xf numFmtId="0" fontId="132" fillId="0" borderId="1" xfId="0" applyFont="1" applyBorder="1" applyAlignment="1">
      <alignment vertical="center" wrapText="1"/>
    </xf>
    <xf numFmtId="0" fontId="130" fillId="0" borderId="65" xfId="0" applyFont="1" applyFill="1" applyBorder="1" applyAlignment="1">
      <alignment horizontal="left" vertical="center" wrapText="1"/>
    </xf>
    <xf numFmtId="0" fontId="11" fillId="0" borderId="1" xfId="0" applyFont="1" applyFill="1" applyBorder="1" applyAlignment="1">
      <alignment horizontal="center" vertical="center" wrapText="1"/>
    </xf>
    <xf numFmtId="2" fontId="156" fillId="0" borderId="0" xfId="0" applyNumberFormat="1" applyFont="1" applyFill="1" applyProtection="1">
      <protection locked="0"/>
    </xf>
    <xf numFmtId="2" fontId="11" fillId="0" borderId="0" xfId="0" applyNumberFormat="1" applyFont="1" applyAlignment="1" applyProtection="1">
      <alignment horizontal="center" vertical="center"/>
      <protection locked="0"/>
    </xf>
    <xf numFmtId="0" fontId="132" fillId="78" borderId="46" xfId="0" applyFont="1" applyFill="1" applyBorder="1" applyAlignment="1">
      <alignment vertical="center" wrapText="1"/>
    </xf>
    <xf numFmtId="0" fontId="130" fillId="78" borderId="46" xfId="0" applyFont="1" applyFill="1" applyBorder="1" applyAlignment="1">
      <alignment horizontal="left" vertical="center" wrapText="1"/>
    </xf>
    <xf numFmtId="0" fontId="132" fillId="78" borderId="46" xfId="0" applyFont="1" applyFill="1" applyBorder="1" applyAlignment="1">
      <alignment horizontal="left" vertical="center"/>
    </xf>
    <xf numFmtId="0" fontId="132" fillId="78" borderId="46" xfId="0" applyFont="1" applyFill="1" applyBorder="1" applyAlignment="1">
      <alignment horizontal="left" vertical="center" wrapText="1"/>
    </xf>
    <xf numFmtId="0" fontId="0" fillId="0" borderId="0" xfId="0" applyAlignment="1">
      <alignment horizontal="justify" vertical="center"/>
    </xf>
    <xf numFmtId="0" fontId="221" fillId="0" borderId="0" xfId="0" applyFont="1" applyAlignment="1">
      <alignment horizontal="justify" vertical="center"/>
    </xf>
    <xf numFmtId="0" fontId="0" fillId="0" borderId="0" xfId="0" applyAlignment="1">
      <alignment horizontal="center"/>
    </xf>
    <xf numFmtId="0" fontId="226" fillId="35" borderId="1" xfId="43" applyFont="1" applyFill="1" applyBorder="1"/>
    <xf numFmtId="0" fontId="226" fillId="35" borderId="1" xfId="658" applyFont="1" applyFill="1" applyBorder="1" applyAlignment="1">
      <alignment horizontal="center" vertical="top" wrapText="1"/>
    </xf>
    <xf numFmtId="0" fontId="9" fillId="0" borderId="0" xfId="972" applyFont="1"/>
    <xf numFmtId="0" fontId="14" fillId="0" borderId="0" xfId="1" applyFill="1" applyBorder="1" applyAlignment="1">
      <alignment horizontal="left" vertical="center" wrapText="1"/>
    </xf>
    <xf numFmtId="0" fontId="132" fillId="0" borderId="66" xfId="0" applyFont="1" applyBorder="1" applyAlignment="1">
      <alignment vertical="center" wrapText="1"/>
    </xf>
    <xf numFmtId="0" fontId="116" fillId="0" borderId="3" xfId="0" applyFont="1" applyBorder="1" applyAlignment="1">
      <alignment horizontal="left" vertical="center" wrapText="1"/>
    </xf>
    <xf numFmtId="0" fontId="116" fillId="0" borderId="0" xfId="0" applyFont="1" applyBorder="1" applyAlignment="1">
      <alignment horizontal="left" vertical="center" wrapText="1"/>
    </xf>
    <xf numFmtId="0" fontId="116" fillId="0" borderId="44" xfId="0" applyFont="1" applyBorder="1" applyAlignment="1">
      <alignment horizontal="left" vertical="center" wrapText="1"/>
    </xf>
    <xf numFmtId="0" fontId="116" fillId="0" borderId="3" xfId="0" applyFont="1" applyBorder="1" applyAlignment="1">
      <alignment vertical="center" wrapText="1"/>
    </xf>
    <xf numFmtId="0" fontId="116" fillId="0" borderId="0" xfId="0" applyFont="1" applyBorder="1" applyAlignment="1">
      <alignment vertical="center" wrapText="1"/>
    </xf>
    <xf numFmtId="0" fontId="0" fillId="0" borderId="0" xfId="0" applyAlignment="1">
      <alignment horizontal="center"/>
    </xf>
    <xf numFmtId="0" fontId="0" fillId="0" borderId="0" xfId="0" applyFont="1" applyAlignment="1">
      <alignment horizontal="left" vertical="center" indent="7"/>
    </xf>
    <xf numFmtId="0" fontId="157" fillId="41" borderId="0" xfId="1016" applyFont="1" applyFill="1" applyAlignment="1"/>
    <xf numFmtId="0" fontId="34" fillId="0" borderId="0" xfId="2734" applyFont="1" applyAlignment="1">
      <alignment horizontal="left"/>
    </xf>
    <xf numFmtId="0" fontId="34" fillId="0" borderId="0" xfId="2734" applyFont="1"/>
    <xf numFmtId="0" fontId="34" fillId="0" borderId="0" xfId="2735" applyFont="1" applyFill="1"/>
    <xf numFmtId="0" fontId="242" fillId="0" borderId="0" xfId="2734" applyFont="1"/>
    <xf numFmtId="0" fontId="47" fillId="0" borderId="0" xfId="1016"/>
    <xf numFmtId="0" fontId="51" fillId="0" borderId="0" xfId="2735" applyFont="1" applyFill="1" applyAlignment="1">
      <alignment horizontal="left"/>
    </xf>
    <xf numFmtId="0" fontId="242" fillId="0" borderId="0" xfId="2735" applyFont="1" applyFill="1"/>
    <xf numFmtId="0" fontId="251" fillId="0" borderId="0" xfId="2735" applyFont="1" applyFill="1" applyAlignment="1">
      <alignment horizontal="left"/>
    </xf>
    <xf numFmtId="0" fontId="51" fillId="0" borderId="49" xfId="2735" applyFont="1" applyFill="1" applyBorder="1" applyAlignment="1">
      <alignment horizontal="left" vertical="center"/>
    </xf>
    <xf numFmtId="0" fontId="51" fillId="0" borderId="3" xfId="2735" applyFont="1" applyFill="1" applyBorder="1" applyAlignment="1">
      <alignment horizontal="left" vertical="center"/>
    </xf>
    <xf numFmtId="206" fontId="34" fillId="0" borderId="4" xfId="2735" applyNumberFormat="1" applyFont="1" applyFill="1" applyBorder="1" applyAlignment="1">
      <alignment horizontal="center"/>
    </xf>
    <xf numFmtId="1" fontId="34" fillId="0" borderId="3" xfId="2735" applyNumberFormat="1" applyFont="1" applyFill="1" applyBorder="1" applyAlignment="1">
      <alignment horizontal="center"/>
    </xf>
    <xf numFmtId="205" fontId="34" fillId="0" borderId="3" xfId="2735" applyNumberFormat="1" applyFont="1" applyFill="1" applyBorder="1" applyAlignment="1">
      <alignment horizontal="center"/>
    </xf>
    <xf numFmtId="1" fontId="34" fillId="0" borderId="83" xfId="2735" applyNumberFormat="1" applyFont="1" applyFill="1" applyBorder="1" applyAlignment="1">
      <alignment horizontal="center"/>
    </xf>
    <xf numFmtId="205" fontId="34" fillId="0" borderId="84" xfId="2735" applyNumberFormat="1" applyFont="1" applyFill="1" applyBorder="1" applyAlignment="1">
      <alignment horizontal="center"/>
    </xf>
    <xf numFmtId="205" fontId="34" fillId="0" borderId="4" xfId="2735" applyNumberFormat="1" applyFont="1" applyFill="1" applyBorder="1" applyAlignment="1">
      <alignment horizontal="center"/>
    </xf>
    <xf numFmtId="205" fontId="34" fillId="0" borderId="85" xfId="2735" applyNumberFormat="1" applyFont="1" applyFill="1" applyBorder="1" applyAlignment="1">
      <alignment horizontal="center"/>
    </xf>
    <xf numFmtId="0" fontId="47" fillId="0" borderId="0" xfId="1016" applyAlignment="1"/>
    <xf numFmtId="0" fontId="34" fillId="0" borderId="50" xfId="2734" applyFont="1" applyFill="1" applyBorder="1" applyAlignment="1">
      <alignment horizontal="left"/>
    </xf>
    <xf numFmtId="1" fontId="34" fillId="0" borderId="59" xfId="2735" applyNumberFormat="1" applyFont="1" applyFill="1" applyBorder="1" applyAlignment="1" applyProtection="1">
      <alignment horizontal="right"/>
      <protection locked="0"/>
    </xf>
    <xf numFmtId="205" fontId="34" fillId="0" borderId="0" xfId="2735" applyNumberFormat="1" applyFont="1" applyFill="1" applyBorder="1" applyAlignment="1" applyProtection="1">
      <alignment horizontal="right"/>
      <protection locked="0"/>
    </xf>
    <xf numFmtId="1" fontId="34" fillId="0" borderId="86" xfId="2735" applyNumberFormat="1" applyFont="1" applyFill="1" applyBorder="1" applyAlignment="1" applyProtection="1">
      <alignment horizontal="right"/>
      <protection locked="0"/>
    </xf>
    <xf numFmtId="205" fontId="34" fillId="0" borderId="87" xfId="2735" applyNumberFormat="1" applyFont="1" applyFill="1" applyBorder="1" applyAlignment="1" applyProtection="1">
      <alignment horizontal="right"/>
      <protection locked="0"/>
    </xf>
    <xf numFmtId="165" fontId="34" fillId="0" borderId="0" xfId="1316" quotePrefix="1" applyNumberFormat="1" applyFont="1" applyBorder="1" applyAlignment="1">
      <alignment horizontal="right"/>
    </xf>
    <xf numFmtId="205" fontId="34" fillId="0" borderId="58" xfId="501" quotePrefix="1" applyNumberFormat="1" applyFont="1" applyBorder="1" applyAlignment="1">
      <alignment horizontal="right"/>
    </xf>
    <xf numFmtId="1" fontId="34" fillId="0" borderId="0" xfId="2735" applyNumberFormat="1" applyFont="1" applyFill="1" applyBorder="1" applyAlignment="1" applyProtection="1">
      <alignment horizontal="right"/>
      <protection locked="0"/>
    </xf>
    <xf numFmtId="205" fontId="34" fillId="0" borderId="88" xfId="2735" applyNumberFormat="1" applyFont="1" applyFill="1" applyBorder="1" applyAlignment="1" applyProtection="1">
      <alignment horizontal="right"/>
      <protection locked="0"/>
    </xf>
    <xf numFmtId="205" fontId="34" fillId="0" borderId="64" xfId="2735" applyNumberFormat="1" applyFont="1" applyFill="1" applyBorder="1" applyAlignment="1" applyProtection="1">
      <alignment horizontal="right"/>
      <protection locked="0"/>
    </xf>
    <xf numFmtId="1" fontId="47" fillId="0" borderId="0" xfId="1016" applyNumberFormat="1"/>
    <xf numFmtId="0" fontId="34" fillId="0" borderId="50" xfId="2734" applyFont="1" applyFill="1" applyBorder="1"/>
    <xf numFmtId="1" fontId="34" fillId="0" borderId="18" xfId="2735" applyNumberFormat="1" applyFont="1" applyFill="1" applyBorder="1" applyAlignment="1" applyProtection="1">
      <alignment horizontal="right"/>
      <protection locked="0"/>
    </xf>
    <xf numFmtId="205" fontId="34" fillId="0" borderId="88" xfId="501" quotePrefix="1" applyNumberFormat="1" applyFont="1" applyBorder="1" applyAlignment="1">
      <alignment horizontal="right"/>
    </xf>
    <xf numFmtId="1" fontId="34" fillId="0" borderId="18" xfId="1316" quotePrefix="1" applyNumberFormat="1" applyFont="1" applyBorder="1" applyAlignment="1">
      <alignment horizontal="right"/>
    </xf>
    <xf numFmtId="205" fontId="34" fillId="0" borderId="75" xfId="2735" applyNumberFormat="1" applyFont="1" applyFill="1" applyBorder="1" applyAlignment="1" applyProtection="1">
      <alignment horizontal="right"/>
      <protection locked="0"/>
    </xf>
    <xf numFmtId="0" fontId="34" fillId="0" borderId="0" xfId="1016" applyFont="1"/>
    <xf numFmtId="166" fontId="242" fillId="0" borderId="0" xfId="1016" applyNumberFormat="1" applyFont="1"/>
    <xf numFmtId="0" fontId="51" fillId="0" borderId="50" xfId="2734" applyFont="1" applyFill="1" applyBorder="1"/>
    <xf numFmtId="165" fontId="34" fillId="0" borderId="0" xfId="400" quotePrefix="1" applyNumberFormat="1" applyFont="1" applyBorder="1" applyAlignment="1">
      <alignment horizontal="right"/>
    </xf>
    <xf numFmtId="1" fontId="34" fillId="0" borderId="18" xfId="400" quotePrefix="1" applyNumberFormat="1" applyFont="1" applyBorder="1" applyAlignment="1">
      <alignment horizontal="right"/>
    </xf>
    <xf numFmtId="0" fontId="47" fillId="0" borderId="0" xfId="1016" applyBorder="1"/>
    <xf numFmtId="0" fontId="34" fillId="0" borderId="89" xfId="2734" applyFont="1" applyFill="1" applyBorder="1"/>
    <xf numFmtId="1" fontId="34" fillId="0" borderId="90" xfId="2735" applyNumberFormat="1" applyFont="1" applyFill="1" applyBorder="1" applyAlignment="1" applyProtection="1">
      <alignment horizontal="right"/>
      <protection locked="0"/>
    </xf>
    <xf numFmtId="205" fontId="34" fillId="0" borderId="91" xfId="2735" applyNumberFormat="1" applyFont="1" applyFill="1" applyBorder="1" applyAlignment="1" applyProtection="1">
      <alignment horizontal="right"/>
      <protection locked="0"/>
    </xf>
    <xf numFmtId="1" fontId="34" fillId="0" borderId="92" xfId="2735" applyNumberFormat="1" applyFont="1" applyFill="1" applyBorder="1" applyAlignment="1" applyProtection="1">
      <alignment horizontal="right"/>
      <protection locked="0"/>
    </xf>
    <xf numFmtId="205" fontId="34" fillId="0" borderId="93" xfId="2735" applyNumberFormat="1" applyFont="1" applyFill="1" applyBorder="1" applyAlignment="1" applyProtection="1">
      <alignment horizontal="right"/>
      <protection locked="0"/>
    </xf>
    <xf numFmtId="165" fontId="34" fillId="0" borderId="91" xfId="1316" quotePrefix="1" applyNumberFormat="1" applyFont="1" applyBorder="1" applyAlignment="1">
      <alignment horizontal="right"/>
    </xf>
    <xf numFmtId="205" fontId="34" fillId="0" borderId="94" xfId="501" quotePrefix="1" applyNumberFormat="1" applyFont="1" applyBorder="1" applyAlignment="1">
      <alignment horizontal="right"/>
    </xf>
    <xf numFmtId="1" fontId="34" fillId="0" borderId="90" xfId="1316" quotePrefix="1" applyNumberFormat="1" applyFont="1" applyBorder="1" applyAlignment="1">
      <alignment horizontal="right"/>
    </xf>
    <xf numFmtId="1" fontId="34" fillId="0" borderId="91" xfId="2735" applyNumberFormat="1" applyFont="1" applyFill="1" applyBorder="1" applyAlignment="1" applyProtection="1">
      <alignment horizontal="right"/>
      <protection locked="0"/>
    </xf>
    <xf numFmtId="205" fontId="34" fillId="0" borderId="94" xfId="2735" applyNumberFormat="1" applyFont="1" applyFill="1" applyBorder="1" applyAlignment="1" applyProtection="1">
      <alignment horizontal="right"/>
      <protection locked="0"/>
    </xf>
    <xf numFmtId="205" fontId="34" fillId="0" borderId="95" xfId="2735" applyNumberFormat="1" applyFont="1" applyFill="1" applyBorder="1" applyAlignment="1" applyProtection="1">
      <alignment horizontal="right"/>
      <protection locked="0"/>
    </xf>
    <xf numFmtId="0" fontId="34" fillId="0" borderId="0" xfId="2734" applyFont="1" applyFill="1" applyBorder="1" applyAlignment="1">
      <alignment horizontal="left"/>
    </xf>
    <xf numFmtId="2" fontId="34" fillId="0" borderId="0" xfId="1316" quotePrefix="1" applyNumberFormat="1" applyFont="1" applyBorder="1" applyAlignment="1">
      <alignment horizontal="right"/>
    </xf>
    <xf numFmtId="206" fontId="34" fillId="0" borderId="0" xfId="501" quotePrefix="1" applyNumberFormat="1" applyFont="1" applyBorder="1" applyAlignment="1">
      <alignment horizontal="right"/>
    </xf>
    <xf numFmtId="0" fontId="34" fillId="0" borderId="0" xfId="2735" applyFont="1" applyFill="1" applyAlignment="1">
      <alignment horizontal="left"/>
    </xf>
    <xf numFmtId="0" fontId="34" fillId="0" borderId="0" xfId="2734" applyFont="1" applyBorder="1" applyAlignment="1">
      <alignment horizontal="left"/>
    </xf>
    <xf numFmtId="0" fontId="34" fillId="0" borderId="0" xfId="2735" applyFont="1" applyFill="1" applyAlignment="1"/>
    <xf numFmtId="0" fontId="253" fillId="0" borderId="0" xfId="1016" applyFont="1" applyAlignment="1">
      <alignment wrapText="1"/>
    </xf>
    <xf numFmtId="0" fontId="47" fillId="0" borderId="0" xfId="1016" applyFont="1" applyAlignment="1">
      <alignment vertical="center"/>
    </xf>
    <xf numFmtId="0" fontId="116" fillId="0" borderId="1" xfId="0" applyFont="1" applyFill="1" applyBorder="1" applyAlignment="1">
      <alignment horizontal="left" vertical="center" wrapText="1"/>
    </xf>
    <xf numFmtId="4" fontId="116" fillId="0" borderId="1" xfId="0" applyNumberFormat="1" applyFont="1" applyFill="1" applyBorder="1" applyAlignment="1">
      <alignment horizontal="center" vertical="center" wrapText="1"/>
    </xf>
    <xf numFmtId="0" fontId="255" fillId="36" borderId="0" xfId="0" applyFont="1" applyFill="1" applyBorder="1" applyAlignment="1">
      <alignment vertical="center"/>
    </xf>
    <xf numFmtId="0" fontId="210" fillId="80" borderId="0" xfId="0" applyFont="1" applyFill="1" applyBorder="1"/>
    <xf numFmtId="0" fontId="214" fillId="81" borderId="0" xfId="1" applyFont="1" applyFill="1"/>
    <xf numFmtId="0" fontId="14" fillId="78" borderId="0" xfId="1" applyFill="1"/>
    <xf numFmtId="0" fontId="11" fillId="81" borderId="0" xfId="0" applyFont="1" applyFill="1"/>
    <xf numFmtId="2" fontId="0" fillId="81" borderId="0" xfId="0" applyNumberFormat="1" applyFill="1" applyProtection="1">
      <protection locked="0"/>
    </xf>
    <xf numFmtId="2" fontId="0" fillId="78" borderId="0" xfId="0" applyNumberFormat="1" applyFill="1" applyProtection="1">
      <protection locked="0"/>
    </xf>
    <xf numFmtId="0" fontId="224" fillId="35" borderId="0" xfId="43" applyFont="1" applyFill="1" applyBorder="1" applyAlignment="1">
      <alignment horizontal="center" vertical="top" wrapText="1"/>
    </xf>
    <xf numFmtId="165" fontId="226" fillId="0" borderId="0" xfId="43" applyNumberFormat="1" applyFont="1" applyFill="1" applyAlignment="1">
      <alignment horizontal="center"/>
    </xf>
    <xf numFmtId="0" fontId="157" fillId="0" borderId="0" xfId="0" applyFont="1" applyFill="1" applyAlignment="1">
      <alignment horizontal="left"/>
    </xf>
    <xf numFmtId="165" fontId="34" fillId="78" borderId="0" xfId="1316" quotePrefix="1" applyNumberFormat="1" applyFont="1" applyFill="1" applyBorder="1" applyAlignment="1">
      <alignment horizontal="right"/>
    </xf>
    <xf numFmtId="0" fontId="12" fillId="0" borderId="0" xfId="0" applyFont="1" applyFill="1"/>
    <xf numFmtId="0" fontId="12" fillId="0" borderId="0" xfId="2737" applyFont="1" applyFill="1"/>
    <xf numFmtId="2" fontId="0" fillId="80" borderId="0" xfId="0" applyNumberFormat="1" applyFill="1" applyProtection="1">
      <protection locked="0"/>
    </xf>
    <xf numFmtId="2" fontId="11" fillId="80" borderId="0" xfId="0" applyNumberFormat="1" applyFont="1" applyFill="1" applyProtection="1">
      <protection locked="0"/>
    </xf>
    <xf numFmtId="0" fontId="11" fillId="80" borderId="0" xfId="0" applyFont="1" applyFill="1" applyBorder="1" applyAlignment="1">
      <alignment horizontal="center" vertical="center" wrapText="1"/>
    </xf>
    <xf numFmtId="0" fontId="11" fillId="80" borderId="0" xfId="0" applyFont="1" applyFill="1" applyBorder="1" applyAlignment="1">
      <alignment horizontal="left" vertical="center" wrapText="1"/>
    </xf>
    <xf numFmtId="0" fontId="0" fillId="80" borderId="0" xfId="0" applyFill="1" applyBorder="1" applyAlignment="1">
      <alignment horizontal="center"/>
    </xf>
    <xf numFmtId="0" fontId="0" fillId="80" borderId="0" xfId="0" applyFill="1" applyAlignment="1">
      <alignment horizontal="center"/>
    </xf>
    <xf numFmtId="0" fontId="14" fillId="80" borderId="0" xfId="1" applyFill="1" applyAlignment="1">
      <alignment horizontal="center"/>
    </xf>
    <xf numFmtId="0" fontId="0" fillId="80" borderId="0" xfId="0" applyFill="1" applyAlignment="1">
      <alignment horizontal="left"/>
    </xf>
    <xf numFmtId="0" fontId="0" fillId="80" borderId="0" xfId="0" applyFill="1"/>
    <xf numFmtId="0" fontId="0" fillId="78" borderId="0" xfId="0" applyFill="1" applyAlignment="1">
      <alignment horizontal="left"/>
    </xf>
    <xf numFmtId="0" fontId="0" fillId="81" borderId="0" xfId="0" applyFill="1" applyBorder="1" applyAlignment="1">
      <alignment horizontal="center"/>
    </xf>
    <xf numFmtId="0" fontId="0" fillId="81" borderId="0" xfId="0" applyFill="1" applyBorder="1" applyAlignment="1">
      <alignment horizontal="left"/>
    </xf>
    <xf numFmtId="0" fontId="0" fillId="81" borderId="0" xfId="0" applyFill="1" applyAlignment="1">
      <alignment horizontal="left"/>
    </xf>
    <xf numFmtId="0" fontId="0" fillId="81" borderId="0" xfId="0" applyFill="1" applyAlignment="1">
      <alignment horizontal="center"/>
    </xf>
    <xf numFmtId="0" fontId="0" fillId="81" borderId="0" xfId="0" applyFill="1"/>
    <xf numFmtId="0" fontId="0" fillId="78" borderId="0" xfId="0" applyFill="1" applyAlignment="1">
      <alignment horizontal="center"/>
    </xf>
    <xf numFmtId="0" fontId="0" fillId="78" borderId="0" xfId="0" applyFill="1"/>
    <xf numFmtId="0" fontId="0" fillId="78" borderId="0" xfId="0" applyFill="1" applyBorder="1" applyAlignment="1">
      <alignment vertical="center"/>
    </xf>
    <xf numFmtId="0" fontId="0" fillId="80" borderId="0" xfId="0" applyFill="1" applyBorder="1" applyAlignment="1"/>
    <xf numFmtId="0" fontId="12" fillId="0" borderId="0" xfId="0" applyFont="1"/>
    <xf numFmtId="0" fontId="213" fillId="0" borderId="0" xfId="0" applyFont="1" applyAlignment="1"/>
    <xf numFmtId="2" fontId="12" fillId="0" borderId="0" xfId="0" applyNumberFormat="1" applyFont="1"/>
    <xf numFmtId="166" fontId="12" fillId="0" borderId="0" xfId="0" applyNumberFormat="1" applyFont="1"/>
    <xf numFmtId="0" fontId="135" fillId="0" borderId="0" xfId="0" applyFont="1"/>
    <xf numFmtId="192" fontId="135" fillId="0" borderId="0" xfId="972" applyNumberFormat="1" applyFont="1" applyFill="1" applyBorder="1" applyAlignment="1">
      <alignment horizontal="right"/>
    </xf>
    <xf numFmtId="165" fontId="12" fillId="0" borderId="0" xfId="0" applyNumberFormat="1" applyFont="1"/>
    <xf numFmtId="2" fontId="213" fillId="0" borderId="0" xfId="0" applyNumberFormat="1" applyFont="1"/>
    <xf numFmtId="0" fontId="213" fillId="0" borderId="0" xfId="43" applyFont="1"/>
    <xf numFmtId="2" fontId="213" fillId="0" borderId="0" xfId="43" applyNumberFormat="1" applyFont="1" applyFill="1"/>
    <xf numFmtId="165" fontId="256" fillId="0" borderId="0" xfId="0" applyNumberFormat="1" applyFont="1"/>
    <xf numFmtId="165" fontId="256" fillId="0" borderId="0" xfId="0" applyNumberFormat="1" applyFont="1" applyBorder="1"/>
    <xf numFmtId="165" fontId="256" fillId="0" borderId="0" xfId="0" applyNumberFormat="1" applyFont="1" applyFill="1"/>
    <xf numFmtId="0" fontId="134" fillId="0" borderId="0" xfId="0" applyFont="1" applyFill="1" applyAlignment="1"/>
    <xf numFmtId="203" fontId="210" fillId="0" borderId="0" xfId="971" applyNumberFormat="1" applyFont="1" applyFill="1" applyBorder="1" applyAlignment="1">
      <alignment vertical="top" wrapText="1"/>
    </xf>
    <xf numFmtId="0" fontId="226" fillId="0" borderId="0" xfId="43" applyFont="1" applyFill="1"/>
    <xf numFmtId="0" fontId="226" fillId="0" borderId="0" xfId="43" applyFont="1" applyFill="1" applyBorder="1"/>
    <xf numFmtId="165" fontId="226" fillId="0" borderId="0" xfId="43" applyNumberFormat="1" applyFont="1" applyFill="1" applyBorder="1" applyAlignment="1">
      <alignment horizontal="center"/>
    </xf>
    <xf numFmtId="0" fontId="226" fillId="0" borderId="1" xfId="43" applyFont="1" applyFill="1" applyBorder="1"/>
    <xf numFmtId="165" fontId="226" fillId="0" borderId="1" xfId="43" applyNumberFormat="1" applyFont="1" applyFill="1" applyBorder="1" applyAlignment="1">
      <alignment horizontal="center"/>
    </xf>
    <xf numFmtId="203" fontId="135" fillId="80" borderId="0" xfId="971" applyNumberFormat="1" applyFont="1" applyFill="1" applyBorder="1" applyAlignment="1">
      <alignment vertical="top" wrapText="1"/>
    </xf>
    <xf numFmtId="0" fontId="134" fillId="80" borderId="0" xfId="0" applyFont="1" applyFill="1"/>
    <xf numFmtId="166" fontId="11" fillId="0" borderId="0" xfId="0" applyNumberFormat="1" applyFont="1"/>
    <xf numFmtId="0" fontId="11" fillId="80" borderId="0" xfId="0" applyFont="1" applyFill="1"/>
    <xf numFmtId="166" fontId="11" fillId="80" borderId="0" xfId="0" applyNumberFormat="1" applyFont="1" applyFill="1"/>
    <xf numFmtId="168" fontId="15" fillId="0" borderId="0" xfId="2658" applyFont="1" applyBorder="1" applyAlignment="1">
      <alignment vertical="center"/>
    </xf>
    <xf numFmtId="166" fontId="15" fillId="0" borderId="0" xfId="2659" applyNumberFormat="1" applyFont="1" applyFill="1" applyBorder="1" applyAlignment="1" applyProtection="1">
      <alignment vertical="center"/>
    </xf>
    <xf numFmtId="188" fontId="15" fillId="0" borderId="0" xfId="2658" applyNumberFormat="1" applyFont="1" applyBorder="1" applyAlignment="1">
      <alignment vertical="center"/>
    </xf>
    <xf numFmtId="188" fontId="15" fillId="0" borderId="0" xfId="2658" applyNumberFormat="1" applyFont="1" applyFill="1" applyBorder="1" applyAlignment="1">
      <alignment vertical="center"/>
    </xf>
    <xf numFmtId="168" fontId="15" fillId="0" borderId="0" xfId="2658" applyFont="1" applyFill="1" applyBorder="1" applyAlignment="1">
      <alignment vertical="center"/>
    </xf>
    <xf numFmtId="189" fontId="15" fillId="0" borderId="0" xfId="2658" applyNumberFormat="1" applyFont="1" applyBorder="1" applyAlignment="1">
      <alignment vertical="center"/>
    </xf>
    <xf numFmtId="168" fontId="33" fillId="0" borderId="0" xfId="2658" applyFont="1" applyBorder="1" applyAlignment="1">
      <alignment vertical="center"/>
    </xf>
    <xf numFmtId="194" fontId="15" fillId="0" borderId="0" xfId="2658" applyNumberFormat="1" applyFont="1" applyFill="1" applyBorder="1" applyAlignment="1" applyProtection="1">
      <alignment vertical="center"/>
    </xf>
    <xf numFmtId="202" fontId="15" fillId="0" borderId="0" xfId="2659" applyNumberFormat="1" applyFont="1" applyFill="1" applyBorder="1" applyAlignment="1" applyProtection="1">
      <alignment vertical="center"/>
    </xf>
    <xf numFmtId="202" fontId="15" fillId="0" borderId="0" xfId="2658" applyNumberFormat="1" applyFont="1" applyFill="1" applyBorder="1" applyAlignment="1" applyProtection="1">
      <alignment vertical="center"/>
    </xf>
    <xf numFmtId="194" fontId="15" fillId="0" borderId="0" xfId="2659" applyNumberFormat="1" applyFont="1" applyFill="1" applyBorder="1" applyAlignment="1" applyProtection="1">
      <alignment vertical="center"/>
    </xf>
    <xf numFmtId="190" fontId="15" fillId="0" borderId="0" xfId="2658" applyNumberFormat="1" applyFont="1" applyBorder="1" applyAlignment="1">
      <alignment vertical="center"/>
    </xf>
    <xf numFmtId="0" fontId="210" fillId="0" borderId="0" xfId="658" applyNumberFormat="1" applyFont="1" applyFill="1" applyBorder="1" applyAlignment="1">
      <alignment vertical="center"/>
    </xf>
    <xf numFmtId="0" fontId="33" fillId="0" borderId="0" xfId="658" applyNumberFormat="1" applyFont="1" applyFill="1" applyBorder="1" applyAlignment="1">
      <alignment vertical="center"/>
    </xf>
    <xf numFmtId="188" fontId="257" fillId="0" borderId="0" xfId="2658" applyNumberFormat="1" applyFont="1" applyFill="1" applyBorder="1" applyAlignment="1">
      <alignment vertical="center"/>
    </xf>
    <xf numFmtId="188" fontId="257" fillId="0" borderId="0" xfId="2658" applyNumberFormat="1" applyFont="1" applyBorder="1" applyAlignment="1">
      <alignment vertical="center"/>
    </xf>
    <xf numFmtId="168" fontId="257" fillId="0" borderId="0" xfId="2658" applyFont="1" applyBorder="1" applyAlignment="1">
      <alignment vertical="center"/>
    </xf>
    <xf numFmtId="168" fontId="33" fillId="0" borderId="0" xfId="2658" applyFont="1" applyFill="1" applyBorder="1" applyAlignment="1">
      <alignment vertical="center"/>
    </xf>
    <xf numFmtId="168" fontId="33" fillId="0" borderId="0" xfId="2658" applyFont="1" applyFill="1" applyBorder="1" applyAlignment="1">
      <alignment vertical="top"/>
    </xf>
    <xf numFmtId="203" fontId="210" fillId="78" borderId="0" xfId="971" applyNumberFormat="1" applyFont="1" applyFill="1" applyBorder="1" applyAlignment="1">
      <alignment vertical="top" wrapText="1"/>
    </xf>
    <xf numFmtId="203" fontId="210" fillId="80" borderId="0" xfId="971" applyNumberFormat="1" applyFont="1" applyFill="1" applyBorder="1" applyAlignment="1">
      <alignment vertical="top" wrapText="1"/>
    </xf>
    <xf numFmtId="190" fontId="15" fillId="0" borderId="0" xfId="2658" applyNumberFormat="1" applyFont="1" applyFill="1" applyBorder="1" applyAlignment="1">
      <alignment vertical="center"/>
    </xf>
    <xf numFmtId="0" fontId="33" fillId="0" borderId="0" xfId="2658" applyNumberFormat="1" applyFont="1" applyFill="1" applyBorder="1" applyAlignment="1">
      <alignment vertical="center"/>
    </xf>
    <xf numFmtId="194" fontId="33" fillId="0" borderId="0" xfId="2658" applyNumberFormat="1" applyFont="1" applyFill="1" applyBorder="1" applyAlignment="1">
      <alignment horizontal="center" vertical="center"/>
    </xf>
    <xf numFmtId="189" fontId="15" fillId="0" borderId="0" xfId="2658" applyNumberFormat="1" applyFont="1" applyFill="1" applyBorder="1" applyAlignment="1">
      <alignment vertical="center"/>
    </xf>
    <xf numFmtId="168" fontId="15" fillId="0" borderId="0" xfId="2658" applyNumberFormat="1" applyFont="1" applyBorder="1" applyAlignment="1">
      <alignment vertical="center"/>
    </xf>
    <xf numFmtId="165" fontId="0" fillId="81" borderId="0" xfId="0" applyNumberFormat="1" applyFill="1"/>
    <xf numFmtId="166" fontId="250" fillId="78" borderId="0" xfId="2733" applyNumberFormat="1" applyFont="1" applyFill="1" applyBorder="1" applyAlignment="1">
      <alignment horizontal="right" vertical="top"/>
    </xf>
    <xf numFmtId="166" fontId="250" fillId="80" borderId="0" xfId="2733" applyNumberFormat="1" applyFont="1" applyFill="1" applyBorder="1" applyAlignment="1">
      <alignment horizontal="right" vertical="top"/>
    </xf>
    <xf numFmtId="165" fontId="34" fillId="78" borderId="3" xfId="2735" applyNumberFormat="1" applyFont="1" applyFill="1" applyBorder="1" applyAlignment="1">
      <alignment horizontal="center"/>
    </xf>
    <xf numFmtId="210" fontId="250" fillId="78" borderId="0" xfId="2733" applyNumberFormat="1" applyFont="1" applyFill="1" applyBorder="1" applyAlignment="1">
      <alignment horizontal="right" vertical="top"/>
    </xf>
    <xf numFmtId="0" fontId="51" fillId="0" borderId="69" xfId="2735" applyFont="1" applyFill="1" applyBorder="1" applyAlignment="1">
      <alignment horizontal="left" vertical="top"/>
    </xf>
    <xf numFmtId="0" fontId="51" fillId="0" borderId="50" xfId="2735" applyFont="1" applyFill="1" applyBorder="1" applyAlignment="1">
      <alignment horizontal="left" vertical="center"/>
    </xf>
    <xf numFmtId="0" fontId="34" fillId="0" borderId="78" xfId="2735" applyFont="1" applyFill="1" applyBorder="1" applyAlignment="1">
      <alignment horizontal="right" vertical="center"/>
    </xf>
    <xf numFmtId="1" fontId="34" fillId="0" borderId="26" xfId="2735" applyNumberFormat="1" applyFont="1" applyFill="1" applyBorder="1" applyAlignment="1">
      <alignment horizontal="center" wrapText="1"/>
    </xf>
    <xf numFmtId="205" fontId="34" fillId="0" borderId="79" xfId="2735" applyNumberFormat="1" applyFont="1" applyFill="1" applyBorder="1" applyAlignment="1">
      <alignment horizontal="center" wrapText="1"/>
    </xf>
    <xf numFmtId="1" fontId="34" fillId="0" borderId="27" xfId="2735" applyNumberFormat="1" applyFont="1" applyFill="1" applyBorder="1" applyAlignment="1">
      <alignment horizontal="center" wrapText="1"/>
    </xf>
    <xf numFmtId="165" fontId="34" fillId="0" borderId="27" xfId="2735" applyNumberFormat="1" applyFont="1" applyFill="1" applyBorder="1" applyAlignment="1">
      <alignment horizontal="center" wrapText="1"/>
    </xf>
    <xf numFmtId="206" fontId="34" fillId="0" borderId="25" xfId="2735" applyNumberFormat="1" applyFont="1" applyFill="1" applyBorder="1" applyAlignment="1">
      <alignment horizontal="center" wrapText="1"/>
    </xf>
    <xf numFmtId="165" fontId="34" fillId="0" borderId="26" xfId="2735" applyNumberFormat="1" applyFont="1" applyFill="1" applyBorder="1" applyAlignment="1">
      <alignment horizontal="center" wrapText="1"/>
    </xf>
    <xf numFmtId="1" fontId="34" fillId="0" borderId="1" xfId="2735" applyNumberFormat="1" applyFont="1" applyFill="1" applyBorder="1" applyAlignment="1">
      <alignment horizontal="center" wrapText="1"/>
    </xf>
    <xf numFmtId="205" fontId="34" fillId="0" borderId="1" xfId="2735" applyNumberFormat="1" applyFont="1" applyFill="1" applyBorder="1" applyAlignment="1">
      <alignment horizontal="center" wrapText="1"/>
    </xf>
    <xf numFmtId="1" fontId="34" fillId="0" borderId="76" xfId="2735" applyNumberFormat="1" applyFont="1" applyFill="1" applyBorder="1" applyAlignment="1">
      <alignment horizontal="center" wrapText="1"/>
    </xf>
    <xf numFmtId="205" fontId="34" fillId="0" borderId="77" xfId="2735" applyNumberFormat="1" applyFont="1" applyFill="1" applyBorder="1" applyAlignment="1">
      <alignment horizontal="center" wrapText="1"/>
    </xf>
    <xf numFmtId="1" fontId="34" fillId="0" borderId="80" xfId="2735" applyNumberFormat="1" applyFont="1" applyFill="1" applyBorder="1" applyAlignment="1">
      <alignment horizontal="center" wrapText="1"/>
    </xf>
    <xf numFmtId="205" fontId="34" fillId="0" borderId="81" xfId="2735" applyNumberFormat="1" applyFont="1" applyFill="1" applyBorder="1" applyAlignment="1">
      <alignment horizontal="center" wrapText="1"/>
    </xf>
    <xf numFmtId="205" fontId="34" fillId="0" borderId="5" xfId="2735" applyNumberFormat="1" applyFont="1" applyFill="1" applyBorder="1" applyAlignment="1">
      <alignment horizontal="center" wrapText="1"/>
    </xf>
    <xf numFmtId="206" fontId="34" fillId="0" borderId="82" xfId="2735" applyNumberFormat="1" applyFont="1" applyFill="1" applyBorder="1" applyAlignment="1">
      <alignment horizontal="center" wrapText="1"/>
    </xf>
    <xf numFmtId="1" fontId="32" fillId="35" borderId="0" xfId="2655" applyNumberFormat="1" applyFont="1" applyFill="1" applyBorder="1" applyAlignment="1" applyProtection="1">
      <alignment horizontal="center" vertical="center"/>
    </xf>
    <xf numFmtId="0" fontId="216" fillId="0" borderId="50" xfId="2734" applyFont="1" applyFill="1" applyBorder="1"/>
    <xf numFmtId="1" fontId="216" fillId="0" borderId="18" xfId="2735" applyNumberFormat="1" applyFont="1" applyFill="1" applyBorder="1" applyAlignment="1" applyProtection="1">
      <alignment horizontal="right"/>
      <protection locked="0"/>
    </xf>
    <xf numFmtId="205" fontId="216" fillId="0" borderId="0" xfId="2735" applyNumberFormat="1" applyFont="1" applyFill="1" applyBorder="1" applyAlignment="1" applyProtection="1">
      <alignment horizontal="right"/>
      <protection locked="0"/>
    </xf>
    <xf numFmtId="1" fontId="216" fillId="0" borderId="86" xfId="2735" applyNumberFormat="1" applyFont="1" applyFill="1" applyBorder="1" applyAlignment="1" applyProtection="1">
      <alignment horizontal="right"/>
      <protection locked="0"/>
    </xf>
    <xf numFmtId="205" fontId="216" fillId="0" borderId="87" xfId="2735" applyNumberFormat="1" applyFont="1" applyFill="1" applyBorder="1" applyAlignment="1" applyProtection="1">
      <alignment horizontal="right"/>
      <protection locked="0"/>
    </xf>
    <xf numFmtId="165" fontId="216" fillId="78" borderId="0" xfId="1316" quotePrefix="1" applyNumberFormat="1" applyFont="1" applyFill="1" applyBorder="1" applyAlignment="1">
      <alignment horizontal="right"/>
    </xf>
    <xf numFmtId="205" fontId="216" fillId="0" borderId="88" xfId="501" quotePrefix="1" applyNumberFormat="1" applyFont="1" applyFill="1" applyBorder="1" applyAlignment="1">
      <alignment horizontal="right"/>
    </xf>
    <xf numFmtId="1" fontId="216" fillId="0" borderId="0" xfId="2735" applyNumberFormat="1" applyFont="1" applyFill="1" applyBorder="1" applyAlignment="1" applyProtection="1">
      <alignment horizontal="right"/>
      <protection locked="0"/>
    </xf>
    <xf numFmtId="205" fontId="216" fillId="0" borderId="88" xfId="2735" applyNumberFormat="1" applyFont="1" applyFill="1" applyBorder="1" applyAlignment="1" applyProtection="1">
      <alignment horizontal="right"/>
      <protection locked="0"/>
    </xf>
    <xf numFmtId="205" fontId="216" fillId="0" borderId="64" xfId="2735" applyNumberFormat="1" applyFont="1" applyFill="1" applyBorder="1" applyAlignment="1" applyProtection="1">
      <alignment horizontal="right"/>
      <protection locked="0"/>
    </xf>
    <xf numFmtId="204" fontId="11" fillId="0" borderId="0" xfId="971" applyNumberFormat="1" applyFont="1"/>
    <xf numFmtId="192" fontId="136" fillId="80" borderId="0" xfId="972" applyNumberFormat="1" applyFont="1" applyFill="1" applyBorder="1" applyAlignment="1">
      <alignment horizontal="right"/>
    </xf>
    <xf numFmtId="192" fontId="135" fillId="80" borderId="0" xfId="972" applyNumberFormat="1" applyFont="1" applyFill="1" applyBorder="1" applyAlignment="1">
      <alignment horizontal="right"/>
    </xf>
    <xf numFmtId="0" fontId="44" fillId="82" borderId="15" xfId="0" applyFont="1" applyFill="1" applyBorder="1" applyAlignment="1">
      <alignment horizontal="center"/>
    </xf>
    <xf numFmtId="2" fontId="0" fillId="81" borderId="0" xfId="0" applyNumberFormat="1" applyFill="1"/>
    <xf numFmtId="0" fontId="46" fillId="0" borderId="0" xfId="49" applyFont="1" applyFill="1"/>
    <xf numFmtId="0" fontId="210" fillId="0" borderId="0" xfId="49" applyFont="1" applyFill="1"/>
    <xf numFmtId="0" fontId="33" fillId="0" borderId="0" xfId="49" applyFont="1" applyFill="1"/>
    <xf numFmtId="165" fontId="33" fillId="0" borderId="0" xfId="49" applyNumberFormat="1" applyFont="1" applyFill="1" applyAlignment="1">
      <alignment horizontal="center"/>
    </xf>
    <xf numFmtId="165" fontId="33" fillId="78" borderId="0" xfId="49" applyNumberFormat="1" applyFont="1" applyFill="1" applyAlignment="1">
      <alignment horizontal="center"/>
    </xf>
    <xf numFmtId="165" fontId="33" fillId="81" borderId="0" xfId="49" applyNumberFormat="1" applyFont="1" applyFill="1" applyAlignment="1">
      <alignment horizontal="center"/>
    </xf>
    <xf numFmtId="165" fontId="33" fillId="0" borderId="27" xfId="49" applyNumberFormat="1" applyFont="1" applyFill="1" applyBorder="1" applyAlignment="1">
      <alignment horizontal="center"/>
    </xf>
    <xf numFmtId="165" fontId="33" fillId="78" borderId="27" xfId="49" applyNumberFormat="1" applyFont="1" applyFill="1" applyBorder="1" applyAlignment="1">
      <alignment horizontal="center"/>
    </xf>
    <xf numFmtId="165" fontId="33" fillId="0" borderId="56" xfId="49" applyNumberFormat="1" applyFont="1" applyFill="1" applyBorder="1" applyAlignment="1">
      <alignment horizontal="center"/>
    </xf>
    <xf numFmtId="165" fontId="33" fillId="78" borderId="56" xfId="49" applyNumberFormat="1" applyFont="1" applyFill="1" applyBorder="1" applyAlignment="1">
      <alignment horizontal="center"/>
    </xf>
    <xf numFmtId="165" fontId="33" fillId="0" borderId="1" xfId="49" applyNumberFormat="1" applyFont="1" applyFill="1" applyBorder="1" applyAlignment="1">
      <alignment horizontal="center"/>
    </xf>
    <xf numFmtId="165" fontId="33" fillId="78" borderId="1" xfId="49" applyNumberFormat="1" applyFont="1" applyFill="1" applyBorder="1" applyAlignment="1">
      <alignment horizontal="center"/>
    </xf>
    <xf numFmtId="165" fontId="15" fillId="0" borderId="0" xfId="0" applyNumberFormat="1" applyFont="1" applyFill="1"/>
    <xf numFmtId="165" fontId="15" fillId="78" borderId="0" xfId="0" applyNumberFormat="1" applyFont="1" applyFill="1"/>
    <xf numFmtId="166" fontId="15" fillId="78" borderId="0" xfId="0" applyNumberFormat="1" applyFont="1" applyFill="1"/>
    <xf numFmtId="166" fontId="15" fillId="0" borderId="0" xfId="0" applyNumberFormat="1" applyFont="1" applyFill="1"/>
    <xf numFmtId="0" fontId="210" fillId="0" borderId="27" xfId="49" applyFont="1" applyFill="1" applyBorder="1"/>
    <xf numFmtId="0" fontId="210" fillId="0" borderId="27" xfId="49" applyNumberFormat="1" applyFont="1" applyFill="1" applyBorder="1" applyAlignment="1">
      <alignment horizontal="center"/>
    </xf>
    <xf numFmtId="0" fontId="210" fillId="0" borderId="27" xfId="49" applyFont="1" applyFill="1" applyBorder="1" applyAlignment="1">
      <alignment horizontal="center"/>
    </xf>
    <xf numFmtId="2" fontId="11" fillId="0" borderId="0" xfId="0" applyNumberFormat="1" applyFont="1"/>
    <xf numFmtId="165" fontId="11" fillId="0" borderId="0" xfId="0" applyNumberFormat="1" applyFont="1"/>
    <xf numFmtId="0" fontId="0" fillId="0" borderId="0" xfId="2737" applyFont="1" applyFill="1"/>
    <xf numFmtId="194" fontId="11" fillId="0" borderId="0" xfId="0" applyNumberFormat="1" applyFont="1"/>
    <xf numFmtId="165" fontId="0" fillId="78" borderId="0" xfId="0" applyNumberFormat="1" applyFill="1"/>
    <xf numFmtId="0" fontId="31" fillId="81" borderId="20" xfId="0" applyFont="1" applyFill="1" applyBorder="1" applyAlignment="1">
      <alignment vertical="top" wrapText="1"/>
    </xf>
    <xf numFmtId="195" fontId="32" fillId="81" borderId="15" xfId="0" applyNumberFormat="1" applyFont="1" applyFill="1" applyBorder="1" applyAlignment="1">
      <alignment horizontal="right"/>
    </xf>
    <xf numFmtId="166" fontId="11" fillId="0" borderId="0" xfId="0" applyNumberFormat="1" applyFont="1" applyFill="1"/>
    <xf numFmtId="43" fontId="0" fillId="81" borderId="0" xfId="971" applyFont="1" applyFill="1"/>
    <xf numFmtId="204" fontId="0" fillId="81" borderId="0" xfId="971" applyNumberFormat="1" applyFont="1" applyFill="1"/>
    <xf numFmtId="0" fontId="10" fillId="0" borderId="0" xfId="972" applyFill="1"/>
    <xf numFmtId="0" fontId="38" fillId="81" borderId="15" xfId="972" applyFont="1" applyFill="1" applyBorder="1" applyAlignment="1">
      <alignment vertical="top" wrapText="1"/>
    </xf>
    <xf numFmtId="0" fontId="44" fillId="82" borderId="15" xfId="972" applyFont="1" applyFill="1" applyBorder="1" applyAlignment="1">
      <alignment horizontal="center"/>
    </xf>
    <xf numFmtId="0" fontId="10" fillId="80" borderId="0" xfId="972" applyFill="1"/>
    <xf numFmtId="194" fontId="135" fillId="80" borderId="42" xfId="972" applyNumberFormat="1" applyFont="1" applyFill="1" applyBorder="1" applyAlignment="1">
      <alignment vertical="top" wrapText="1"/>
    </xf>
    <xf numFmtId="166" fontId="210" fillId="80" borderId="42" xfId="972" applyNumberFormat="1" applyFont="1" applyFill="1" applyBorder="1" applyAlignment="1">
      <alignment vertical="top" wrapText="1"/>
    </xf>
    <xf numFmtId="165" fontId="226" fillId="78" borderId="0" xfId="43" applyNumberFormat="1" applyFont="1" applyFill="1" applyAlignment="1">
      <alignment horizontal="center"/>
    </xf>
    <xf numFmtId="165" fontId="226" fillId="78" borderId="0" xfId="43" applyNumberFormat="1" applyFont="1" applyFill="1" applyBorder="1" applyAlignment="1">
      <alignment horizontal="center"/>
    </xf>
    <xf numFmtId="166" fontId="0" fillId="78" borderId="0" xfId="0" applyNumberFormat="1" applyFill="1"/>
    <xf numFmtId="0" fontId="226" fillId="78" borderId="1" xfId="658" applyFont="1" applyFill="1" applyBorder="1" applyAlignment="1">
      <alignment horizontal="center" vertical="top" wrapText="1"/>
    </xf>
    <xf numFmtId="165" fontId="226" fillId="78" borderId="1" xfId="43" applyNumberFormat="1" applyFont="1" applyFill="1" applyBorder="1" applyAlignment="1">
      <alignment horizontal="center"/>
    </xf>
    <xf numFmtId="0" fontId="226" fillId="81" borderId="0" xfId="43" applyFont="1" applyFill="1" applyBorder="1"/>
    <xf numFmtId="165" fontId="226" fillId="81" borderId="0" xfId="43" applyNumberFormat="1" applyFont="1" applyFill="1" applyBorder="1" applyAlignment="1">
      <alignment horizontal="center"/>
    </xf>
    <xf numFmtId="194" fontId="11" fillId="80" borderId="0" xfId="0" applyNumberFormat="1" applyFont="1" applyFill="1"/>
    <xf numFmtId="195" fontId="11" fillId="0" borderId="0" xfId="0" applyNumberFormat="1" applyFont="1"/>
    <xf numFmtId="14" fontId="0" fillId="0" borderId="0" xfId="0" applyNumberFormat="1"/>
    <xf numFmtId="0" fontId="0" fillId="0" borderId="0" xfId="0" applyBorder="1"/>
    <xf numFmtId="4" fontId="261" fillId="0" borderId="0" xfId="2739" applyNumberFormat="1" applyFont="1" applyFill="1" applyBorder="1" applyAlignment="1"/>
    <xf numFmtId="164" fontId="261" fillId="0" borderId="0" xfId="2739" applyNumberFormat="1" applyFont="1" applyFill="1" applyBorder="1" applyAlignment="1"/>
    <xf numFmtId="211" fontId="261" fillId="0" borderId="0" xfId="2739" applyNumberFormat="1" applyFont="1" applyFill="1" applyBorder="1" applyAlignment="1"/>
    <xf numFmtId="165" fontId="138" fillId="0" borderId="0" xfId="972" applyNumberFormat="1" applyFont="1"/>
    <xf numFmtId="0" fontId="262" fillId="81" borderId="0" xfId="0" applyFont="1" applyFill="1"/>
    <xf numFmtId="0" fontId="0" fillId="81" borderId="0" xfId="0" applyFill="1" applyAlignment="1">
      <alignment horizontal="right"/>
    </xf>
    <xf numFmtId="0" fontId="103" fillId="0" borderId="15" xfId="0" applyFont="1" applyBorder="1" applyAlignment="1">
      <alignment horizontal="left" wrapText="1"/>
    </xf>
    <xf numFmtId="0" fontId="261" fillId="0" borderId="0" xfId="2740"/>
    <xf numFmtId="0" fontId="32" fillId="0" borderId="15" xfId="2740" applyFont="1" applyBorder="1"/>
    <xf numFmtId="0" fontId="103" fillId="0" borderId="15" xfId="2740" applyFont="1" applyBorder="1" applyAlignment="1">
      <alignment horizontal="left" wrapText="1"/>
    </xf>
    <xf numFmtId="0" fontId="41" fillId="34" borderId="15" xfId="2740" applyFont="1" applyFill="1" applyBorder="1" applyAlignment="1">
      <alignment horizontal="center" vertical="top" wrapText="1"/>
    </xf>
    <xf numFmtId="0" fontId="43" fillId="33" borderId="15" xfId="2740" applyFont="1" applyFill="1" applyBorder="1" applyAlignment="1">
      <alignment wrapText="1"/>
    </xf>
    <xf numFmtId="0" fontId="44" fillId="40" borderId="15" xfId="2740" applyFont="1" applyFill="1" applyBorder="1" applyAlignment="1">
      <alignment horizontal="center"/>
    </xf>
    <xf numFmtId="0" fontId="38" fillId="33" borderId="15" xfId="2740" applyFont="1" applyFill="1" applyBorder="1" applyAlignment="1">
      <alignment vertical="top" wrapText="1"/>
    </xf>
    <xf numFmtId="0" fontId="31" fillId="33" borderId="15" xfId="2740" applyFont="1" applyFill="1" applyBorder="1" applyAlignment="1">
      <alignment vertical="top" wrapText="1"/>
    </xf>
    <xf numFmtId="191" fontId="32" fillId="0" borderId="15" xfId="2740" applyNumberFormat="1" applyFont="1" applyBorder="1" applyAlignment="1">
      <alignment horizontal="right"/>
    </xf>
    <xf numFmtId="191" fontId="32" fillId="38" borderId="15" xfId="2740" applyNumberFormat="1" applyFont="1" applyFill="1" applyBorder="1" applyAlignment="1">
      <alignment horizontal="right"/>
    </xf>
    <xf numFmtId="0" fontId="38" fillId="0" borderId="0" xfId="2740" applyFont="1" applyAlignment="1">
      <alignment horizontal="left"/>
    </xf>
    <xf numFmtId="0" fontId="31" fillId="0" borderId="0" xfId="2740" applyFont="1" applyAlignment="1">
      <alignment horizontal="left"/>
    </xf>
    <xf numFmtId="0" fontId="43" fillId="0" borderId="0" xfId="2740" applyFont="1" applyAlignment="1">
      <alignment horizontal="left"/>
    </xf>
    <xf numFmtId="0" fontId="31" fillId="33" borderId="20" xfId="0" applyFont="1" applyFill="1" applyBorder="1" applyAlignment="1">
      <alignment vertical="top" wrapText="1"/>
    </xf>
    <xf numFmtId="0" fontId="31" fillId="81" borderId="20" xfId="0" applyFont="1" applyFill="1" applyBorder="1" applyAlignment="1">
      <alignment vertical="top" wrapText="1"/>
    </xf>
    <xf numFmtId="0" fontId="38" fillId="33" borderId="20" xfId="0" applyFont="1" applyFill="1" applyBorder="1" applyAlignment="1">
      <alignment vertical="top" wrapText="1"/>
    </xf>
    <xf numFmtId="2" fontId="0" fillId="0" borderId="0" xfId="0" applyNumberFormat="1" applyAlignment="1">
      <alignment horizontal="right" indent="1"/>
    </xf>
    <xf numFmtId="2" fontId="0" fillId="81" borderId="0" xfId="0" applyNumberFormat="1" applyFill="1" applyAlignment="1">
      <alignment horizontal="right" indent="1"/>
    </xf>
    <xf numFmtId="165" fontId="32" fillId="81" borderId="15" xfId="0" applyNumberFormat="1" applyFont="1" applyFill="1" applyBorder="1" applyAlignment="1">
      <alignment horizontal="right"/>
    </xf>
    <xf numFmtId="165" fontId="32" fillId="38" borderId="15" xfId="0" applyNumberFormat="1" applyFont="1" applyFill="1" applyBorder="1" applyAlignment="1">
      <alignment horizontal="right"/>
    </xf>
    <xf numFmtId="165" fontId="32" fillId="0" borderId="15" xfId="0" applyNumberFormat="1" applyFont="1" applyBorder="1" applyAlignment="1">
      <alignment horizontal="right"/>
    </xf>
    <xf numFmtId="165" fontId="33" fillId="0" borderId="0" xfId="49" applyNumberFormat="1" applyFont="1" applyFill="1" applyBorder="1" applyAlignment="1">
      <alignment horizontal="center"/>
    </xf>
    <xf numFmtId="165" fontId="33" fillId="78" borderId="0" xfId="49" applyNumberFormat="1" applyFont="1" applyFill="1" applyBorder="1" applyAlignment="1">
      <alignment horizontal="center"/>
    </xf>
    <xf numFmtId="165" fontId="35" fillId="0" borderId="0" xfId="0" applyNumberFormat="1" applyFont="1" applyBorder="1"/>
    <xf numFmtId="0" fontId="35" fillId="0" borderId="0" xfId="0" applyFont="1" applyFill="1"/>
    <xf numFmtId="0" fontId="35" fillId="0" borderId="0" xfId="0" applyFont="1"/>
    <xf numFmtId="0" fontId="114" fillId="0" borderId="0" xfId="0" applyFont="1" applyAlignment="1">
      <alignment horizontal="right"/>
    </xf>
    <xf numFmtId="165" fontId="35" fillId="0" borderId="0" xfId="0" applyNumberFormat="1" applyFont="1"/>
    <xf numFmtId="0" fontId="114" fillId="0" borderId="0" xfId="0" applyFont="1" applyBorder="1" applyAlignment="1">
      <alignment horizontal="right"/>
    </xf>
    <xf numFmtId="0" fontId="157" fillId="41" borderId="0" xfId="2795" applyFont="1" applyFill="1" applyAlignment="1"/>
    <xf numFmtId="0" fontId="264" fillId="41" borderId="0" xfId="2789" applyFill="1" applyAlignment="1"/>
    <xf numFmtId="2" fontId="35" fillId="0" borderId="0" xfId="43" applyNumberFormat="1" applyFont="1" applyFill="1"/>
    <xf numFmtId="0" fontId="32" fillId="0" borderId="0" xfId="43" applyFont="1"/>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0" fontId="38" fillId="33" borderId="15" xfId="973" applyFont="1" applyFill="1" applyBorder="1" applyAlignment="1">
      <alignment vertical="top" wrapText="1"/>
    </xf>
    <xf numFmtId="0" fontId="31" fillId="33" borderId="15" xfId="973" applyFont="1" applyFill="1" applyBorder="1" applyAlignment="1">
      <alignment vertical="top" wrapText="1"/>
    </xf>
    <xf numFmtId="0" fontId="32" fillId="0" borderId="15" xfId="973" applyNumberFormat="1" applyFont="1" applyBorder="1" applyAlignment="1">
      <alignment horizontal="right"/>
    </xf>
    <xf numFmtId="0" fontId="32" fillId="38" borderId="15" xfId="973" applyNumberFormat="1" applyFont="1" applyFill="1" applyBorder="1" applyAlignment="1">
      <alignment horizontal="right"/>
    </xf>
    <xf numFmtId="0" fontId="37" fillId="0" borderId="0" xfId="973"/>
    <xf numFmtId="0" fontId="38" fillId="0" borderId="0" xfId="973" applyFont="1" applyAlignment="1">
      <alignment horizontal="left"/>
    </xf>
    <xf numFmtId="0" fontId="31" fillId="0" borderId="0" xfId="973" applyFont="1" applyAlignment="1">
      <alignment horizontal="left"/>
    </xf>
    <xf numFmtId="0" fontId="43" fillId="0" borderId="0" xfId="973" applyFont="1" applyAlignment="1">
      <alignment horizontal="left"/>
    </xf>
    <xf numFmtId="188" fontId="0" fillId="0" borderId="0" xfId="2658" applyNumberFormat="1" applyFont="1" applyBorder="1" applyAlignment="1">
      <alignment vertical="center"/>
    </xf>
    <xf numFmtId="0" fontId="0" fillId="0" borderId="0" xfId="0" applyNumberFormat="1"/>
    <xf numFmtId="168" fontId="210" fillId="0" borderId="61" xfId="2658" applyFont="1" applyFill="1" applyBorder="1" applyAlignment="1">
      <alignment vertical="center" wrapText="1"/>
    </xf>
    <xf numFmtId="168" fontId="210" fillId="0" borderId="0" xfId="2658" applyFont="1" applyFill="1" applyBorder="1" applyAlignment="1">
      <alignment horizontal="center" vertical="center"/>
    </xf>
    <xf numFmtId="168" fontId="210" fillId="0" borderId="0" xfId="2658" applyFont="1" applyFill="1" applyBorder="1" applyAlignment="1">
      <alignment vertical="center"/>
    </xf>
    <xf numFmtId="0" fontId="210" fillId="0" borderId="0" xfId="658" applyFont="1" applyFill="1" applyBorder="1" applyAlignment="1">
      <alignment vertical="center"/>
    </xf>
    <xf numFmtId="0" fontId="33" fillId="0" borderId="0" xfId="658" applyFont="1" applyFill="1" applyBorder="1" applyAlignment="1">
      <alignment vertical="center"/>
    </xf>
    <xf numFmtId="168" fontId="210" fillId="0" borderId="0" xfId="2658" applyFont="1" applyFill="1" applyBorder="1" applyAlignment="1">
      <alignment vertical="center" wrapText="1"/>
    </xf>
    <xf numFmtId="0" fontId="0" fillId="81" borderId="0" xfId="0" applyNumberFormat="1" applyFill="1"/>
    <xf numFmtId="168" fontId="33" fillId="0" borderId="63" xfId="2658" applyFont="1" applyFill="1" applyBorder="1" applyAlignment="1">
      <alignment vertical="center"/>
    </xf>
    <xf numFmtId="0" fontId="0" fillId="35" borderId="0" xfId="0" applyFill="1" applyAlignment="1">
      <alignment horizontal="center"/>
    </xf>
    <xf numFmtId="0" fontId="37" fillId="0" borderId="0" xfId="0" applyNumberFormat="1" applyFont="1" applyFill="1" applyBorder="1" applyAlignment="1"/>
    <xf numFmtId="211" fontId="37" fillId="0" borderId="0" xfId="0" applyNumberFormat="1" applyFont="1" applyFill="1" applyBorder="1" applyAlignment="1"/>
    <xf numFmtId="183" fontId="11" fillId="0" borderId="0" xfId="0" applyNumberFormat="1" applyFont="1"/>
    <xf numFmtId="0" fontId="101" fillId="41" borderId="0" xfId="2657" applyFill="1">
      <protection locked="0"/>
    </xf>
    <xf numFmtId="0" fontId="157" fillId="41" borderId="0" xfId="0" applyFont="1" applyFill="1" applyAlignment="1"/>
    <xf numFmtId="0" fontId="46" fillId="35" borderId="0" xfId="2654" applyFont="1" applyFill="1" applyAlignment="1" applyProtection="1">
      <alignment horizontal="left"/>
    </xf>
    <xf numFmtId="0" fontId="0" fillId="35" borderId="0" xfId="0" applyFill="1"/>
    <xf numFmtId="0" fontId="0" fillId="35" borderId="0" xfId="0" applyFill="1" applyAlignment="1">
      <alignment horizontal="left"/>
    </xf>
    <xf numFmtId="0" fontId="0" fillId="35" borderId="0" xfId="0" applyFill="1" applyAlignment="1">
      <alignment horizontal="center" vertical="center" wrapText="1"/>
    </xf>
    <xf numFmtId="0" fontId="108" fillId="35" borderId="0" xfId="2654" applyFont="1" applyFill="1" applyAlignment="1" applyProtection="1">
      <alignment horizontal="left"/>
    </xf>
    <xf numFmtId="0" fontId="32" fillId="35" borderId="0" xfId="2654" applyFont="1" applyFill="1" applyBorder="1" applyAlignment="1" applyProtection="1">
      <alignment horizontal="left"/>
    </xf>
    <xf numFmtId="0" fontId="32" fillId="35" borderId="0" xfId="794" applyFont="1" applyFill="1" applyBorder="1" applyAlignment="1">
      <alignment horizontal="center" vertical="center" textRotation="180"/>
    </xf>
    <xf numFmtId="0" fontId="32" fillId="35" borderId="0" xfId="2654" applyFont="1" applyFill="1" applyBorder="1" applyAlignment="1">
      <alignment horizontal="center" vertical="center"/>
    </xf>
    <xf numFmtId="165" fontId="46" fillId="0" borderId="103" xfId="793" applyNumberFormat="1" applyFont="1" applyFill="1" applyBorder="1" applyAlignment="1">
      <alignment horizontal="left"/>
    </xf>
    <xf numFmtId="1" fontId="32" fillId="35" borderId="100" xfId="2655" applyNumberFormat="1" applyFont="1" applyFill="1" applyBorder="1" applyAlignment="1" applyProtection="1">
      <alignment horizontal="center"/>
    </xf>
    <xf numFmtId="0" fontId="32" fillId="86" borderId="104" xfId="792" applyNumberFormat="1" applyFont="1" applyFill="1" applyBorder="1" applyAlignment="1" applyProtection="1">
      <alignment horizontal="left"/>
    </xf>
    <xf numFmtId="181" fontId="32" fillId="86" borderId="101" xfId="792" applyNumberFormat="1" applyFont="1" applyFill="1" applyBorder="1" applyAlignment="1" applyProtection="1">
      <alignment horizontal="center" vertical="center"/>
    </xf>
    <xf numFmtId="1" fontId="49" fillId="87" borderId="101" xfId="792" applyNumberFormat="1" applyFont="1" applyFill="1" applyBorder="1" applyAlignment="1" applyProtection="1">
      <alignment horizontal="right"/>
    </xf>
    <xf numFmtId="1" fontId="49" fillId="87" borderId="88" xfId="792" applyNumberFormat="1" applyFont="1" applyFill="1" applyBorder="1" applyAlignment="1" applyProtection="1">
      <alignment horizontal="left"/>
    </xf>
    <xf numFmtId="165" fontId="49" fillId="87" borderId="101" xfId="792" applyNumberFormat="1" applyFont="1" applyFill="1" applyBorder="1" applyAlignment="1" applyProtection="1">
      <alignment horizontal="right"/>
    </xf>
    <xf numFmtId="165" fontId="49" fillId="87" borderId="88" xfId="792" applyNumberFormat="1" applyFont="1" applyFill="1" applyBorder="1" applyAlignment="1" applyProtection="1">
      <alignment horizontal="left"/>
    </xf>
    <xf numFmtId="181" fontId="32" fillId="86" borderId="104" xfId="792" applyNumberFormat="1" applyFont="1" applyFill="1" applyBorder="1" applyAlignment="1" applyProtection="1">
      <alignment horizontal="left"/>
    </xf>
    <xf numFmtId="1" fontId="49" fillId="87" borderId="88" xfId="2655" applyNumberFormat="1" applyFont="1" applyFill="1" applyBorder="1" applyAlignment="1" applyProtection="1">
      <alignment horizontal="left"/>
    </xf>
    <xf numFmtId="165" fontId="49" fillId="87" borderId="88" xfId="2655" applyNumberFormat="1" applyFont="1" applyFill="1" applyBorder="1" applyAlignment="1" applyProtection="1">
      <alignment horizontal="left"/>
    </xf>
    <xf numFmtId="181" fontId="32" fillId="35" borderId="104" xfId="792" applyNumberFormat="1" applyFont="1" applyFill="1" applyBorder="1" applyAlignment="1" applyProtection="1">
      <alignment horizontal="left"/>
    </xf>
    <xf numFmtId="181" fontId="32" fillId="35" borderId="101" xfId="792" applyNumberFormat="1" applyFont="1" applyFill="1" applyBorder="1" applyAlignment="1" applyProtection="1">
      <alignment horizontal="center" vertical="center"/>
    </xf>
    <xf numFmtId="165" fontId="49" fillId="35" borderId="101" xfId="2655" applyNumberFormat="1" applyFont="1" applyFill="1" applyBorder="1" applyAlignment="1" applyProtection="1">
      <alignment horizontal="right"/>
    </xf>
    <xf numFmtId="165" fontId="49" fillId="35" borderId="88" xfId="792" applyNumberFormat="1" applyFont="1" applyFill="1" applyBorder="1" applyAlignment="1" applyProtection="1">
      <alignment horizontal="left"/>
    </xf>
    <xf numFmtId="1" fontId="49" fillId="35" borderId="101" xfId="2655" applyNumberFormat="1" applyFont="1" applyFill="1" applyBorder="1" applyAlignment="1" applyProtection="1">
      <alignment horizontal="right"/>
    </xf>
    <xf numFmtId="1" fontId="49" fillId="35" borderId="88" xfId="792" applyNumberFormat="1" applyFont="1" applyFill="1" applyBorder="1" applyAlignment="1" applyProtection="1">
      <alignment horizontal="left"/>
    </xf>
    <xf numFmtId="1" fontId="49" fillId="35" borderId="88" xfId="2655" applyNumberFormat="1" applyFont="1" applyFill="1" applyBorder="1" applyAlignment="1" applyProtection="1">
      <alignment horizontal="left"/>
    </xf>
    <xf numFmtId="180" fontId="32" fillId="35" borderId="101" xfId="792" applyNumberFormat="1" applyFont="1" applyFill="1" applyBorder="1" applyAlignment="1" applyProtection="1">
      <alignment horizontal="center" vertical="center"/>
    </xf>
    <xf numFmtId="1" fontId="49" fillId="35" borderId="101" xfId="792" applyNumberFormat="1" applyFont="1" applyFill="1" applyBorder="1" applyAlignment="1" applyProtection="1">
      <alignment horizontal="right"/>
    </xf>
    <xf numFmtId="165" fontId="49" fillId="35" borderId="101" xfId="792" applyNumberFormat="1" applyFont="1" applyFill="1" applyBorder="1" applyAlignment="1" applyProtection="1">
      <alignment horizontal="right"/>
    </xf>
    <xf numFmtId="1" fontId="32" fillId="87" borderId="101" xfId="2655" applyNumberFormat="1" applyFont="1" applyFill="1" applyBorder="1" applyAlignment="1" applyProtection="1">
      <alignment horizontal="right"/>
    </xf>
    <xf numFmtId="1" fontId="32" fillId="87" borderId="88" xfId="792" applyNumberFormat="1" applyFont="1" applyFill="1" applyBorder="1" applyAlignment="1" applyProtection="1">
      <alignment horizontal="left"/>
    </xf>
    <xf numFmtId="1" fontId="32" fillId="87" borderId="88" xfId="2655" applyNumberFormat="1" applyFont="1" applyFill="1" applyBorder="1" applyAlignment="1" applyProtection="1">
      <alignment horizontal="left"/>
    </xf>
    <xf numFmtId="165" fontId="32" fillId="87" borderId="101" xfId="2655" applyNumberFormat="1" applyFont="1" applyFill="1" applyBorder="1" applyAlignment="1" applyProtection="1">
      <alignment horizontal="right"/>
    </xf>
    <xf numFmtId="165" fontId="32" fillId="87" borderId="88" xfId="792" applyNumberFormat="1" applyFont="1" applyFill="1" applyBorder="1" applyAlignment="1" applyProtection="1">
      <alignment horizontal="left"/>
    </xf>
    <xf numFmtId="165" fontId="32" fillId="87" borderId="88" xfId="2655" applyNumberFormat="1" applyFont="1" applyFill="1" applyBorder="1" applyAlignment="1" applyProtection="1">
      <alignment horizontal="left"/>
    </xf>
    <xf numFmtId="165" fontId="49" fillId="35" borderId="88" xfId="2655" applyNumberFormat="1" applyFont="1" applyFill="1" applyBorder="1" applyAlignment="1" applyProtection="1">
      <alignment horizontal="left"/>
    </xf>
    <xf numFmtId="1" fontId="49" fillId="86" borderId="101" xfId="792" applyNumberFormat="1" applyFont="1" applyFill="1" applyBorder="1" applyAlignment="1" applyProtection="1">
      <alignment horizontal="right"/>
    </xf>
    <xf numFmtId="1" fontId="49" fillId="86" borderId="88" xfId="792" applyNumberFormat="1" applyFont="1" applyFill="1" applyBorder="1" applyAlignment="1" applyProtection="1">
      <alignment horizontal="left"/>
    </xf>
    <xf numFmtId="165" fontId="49" fillId="86" borderId="101" xfId="792" applyNumberFormat="1" applyFont="1" applyFill="1" applyBorder="1" applyAlignment="1" applyProtection="1">
      <alignment horizontal="right"/>
    </xf>
    <xf numFmtId="165" fontId="49" fillId="86" borderId="88" xfId="792" applyNumberFormat="1" applyFont="1" applyFill="1" applyBorder="1" applyAlignment="1" applyProtection="1">
      <alignment horizontal="left"/>
    </xf>
    <xf numFmtId="1" fontId="49" fillId="86" borderId="88" xfId="2655" applyNumberFormat="1" applyFont="1" applyFill="1" applyBorder="1" applyAlignment="1" applyProtection="1">
      <alignment horizontal="left"/>
    </xf>
    <xf numFmtId="165" fontId="49" fillId="86" borderId="88" xfId="2655" applyNumberFormat="1" applyFont="1" applyFill="1" applyBorder="1" applyAlignment="1" applyProtection="1">
      <alignment horizontal="left"/>
    </xf>
    <xf numFmtId="180" fontId="32" fillId="86" borderId="101" xfId="792" applyNumberFormat="1" applyFont="1" applyFill="1" applyBorder="1" applyAlignment="1" applyProtection="1">
      <alignment horizontal="center" vertical="center"/>
    </xf>
    <xf numFmtId="165" fontId="46" fillId="0" borderId="104" xfId="793" applyNumberFormat="1" applyFont="1" applyFill="1" applyBorder="1" applyAlignment="1">
      <alignment horizontal="left"/>
    </xf>
    <xf numFmtId="0" fontId="46" fillId="88" borderId="104" xfId="48" applyFont="1" applyFill="1" applyBorder="1" applyAlignment="1">
      <alignment horizontal="left"/>
    </xf>
    <xf numFmtId="0" fontId="46" fillId="88" borderId="101" xfId="48" applyFont="1" applyFill="1" applyBorder="1" applyAlignment="1">
      <alignment horizontal="center" vertical="center"/>
    </xf>
    <xf numFmtId="1" fontId="32" fillId="88" borderId="101" xfId="2655" applyNumberFormat="1" applyFont="1" applyFill="1" applyBorder="1" applyAlignment="1" applyProtection="1">
      <alignment horizontal="right"/>
    </xf>
    <xf numFmtId="1" fontId="32" fillId="88" borderId="88" xfId="2655" applyNumberFormat="1" applyFont="1" applyFill="1" applyBorder="1" applyAlignment="1" applyProtection="1">
      <alignment horizontal="left"/>
    </xf>
    <xf numFmtId="165" fontId="32" fillId="88" borderId="101" xfId="2655" applyNumberFormat="1" applyFont="1" applyFill="1" applyBorder="1" applyAlignment="1" applyProtection="1">
      <alignment horizontal="right"/>
    </xf>
    <xf numFmtId="165" fontId="32" fillId="88" borderId="88" xfId="2655" applyNumberFormat="1" applyFont="1" applyFill="1" applyBorder="1" applyAlignment="1" applyProtection="1">
      <alignment horizontal="left"/>
    </xf>
    <xf numFmtId="165" fontId="46" fillId="35" borderId="104" xfId="793" applyNumberFormat="1" applyFont="1" applyFill="1" applyBorder="1" applyAlignment="1">
      <alignment horizontal="left"/>
    </xf>
    <xf numFmtId="1" fontId="32" fillId="35" borderId="101" xfId="2655" applyNumberFormat="1" applyFont="1" applyFill="1" applyBorder="1" applyAlignment="1" applyProtection="1">
      <alignment horizontal="center"/>
    </xf>
    <xf numFmtId="1" fontId="32" fillId="35" borderId="88" xfId="2655" applyNumberFormat="1" applyFont="1" applyFill="1" applyBorder="1" applyAlignment="1" applyProtection="1">
      <alignment horizontal="left"/>
    </xf>
    <xf numFmtId="1" fontId="32" fillId="35" borderId="0" xfId="2655" applyNumberFormat="1" applyFont="1" applyFill="1" applyBorder="1" applyAlignment="1" applyProtection="1">
      <alignment horizontal="center"/>
    </xf>
    <xf numFmtId="1" fontId="32" fillId="35" borderId="0" xfId="2655" applyNumberFormat="1" applyFont="1" applyFill="1" applyBorder="1" applyAlignment="1" applyProtection="1">
      <alignment horizontal="left"/>
    </xf>
    <xf numFmtId="1" fontId="32" fillId="35" borderId="0" xfId="2655" applyNumberFormat="1" applyFont="1" applyFill="1" applyBorder="1" applyAlignment="1" applyProtection="1">
      <alignment horizontal="right" vertical="center" wrapText="1"/>
    </xf>
    <xf numFmtId="165" fontId="32" fillId="35" borderId="101" xfId="2655" applyNumberFormat="1" applyFont="1" applyFill="1" applyBorder="1" applyAlignment="1" applyProtection="1">
      <alignment horizontal="center"/>
    </xf>
    <xf numFmtId="165" fontId="32" fillId="35" borderId="88" xfId="2655" applyNumberFormat="1" applyFont="1" applyFill="1" applyBorder="1" applyAlignment="1" applyProtection="1">
      <alignment horizontal="left"/>
    </xf>
    <xf numFmtId="165" fontId="32" fillId="35" borderId="0" xfId="2655" applyNumberFormat="1" applyFont="1" applyFill="1" applyBorder="1" applyAlignment="1" applyProtection="1">
      <alignment horizontal="center"/>
    </xf>
    <xf numFmtId="165" fontId="32" fillId="35" borderId="0" xfId="2655" applyNumberFormat="1" applyFont="1" applyFill="1" applyBorder="1" applyAlignment="1" applyProtection="1">
      <alignment horizontal="left"/>
    </xf>
    <xf numFmtId="0" fontId="46" fillId="88" borderId="105" xfId="48" applyFont="1" applyFill="1" applyBorder="1" applyAlignment="1">
      <alignment horizontal="left"/>
    </xf>
    <xf numFmtId="1" fontId="32" fillId="88" borderId="5" xfId="2655" applyNumberFormat="1" applyFont="1" applyFill="1" applyBorder="1" applyAlignment="1" applyProtection="1">
      <alignment horizontal="center"/>
    </xf>
    <xf numFmtId="1" fontId="32" fillId="88" borderId="1" xfId="2655" applyNumberFormat="1" applyFont="1" applyFill="1" applyBorder="1" applyAlignment="1">
      <alignment horizontal="right"/>
    </xf>
    <xf numFmtId="1" fontId="32" fillId="88" borderId="5" xfId="2655" applyNumberFormat="1" applyFont="1" applyFill="1" applyBorder="1" applyAlignment="1">
      <alignment horizontal="left"/>
    </xf>
    <xf numFmtId="165" fontId="32" fillId="88" borderId="1" xfId="2655" applyNumberFormat="1" applyFont="1" applyFill="1" applyBorder="1" applyAlignment="1">
      <alignment horizontal="right"/>
    </xf>
    <xf numFmtId="165" fontId="32" fillId="88" borderId="5" xfId="2655" applyNumberFormat="1" applyFont="1" applyFill="1" applyBorder="1" applyAlignment="1">
      <alignment horizontal="left"/>
    </xf>
    <xf numFmtId="0" fontId="46" fillId="89" borderId="105" xfId="48" applyFont="1" applyFill="1" applyBorder="1" applyAlignment="1">
      <alignment horizontal="left"/>
    </xf>
    <xf numFmtId="3" fontId="32" fillId="89" borderId="98" xfId="2655" applyNumberFormat="1" applyFont="1" applyFill="1" applyBorder="1" applyAlignment="1">
      <alignment horizontal="right"/>
    </xf>
    <xf numFmtId="1" fontId="32" fillId="89" borderId="99" xfId="2655" applyNumberFormat="1" applyFont="1" applyFill="1" applyBorder="1" applyAlignment="1">
      <alignment horizontal="left"/>
    </xf>
    <xf numFmtId="164" fontId="32" fillId="89" borderId="98" xfId="2655" applyNumberFormat="1" applyFont="1" applyFill="1" applyBorder="1" applyAlignment="1">
      <alignment horizontal="right"/>
    </xf>
    <xf numFmtId="1" fontId="46" fillId="88" borderId="106" xfId="0" applyNumberFormat="1" applyFont="1" applyFill="1" applyBorder="1" applyAlignment="1">
      <alignment horizontal="left" vertical="center" wrapText="1"/>
    </xf>
    <xf numFmtId="0" fontId="267" fillId="35" borderId="0" xfId="0" applyNumberFormat="1" applyFont="1" applyFill="1" applyBorder="1"/>
    <xf numFmtId="0" fontId="32" fillId="35" borderId="0" xfId="2656" applyNumberFormat="1" applyFont="1" applyFill="1" applyBorder="1" applyAlignment="1">
      <alignment vertical="top"/>
    </xf>
    <xf numFmtId="0" fontId="34" fillId="35" borderId="0" xfId="0" applyFont="1" applyFill="1" applyAlignment="1">
      <alignment horizontal="center"/>
    </xf>
    <xf numFmtId="0" fontId="34" fillId="35" borderId="0" xfId="0" applyFont="1" applyFill="1"/>
    <xf numFmtId="0" fontId="34" fillId="35" borderId="0" xfId="0" applyFont="1" applyFill="1" applyAlignment="1">
      <alignment horizontal="left"/>
    </xf>
    <xf numFmtId="0" fontId="108" fillId="35" borderId="0" xfId="0" applyFont="1" applyFill="1"/>
    <xf numFmtId="0" fontId="32" fillId="35" borderId="0" xfId="0" applyFont="1" applyFill="1" applyAlignment="1">
      <alignment horizontal="center" vertical="top"/>
    </xf>
    <xf numFmtId="0" fontId="32" fillId="35" borderId="0" xfId="0" applyFont="1" applyFill="1" applyAlignment="1">
      <alignment vertical="top"/>
    </xf>
    <xf numFmtId="0" fontId="109" fillId="35" borderId="0" xfId="0" applyFont="1" applyFill="1"/>
    <xf numFmtId="0" fontId="32" fillId="35" borderId="0" xfId="0" applyNumberFormat="1" applyFont="1" applyFill="1" applyBorder="1" applyAlignment="1">
      <alignment vertical="top"/>
    </xf>
    <xf numFmtId="0" fontId="32" fillId="35" borderId="0" xfId="0" applyFont="1" applyFill="1"/>
    <xf numFmtId="0" fontId="14" fillId="0" borderId="0" xfId="1" applyAlignment="1"/>
    <xf numFmtId="14" fontId="0" fillId="0" borderId="0" xfId="0" applyNumberFormat="1" applyFont="1"/>
    <xf numFmtId="0" fontId="39" fillId="39" borderId="20" xfId="0" applyFont="1" applyFill="1" applyBorder="1" applyAlignment="1">
      <alignment vertical="top" wrapText="1"/>
    </xf>
    <xf numFmtId="0" fontId="39" fillId="39" borderId="24" xfId="0" applyFont="1" applyFill="1" applyBorder="1" applyAlignment="1">
      <alignment vertical="top" wrapText="1"/>
    </xf>
    <xf numFmtId="0" fontId="39" fillId="39" borderId="21" xfId="0" applyFont="1" applyFill="1" applyBorder="1" applyAlignment="1">
      <alignment vertical="top" wrapText="1"/>
    </xf>
    <xf numFmtId="0" fontId="31" fillId="33" borderId="20" xfId="0" applyFont="1" applyFill="1" applyBorder="1" applyAlignment="1">
      <alignment vertical="top" wrapText="1"/>
    </xf>
    <xf numFmtId="0" fontId="31" fillId="81" borderId="20" xfId="0" applyFont="1" applyFill="1" applyBorder="1" applyAlignment="1">
      <alignment vertical="top" wrapText="1"/>
    </xf>
    <xf numFmtId="0" fontId="46" fillId="35" borderId="0" xfId="936" applyFont="1" applyFill="1" applyAlignment="1">
      <alignment vertical="top"/>
    </xf>
    <xf numFmtId="0" fontId="108" fillId="35" borderId="0" xfId="936" applyFont="1" applyFill="1" applyAlignment="1">
      <alignment horizontal="left" vertical="top"/>
    </xf>
    <xf numFmtId="0" fontId="32" fillId="35" borderId="0" xfId="421" applyFont="1" applyFill="1" applyBorder="1" applyAlignment="1"/>
    <xf numFmtId="0" fontId="32" fillId="35" borderId="0" xfId="936" applyFont="1" applyFill="1" applyAlignment="1">
      <alignment horizontal="left"/>
    </xf>
    <xf numFmtId="178" fontId="32" fillId="87" borderId="59" xfId="0" applyNumberFormat="1" applyFont="1" applyFill="1" applyBorder="1" applyAlignment="1">
      <alignment horizontal="left" vertical="center"/>
    </xf>
    <xf numFmtId="178" fontId="32" fillId="87" borderId="88" xfId="0" applyNumberFormat="1" applyFont="1" applyFill="1" applyBorder="1" applyAlignment="1">
      <alignment horizontal="left" vertical="center"/>
    </xf>
    <xf numFmtId="178" fontId="32" fillId="35" borderId="59" xfId="0" applyNumberFormat="1" applyFont="1" applyFill="1" applyBorder="1" applyAlignment="1">
      <alignment horizontal="left" vertical="center"/>
    </xf>
    <xf numFmtId="178" fontId="32" fillId="35" borderId="88" xfId="0" applyNumberFormat="1" applyFont="1" applyFill="1" applyBorder="1" applyAlignment="1">
      <alignment horizontal="left" vertical="center"/>
    </xf>
    <xf numFmtId="0" fontId="108" fillId="35" borderId="0" xfId="1253" applyFont="1" applyFill="1" applyBorder="1" applyAlignment="1">
      <alignment vertical="center"/>
    </xf>
    <xf numFmtId="178" fontId="108" fillId="35" borderId="59" xfId="0" applyNumberFormat="1" applyFont="1" applyFill="1" applyBorder="1" applyAlignment="1">
      <alignment horizontal="left" vertical="center"/>
    </xf>
    <xf numFmtId="178" fontId="46" fillId="35" borderId="59" xfId="0" applyNumberFormat="1" applyFont="1" applyFill="1" applyBorder="1" applyAlignment="1">
      <alignment horizontal="left" vertical="center"/>
    </xf>
    <xf numFmtId="0" fontId="11" fillId="0" borderId="2" xfId="0" applyFont="1" applyFill="1" applyBorder="1"/>
    <xf numFmtId="0" fontId="33" fillId="0" borderId="2" xfId="0" applyFont="1" applyFill="1" applyBorder="1" applyAlignment="1">
      <alignment vertical="top" wrapText="1"/>
    </xf>
    <xf numFmtId="0" fontId="33" fillId="0" borderId="2" xfId="0" applyNumberFormat="1" applyFont="1" applyFill="1" applyBorder="1" applyAlignment="1"/>
    <xf numFmtId="0" fontId="33" fillId="83" borderId="2" xfId="0" applyFont="1" applyFill="1" applyBorder="1" applyAlignment="1">
      <alignment vertical="top" wrapText="1"/>
    </xf>
    <xf numFmtId="0" fontId="0" fillId="0" borderId="2" xfId="0" applyFont="1" applyFill="1" applyBorder="1"/>
    <xf numFmtId="0" fontId="46" fillId="35" borderId="0" xfId="0" applyFont="1" applyFill="1"/>
    <xf numFmtId="0" fontId="32" fillId="35" borderId="0" xfId="0" applyFont="1" applyFill="1" applyAlignment="1"/>
    <xf numFmtId="0" fontId="34" fillId="35" borderId="0" xfId="0" applyFont="1" applyFill="1" applyBorder="1" applyAlignment="1">
      <alignment horizontal="center" vertical="center"/>
    </xf>
    <xf numFmtId="0" fontId="46" fillId="35" borderId="100" xfId="0" applyFont="1" applyFill="1" applyBorder="1"/>
    <xf numFmtId="0" fontId="32" fillId="35" borderId="57" xfId="0" applyFont="1" applyFill="1" applyBorder="1" applyAlignment="1">
      <alignment horizontal="center"/>
    </xf>
    <xf numFmtId="3" fontId="32" fillId="35" borderId="59" xfId="0" applyNumberFormat="1" applyFont="1" applyFill="1" applyBorder="1"/>
    <xf numFmtId="0" fontId="32" fillId="35" borderId="88" xfId="0" applyFont="1" applyFill="1" applyBorder="1"/>
    <xf numFmtId="0" fontId="32" fillId="91" borderId="59" xfId="0" applyFont="1" applyFill="1" applyBorder="1"/>
    <xf numFmtId="0" fontId="32" fillId="91" borderId="88" xfId="0" applyFont="1" applyFill="1" applyBorder="1" applyAlignment="1">
      <alignment horizontal="center"/>
    </xf>
    <xf numFmtId="3" fontId="32" fillId="91" borderId="59" xfId="0" applyNumberFormat="1" applyFont="1" applyFill="1" applyBorder="1"/>
    <xf numFmtId="0" fontId="32" fillId="91" borderId="88" xfId="0" applyFont="1" applyFill="1" applyBorder="1"/>
    <xf numFmtId="165" fontId="34" fillId="35" borderId="0" xfId="0" applyNumberFormat="1" applyFont="1" applyFill="1"/>
    <xf numFmtId="0" fontId="32" fillId="35" borderId="59" xfId="0" applyFont="1" applyFill="1" applyBorder="1"/>
    <xf numFmtId="0" fontId="32" fillId="35" borderId="88" xfId="0" applyFont="1" applyFill="1" applyBorder="1" applyAlignment="1">
      <alignment horizontal="center"/>
    </xf>
    <xf numFmtId="0" fontId="46" fillId="92" borderId="59" xfId="0" applyFont="1" applyFill="1" applyBorder="1"/>
    <xf numFmtId="0" fontId="46" fillId="92" borderId="88" xfId="0" applyFont="1" applyFill="1" applyBorder="1" applyAlignment="1">
      <alignment horizontal="center"/>
    </xf>
    <xf numFmtId="3" fontId="46" fillId="92" borderId="59" xfId="0" applyNumberFormat="1" applyFont="1" applyFill="1" applyBorder="1"/>
    <xf numFmtId="0" fontId="46" fillId="92" borderId="88" xfId="0" applyFont="1" applyFill="1" applyBorder="1"/>
    <xf numFmtId="0" fontId="51" fillId="35" borderId="0" xfId="0" applyFont="1" applyFill="1"/>
    <xf numFmtId="165" fontId="51" fillId="35" borderId="0" xfId="0" applyNumberFormat="1" applyFont="1" applyFill="1"/>
    <xf numFmtId="0" fontId="46" fillId="92" borderId="0" xfId="0" applyFont="1" applyFill="1" applyBorder="1"/>
    <xf numFmtId="1" fontId="46" fillId="88" borderId="100" xfId="0" applyNumberFormat="1" applyFont="1" applyFill="1" applyBorder="1" applyAlignment="1">
      <alignment horizontal="left" vertical="center" wrapText="1"/>
    </xf>
    <xf numFmtId="0" fontId="46" fillId="88" borderId="56" xfId="0" applyNumberFormat="1" applyFont="1" applyFill="1" applyBorder="1" applyAlignment="1">
      <alignment horizontal="center" vertical="center" wrapText="1"/>
    </xf>
    <xf numFmtId="3" fontId="46" fillId="92" borderId="100" xfId="0" applyNumberFormat="1" applyFont="1" applyFill="1" applyBorder="1"/>
    <xf numFmtId="0" fontId="46" fillId="92" borderId="57" xfId="0" applyFont="1" applyFill="1" applyBorder="1"/>
    <xf numFmtId="1" fontId="46" fillId="88" borderId="107" xfId="0" applyNumberFormat="1" applyFont="1" applyFill="1" applyBorder="1" applyAlignment="1">
      <alignment horizontal="left" vertical="center" wrapText="1"/>
    </xf>
    <xf numFmtId="0" fontId="46" fillId="88" borderId="1" xfId="0" applyNumberFormat="1" applyFont="1" applyFill="1" applyBorder="1" applyAlignment="1">
      <alignment horizontal="center" vertical="center" wrapText="1"/>
    </xf>
    <xf numFmtId="3" fontId="46" fillId="92" borderId="107" xfId="0" applyNumberFormat="1" applyFont="1" applyFill="1" applyBorder="1"/>
    <xf numFmtId="0" fontId="46" fillId="92" borderId="5" xfId="0" applyFont="1" applyFill="1" applyBorder="1"/>
    <xf numFmtId="0" fontId="105" fillId="35" borderId="0" xfId="656" applyFont="1" applyFill="1"/>
    <xf numFmtId="0" fontId="242" fillId="41" borderId="0" xfId="0" applyFont="1" applyFill="1" applyAlignment="1"/>
    <xf numFmtId="1" fontId="46" fillId="88" borderId="0" xfId="0" applyNumberFormat="1" applyFont="1" applyFill="1" applyBorder="1" applyAlignment="1">
      <alignment horizontal="left" vertical="center" wrapText="1"/>
    </xf>
    <xf numFmtId="0" fontId="46" fillId="88" borderId="0" xfId="0" applyNumberFormat="1" applyFont="1" applyFill="1" applyBorder="1" applyAlignment="1">
      <alignment horizontal="center" vertical="center" wrapText="1"/>
    </xf>
    <xf numFmtId="3" fontId="46" fillId="92" borderId="0" xfId="0" applyNumberFormat="1" applyFont="1" applyFill="1" applyBorder="1"/>
    <xf numFmtId="0" fontId="268" fillId="35" borderId="0" xfId="0" applyFont="1" applyFill="1"/>
    <xf numFmtId="168" fontId="210" fillId="0" borderId="60" xfId="2658" applyFont="1" applyFill="1" applyBorder="1" applyAlignment="1">
      <alignment vertical="center" wrapText="1"/>
    </xf>
    <xf numFmtId="0" fontId="114" fillId="85" borderId="109" xfId="0" applyFont="1" applyFill="1" applyBorder="1" applyAlignment="1">
      <alignment horizontal="center" vertical="center" wrapText="1"/>
    </xf>
    <xf numFmtId="0" fontId="114" fillId="85" borderId="110" xfId="0" applyFont="1" applyFill="1" applyBorder="1" applyAlignment="1">
      <alignment horizontal="center" vertical="center" wrapText="1"/>
    </xf>
    <xf numFmtId="0" fontId="114" fillId="36" borderId="110" xfId="0" applyFont="1" applyFill="1" applyBorder="1" applyAlignment="1">
      <alignment horizontal="center" vertical="center" wrapText="1"/>
    </xf>
    <xf numFmtId="0" fontId="114" fillId="36" borderId="111" xfId="0" applyFont="1" applyFill="1" applyBorder="1" applyAlignment="1">
      <alignment horizontal="center" vertical="center" wrapText="1"/>
    </xf>
    <xf numFmtId="0" fontId="114" fillId="85" borderId="112" xfId="0" applyFont="1" applyFill="1" applyBorder="1" applyAlignment="1">
      <alignment horizontal="center" vertical="center" wrapText="1"/>
    </xf>
    <xf numFmtId="165" fontId="0" fillId="0" borderId="0" xfId="0" applyNumberFormat="1" applyFill="1"/>
    <xf numFmtId="0" fontId="11" fillId="0" borderId="0" xfId="0" applyNumberFormat="1" applyFont="1"/>
    <xf numFmtId="1" fontId="0" fillId="0" borderId="0" xfId="0" applyNumberFormat="1" applyFill="1"/>
    <xf numFmtId="0" fontId="31" fillId="33" borderId="20" xfId="0" applyFont="1" applyFill="1" applyBorder="1" applyAlignment="1">
      <alignment vertical="top" wrapText="1"/>
    </xf>
    <xf numFmtId="0" fontId="0" fillId="94" borderId="0" xfId="0" applyFill="1" applyBorder="1" applyAlignment="1"/>
    <xf numFmtId="0" fontId="215" fillId="94" borderId="0" xfId="1" applyFont="1" applyFill="1"/>
    <xf numFmtId="2" fontId="0" fillId="94" borderId="0" xfId="0" applyNumberFormat="1" applyFill="1" applyProtection="1">
      <protection locked="0"/>
    </xf>
    <xf numFmtId="0" fontId="0" fillId="94" borderId="0" xfId="0" applyFill="1" applyBorder="1" applyAlignment="1">
      <alignment horizontal="center"/>
    </xf>
    <xf numFmtId="0" fontId="0" fillId="94" borderId="0" xfId="0" applyFill="1" applyAlignment="1">
      <alignment horizontal="center"/>
    </xf>
    <xf numFmtId="0" fontId="0" fillId="94" borderId="0" xfId="0" applyFill="1" applyBorder="1" applyAlignment="1">
      <alignment horizontal="left"/>
    </xf>
    <xf numFmtId="0" fontId="0" fillId="94" borderId="0" xfId="0" applyFill="1" applyAlignment="1">
      <alignment horizontal="left"/>
    </xf>
    <xf numFmtId="0" fontId="0" fillId="94" borderId="0" xfId="0" applyFill="1"/>
    <xf numFmtId="0" fontId="270" fillId="0" borderId="0" xfId="0" applyFont="1"/>
    <xf numFmtId="0" fontId="215" fillId="94" borderId="0" xfId="1" applyFont="1" applyFill="1" applyBorder="1" applyAlignment="1">
      <alignment horizontal="left" vertical="center" wrapText="1"/>
    </xf>
    <xf numFmtId="0" fontId="112" fillId="94" borderId="0" xfId="0" applyFont="1" applyFill="1"/>
    <xf numFmtId="0" fontId="33" fillId="94" borderId="0" xfId="2654" applyFont="1" applyFill="1" applyAlignment="1" applyProtection="1"/>
    <xf numFmtId="0" fontId="33" fillId="94" borderId="0" xfId="788" applyFont="1" applyFill="1" applyAlignment="1">
      <alignment horizontal="left"/>
    </xf>
    <xf numFmtId="0" fontId="33" fillId="81" borderId="0" xfId="788" applyFont="1" applyFill="1" applyAlignment="1">
      <alignment horizontal="left"/>
    </xf>
    <xf numFmtId="0" fontId="33" fillId="94" borderId="0" xfId="0" applyFont="1" applyFill="1" applyBorder="1" applyAlignment="1"/>
    <xf numFmtId="2" fontId="33" fillId="94" borderId="0" xfId="0" applyNumberFormat="1" applyFont="1" applyFill="1" applyProtection="1">
      <protection locked="0"/>
    </xf>
    <xf numFmtId="0" fontId="33" fillId="94" borderId="0" xfId="0" applyFont="1" applyFill="1" applyAlignment="1">
      <alignment horizontal="center"/>
    </xf>
    <xf numFmtId="0" fontId="33" fillId="94" borderId="0" xfId="0" applyFont="1" applyFill="1" applyAlignment="1">
      <alignment horizontal="left"/>
    </xf>
    <xf numFmtId="0" fontId="33" fillId="94" borderId="0" xfId="0" applyFont="1" applyFill="1"/>
    <xf numFmtId="0" fontId="37" fillId="37" borderId="124" xfId="0" applyNumberFormat="1" applyFont="1" applyFill="1" applyBorder="1" applyAlignment="1"/>
    <xf numFmtId="0" fontId="37" fillId="0" borderId="124" xfId="0" applyNumberFormat="1" applyFont="1" applyFill="1" applyBorder="1" applyAlignment="1"/>
    <xf numFmtId="0" fontId="33" fillId="36" borderId="0" xfId="0" applyFont="1" applyFill="1" applyBorder="1" applyAlignment="1">
      <alignment vertical="center"/>
    </xf>
    <xf numFmtId="2" fontId="33" fillId="81" borderId="0" xfId="0" applyNumberFormat="1" applyFont="1" applyFill="1" applyProtection="1">
      <protection locked="0"/>
    </xf>
    <xf numFmtId="0" fontId="33" fillId="81" borderId="0" xfId="0" applyFont="1" applyFill="1" applyAlignment="1">
      <alignment horizontal="center"/>
    </xf>
    <xf numFmtId="0" fontId="33" fillId="81" borderId="0" xfId="0" applyFont="1" applyFill="1" applyAlignment="1">
      <alignment horizontal="left"/>
    </xf>
    <xf numFmtId="0" fontId="34" fillId="81" borderId="0" xfId="788" applyFont="1" applyFill="1" applyAlignment="1">
      <alignment horizontal="left"/>
    </xf>
    <xf numFmtId="0" fontId="278" fillId="94" borderId="0" xfId="0" applyFont="1" applyFill="1" applyAlignment="1"/>
    <xf numFmtId="0" fontId="33" fillId="94" borderId="0" xfId="1" applyFont="1" applyFill="1" applyAlignment="1">
      <alignment horizontal="center"/>
    </xf>
    <xf numFmtId="164" fontId="37" fillId="0" borderId="124" xfId="0" applyNumberFormat="1" applyFont="1" applyFill="1" applyBorder="1" applyAlignment="1"/>
    <xf numFmtId="0" fontId="83" fillId="0" borderId="0" xfId="0" applyFont="1"/>
    <xf numFmtId="0" fontId="279" fillId="0" borderId="15" xfId="0" applyFont="1" applyBorder="1" applyAlignment="1">
      <alignment horizontal="left" wrapText="1"/>
    </xf>
    <xf numFmtId="0" fontId="280" fillId="0" borderId="0" xfId="0" applyFont="1"/>
    <xf numFmtId="0" fontId="281" fillId="40" borderId="15" xfId="0" applyFont="1" applyFill="1" applyBorder="1" applyAlignment="1">
      <alignment horizontal="center"/>
    </xf>
    <xf numFmtId="0" fontId="0" fillId="94" borderId="0" xfId="0" applyFill="1" applyAlignment="1">
      <alignment horizontal="left" wrapText="1"/>
    </xf>
    <xf numFmtId="0" fontId="0" fillId="94" borderId="0" xfId="0" applyFill="1" applyBorder="1" applyAlignment="1">
      <alignment vertical="center"/>
    </xf>
    <xf numFmtId="0" fontId="282" fillId="80" borderId="0" xfId="0" applyFont="1" applyFill="1"/>
    <xf numFmtId="0" fontId="83" fillId="0" borderId="0" xfId="0" applyNumberFormat="1" applyFont="1" applyFill="1" applyBorder="1" applyAlignment="1"/>
    <xf numFmtId="0" fontId="0" fillId="94" borderId="0" xfId="0" applyFont="1" applyFill="1" applyAlignment="1">
      <alignment horizontal="left"/>
    </xf>
    <xf numFmtId="0" fontId="115" fillId="0" borderId="0" xfId="0" applyFont="1"/>
    <xf numFmtId="0" fontId="14" fillId="0" borderId="0" xfId="1" applyFill="1"/>
    <xf numFmtId="0" fontId="38" fillId="33" borderId="0" xfId="2740" applyFont="1" applyFill="1" applyBorder="1" applyAlignment="1">
      <alignment vertical="top" wrapText="1"/>
    </xf>
    <xf numFmtId="0" fontId="31" fillId="33" borderId="0" xfId="2740" applyFont="1" applyFill="1" applyBorder="1" applyAlignment="1">
      <alignment vertical="top" wrapText="1"/>
    </xf>
    <xf numFmtId="0" fontId="44" fillId="40" borderId="0" xfId="2740" applyFont="1" applyFill="1" applyBorder="1" applyAlignment="1">
      <alignment horizontal="center"/>
    </xf>
    <xf numFmtId="191" fontId="32" fillId="38" borderId="0" xfId="2740" applyNumberFormat="1" applyFont="1" applyFill="1" applyBorder="1" applyAlignment="1">
      <alignment horizontal="right"/>
    </xf>
    <xf numFmtId="0" fontId="38" fillId="33" borderId="0" xfId="0" applyFont="1" applyFill="1" applyBorder="1" applyAlignment="1">
      <alignment vertical="top" wrapText="1"/>
    </xf>
    <xf numFmtId="191" fontId="32" fillId="38" borderId="0" xfId="0" applyNumberFormat="1" applyFont="1" applyFill="1" applyBorder="1" applyAlignment="1">
      <alignment horizontal="right"/>
    </xf>
    <xf numFmtId="0" fontId="132" fillId="0" borderId="44" xfId="0" applyFont="1" applyFill="1" applyBorder="1" applyAlignment="1">
      <alignment horizontal="left" vertical="center"/>
    </xf>
    <xf numFmtId="0" fontId="130" fillId="0" borderId="44" xfId="0" applyFont="1" applyFill="1" applyBorder="1" applyAlignment="1">
      <alignment horizontal="left" vertical="center" wrapText="1"/>
    </xf>
    <xf numFmtId="194" fontId="0" fillId="0" borderId="0" xfId="0" applyNumberFormat="1" applyFont="1"/>
    <xf numFmtId="0" fontId="262" fillId="0" borderId="0" xfId="0" applyFont="1"/>
    <xf numFmtId="0" fontId="283" fillId="0" borderId="0" xfId="1" applyFont="1"/>
    <xf numFmtId="0" fontId="284" fillId="0" borderId="0" xfId="0" applyFont="1" applyFill="1"/>
    <xf numFmtId="0" fontId="262" fillId="0" borderId="0" xfId="0" applyFont="1" applyFill="1"/>
    <xf numFmtId="0" fontId="136" fillId="37" borderId="124" xfId="0" applyNumberFormat="1" applyFont="1" applyFill="1" applyBorder="1" applyAlignment="1"/>
    <xf numFmtId="0" fontId="83" fillId="37" borderId="124" xfId="0" applyNumberFormat="1" applyFont="1" applyFill="1" applyBorder="1" applyAlignment="1"/>
    <xf numFmtId="166" fontId="262" fillId="0" borderId="0" xfId="0" applyNumberFormat="1" applyFont="1"/>
    <xf numFmtId="0" fontId="285" fillId="0" borderId="0" xfId="0" applyFont="1"/>
    <xf numFmtId="0" fontId="136" fillId="0" borderId="0" xfId="0" applyFont="1"/>
    <xf numFmtId="0" fontId="83" fillId="71" borderId="0" xfId="0" applyFont="1" applyFill="1"/>
    <xf numFmtId="0" fontId="83" fillId="0" borderId="0" xfId="0" applyFont="1" applyFill="1" applyBorder="1"/>
    <xf numFmtId="0" fontId="136" fillId="0" borderId="0" xfId="0" applyFont="1" applyFill="1" applyBorder="1" applyAlignment="1"/>
    <xf numFmtId="213" fontId="83" fillId="0" borderId="0" xfId="971" applyNumberFormat="1" applyFont="1" applyFill="1" applyBorder="1" applyAlignment="1">
      <alignment horizontal="right"/>
    </xf>
    <xf numFmtId="3" fontId="83" fillId="0" borderId="124" xfId="0" applyNumberFormat="1" applyFont="1" applyFill="1" applyBorder="1" applyAlignment="1"/>
    <xf numFmtId="0" fontId="83" fillId="0" borderId="124" xfId="0" applyNumberFormat="1" applyFont="1" applyFill="1" applyBorder="1" applyAlignment="1"/>
    <xf numFmtId="0" fontId="83" fillId="0" borderId="125" xfId="0" applyNumberFormat="1" applyFont="1" applyFill="1" applyBorder="1" applyAlignment="1"/>
    <xf numFmtId="213" fontId="262" fillId="0" borderId="0" xfId="971" applyNumberFormat="1" applyFont="1"/>
    <xf numFmtId="0" fontId="284" fillId="0" borderId="0" xfId="0" applyNumberFormat="1" applyFont="1" applyFill="1" applyBorder="1" applyAlignment="1"/>
    <xf numFmtId="191" fontId="10" fillId="0" borderId="0" xfId="972" applyNumberFormat="1"/>
    <xf numFmtId="0" fontId="286" fillId="0" borderId="0" xfId="17839"/>
    <xf numFmtId="0" fontId="41" fillId="34" borderId="15" xfId="17839" applyFont="1" applyFill="1" applyBorder="1" applyAlignment="1">
      <alignment horizontal="center" vertical="top" wrapText="1"/>
    </xf>
    <xf numFmtId="0" fontId="43" fillId="33" borderId="15" xfId="17839" applyFont="1" applyFill="1" applyBorder="1" applyAlignment="1">
      <alignment wrapText="1"/>
    </xf>
    <xf numFmtId="0" fontId="44" fillId="40" borderId="15" xfId="17839" applyFont="1" applyFill="1" applyBorder="1" applyAlignment="1">
      <alignment horizontal="center"/>
    </xf>
    <xf numFmtId="0" fontId="31" fillId="33" borderId="15" xfId="17839" applyFont="1" applyFill="1" applyBorder="1" applyAlignment="1">
      <alignment vertical="top" wrapText="1"/>
    </xf>
    <xf numFmtId="191" fontId="32" fillId="0" borderId="15" xfId="17839" applyNumberFormat="1" applyFont="1" applyBorder="1" applyAlignment="1">
      <alignment horizontal="right"/>
    </xf>
    <xf numFmtId="191" fontId="32" fillId="38" borderId="15" xfId="17839" applyNumberFormat="1" applyFont="1" applyFill="1" applyBorder="1" applyAlignment="1">
      <alignment horizontal="right"/>
    </xf>
    <xf numFmtId="0" fontId="38" fillId="0" borderId="0" xfId="17839" applyFont="1" applyAlignment="1">
      <alignment horizontal="left"/>
    </xf>
    <xf numFmtId="0" fontId="42" fillId="39" borderId="20" xfId="0" applyFont="1" applyFill="1" applyBorder="1" applyAlignment="1">
      <alignment horizontal="right" vertical="top" wrapText="1"/>
    </xf>
    <xf numFmtId="0" fontId="42" fillId="34" borderId="20" xfId="0" applyFont="1" applyFill="1" applyBorder="1" applyAlignment="1">
      <alignment horizontal="right" vertical="center" wrapText="1"/>
    </xf>
    <xf numFmtId="194" fontId="0" fillId="0" borderId="0" xfId="0" applyNumberFormat="1"/>
    <xf numFmtId="194" fontId="0" fillId="81" borderId="0" xfId="0" applyNumberFormat="1" applyFont="1" applyFill="1"/>
    <xf numFmtId="195" fontId="0" fillId="0" borderId="0" xfId="0" applyNumberFormat="1"/>
    <xf numFmtId="195" fontId="12" fillId="0" borderId="0" xfId="0" applyNumberFormat="1" applyFont="1"/>
    <xf numFmtId="191" fontId="138" fillId="0" borderId="0" xfId="972" applyNumberFormat="1" applyFont="1"/>
    <xf numFmtId="0" fontId="134" fillId="0" borderId="0" xfId="0" applyFont="1" applyFill="1"/>
    <xf numFmtId="194" fontId="135" fillId="0" borderId="43" xfId="972" applyNumberFormat="1" applyFont="1" applyFill="1" applyBorder="1" applyAlignment="1">
      <alignment vertical="top" wrapText="1"/>
    </xf>
    <xf numFmtId="194" fontId="135" fillId="0" borderId="0" xfId="972" applyNumberFormat="1" applyFont="1" applyFill="1" applyBorder="1" applyAlignment="1">
      <alignment vertical="top" wrapText="1"/>
    </xf>
    <xf numFmtId="194" fontId="135" fillId="0" borderId="127" xfId="972" applyNumberFormat="1" applyFont="1" applyFill="1" applyBorder="1" applyAlignment="1">
      <alignment vertical="top" wrapText="1"/>
    </xf>
    <xf numFmtId="0" fontId="287" fillId="35" borderId="101" xfId="729" applyFont="1" applyFill="1" applyBorder="1" applyAlignment="1">
      <alignment vertical="top"/>
    </xf>
    <xf numFmtId="0" fontId="0" fillId="94" borderId="0" xfId="0" applyFill="1" applyAlignment="1">
      <alignment horizontal="center" wrapText="1"/>
    </xf>
    <xf numFmtId="0" fontId="41" fillId="39" borderId="15" xfId="0" applyFont="1" applyFill="1" applyBorder="1" applyAlignment="1">
      <alignment vertical="top" wrapText="1"/>
    </xf>
    <xf numFmtId="195" fontId="105" fillId="0" borderId="15" xfId="0" applyNumberFormat="1" applyFont="1" applyBorder="1" applyAlignment="1">
      <alignment horizontal="right"/>
    </xf>
    <xf numFmtId="0" fontId="44" fillId="0" borderId="15" xfId="17839" applyFont="1" applyFill="1" applyBorder="1" applyAlignment="1">
      <alignment horizontal="center"/>
    </xf>
    <xf numFmtId="0" fontId="37" fillId="0" borderId="0" xfId="973"/>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0" fontId="31" fillId="33" borderId="15" xfId="973" applyFont="1" applyFill="1" applyBorder="1" applyAlignment="1">
      <alignment vertical="top" wrapText="1"/>
    </xf>
    <xf numFmtId="191" fontId="32" fillId="0" borderId="15" xfId="973" applyNumberFormat="1" applyFont="1" applyBorder="1" applyAlignment="1">
      <alignment horizontal="right"/>
    </xf>
    <xf numFmtId="191" fontId="32" fillId="38" borderId="15" xfId="973" applyNumberFormat="1" applyFont="1" applyFill="1" applyBorder="1" applyAlignment="1">
      <alignment horizontal="right"/>
    </xf>
    <xf numFmtId="0" fontId="38" fillId="0" borderId="0" xfId="973" applyFont="1" applyAlignment="1">
      <alignment horizontal="left"/>
    </xf>
    <xf numFmtId="0" fontId="33" fillId="94" borderId="0" xfId="1" applyFont="1" applyFill="1" applyAlignment="1">
      <alignment horizontal="left"/>
    </xf>
    <xf numFmtId="193" fontId="32" fillId="0" borderId="15" xfId="0" applyNumberFormat="1" applyFont="1" applyBorder="1" applyAlignment="1">
      <alignment horizontal="right"/>
    </xf>
    <xf numFmtId="193" fontId="105" fillId="0" borderId="15" xfId="0" applyNumberFormat="1" applyFont="1" applyBorder="1" applyAlignment="1">
      <alignment horizontal="right"/>
    </xf>
    <xf numFmtId="193" fontId="105" fillId="38" borderId="15" xfId="0" applyNumberFormat="1" applyFont="1" applyFill="1" applyBorder="1" applyAlignment="1">
      <alignment horizontal="right"/>
    </xf>
    <xf numFmtId="193" fontId="32" fillId="38" borderId="15" xfId="0" applyNumberFormat="1" applyFont="1" applyFill="1" applyBorder="1" applyAlignment="1">
      <alignment horizontal="right"/>
    </xf>
    <xf numFmtId="0" fontId="37" fillId="0" borderId="0" xfId="973"/>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193" fontId="32" fillId="0" borderId="15" xfId="973" applyNumberFormat="1" applyFont="1" applyBorder="1" applyAlignment="1">
      <alignment horizontal="right"/>
    </xf>
    <xf numFmtId="193" fontId="105" fillId="0" borderId="15" xfId="973" applyNumberFormat="1" applyFont="1" applyBorder="1" applyAlignment="1">
      <alignment horizontal="right"/>
    </xf>
    <xf numFmtId="193" fontId="105" fillId="38" borderId="15" xfId="973" applyNumberFormat="1" applyFont="1" applyFill="1" applyBorder="1" applyAlignment="1">
      <alignment horizontal="right"/>
    </xf>
    <xf numFmtId="193" fontId="32" fillId="38" borderId="15" xfId="973" applyNumberFormat="1" applyFont="1" applyFill="1" applyBorder="1" applyAlignment="1">
      <alignment horizontal="right"/>
    </xf>
    <xf numFmtId="0" fontId="31" fillId="33" borderId="15" xfId="973" applyFont="1" applyFill="1" applyBorder="1" applyAlignment="1">
      <alignment vertical="top" wrapText="1"/>
    </xf>
    <xf numFmtId="0" fontId="37" fillId="0" borderId="0" xfId="973"/>
    <xf numFmtId="0" fontId="42" fillId="39" borderId="20" xfId="973" applyFont="1" applyFill="1" applyBorder="1" applyAlignment="1">
      <alignment horizontal="right" vertical="top" wrapText="1"/>
    </xf>
    <xf numFmtId="0" fontId="42" fillId="39" borderId="21" xfId="973" applyFont="1" applyFill="1" applyBorder="1" applyAlignment="1">
      <alignment horizontal="right" vertical="top" wrapText="1"/>
    </xf>
    <xf numFmtId="0" fontId="41" fillId="39" borderId="20" xfId="973" applyFont="1" applyFill="1" applyBorder="1" applyAlignment="1">
      <alignment vertical="top" wrapText="1"/>
    </xf>
    <xf numFmtId="0" fontId="41" fillId="39" borderId="21" xfId="973" applyFont="1" applyFill="1" applyBorder="1" applyAlignment="1">
      <alignment vertical="top" wrapText="1"/>
    </xf>
    <xf numFmtId="0" fontId="41" fillId="39" borderId="24" xfId="973" applyFont="1" applyFill="1" applyBorder="1" applyAlignment="1">
      <alignment vertical="top" wrapText="1"/>
    </xf>
    <xf numFmtId="0" fontId="42" fillId="34" borderId="20" xfId="973" applyFont="1" applyFill="1" applyBorder="1" applyAlignment="1">
      <alignment horizontal="right" vertical="center" wrapText="1"/>
    </xf>
    <xf numFmtId="0" fontId="42" fillId="34" borderId="21" xfId="973" applyFont="1" applyFill="1" applyBorder="1" applyAlignment="1">
      <alignment horizontal="right" vertical="center" wrapText="1"/>
    </xf>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193" fontId="32" fillId="0" borderId="15" xfId="973" applyNumberFormat="1" applyFont="1" applyBorder="1" applyAlignment="1">
      <alignment horizontal="right"/>
    </xf>
    <xf numFmtId="193" fontId="105" fillId="0" borderId="15" xfId="973" applyNumberFormat="1" applyFont="1" applyBorder="1" applyAlignment="1">
      <alignment horizontal="right"/>
    </xf>
    <xf numFmtId="193" fontId="105" fillId="38" borderId="15" xfId="973" applyNumberFormat="1" applyFont="1" applyFill="1" applyBorder="1" applyAlignment="1">
      <alignment horizontal="right"/>
    </xf>
    <xf numFmtId="193" fontId="32" fillId="38" borderId="15" xfId="973" applyNumberFormat="1" applyFont="1" applyFill="1" applyBorder="1" applyAlignment="1">
      <alignment horizontal="right"/>
    </xf>
    <xf numFmtId="0" fontId="31" fillId="33" borderId="15" xfId="973" applyFont="1" applyFill="1" applyBorder="1" applyAlignment="1">
      <alignment vertical="top" wrapText="1"/>
    </xf>
    <xf numFmtId="0" fontId="37" fillId="0" borderId="0" xfId="973"/>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0" fontId="38" fillId="33" borderId="15" xfId="973" applyFont="1" applyFill="1" applyBorder="1" applyAlignment="1">
      <alignment vertical="top" wrapText="1"/>
    </xf>
    <xf numFmtId="193" fontId="32" fillId="0" borderId="15" xfId="973" applyNumberFormat="1" applyFont="1" applyBorder="1" applyAlignment="1">
      <alignment horizontal="right"/>
    </xf>
    <xf numFmtId="193" fontId="105" fillId="0" borderId="15" xfId="973" applyNumberFormat="1" applyFont="1" applyBorder="1" applyAlignment="1">
      <alignment horizontal="right"/>
    </xf>
    <xf numFmtId="193" fontId="105" fillId="38" borderId="15" xfId="973" applyNumberFormat="1" applyFont="1" applyFill="1" applyBorder="1" applyAlignment="1">
      <alignment horizontal="right"/>
    </xf>
    <xf numFmtId="193" fontId="32" fillId="38" borderId="15" xfId="973" applyNumberFormat="1" applyFont="1" applyFill="1" applyBorder="1" applyAlignment="1">
      <alignment horizontal="right"/>
    </xf>
    <xf numFmtId="0" fontId="31" fillId="33" borderId="15" xfId="973" applyFont="1" applyFill="1" applyBorder="1" applyAlignment="1">
      <alignment vertical="top" wrapText="1"/>
    </xf>
    <xf numFmtId="0" fontId="38" fillId="0" borderId="0" xfId="973" applyFont="1" applyAlignment="1">
      <alignment horizontal="left"/>
    </xf>
    <xf numFmtId="0" fontId="116" fillId="0" borderId="0" xfId="0" applyFont="1" applyBorder="1" applyAlignment="1">
      <alignment horizontal="left" vertical="center" wrapText="1"/>
    </xf>
    <xf numFmtId="0" fontId="116" fillId="0" borderId="44" xfId="0" applyFont="1" applyBorder="1" applyAlignment="1">
      <alignment horizontal="left" vertical="center" wrapText="1"/>
    </xf>
    <xf numFmtId="0" fontId="116" fillId="0" borderId="0" xfId="0" applyFont="1" applyBorder="1" applyAlignment="1">
      <alignment vertical="center" wrapText="1"/>
    </xf>
    <xf numFmtId="0" fontId="33" fillId="0" borderId="0" xfId="0" applyFont="1" applyFill="1"/>
    <xf numFmtId="2" fontId="116" fillId="0" borderId="0" xfId="0" applyNumberFormat="1" applyFont="1" applyFill="1" applyBorder="1" applyAlignment="1">
      <alignment horizontal="center"/>
    </xf>
    <xf numFmtId="2" fontId="14" fillId="0" borderId="0" xfId="1" applyNumberFormat="1" applyFill="1"/>
    <xf numFmtId="2" fontId="117" fillId="0" borderId="0" xfId="0" applyNumberFormat="1" applyFont="1" applyBorder="1" applyAlignment="1">
      <alignment horizontal="left" vertical="center" wrapText="1"/>
    </xf>
    <xf numFmtId="0" fontId="33" fillId="37" borderId="102" xfId="0" applyNumberFormat="1" applyFont="1" applyFill="1" applyBorder="1" applyAlignment="1"/>
    <xf numFmtId="4" fontId="33" fillId="0" borderId="102" xfId="0" applyNumberFormat="1" applyFont="1" applyFill="1" applyBorder="1" applyAlignment="1"/>
    <xf numFmtId="164" fontId="33" fillId="0" borderId="102" xfId="0" applyNumberFormat="1" applyFont="1" applyFill="1" applyBorder="1" applyAlignment="1"/>
    <xf numFmtId="3" fontId="33" fillId="0" borderId="102" xfId="0" applyNumberFormat="1" applyFont="1" applyFill="1" applyBorder="1" applyAlignment="1"/>
    <xf numFmtId="0" fontId="33" fillId="130" borderId="102" xfId="0" applyNumberFormat="1" applyFont="1" applyFill="1" applyBorder="1" applyAlignment="1"/>
    <xf numFmtId="4" fontId="28" fillId="0" borderId="102" xfId="0" applyNumberFormat="1" applyFont="1" applyFill="1" applyBorder="1" applyAlignment="1"/>
    <xf numFmtId="4" fontId="11" fillId="0" borderId="0" xfId="0" applyNumberFormat="1" applyFont="1"/>
    <xf numFmtId="0" fontId="282" fillId="0" borderId="0" xfId="0" applyFont="1"/>
    <xf numFmtId="0" fontId="157" fillId="94" borderId="0" xfId="2795" applyFont="1" applyFill="1" applyAlignment="1"/>
    <xf numFmtId="0" fontId="0" fillId="94" borderId="0" xfId="0" applyFill="1" applyAlignment="1"/>
    <xf numFmtId="179" fontId="32" fillId="35" borderId="129" xfId="937" applyNumberFormat="1" applyFont="1" applyFill="1" applyBorder="1" applyAlignment="1">
      <alignment horizontal="center" vertical="top"/>
    </xf>
    <xf numFmtId="0" fontId="46" fillId="35" borderId="128" xfId="1321" applyFont="1" applyFill="1" applyBorder="1" applyAlignment="1">
      <alignment horizontal="left"/>
    </xf>
    <xf numFmtId="0" fontId="108" fillId="35" borderId="128" xfId="936" applyFont="1" applyFill="1" applyBorder="1" applyAlignment="1">
      <alignment horizontal="left" vertical="top"/>
    </xf>
    <xf numFmtId="0" fontId="108" fillId="35" borderId="0" xfId="936" applyFont="1" applyFill="1" applyBorder="1" applyAlignment="1">
      <alignment horizontal="center" vertical="top"/>
    </xf>
    <xf numFmtId="0" fontId="34" fillId="35" borderId="59" xfId="0" applyFont="1" applyFill="1" applyBorder="1"/>
    <xf numFmtId="0" fontId="34" fillId="35" borderId="88" xfId="0" applyFont="1" applyFill="1" applyBorder="1"/>
    <xf numFmtId="0" fontId="34" fillId="35" borderId="0" xfId="0" applyFont="1" applyFill="1" applyBorder="1"/>
    <xf numFmtId="0" fontId="46" fillId="35" borderId="134" xfId="1321" applyFont="1" applyFill="1" applyBorder="1" applyAlignment="1">
      <alignment horizontal="left"/>
    </xf>
    <xf numFmtId="178" fontId="32" fillId="35" borderId="134" xfId="0" applyNumberFormat="1" applyFont="1" applyFill="1" applyBorder="1" applyAlignment="1">
      <alignment horizontal="left" vertical="center"/>
    </xf>
    <xf numFmtId="1" fontId="32" fillId="35" borderId="0" xfId="0" applyNumberFormat="1" applyFont="1" applyFill="1" applyBorder="1" applyAlignment="1">
      <alignment horizontal="center" vertical="center"/>
    </xf>
    <xf numFmtId="2" fontId="32" fillId="35" borderId="59" xfId="47" applyNumberFormat="1" applyFont="1" applyFill="1" applyBorder="1" applyAlignment="1">
      <alignment horizontal="left" vertical="center"/>
    </xf>
    <xf numFmtId="168" fontId="32" fillId="35" borderId="88" xfId="47" applyFont="1" applyFill="1" applyBorder="1" applyAlignment="1">
      <alignment horizontal="left" vertical="center"/>
    </xf>
    <xf numFmtId="168" fontId="32" fillId="35" borderId="59" xfId="47" applyFont="1" applyFill="1" applyBorder="1" applyAlignment="1">
      <alignment horizontal="left" vertical="center"/>
    </xf>
    <xf numFmtId="168" fontId="32" fillId="35" borderId="0" xfId="47" applyFont="1" applyFill="1" applyBorder="1" applyAlignment="1">
      <alignment horizontal="left" vertical="center"/>
    </xf>
    <xf numFmtId="178" fontId="32" fillId="87" borderId="134" xfId="0" applyNumberFormat="1" applyFont="1" applyFill="1" applyBorder="1" applyAlignment="1">
      <alignment horizontal="left" vertical="center"/>
    </xf>
    <xf numFmtId="1" fontId="32" fillId="87" borderId="59" xfId="47" applyNumberFormat="1" applyFont="1" applyFill="1" applyBorder="1" applyAlignment="1">
      <alignment horizontal="center" vertical="center"/>
    </xf>
    <xf numFmtId="2" fontId="32" fillId="87" borderId="59" xfId="47" applyNumberFormat="1" applyFont="1" applyFill="1" applyBorder="1" applyAlignment="1">
      <alignment horizontal="right" vertical="center"/>
    </xf>
    <xf numFmtId="2" fontId="32" fillId="87" borderId="59" xfId="0" applyNumberFormat="1" applyFont="1" applyFill="1" applyBorder="1" applyAlignment="1">
      <alignment horizontal="right" vertical="center"/>
    </xf>
    <xf numFmtId="1" fontId="32" fillId="35" borderId="59" xfId="47" applyNumberFormat="1" applyFont="1" applyFill="1" applyBorder="1" applyAlignment="1">
      <alignment horizontal="center" vertical="center"/>
    </xf>
    <xf numFmtId="2" fontId="32" fillId="35" borderId="59" xfId="47" applyNumberFormat="1" applyFont="1" applyFill="1" applyBorder="1" applyAlignment="1">
      <alignment horizontal="right" vertical="center"/>
    </xf>
    <xf numFmtId="2" fontId="32" fillId="35" borderId="59" xfId="0" applyNumberFormat="1" applyFont="1" applyFill="1" applyBorder="1" applyAlignment="1">
      <alignment horizontal="right" vertical="center"/>
    </xf>
    <xf numFmtId="0" fontId="32" fillId="35" borderId="134" xfId="0" applyFont="1" applyFill="1" applyBorder="1"/>
    <xf numFmtId="0" fontId="109" fillId="131" borderId="134" xfId="0" applyFont="1" applyFill="1" applyBorder="1"/>
    <xf numFmtId="178" fontId="32" fillId="131" borderId="59" xfId="0" applyNumberFormat="1" applyFont="1" applyFill="1" applyBorder="1" applyAlignment="1">
      <alignment horizontal="left" vertical="center"/>
    </xf>
    <xf numFmtId="1" fontId="46" fillId="131" borderId="59" xfId="47" applyNumberFormat="1" applyFont="1" applyFill="1" applyBorder="1" applyAlignment="1">
      <alignment horizontal="center" vertical="center"/>
    </xf>
    <xf numFmtId="168" fontId="46" fillId="131" borderId="59" xfId="47" applyFont="1" applyFill="1" applyBorder="1" applyAlignment="1">
      <alignment horizontal="right" vertical="center"/>
    </xf>
    <xf numFmtId="168" fontId="46" fillId="131" borderId="88" xfId="47" applyFont="1" applyFill="1" applyBorder="1" applyAlignment="1">
      <alignment horizontal="left" vertical="center"/>
    </xf>
    <xf numFmtId="0" fontId="109" fillId="35" borderId="134" xfId="0" applyFont="1" applyFill="1" applyBorder="1"/>
    <xf numFmtId="0" fontId="46" fillId="35" borderId="134" xfId="1321" applyFont="1" applyFill="1" applyBorder="1"/>
    <xf numFmtId="0" fontId="109" fillId="131" borderId="105" xfId="0" applyFont="1" applyFill="1" applyBorder="1"/>
    <xf numFmtId="178" fontId="32" fillId="131" borderId="105" xfId="0" applyNumberFormat="1" applyFont="1" applyFill="1" applyBorder="1" applyAlignment="1">
      <alignment horizontal="left" vertical="center"/>
    </xf>
    <xf numFmtId="1" fontId="32" fillId="131" borderId="107" xfId="0" applyNumberFormat="1" applyFont="1" applyFill="1" applyBorder="1" applyAlignment="1">
      <alignment horizontal="left" vertical="center"/>
    </xf>
    <xf numFmtId="2" fontId="109" fillId="131" borderId="107" xfId="0" applyNumberFormat="1" applyFont="1" applyFill="1" applyBorder="1" applyAlignment="1">
      <alignment horizontal="right" vertical="center"/>
    </xf>
    <xf numFmtId="178" fontId="109" fillId="131" borderId="5" xfId="0" applyNumberFormat="1" applyFont="1" applyFill="1" applyBorder="1" applyAlignment="1">
      <alignment horizontal="left" vertical="center"/>
    </xf>
    <xf numFmtId="1" fontId="109" fillId="131" borderId="107" xfId="0" applyNumberFormat="1" applyFont="1" applyFill="1" applyBorder="1" applyAlignment="1">
      <alignment horizontal="right" vertical="center"/>
    </xf>
    <xf numFmtId="1" fontId="109" fillId="131" borderId="5" xfId="0" applyNumberFormat="1" applyFont="1" applyFill="1" applyBorder="1" applyAlignment="1">
      <alignment horizontal="left" vertical="center"/>
    </xf>
    <xf numFmtId="0" fontId="109" fillId="131" borderId="133" xfId="454" applyFont="1" applyFill="1" applyBorder="1" applyAlignment="1">
      <alignment vertical="center" wrapText="1"/>
    </xf>
    <xf numFmtId="178" fontId="32" fillId="131" borderId="129" xfId="0" applyNumberFormat="1" applyFont="1" applyFill="1" applyBorder="1" applyAlignment="1">
      <alignment horizontal="left" vertical="center"/>
    </xf>
    <xf numFmtId="1" fontId="46" fillId="131" borderId="129" xfId="47" applyNumberFormat="1" applyFont="1" applyFill="1" applyBorder="1" applyAlignment="1">
      <alignment horizontal="center" vertical="center"/>
    </xf>
    <xf numFmtId="2" fontId="46" fillId="131" borderId="129" xfId="47" applyNumberFormat="1" applyFont="1" applyFill="1" applyBorder="1" applyAlignment="1">
      <alignment horizontal="right" vertical="center"/>
    </xf>
    <xf numFmtId="178" fontId="46" fillId="131" borderId="120" xfId="0" applyNumberFormat="1" applyFont="1" applyFill="1" applyBorder="1" applyAlignment="1">
      <alignment horizontal="left" vertical="center"/>
    </xf>
    <xf numFmtId="2" fontId="46" fillId="131" borderId="129" xfId="0" applyNumberFormat="1" applyFont="1" applyFill="1" applyBorder="1" applyAlignment="1">
      <alignment horizontal="right" vertical="center"/>
    </xf>
    <xf numFmtId="178" fontId="32" fillId="35" borderId="0" xfId="0" applyNumberFormat="1" applyFont="1" applyFill="1" applyBorder="1" applyAlignment="1">
      <alignment horizontal="left" vertical="center"/>
    </xf>
    <xf numFmtId="1" fontId="32" fillId="35" borderId="0" xfId="0" applyNumberFormat="1" applyFont="1" applyFill="1" applyBorder="1" applyAlignment="1">
      <alignment horizontal="left" vertical="center"/>
    </xf>
    <xf numFmtId="2" fontId="32" fillId="35" borderId="0" xfId="0" applyNumberFormat="1" applyFont="1" applyFill="1" applyBorder="1" applyAlignment="1">
      <alignment horizontal="right" vertical="center"/>
    </xf>
    <xf numFmtId="0" fontId="34" fillId="71" borderId="59" xfId="0" applyFont="1" applyFill="1" applyBorder="1"/>
    <xf numFmtId="0" fontId="34" fillId="71" borderId="88" xfId="0" applyFont="1" applyFill="1" applyBorder="1"/>
    <xf numFmtId="168" fontId="32" fillId="71" borderId="59" xfId="47" applyFont="1" applyFill="1" applyBorder="1" applyAlignment="1">
      <alignment horizontal="left" vertical="center"/>
    </xf>
    <xf numFmtId="168" fontId="32" fillId="71" borderId="88" xfId="47" applyFont="1" applyFill="1" applyBorder="1" applyAlignment="1">
      <alignment horizontal="left" vertical="center"/>
    </xf>
    <xf numFmtId="2" fontId="32" fillId="71" borderId="59" xfId="0" applyNumberFormat="1" applyFont="1" applyFill="1" applyBorder="1" applyAlignment="1">
      <alignment horizontal="right" vertical="center"/>
    </xf>
    <xf numFmtId="178" fontId="32" fillId="71" borderId="88" xfId="0" applyNumberFormat="1" applyFont="1" applyFill="1" applyBorder="1" applyAlignment="1">
      <alignment horizontal="left" vertical="center"/>
    </xf>
    <xf numFmtId="0" fontId="37" fillId="0" borderId="0" xfId="973"/>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0" fontId="38" fillId="33" borderId="15" xfId="973" applyFont="1" applyFill="1" applyBorder="1" applyAlignment="1">
      <alignment vertical="top" wrapText="1"/>
    </xf>
    <xf numFmtId="193" fontId="32" fillId="0" borderId="15" xfId="973" applyNumberFormat="1" applyFont="1" applyBorder="1" applyAlignment="1">
      <alignment horizontal="right"/>
    </xf>
    <xf numFmtId="193" fontId="105" fillId="0" borderId="15" xfId="973" applyNumberFormat="1" applyFont="1" applyBorder="1" applyAlignment="1">
      <alignment horizontal="right"/>
    </xf>
    <xf numFmtId="193" fontId="105" fillId="38" borderId="15" xfId="973" applyNumberFormat="1" applyFont="1" applyFill="1" applyBorder="1" applyAlignment="1">
      <alignment horizontal="right"/>
    </xf>
    <xf numFmtId="193" fontId="32" fillId="38" borderId="15" xfId="973" applyNumberFormat="1" applyFont="1" applyFill="1" applyBorder="1" applyAlignment="1">
      <alignment horizontal="right"/>
    </xf>
    <xf numFmtId="0" fontId="31" fillId="33" borderId="15" xfId="973" applyFont="1" applyFill="1" applyBorder="1" applyAlignment="1">
      <alignment vertical="top" wrapText="1"/>
    </xf>
    <xf numFmtId="0" fontId="38" fillId="0" borderId="0" xfId="973" applyFont="1" applyAlignment="1">
      <alignment horizontal="left"/>
    </xf>
    <xf numFmtId="0" fontId="37" fillId="0" borderId="0" xfId="973"/>
    <xf numFmtId="0" fontId="41" fillId="34" borderId="15" xfId="973" applyFont="1" applyFill="1" applyBorder="1" applyAlignment="1">
      <alignment horizontal="center" vertical="top" wrapText="1"/>
    </xf>
    <xf numFmtId="0" fontId="43" fillId="33" borderId="15" xfId="973" applyFont="1" applyFill="1" applyBorder="1" applyAlignment="1">
      <alignment wrapText="1"/>
    </xf>
    <xf numFmtId="0" fontId="44" fillId="40" borderId="15" xfId="973" applyFont="1" applyFill="1" applyBorder="1" applyAlignment="1">
      <alignment horizontal="center"/>
    </xf>
    <xf numFmtId="0" fontId="38" fillId="33" borderId="15" xfId="973" applyFont="1" applyFill="1" applyBorder="1" applyAlignment="1">
      <alignment vertical="top" wrapText="1"/>
    </xf>
    <xf numFmtId="193" fontId="32" fillId="0" borderId="15" xfId="973" applyNumberFormat="1" applyFont="1" applyBorder="1" applyAlignment="1">
      <alignment horizontal="right"/>
    </xf>
    <xf numFmtId="193" fontId="105" fillId="0" borderId="15" xfId="973" applyNumberFormat="1" applyFont="1" applyBorder="1" applyAlignment="1">
      <alignment horizontal="right"/>
    </xf>
    <xf numFmtId="193" fontId="105" fillId="38" borderId="15" xfId="973" applyNumberFormat="1" applyFont="1" applyFill="1" applyBorder="1" applyAlignment="1">
      <alignment horizontal="right"/>
    </xf>
    <xf numFmtId="193" fontId="32" fillId="38" borderId="15" xfId="973" applyNumberFormat="1" applyFont="1" applyFill="1" applyBorder="1" applyAlignment="1">
      <alignment horizontal="right"/>
    </xf>
    <xf numFmtId="0" fontId="31" fillId="33" borderId="15" xfId="973" applyFont="1" applyFill="1" applyBorder="1" applyAlignment="1">
      <alignment vertical="top" wrapText="1"/>
    </xf>
    <xf numFmtId="0" fontId="38" fillId="0" borderId="0" xfId="973" applyFont="1" applyAlignment="1">
      <alignment horizontal="left"/>
    </xf>
    <xf numFmtId="0" fontId="44" fillId="40" borderId="15" xfId="973" applyFont="1" applyFill="1" applyBorder="1" applyAlignment="1">
      <alignment horizontal="center"/>
    </xf>
    <xf numFmtId="193" fontId="32" fillId="0" borderId="15" xfId="973" applyNumberFormat="1" applyFont="1" applyBorder="1" applyAlignment="1">
      <alignment horizontal="right"/>
    </xf>
    <xf numFmtId="0" fontId="31" fillId="33" borderId="15" xfId="973" applyFont="1" applyFill="1" applyBorder="1" applyAlignment="1">
      <alignment vertical="top" wrapText="1"/>
    </xf>
    <xf numFmtId="0" fontId="289" fillId="35" borderId="0" xfId="0" applyFont="1" applyFill="1"/>
    <xf numFmtId="0" fontId="290" fillId="0" borderId="0" xfId="0" applyFont="1"/>
    <xf numFmtId="0" fontId="226" fillId="0" borderId="0" xfId="0" applyFont="1"/>
    <xf numFmtId="0" fontId="32" fillId="35" borderId="0" xfId="0" applyFont="1" applyFill="1" applyBorder="1" applyAlignment="1">
      <alignment vertical="top" wrapText="1"/>
    </xf>
    <xf numFmtId="0" fontId="32" fillId="35" borderId="0" xfId="0" applyFont="1" applyFill="1" applyBorder="1" applyAlignment="1">
      <alignment horizontal="left" vertical="top"/>
    </xf>
    <xf numFmtId="0" fontId="0" fillId="35" borderId="0" xfId="0" applyFont="1" applyFill="1"/>
    <xf numFmtId="0" fontId="292" fillId="0" borderId="0" xfId="0" applyFont="1"/>
    <xf numFmtId="0" fontId="49" fillId="0" borderId="1" xfId="0" applyFont="1" applyBorder="1" applyAlignment="1">
      <alignment horizontal="left" vertical="center"/>
    </xf>
    <xf numFmtId="0" fontId="293" fillId="0" borderId="136" xfId="0" applyFont="1" applyBorder="1" applyAlignment="1">
      <alignment horizontal="center" vertical="center" wrapText="1"/>
    </xf>
    <xf numFmtId="0" fontId="293" fillId="0" borderId="137" xfId="0" applyFont="1" applyBorder="1" applyAlignment="1">
      <alignment horizontal="center" vertical="center" wrapText="1"/>
    </xf>
    <xf numFmtId="0" fontId="295" fillId="0" borderId="137" xfId="0" applyFont="1" applyBorder="1" applyAlignment="1">
      <alignment horizontal="center" vertical="center" wrapText="1"/>
    </xf>
    <xf numFmtId="2" fontId="295" fillId="0" borderId="138" xfId="0" applyNumberFormat="1" applyFont="1" applyBorder="1" applyAlignment="1">
      <alignment horizontal="left" vertical="center"/>
    </xf>
    <xf numFmtId="2" fontId="295" fillId="0" borderId="138" xfId="0" applyNumberFormat="1" applyFont="1" applyBorder="1" applyAlignment="1">
      <alignment horizontal="center" vertical="center"/>
    </xf>
    <xf numFmtId="2" fontId="295" fillId="132" borderId="138" xfId="0" applyNumberFormat="1" applyFont="1" applyFill="1" applyBorder="1" applyAlignment="1">
      <alignment horizontal="left" vertical="center"/>
    </xf>
    <xf numFmtId="2" fontId="295" fillId="132" borderId="138" xfId="0" applyNumberFormat="1" applyFont="1" applyFill="1" applyBorder="1" applyAlignment="1">
      <alignment horizontal="center" vertical="center"/>
    </xf>
    <xf numFmtId="2" fontId="295" fillId="0" borderId="139" xfId="0" applyNumberFormat="1" applyFont="1" applyBorder="1" applyAlignment="1">
      <alignment horizontal="left" vertical="center"/>
    </xf>
    <xf numFmtId="2" fontId="295" fillId="0" borderId="139" xfId="0" applyNumberFormat="1" applyFont="1" applyBorder="1" applyAlignment="1">
      <alignment horizontal="center" vertical="center"/>
    </xf>
    <xf numFmtId="2" fontId="282" fillId="132" borderId="138" xfId="0" applyNumberFormat="1" applyFont="1" applyFill="1" applyBorder="1" applyAlignment="1">
      <alignment horizontal="left" vertical="center"/>
    </xf>
    <xf numFmtId="2" fontId="282" fillId="0" borderId="138" xfId="0" applyNumberFormat="1" applyFont="1" applyFill="1" applyBorder="1" applyAlignment="1">
      <alignment horizontal="left" vertical="center"/>
    </xf>
    <xf numFmtId="2" fontId="117" fillId="0" borderId="0" xfId="0" applyNumberFormat="1" applyFont="1" applyBorder="1" applyAlignment="1">
      <alignment horizontal="center" vertical="center" wrapText="1"/>
    </xf>
    <xf numFmtId="2" fontId="117" fillId="0" borderId="44" xfId="0" applyNumberFormat="1" applyFont="1" applyBorder="1" applyAlignment="1">
      <alignment horizontal="center" vertical="center" wrapText="1"/>
    </xf>
    <xf numFmtId="0" fontId="130" fillId="0" borderId="0" xfId="0" applyFont="1" applyBorder="1" applyAlignment="1">
      <alignment horizontal="left" vertical="center" wrapText="1"/>
    </xf>
    <xf numFmtId="2" fontId="116" fillId="0" borderId="44" xfId="0" applyNumberFormat="1" applyFont="1" applyBorder="1" applyAlignment="1">
      <alignment horizontal="center" vertical="center" wrapText="1"/>
    </xf>
    <xf numFmtId="0" fontId="116" fillId="0" borderId="0" xfId="0" applyFont="1" applyFill="1" applyBorder="1" applyAlignment="1">
      <alignment vertical="center" wrapText="1"/>
    </xf>
    <xf numFmtId="43" fontId="0" fillId="0" borderId="0" xfId="971" applyFont="1" applyFill="1"/>
    <xf numFmtId="0" fontId="116" fillId="0" borderId="0" xfId="0" applyFont="1" applyBorder="1" applyAlignment="1">
      <alignment horizontal="left" vertical="center" wrapText="1"/>
    </xf>
    <xf numFmtId="0" fontId="116" fillId="0" borderId="0" xfId="0" applyFont="1" applyBorder="1" applyAlignment="1">
      <alignment vertical="center" wrapText="1"/>
    </xf>
    <xf numFmtId="2" fontId="117" fillId="0" borderId="0" xfId="0" applyNumberFormat="1" applyFont="1" applyBorder="1" applyAlignment="1">
      <alignment horizontal="center" vertical="center" wrapText="1"/>
    </xf>
    <xf numFmtId="0" fontId="296" fillId="94" borderId="0" xfId="1" applyFont="1" applyFill="1"/>
    <xf numFmtId="0" fontId="297" fillId="41" borderId="0" xfId="740" applyFont="1" applyFill="1" applyAlignment="1"/>
    <xf numFmtId="0" fontId="298" fillId="41" borderId="0" xfId="0" applyFont="1" applyFill="1" applyAlignment="1"/>
    <xf numFmtId="0" fontId="32" fillId="0" borderId="0" xfId="1307" applyFont="1" applyFill="1" applyAlignment="1"/>
    <xf numFmtId="165" fontId="32" fillId="0" borderId="0" xfId="1307" applyNumberFormat="1" applyFont="1" applyAlignment="1">
      <alignment horizontal="center"/>
    </xf>
    <xf numFmtId="205" fontId="32" fillId="0" borderId="0" xfId="1307" applyNumberFormat="1" applyFont="1" applyAlignment="1">
      <alignment horizontal="center"/>
    </xf>
    <xf numFmtId="0" fontId="32" fillId="0" borderId="0" xfId="1307" applyFont="1"/>
    <xf numFmtId="0" fontId="32" fillId="0" borderId="0" xfId="1307" applyFont="1" applyFill="1"/>
    <xf numFmtId="0" fontId="46" fillId="0" borderId="0" xfId="1307" applyFont="1" applyFill="1" applyAlignment="1">
      <alignment horizontal="left"/>
    </xf>
    <xf numFmtId="0" fontId="108" fillId="84" borderId="69" xfId="1307" applyFont="1" applyFill="1" applyBorder="1" applyAlignment="1">
      <alignment horizontal="center" vertical="center"/>
    </xf>
    <xf numFmtId="205" fontId="46" fillId="133" borderId="63" xfId="1307" applyNumberFormat="1" applyFont="1" applyFill="1" applyBorder="1" applyAlignment="1">
      <alignment vertical="center"/>
    </xf>
    <xf numFmtId="0" fontId="32" fillId="133" borderId="146" xfId="1307" applyFont="1" applyFill="1" applyBorder="1" applyAlignment="1">
      <alignment horizontal="center"/>
    </xf>
    <xf numFmtId="165" fontId="32" fillId="133" borderId="129" xfId="1307" applyNumberFormat="1" applyFont="1" applyFill="1" applyBorder="1" applyAlignment="1">
      <alignment horizontal="center" wrapText="1"/>
    </xf>
    <xf numFmtId="205" fontId="32" fillId="133" borderId="143" xfId="1307" applyNumberFormat="1" applyFont="1" applyFill="1" applyBorder="1" applyAlignment="1">
      <alignment horizontal="center" wrapText="1"/>
    </xf>
    <xf numFmtId="165" fontId="32" fillId="133" borderId="144" xfId="1307" applyNumberFormat="1" applyFont="1" applyFill="1" applyBorder="1" applyAlignment="1">
      <alignment horizontal="center" wrapText="1"/>
    </xf>
    <xf numFmtId="205" fontId="32" fillId="133" borderId="120" xfId="1307" applyNumberFormat="1" applyFont="1" applyFill="1" applyBorder="1" applyAlignment="1">
      <alignment horizontal="center" wrapText="1"/>
    </xf>
    <xf numFmtId="205" fontId="32" fillId="133" borderId="121" xfId="1307" applyNumberFormat="1" applyFont="1" applyFill="1" applyBorder="1" applyAlignment="1">
      <alignment horizontal="center" wrapText="1"/>
    </xf>
    <xf numFmtId="165" fontId="32" fillId="133" borderId="121" xfId="1307" applyNumberFormat="1" applyFont="1" applyFill="1" applyBorder="1" applyAlignment="1">
      <alignment horizontal="center" wrapText="1"/>
    </xf>
    <xf numFmtId="205" fontId="32" fillId="133" borderId="145" xfId="1307" applyNumberFormat="1" applyFont="1" applyFill="1" applyBorder="1" applyAlignment="1">
      <alignment horizontal="center" wrapText="1"/>
    </xf>
    <xf numFmtId="0" fontId="32" fillId="0" borderId="0" xfId="1307" applyFont="1" applyFill="1" applyAlignment="1">
      <alignment horizontal="center"/>
    </xf>
    <xf numFmtId="0" fontId="46" fillId="0" borderId="147" xfId="1307" applyFont="1" applyFill="1" applyBorder="1" applyAlignment="1">
      <alignment horizontal="left"/>
    </xf>
    <xf numFmtId="165" fontId="32" fillId="0" borderId="131" xfId="1307" applyNumberFormat="1" applyFont="1" applyFill="1" applyBorder="1"/>
    <xf numFmtId="205" fontId="32" fillId="0" borderId="148" xfId="1307" applyNumberFormat="1" applyFont="1" applyFill="1" applyBorder="1"/>
    <xf numFmtId="205" fontId="32" fillId="0" borderId="149" xfId="1307" applyNumberFormat="1" applyFont="1" applyFill="1" applyBorder="1"/>
    <xf numFmtId="205" fontId="32" fillId="0" borderId="130" xfId="1307" applyNumberFormat="1" applyFont="1" applyFill="1" applyBorder="1"/>
    <xf numFmtId="205" fontId="32" fillId="0" borderId="131" xfId="1307" applyNumberFormat="1" applyFont="1" applyFill="1" applyBorder="1"/>
    <xf numFmtId="205" fontId="32" fillId="0" borderId="132" xfId="1307" applyNumberFormat="1" applyFont="1" applyFill="1" applyBorder="1"/>
    <xf numFmtId="165" fontId="32" fillId="0" borderId="132" xfId="1307" applyNumberFormat="1" applyFont="1" applyFill="1" applyBorder="1" applyAlignment="1">
      <alignment horizontal="right"/>
    </xf>
    <xf numFmtId="205" fontId="32" fillId="0" borderId="132" xfId="1307" applyNumberFormat="1" applyFont="1" applyFill="1" applyBorder="1" applyAlignment="1">
      <alignment horizontal="right"/>
    </xf>
    <xf numFmtId="165" fontId="32" fillId="0" borderId="149" xfId="1307" applyNumberFormat="1" applyFont="1" applyFill="1" applyBorder="1" applyAlignment="1">
      <alignment horizontal="right"/>
    </xf>
    <xf numFmtId="205" fontId="32" fillId="0" borderId="150" xfId="1307" applyNumberFormat="1" applyFont="1" applyFill="1" applyBorder="1" applyAlignment="1">
      <alignment horizontal="right"/>
    </xf>
    <xf numFmtId="0" fontId="32" fillId="0" borderId="0" xfId="1307" applyFont="1" applyFill="1" applyAlignment="1">
      <alignment vertical="center" wrapText="1"/>
    </xf>
    <xf numFmtId="0" fontId="32" fillId="0" borderId="63" xfId="1307" applyFont="1" applyFill="1" applyBorder="1" applyAlignment="1"/>
    <xf numFmtId="165" fontId="32" fillId="0" borderId="151" xfId="1307" applyNumberFormat="1" applyFont="1" applyFill="1" applyBorder="1" applyAlignment="1">
      <alignment horizontal="right"/>
    </xf>
    <xf numFmtId="205" fontId="32" fillId="0" borderId="75" xfId="1307" applyNumberFormat="1" applyFont="1" applyFill="1" applyBorder="1" applyAlignment="1">
      <alignment horizontal="right"/>
    </xf>
    <xf numFmtId="165" fontId="32" fillId="0" borderId="152" xfId="1307" applyNumberFormat="1" applyFont="1" applyFill="1" applyBorder="1" applyAlignment="1">
      <alignment horizontal="right"/>
    </xf>
    <xf numFmtId="205" fontId="32" fillId="0" borderId="88" xfId="1307" applyNumberFormat="1" applyFont="1" applyFill="1" applyBorder="1" applyAlignment="1">
      <alignment horizontal="right"/>
    </xf>
    <xf numFmtId="165" fontId="32" fillId="0" borderId="0" xfId="1307" applyNumberFormat="1" applyFont="1" applyFill="1" applyBorder="1" applyAlignment="1">
      <alignment horizontal="right"/>
    </xf>
    <xf numFmtId="205" fontId="32" fillId="0" borderId="0" xfId="1307" applyNumberFormat="1" applyFont="1" applyFill="1" applyBorder="1" applyAlignment="1">
      <alignment horizontal="right"/>
    </xf>
    <xf numFmtId="205" fontId="32" fillId="0" borderId="64" xfId="1307" applyNumberFormat="1" applyFont="1" applyFill="1" applyBorder="1" applyAlignment="1">
      <alignment horizontal="right"/>
    </xf>
    <xf numFmtId="0" fontId="32" fillId="0" borderId="0" xfId="1307" applyFont="1" applyFill="1" applyAlignment="1">
      <alignment horizontal="right"/>
    </xf>
    <xf numFmtId="0" fontId="280" fillId="0" borderId="0" xfId="0" applyFont="1" applyAlignment="1">
      <alignment horizontal="right"/>
    </xf>
    <xf numFmtId="165" fontId="32" fillId="0" borderId="152" xfId="1307" applyNumberFormat="1" applyFont="1" applyBorder="1" applyAlignment="1">
      <alignment horizontal="right"/>
    </xf>
    <xf numFmtId="205" fontId="32" fillId="0" borderId="88" xfId="1307" applyNumberFormat="1" applyFont="1" applyBorder="1" applyAlignment="1">
      <alignment horizontal="right"/>
    </xf>
    <xf numFmtId="205" fontId="32" fillId="0" borderId="64" xfId="1307" applyNumberFormat="1" applyFont="1" applyBorder="1" applyAlignment="1">
      <alignment horizontal="right"/>
    </xf>
    <xf numFmtId="0" fontId="32" fillId="0" borderId="63" xfId="1307" applyFont="1" applyFill="1" applyBorder="1" applyAlignment="1">
      <alignment vertical="top"/>
    </xf>
    <xf numFmtId="0" fontId="46" fillId="0" borderId="63" xfId="1307" applyFont="1" applyFill="1" applyBorder="1" applyAlignment="1"/>
    <xf numFmtId="0" fontId="32" fillId="0" borderId="153" xfId="1307" applyFont="1" applyFill="1" applyBorder="1" applyAlignment="1"/>
    <xf numFmtId="165" fontId="32" fillId="0" borderId="90" xfId="1307" applyNumberFormat="1" applyFont="1" applyFill="1" applyBorder="1" applyAlignment="1">
      <alignment horizontal="right"/>
    </xf>
    <xf numFmtId="205" fontId="32" fillId="0" borderId="154" xfId="1307" applyNumberFormat="1" applyFont="1" applyFill="1" applyBorder="1" applyAlignment="1">
      <alignment horizontal="right"/>
    </xf>
    <xf numFmtId="165" fontId="32" fillId="0" borderId="155" xfId="1307" applyNumberFormat="1" applyFont="1" applyFill="1" applyBorder="1" applyAlignment="1">
      <alignment horizontal="right"/>
    </xf>
    <xf numFmtId="205" fontId="32" fillId="0" borderId="94" xfId="1307" applyNumberFormat="1" applyFont="1" applyFill="1" applyBorder="1" applyAlignment="1">
      <alignment horizontal="right"/>
    </xf>
    <xf numFmtId="165" fontId="32" fillId="0" borderId="91" xfId="1307" applyNumberFormat="1" applyFont="1" applyFill="1" applyBorder="1" applyAlignment="1">
      <alignment horizontal="right"/>
    </xf>
    <xf numFmtId="205" fontId="32" fillId="0" borderId="91" xfId="1307" applyNumberFormat="1" applyFont="1" applyFill="1" applyBorder="1" applyAlignment="1">
      <alignment horizontal="right"/>
    </xf>
    <xf numFmtId="205" fontId="32" fillId="0" borderId="95" xfId="1307" applyNumberFormat="1" applyFont="1" applyFill="1" applyBorder="1" applyAlignment="1">
      <alignment horizontal="right"/>
    </xf>
    <xf numFmtId="0" fontId="32" fillId="0" borderId="0" xfId="1304" applyFont="1" applyAlignment="1"/>
    <xf numFmtId="0" fontId="280" fillId="0" borderId="0" xfId="0" applyFont="1" applyAlignment="1"/>
    <xf numFmtId="0" fontId="32" fillId="0" borderId="0" xfId="1307" applyFont="1" applyAlignment="1"/>
    <xf numFmtId="0" fontId="32" fillId="0" borderId="0" xfId="1304" applyFont="1"/>
    <xf numFmtId="0" fontId="280" fillId="0" borderId="0" xfId="0" applyFont="1" applyAlignment="1">
      <alignment vertical="center"/>
    </xf>
    <xf numFmtId="0" fontId="32" fillId="0" borderId="0" xfId="1304" applyFont="1" applyFill="1" applyAlignment="1"/>
    <xf numFmtId="2" fontId="0" fillId="78" borderId="0" xfId="0" applyNumberFormat="1" applyFill="1" applyAlignment="1">
      <alignment horizontal="right"/>
    </xf>
    <xf numFmtId="0" fontId="215" fillId="81" borderId="0" xfId="1" applyFont="1" applyFill="1"/>
    <xf numFmtId="0" fontId="210" fillId="81" borderId="0" xfId="0" applyFont="1" applyFill="1" applyBorder="1"/>
    <xf numFmtId="2" fontId="33" fillId="81" borderId="0" xfId="0" applyNumberFormat="1" applyFont="1" applyFill="1" applyBorder="1"/>
    <xf numFmtId="0" fontId="33" fillId="81" borderId="0" xfId="0" applyFont="1" applyFill="1" applyBorder="1"/>
    <xf numFmtId="0" fontId="33" fillId="81" borderId="0" xfId="0" applyFont="1" applyFill="1" applyBorder="1" applyAlignment="1">
      <alignment horizontal="center"/>
    </xf>
    <xf numFmtId="0" fontId="214" fillId="81" borderId="0" xfId="0" applyFont="1" applyFill="1" applyBorder="1"/>
    <xf numFmtId="0" fontId="215" fillId="78" borderId="0" xfId="1" applyFont="1" applyFill="1"/>
    <xf numFmtId="0" fontId="210" fillId="0" borderId="1" xfId="0" applyFont="1" applyFill="1" applyBorder="1" applyAlignment="1">
      <alignment horizontal="left" vertical="center" wrapText="1"/>
    </xf>
    <xf numFmtId="0" fontId="210" fillId="80" borderId="0" xfId="0" applyFont="1" applyFill="1" applyBorder="1" applyAlignment="1">
      <alignment horizontal="left" vertical="center" wrapText="1"/>
    </xf>
    <xf numFmtId="0" fontId="33" fillId="0" borderId="0" xfId="0" applyFont="1" applyAlignment="1">
      <alignment horizontal="left"/>
    </xf>
    <xf numFmtId="0" fontId="33" fillId="80" borderId="0" xfId="0" applyFont="1" applyFill="1" applyAlignment="1">
      <alignment horizontal="left"/>
    </xf>
    <xf numFmtId="0" fontId="37" fillId="0" borderId="0" xfId="0" applyFont="1" applyAlignment="1">
      <alignment horizontal="left" wrapText="1"/>
    </xf>
    <xf numFmtId="0" fontId="37" fillId="80" borderId="0" xfId="0" applyFont="1" applyFill="1" applyAlignment="1">
      <alignment horizontal="left" wrapText="1"/>
    </xf>
    <xf numFmtId="0" fontId="33" fillId="81" borderId="0" xfId="0" applyFont="1" applyFill="1"/>
    <xf numFmtId="0" fontId="33" fillId="0" borderId="0" xfId="0" applyFont="1" applyFill="1" applyBorder="1" applyAlignment="1">
      <alignment horizontal="left"/>
    </xf>
    <xf numFmtId="0" fontId="33" fillId="78" borderId="0" xfId="0" applyFont="1" applyFill="1" applyAlignment="1">
      <alignment horizontal="left"/>
    </xf>
    <xf numFmtId="0" fontId="33" fillId="94" borderId="0" xfId="0" applyFont="1" applyFill="1" applyBorder="1" applyAlignment="1">
      <alignment horizontal="left"/>
    </xf>
    <xf numFmtId="0" fontId="33" fillId="94" borderId="0" xfId="1" applyFont="1" applyFill="1" applyBorder="1" applyAlignment="1">
      <alignment horizontal="left"/>
    </xf>
    <xf numFmtId="0" fontId="33" fillId="94" borderId="0" xfId="1" applyFont="1" applyFill="1"/>
    <xf numFmtId="0" fontId="33" fillId="78" borderId="0" xfId="1" applyFont="1" applyFill="1"/>
    <xf numFmtId="0" fontId="33" fillId="78" borderId="0" xfId="1" applyFont="1" applyFill="1" applyAlignment="1">
      <alignment horizontal="left"/>
    </xf>
    <xf numFmtId="183" fontId="11" fillId="80" borderId="0" xfId="0" applyNumberFormat="1" applyFont="1" applyFill="1"/>
    <xf numFmtId="166" fontId="210" fillId="80" borderId="0" xfId="0" applyNumberFormat="1" applyFont="1" applyFill="1" applyBorder="1" applyAlignment="1"/>
    <xf numFmtId="164" fontId="33" fillId="81" borderId="102" xfId="0" applyNumberFormat="1" applyFont="1" applyFill="1" applyBorder="1" applyAlignment="1"/>
    <xf numFmtId="4" fontId="33" fillId="81" borderId="102" xfId="0" applyNumberFormat="1" applyFont="1" applyFill="1" applyBorder="1" applyAlignment="1"/>
    <xf numFmtId="0" fontId="284" fillId="0" borderId="0" xfId="0" applyFont="1"/>
    <xf numFmtId="0" fontId="282" fillId="0" borderId="0" xfId="0" applyFont="1" applyFill="1"/>
    <xf numFmtId="166" fontId="282" fillId="0" borderId="0" xfId="0" applyNumberFormat="1" applyFont="1" applyFill="1"/>
    <xf numFmtId="0" fontId="116" fillId="0" borderId="0" xfId="0" applyFont="1" applyBorder="1" applyAlignment="1">
      <alignment horizontal="left" vertical="center" wrapText="1"/>
    </xf>
    <xf numFmtId="2" fontId="117" fillId="0" borderId="0" xfId="0" applyNumberFormat="1" applyFont="1" applyBorder="1" applyAlignment="1">
      <alignment horizontal="center" vertical="center" wrapText="1"/>
    </xf>
    <xf numFmtId="2" fontId="117" fillId="0" borderId="44" xfId="0" applyNumberFormat="1" applyFont="1" applyBorder="1" applyAlignment="1">
      <alignment horizontal="center" vertical="center" wrapText="1"/>
    </xf>
    <xf numFmtId="0" fontId="118" fillId="0" borderId="0" xfId="0" applyFont="1" applyBorder="1" applyAlignment="1">
      <alignment vertical="center"/>
    </xf>
    <xf numFmtId="2" fontId="116" fillId="0" borderId="132" xfId="0" applyNumberFormat="1" applyFont="1" applyBorder="1" applyAlignment="1">
      <alignment horizontal="center" vertical="center" wrapText="1"/>
    </xf>
    <xf numFmtId="0" fontId="116" fillId="0" borderId="132" xfId="0" applyFont="1" applyBorder="1" applyAlignment="1">
      <alignment horizontal="left" vertical="center" wrapText="1"/>
    </xf>
    <xf numFmtId="2" fontId="117" fillId="0" borderId="132" xfId="0" applyNumberFormat="1" applyFont="1" applyFill="1" applyBorder="1" applyAlignment="1">
      <alignment horizontal="center" vertical="center" wrapText="1"/>
    </xf>
    <xf numFmtId="0" fontId="113" fillId="0" borderId="0" xfId="2738"/>
    <xf numFmtId="0" fontId="37" fillId="0" borderId="0" xfId="2738" applyNumberFormat="1" applyFont="1" applyFill="1" applyBorder="1" applyAlignment="1"/>
    <xf numFmtId="0" fontId="113" fillId="0" borderId="0" xfId="2738"/>
    <xf numFmtId="0" fontId="37" fillId="0" borderId="0" xfId="2738" applyNumberFormat="1" applyFont="1" applyFill="1" applyBorder="1" applyAlignment="1"/>
    <xf numFmtId="211" fontId="37" fillId="0" borderId="0" xfId="2738" applyNumberFormat="1" applyFont="1" applyFill="1" applyBorder="1" applyAlignment="1"/>
    <xf numFmtId="43" fontId="134" fillId="0" borderId="0" xfId="971" applyFont="1" applyFill="1"/>
    <xf numFmtId="43" fontId="135" fillId="0" borderId="0" xfId="971" applyFont="1" applyFill="1" applyBorder="1" applyAlignment="1">
      <alignment vertical="top" wrapText="1"/>
    </xf>
    <xf numFmtId="2" fontId="117" fillId="0" borderId="44" xfId="0" applyNumberFormat="1" applyFont="1" applyBorder="1" applyAlignment="1">
      <alignment horizontal="center" vertical="center" wrapText="1"/>
    </xf>
    <xf numFmtId="0" fontId="13" fillId="0" borderId="0" xfId="0" applyFont="1"/>
    <xf numFmtId="0" fontId="302" fillId="0" borderId="0" xfId="0" applyFont="1" applyAlignment="1">
      <alignment horizontal="center" vertical="center" wrapText="1"/>
    </xf>
    <xf numFmtId="0" fontId="13" fillId="0" borderId="0" xfId="0" applyFont="1" applyAlignment="1">
      <alignment vertical="center" wrapText="1"/>
    </xf>
    <xf numFmtId="2" fontId="13" fillId="0" borderId="0" xfId="0" applyNumberFormat="1" applyFont="1" applyAlignment="1">
      <alignment vertical="center" wrapText="1"/>
    </xf>
    <xf numFmtId="0" fontId="13" fillId="78" borderId="0" xfId="0" applyFont="1" applyFill="1" applyAlignment="1">
      <alignment vertical="center" wrapText="1"/>
    </xf>
    <xf numFmtId="0" fontId="132" fillId="0" borderId="0" xfId="0" applyFont="1"/>
    <xf numFmtId="0" fontId="132" fillId="80" borderId="0" xfId="0" applyFont="1" applyFill="1"/>
    <xf numFmtId="2" fontId="13" fillId="78" borderId="0" xfId="0" applyNumberFormat="1" applyFont="1" applyFill="1" applyAlignment="1">
      <alignment vertical="center" wrapText="1"/>
    </xf>
    <xf numFmtId="2" fontId="280" fillId="0" borderId="0" xfId="0" applyNumberFormat="1" applyFont="1"/>
    <xf numFmtId="2" fontId="13" fillId="0" borderId="0" xfId="0" applyNumberFormat="1" applyFont="1"/>
    <xf numFmtId="0" fontId="117" fillId="0" borderId="44" xfId="0" applyFont="1" applyFill="1" applyBorder="1" applyAlignment="1">
      <alignment horizontal="left" vertical="center" wrapText="1"/>
    </xf>
    <xf numFmtId="4" fontId="116" fillId="0" borderId="44" xfId="0" applyNumberFormat="1" applyFont="1" applyFill="1" applyBorder="1" applyAlignment="1">
      <alignment horizontal="center" vertical="center" wrapText="1"/>
    </xf>
    <xf numFmtId="0" fontId="215" fillId="0" borderId="0" xfId="1" applyFont="1" applyFill="1"/>
    <xf numFmtId="2" fontId="0" fillId="0" borderId="0" xfId="0" applyNumberFormat="1" applyFill="1" applyProtection="1">
      <protection locked="0"/>
    </xf>
    <xf numFmtId="0" fontId="33" fillId="0" borderId="0" xfId="0" applyFont="1" applyFill="1" applyAlignment="1">
      <alignment horizontal="left"/>
    </xf>
    <xf numFmtId="0" fontId="0" fillId="78" borderId="0" xfId="0" applyFill="1" applyBorder="1" applyAlignment="1"/>
    <xf numFmtId="164" fontId="37" fillId="81" borderId="124" xfId="0" applyNumberFormat="1" applyFont="1" applyFill="1" applyBorder="1" applyAlignment="1"/>
    <xf numFmtId="0" fontId="12" fillId="81" borderId="0" xfId="0" applyFont="1" applyFill="1"/>
    <xf numFmtId="0" fontId="113" fillId="0" borderId="0" xfId="0" applyNumberFormat="1" applyFont="1" applyFill="1" applyBorder="1" applyAlignment="1"/>
    <xf numFmtId="211" fontId="113" fillId="0" borderId="0" xfId="0" applyNumberFormat="1" applyFont="1" applyFill="1" applyBorder="1" applyAlignment="1"/>
    <xf numFmtId="0" fontId="113" fillId="37" borderId="102" xfId="0" applyNumberFormat="1" applyFont="1" applyFill="1" applyBorder="1" applyAlignment="1"/>
    <xf numFmtId="0" fontId="303" fillId="37" borderId="102" xfId="0" applyNumberFormat="1" applyFont="1" applyFill="1" applyBorder="1" applyAlignment="1"/>
    <xf numFmtId="164" fontId="113" fillId="0" borderId="102" xfId="0" applyNumberFormat="1" applyFont="1" applyFill="1" applyBorder="1" applyAlignment="1"/>
    <xf numFmtId="0" fontId="113" fillId="37" borderId="157" xfId="0" applyNumberFormat="1" applyFont="1" applyFill="1" applyBorder="1" applyAlignment="1"/>
    <xf numFmtId="164" fontId="113" fillId="0" borderId="158" xfId="0" applyNumberFormat="1" applyFont="1" applyFill="1" applyBorder="1" applyAlignment="1"/>
    <xf numFmtId="164" fontId="113" fillId="0" borderId="159" xfId="0" applyNumberFormat="1" applyFont="1" applyFill="1" applyBorder="1" applyAlignment="1"/>
    <xf numFmtId="0" fontId="0" fillId="81" borderId="133" xfId="0" applyFont="1" applyFill="1" applyBorder="1"/>
    <xf numFmtId="0" fontId="33" fillId="0" borderId="0" xfId="0" applyNumberFormat="1" applyFont="1" applyFill="1" applyBorder="1" applyAlignment="1"/>
    <xf numFmtId="211" fontId="33" fillId="0" borderId="0" xfId="0" applyNumberFormat="1" applyFont="1" applyFill="1" applyBorder="1" applyAlignment="1"/>
    <xf numFmtId="0" fontId="33" fillId="0" borderId="102" xfId="0" applyNumberFormat="1" applyFont="1" applyFill="1" applyBorder="1" applyAlignment="1"/>
    <xf numFmtId="183" fontId="210" fillId="80" borderId="0" xfId="0" applyNumberFormat="1" applyFont="1" applyFill="1" applyBorder="1" applyAlignment="1"/>
    <xf numFmtId="0" fontId="213" fillId="0" borderId="0" xfId="0" applyNumberFormat="1" applyFont="1" applyFill="1" applyBorder="1" applyAlignment="1"/>
    <xf numFmtId="0" fontId="33" fillId="37" borderId="124" xfId="0" applyNumberFormat="1" applyFont="1" applyFill="1" applyBorder="1" applyAlignment="1"/>
    <xf numFmtId="164" fontId="33" fillId="0" borderId="124" xfId="0" applyNumberFormat="1" applyFont="1" applyFill="1" applyBorder="1" applyAlignment="1"/>
    <xf numFmtId="164" fontId="33" fillId="81" borderId="124" xfId="0" applyNumberFormat="1" applyFont="1" applyFill="1" applyBorder="1" applyAlignment="1"/>
    <xf numFmtId="166" fontId="262" fillId="81" borderId="0" xfId="0" applyNumberFormat="1" applyFont="1" applyFill="1"/>
    <xf numFmtId="0" fontId="83" fillId="81" borderId="0" xfId="0" applyFont="1" applyFill="1" applyBorder="1"/>
    <xf numFmtId="3" fontId="83" fillId="81" borderId="124" xfId="0" applyNumberFormat="1" applyFont="1" applyFill="1" applyBorder="1" applyAlignment="1"/>
    <xf numFmtId="165" fontId="49" fillId="81" borderId="101" xfId="792" applyNumberFormat="1" applyFont="1" applyFill="1" applyBorder="1" applyAlignment="1" applyProtection="1">
      <alignment horizontal="right"/>
    </xf>
    <xf numFmtId="2" fontId="0" fillId="0" borderId="0" xfId="0" applyNumberFormat="1" applyFill="1"/>
    <xf numFmtId="166" fontId="0" fillId="0" borderId="0" xfId="0" applyNumberFormat="1" applyFill="1"/>
    <xf numFmtId="1" fontId="32" fillId="81" borderId="100" xfId="2655" applyNumberFormat="1" applyFont="1" applyFill="1" applyBorder="1" applyAlignment="1" applyProtection="1">
      <alignment horizontal="center"/>
    </xf>
    <xf numFmtId="165" fontId="49" fillId="81" borderId="101" xfId="2655" applyNumberFormat="1" applyFont="1" applyFill="1" applyBorder="1" applyAlignment="1" applyProtection="1">
      <alignment horizontal="right"/>
    </xf>
    <xf numFmtId="165" fontId="32" fillId="81" borderId="101" xfId="2655" applyNumberFormat="1" applyFont="1" applyFill="1" applyBorder="1" applyAlignment="1" applyProtection="1">
      <alignment horizontal="right"/>
    </xf>
    <xf numFmtId="165" fontId="32" fillId="81" borderId="101" xfId="2655" applyNumberFormat="1" applyFont="1" applyFill="1" applyBorder="1" applyAlignment="1" applyProtection="1">
      <alignment horizontal="center"/>
    </xf>
    <xf numFmtId="165" fontId="32" fillId="81" borderId="1" xfId="2655" applyNumberFormat="1" applyFont="1" applyFill="1" applyBorder="1" applyAlignment="1">
      <alignment horizontal="right"/>
    </xf>
    <xf numFmtId="164" fontId="32" fillId="81" borderId="98" xfId="2655" applyNumberFormat="1" applyFont="1" applyFill="1" applyBorder="1" applyAlignment="1">
      <alignment horizontal="right"/>
    </xf>
    <xf numFmtId="166" fontId="0" fillId="0" borderId="0" xfId="0" applyNumberFormat="1" applyFont="1"/>
    <xf numFmtId="0" fontId="33" fillId="0" borderId="0" xfId="17866" applyFont="1"/>
    <xf numFmtId="0" fontId="33" fillId="71" borderId="124" xfId="0" applyNumberFormat="1" applyFont="1" applyFill="1" applyBorder="1" applyAlignment="1"/>
    <xf numFmtId="0" fontId="33" fillId="0" borderId="124" xfId="0" applyNumberFormat="1" applyFont="1" applyFill="1" applyBorder="1" applyAlignment="1"/>
    <xf numFmtId="3" fontId="33" fillId="0" borderId="124" xfId="0" applyNumberFormat="1" applyFont="1" applyFill="1" applyBorder="1" applyAlignment="1"/>
    <xf numFmtId="3" fontId="33" fillId="0" borderId="140" xfId="0" applyNumberFormat="1" applyFont="1" applyFill="1" applyBorder="1" applyAlignment="1"/>
    <xf numFmtId="0" fontId="33" fillId="0" borderId="0" xfId="17866" applyNumberFormat="1" applyFont="1" applyFill="1" applyBorder="1" applyAlignment="1"/>
    <xf numFmtId="0" fontId="33" fillId="37" borderId="124" xfId="17866" applyNumberFormat="1" applyFont="1" applyFill="1" applyBorder="1" applyAlignment="1"/>
    <xf numFmtId="4" fontId="33" fillId="0" borderId="124" xfId="0" applyNumberFormat="1" applyFont="1" applyFill="1" applyBorder="1" applyAlignment="1"/>
    <xf numFmtId="166" fontId="0" fillId="81" borderId="0" xfId="0" applyNumberFormat="1" applyFont="1" applyFill="1"/>
    <xf numFmtId="3" fontId="33" fillId="81" borderId="124" xfId="0" applyNumberFormat="1" applyFont="1" applyFill="1" applyBorder="1" applyAlignment="1"/>
    <xf numFmtId="4" fontId="33" fillId="81" borderId="124" xfId="0" applyNumberFormat="1" applyFont="1" applyFill="1" applyBorder="1" applyAlignment="1"/>
    <xf numFmtId="1" fontId="0" fillId="81" borderId="0" xfId="0" applyNumberFormat="1" applyFill="1"/>
    <xf numFmtId="0" fontId="47" fillId="0" borderId="0" xfId="1016" applyFill="1"/>
    <xf numFmtId="0" fontId="34" fillId="81" borderId="50" xfId="2734" applyFont="1" applyFill="1" applyBorder="1" applyAlignment="1">
      <alignment horizontal="left"/>
    </xf>
    <xf numFmtId="1" fontId="34" fillId="81" borderId="18" xfId="2735" applyNumberFormat="1" applyFont="1" applyFill="1" applyBorder="1" applyAlignment="1" applyProtection="1">
      <alignment horizontal="right"/>
      <protection locked="0"/>
    </xf>
    <xf numFmtId="205" fontId="34" fillId="81" borderId="0" xfId="2735" applyNumberFormat="1" applyFont="1" applyFill="1" applyBorder="1" applyAlignment="1" applyProtection="1">
      <alignment horizontal="right"/>
      <protection locked="0"/>
    </xf>
    <xf numFmtId="1" fontId="34" fillId="81" borderId="86" xfId="2735" applyNumberFormat="1" applyFont="1" applyFill="1" applyBorder="1" applyAlignment="1" applyProtection="1">
      <alignment horizontal="right"/>
      <protection locked="0"/>
    </xf>
    <xf numFmtId="205" fontId="34" fillId="81" borderId="87" xfId="2735" applyNumberFormat="1" applyFont="1" applyFill="1" applyBorder="1" applyAlignment="1" applyProtection="1">
      <alignment horizontal="right"/>
      <protection locked="0"/>
    </xf>
    <xf numFmtId="165" fontId="34" fillId="81" borderId="0" xfId="1316" quotePrefix="1" applyNumberFormat="1" applyFont="1" applyFill="1" applyBorder="1" applyAlignment="1">
      <alignment horizontal="right"/>
    </xf>
    <xf numFmtId="205" fontId="34" fillId="81" borderId="88" xfId="501" quotePrefix="1" applyNumberFormat="1" applyFont="1" applyFill="1" applyBorder="1" applyAlignment="1">
      <alignment horizontal="right"/>
    </xf>
    <xf numFmtId="1" fontId="34" fillId="81" borderId="0" xfId="2735" applyNumberFormat="1" applyFont="1" applyFill="1" applyBorder="1" applyAlignment="1" applyProtection="1">
      <alignment horizontal="right"/>
      <protection locked="0"/>
    </xf>
    <xf numFmtId="205" fontId="34" fillId="81" borderId="88" xfId="2735" applyNumberFormat="1" applyFont="1" applyFill="1" applyBorder="1" applyAlignment="1" applyProtection="1">
      <alignment horizontal="right"/>
      <protection locked="0"/>
    </xf>
    <xf numFmtId="205" fontId="34" fillId="81" borderId="64" xfId="2735" applyNumberFormat="1" applyFont="1" applyFill="1" applyBorder="1" applyAlignment="1" applyProtection="1">
      <alignment horizontal="right"/>
      <protection locked="0"/>
    </xf>
    <xf numFmtId="0" fontId="280" fillId="0" borderId="0" xfId="0" applyFont="1" applyFill="1" applyAlignment="1">
      <alignment horizontal="right"/>
    </xf>
    <xf numFmtId="0" fontId="280" fillId="0" borderId="0" xfId="0" applyFont="1" applyFill="1"/>
    <xf numFmtId="0" fontId="32" fillId="81" borderId="63" xfId="1307" applyFont="1" applyFill="1" applyBorder="1" applyAlignment="1"/>
    <xf numFmtId="165" fontId="32" fillId="81" borderId="151" xfId="1307" applyNumberFormat="1" applyFont="1" applyFill="1" applyBorder="1" applyAlignment="1">
      <alignment horizontal="right"/>
    </xf>
    <xf numFmtId="205" fontId="32" fillId="81" borderId="75" xfId="1307" applyNumberFormat="1" applyFont="1" applyFill="1" applyBorder="1" applyAlignment="1">
      <alignment horizontal="right"/>
    </xf>
    <xf numFmtId="165" fontId="32" fillId="81" borderId="152" xfId="1307" applyNumberFormat="1" applyFont="1" applyFill="1" applyBorder="1" applyAlignment="1">
      <alignment horizontal="right"/>
    </xf>
    <xf numFmtId="205" fontId="32" fillId="81" borderId="88" xfId="1307" applyNumberFormat="1" applyFont="1" applyFill="1" applyBorder="1" applyAlignment="1">
      <alignment horizontal="right"/>
    </xf>
    <xf numFmtId="165" fontId="32" fillId="81" borderId="0" xfId="1307" applyNumberFormat="1" applyFont="1" applyFill="1" applyBorder="1" applyAlignment="1">
      <alignment horizontal="right"/>
    </xf>
    <xf numFmtId="205" fontId="32" fillId="81" borderId="0" xfId="1307" applyNumberFormat="1" applyFont="1" applyFill="1" applyBorder="1" applyAlignment="1">
      <alignment horizontal="right"/>
    </xf>
    <xf numFmtId="205" fontId="32" fillId="81" borderId="64" xfId="1307" applyNumberFormat="1" applyFont="1" applyFill="1" applyBorder="1" applyAlignment="1">
      <alignment horizontal="right"/>
    </xf>
    <xf numFmtId="178" fontId="32" fillId="0" borderId="0" xfId="0" applyNumberFormat="1" applyFont="1" applyFill="1" applyBorder="1" applyAlignment="1">
      <alignment horizontal="left" vertical="center"/>
    </xf>
    <xf numFmtId="1" fontId="46" fillId="0" borderId="0" xfId="47" applyNumberFormat="1" applyFont="1" applyFill="1" applyBorder="1" applyAlignment="1">
      <alignment horizontal="center" vertical="center"/>
    </xf>
    <xf numFmtId="2" fontId="46" fillId="0" borderId="0" xfId="47" applyNumberFormat="1" applyFont="1" applyFill="1" applyBorder="1" applyAlignment="1">
      <alignment horizontal="right" vertical="center"/>
    </xf>
    <xf numFmtId="178" fontId="46" fillId="0" borderId="0" xfId="0" applyNumberFormat="1" applyFont="1" applyFill="1" applyBorder="1" applyAlignment="1">
      <alignment horizontal="left" vertical="center"/>
    </xf>
    <xf numFmtId="2" fontId="46" fillId="0" borderId="0" xfId="0" applyNumberFormat="1" applyFont="1" applyFill="1" applyBorder="1" applyAlignment="1">
      <alignment horizontal="right" vertical="center"/>
    </xf>
    <xf numFmtId="0" fontId="34" fillId="0" borderId="0" xfId="0" applyFont="1" applyFill="1"/>
    <xf numFmtId="165" fontId="34" fillId="78" borderId="16" xfId="2735" applyNumberFormat="1" applyFont="1" applyFill="1" applyBorder="1" applyAlignment="1">
      <alignment horizontal="center"/>
    </xf>
    <xf numFmtId="1" fontId="34" fillId="78" borderId="59" xfId="1316" quotePrefix="1" applyNumberFormat="1" applyFont="1" applyFill="1" applyBorder="1" applyAlignment="1">
      <alignment horizontal="right"/>
    </xf>
    <xf numFmtId="1" fontId="34" fillId="78" borderId="18" xfId="1316" quotePrefix="1" applyNumberFormat="1" applyFont="1" applyFill="1" applyBorder="1" applyAlignment="1">
      <alignment horizontal="right"/>
    </xf>
    <xf numFmtId="1" fontId="216" fillId="78" borderId="18" xfId="1316" quotePrefix="1" applyNumberFormat="1" applyFont="1" applyFill="1" applyBorder="1" applyAlignment="1">
      <alignment horizontal="right"/>
    </xf>
    <xf numFmtId="205" fontId="34" fillId="78" borderId="3" xfId="2735" applyNumberFormat="1" applyFont="1" applyFill="1" applyBorder="1" applyAlignment="1">
      <alignment horizontal="center"/>
    </xf>
    <xf numFmtId="1" fontId="34" fillId="78" borderId="0" xfId="2735" applyNumberFormat="1" applyFont="1" applyFill="1" applyBorder="1" applyAlignment="1" applyProtection="1">
      <alignment horizontal="right"/>
      <protection locked="0"/>
    </xf>
    <xf numFmtId="1" fontId="34" fillId="78" borderId="86" xfId="2735" applyNumberFormat="1" applyFont="1" applyFill="1" applyBorder="1" applyAlignment="1" applyProtection="1">
      <alignment horizontal="right"/>
      <protection locked="0"/>
    </xf>
    <xf numFmtId="1" fontId="216" fillId="78" borderId="0" xfId="2735" applyNumberFormat="1" applyFont="1" applyFill="1" applyBorder="1" applyAlignment="1" applyProtection="1">
      <alignment horizontal="right"/>
      <protection locked="0"/>
    </xf>
    <xf numFmtId="3" fontId="32" fillId="81" borderId="59" xfId="0" applyNumberFormat="1" applyFont="1" applyFill="1" applyBorder="1"/>
    <xf numFmtId="0" fontId="32" fillId="0" borderId="0" xfId="0" applyFont="1" applyFill="1"/>
    <xf numFmtId="0" fontId="34" fillId="0" borderId="0" xfId="0" applyFont="1" applyFill="1" applyBorder="1" applyAlignment="1">
      <alignment horizontal="center" vertical="center"/>
    </xf>
    <xf numFmtId="3" fontId="46" fillId="0" borderId="0" xfId="0" applyNumberFormat="1" applyFont="1" applyFill="1" applyBorder="1"/>
    <xf numFmtId="3" fontId="46" fillId="81" borderId="59" xfId="0" applyNumberFormat="1" applyFont="1" applyFill="1" applyBorder="1"/>
    <xf numFmtId="3" fontId="46" fillId="81" borderId="100" xfId="0" applyNumberFormat="1" applyFont="1" applyFill="1" applyBorder="1"/>
    <xf numFmtId="3" fontId="46" fillId="81" borderId="107" xfId="0" applyNumberFormat="1" applyFont="1" applyFill="1" applyBorder="1"/>
    <xf numFmtId="3" fontId="46" fillId="81" borderId="0" xfId="0" applyNumberFormat="1" applyFont="1" applyFill="1" applyBorder="1"/>
    <xf numFmtId="0" fontId="46" fillId="0" borderId="0" xfId="0" applyFont="1" applyFill="1" applyBorder="1"/>
    <xf numFmtId="0" fontId="210" fillId="35" borderId="0" xfId="658" applyFont="1" applyFill="1" applyAlignment="1">
      <alignment horizontal="left" vertical="center"/>
    </xf>
    <xf numFmtId="0" fontId="33" fillId="35" borderId="0" xfId="43" applyFont="1" applyFill="1" applyBorder="1" applyAlignment="1">
      <alignment vertical="top" wrapText="1"/>
    </xf>
    <xf numFmtId="0" fontId="210" fillId="35" borderId="0" xfId="658" applyFont="1" applyFill="1"/>
    <xf numFmtId="0" fontId="210" fillId="35" borderId="0" xfId="658" applyFont="1" applyFill="1" applyAlignment="1">
      <alignment vertical="top"/>
    </xf>
    <xf numFmtId="0" fontId="33" fillId="0" borderId="0" xfId="658" applyFont="1"/>
    <xf numFmtId="0" fontId="257" fillId="35" borderId="1" xfId="43" applyFont="1" applyFill="1" applyBorder="1"/>
    <xf numFmtId="0" fontId="257" fillId="35" borderId="1" xfId="658" applyFont="1" applyFill="1" applyBorder="1" applyAlignment="1">
      <alignment horizontal="center" vertical="top" wrapText="1"/>
    </xf>
    <xf numFmtId="0" fontId="33" fillId="35" borderId="0" xfId="658" applyFont="1" applyFill="1"/>
    <xf numFmtId="0" fontId="257" fillId="35" borderId="0" xfId="43" applyFont="1" applyFill="1"/>
    <xf numFmtId="165" fontId="257" fillId="35" borderId="0" xfId="43" applyNumberFormat="1" applyFont="1" applyFill="1" applyAlignment="1">
      <alignment horizontal="center"/>
    </xf>
    <xf numFmtId="0" fontId="257" fillId="87" borderId="0" xfId="43" applyFont="1" applyFill="1"/>
    <xf numFmtId="165" fontId="257" fillId="87" borderId="0" xfId="43" applyNumberFormat="1" applyFont="1" applyFill="1" applyAlignment="1">
      <alignment horizontal="center"/>
    </xf>
    <xf numFmtId="0" fontId="33" fillId="0" borderId="0" xfId="658" applyFont="1" applyFill="1"/>
    <xf numFmtId="165" fontId="33" fillId="35" borderId="0" xfId="658" applyNumberFormat="1" applyFont="1" applyFill="1"/>
    <xf numFmtId="0" fontId="306" fillId="35" borderId="0" xfId="2665" applyFont="1" applyFill="1" applyBorder="1" applyAlignment="1" applyProtection="1">
      <alignment horizontal="left"/>
    </xf>
    <xf numFmtId="0" fontId="306" fillId="35" borderId="0" xfId="2665" applyFont="1" applyFill="1" applyBorder="1" applyAlignment="1"/>
    <xf numFmtId="0" fontId="306" fillId="35" borderId="0" xfId="2665" applyFont="1" applyFill="1" applyBorder="1" applyAlignment="1" applyProtection="1"/>
    <xf numFmtId="0" fontId="33" fillId="35" borderId="0" xfId="0" applyFont="1" applyFill="1" applyBorder="1" applyAlignment="1">
      <alignment horizontal="left" vertical="top" wrapText="1"/>
    </xf>
    <xf numFmtId="0" fontId="306" fillId="35" borderId="0" xfId="2665" applyFont="1" applyFill="1" applyBorder="1" applyAlignment="1">
      <alignment vertical="top"/>
    </xf>
    <xf numFmtId="0" fontId="306" fillId="35" borderId="0" xfId="2665" applyFont="1" applyFill="1"/>
    <xf numFmtId="0" fontId="306" fillId="35" borderId="0" xfId="2665" applyFont="1" applyFill="1" applyBorder="1" applyAlignment="1">
      <alignment horizontal="left" vertical="top"/>
    </xf>
    <xf numFmtId="0" fontId="306" fillId="35" borderId="0" xfId="2665" applyFont="1" applyFill="1" applyBorder="1" applyAlignment="1">
      <alignment horizontal="left"/>
    </xf>
    <xf numFmtId="0" fontId="257" fillId="35" borderId="0" xfId="0" applyFont="1" applyFill="1" applyAlignment="1">
      <alignment horizontal="center"/>
    </xf>
    <xf numFmtId="165" fontId="33" fillId="0" borderId="0" xfId="658" applyNumberFormat="1" applyFont="1" applyFill="1"/>
    <xf numFmtId="165" fontId="33" fillId="0" borderId="0" xfId="658" applyNumberFormat="1" applyFont="1"/>
    <xf numFmtId="0" fontId="257" fillId="81" borderId="0" xfId="43" applyFont="1" applyFill="1"/>
    <xf numFmtId="165" fontId="257" fillId="81" borderId="0" xfId="43" applyNumberFormat="1" applyFont="1" applyFill="1" applyAlignment="1">
      <alignment horizontal="center"/>
    </xf>
    <xf numFmtId="165" fontId="257" fillId="35" borderId="1" xfId="43" applyNumberFormat="1" applyFont="1" applyFill="1" applyBorder="1" applyAlignment="1">
      <alignment horizontal="center"/>
    </xf>
    <xf numFmtId="0" fontId="15" fillId="0" borderId="0" xfId="0" applyFont="1"/>
    <xf numFmtId="0" fontId="33" fillId="0" borderId="0" xfId="2738" applyFont="1"/>
    <xf numFmtId="0" fontId="33" fillId="0" borderId="0" xfId="2738" applyNumberFormat="1" applyFont="1" applyFill="1" applyBorder="1" applyAlignment="1"/>
    <xf numFmtId="211" fontId="33" fillId="0" borderId="0" xfId="2738" applyNumberFormat="1" applyFont="1" applyFill="1" applyBorder="1" applyAlignment="1"/>
    <xf numFmtId="0" fontId="33" fillId="37" borderId="124" xfId="2738" applyNumberFormat="1" applyFont="1" applyFill="1" applyBorder="1" applyAlignment="1"/>
    <xf numFmtId="164" fontId="33" fillId="0" borderId="124" xfId="2738" applyNumberFormat="1" applyFont="1" applyFill="1" applyBorder="1" applyAlignment="1"/>
    <xf numFmtId="0" fontId="210" fillId="37" borderId="124" xfId="2738" applyNumberFormat="1" applyFont="1" applyFill="1" applyBorder="1" applyAlignment="1"/>
    <xf numFmtId="164" fontId="210" fillId="0" borderId="124" xfId="2738" applyNumberFormat="1" applyFont="1" applyFill="1" applyBorder="1" applyAlignment="1"/>
    <xf numFmtId="0" fontId="33" fillId="0" borderId="124" xfId="2738" applyNumberFormat="1" applyFont="1" applyFill="1" applyBorder="1" applyAlignment="1"/>
    <xf numFmtId="164" fontId="33" fillId="81" borderId="124" xfId="2738" applyNumberFormat="1" applyFont="1" applyFill="1" applyBorder="1" applyAlignment="1"/>
    <xf numFmtId="0" fontId="38" fillId="81" borderId="15" xfId="0" applyFont="1" applyFill="1" applyBorder="1" applyAlignment="1">
      <alignment vertical="top" wrapText="1"/>
    </xf>
    <xf numFmtId="0" fontId="281" fillId="81" borderId="15" xfId="0" applyFont="1" applyFill="1" applyBorder="1" applyAlignment="1">
      <alignment horizontal="center"/>
    </xf>
    <xf numFmtId="0" fontId="32" fillId="81" borderId="15" xfId="0" applyNumberFormat="1" applyFont="1" applyFill="1" applyBorder="1" applyAlignment="1">
      <alignment horizontal="right"/>
    </xf>
    <xf numFmtId="0" fontId="213" fillId="0" borderId="0" xfId="0" applyFont="1"/>
    <xf numFmtId="0" fontId="12" fillId="130" borderId="126" xfId="0" applyNumberFormat="1" applyFont="1" applyFill="1" applyBorder="1" applyAlignment="1"/>
    <xf numFmtId="0" fontId="213" fillId="130" borderId="126" xfId="0" applyNumberFormat="1" applyFont="1" applyFill="1" applyBorder="1" applyAlignment="1"/>
    <xf numFmtId="0" fontId="213" fillId="130" borderId="161" xfId="0" applyNumberFormat="1" applyFont="1" applyFill="1" applyBorder="1" applyAlignment="1"/>
    <xf numFmtId="3" fontId="213" fillId="0" borderId="126" xfId="0" applyNumberFormat="1" applyFont="1" applyFill="1" applyBorder="1" applyAlignment="1"/>
    <xf numFmtId="3" fontId="213" fillId="0" borderId="160" xfId="0" applyNumberFormat="1" applyFont="1" applyFill="1" applyBorder="1" applyAlignment="1"/>
    <xf numFmtId="166" fontId="12" fillId="0" borderId="133" xfId="0" applyNumberFormat="1" applyFont="1" applyBorder="1"/>
    <xf numFmtId="0" fontId="12" fillId="81" borderId="126" xfId="0" applyNumberFormat="1" applyFont="1" applyFill="1" applyBorder="1" applyAlignment="1"/>
    <xf numFmtId="3" fontId="213" fillId="81" borderId="126" xfId="0" applyNumberFormat="1" applyFont="1" applyFill="1" applyBorder="1" applyAlignment="1"/>
    <xf numFmtId="3" fontId="213" fillId="81" borderId="160" xfId="0" applyNumberFormat="1" applyFont="1" applyFill="1" applyBorder="1" applyAlignment="1"/>
    <xf numFmtId="166" fontId="12" fillId="81" borderId="133" xfId="0" applyNumberFormat="1" applyFont="1" applyFill="1" applyBorder="1"/>
    <xf numFmtId="0" fontId="135" fillId="0" borderId="157" xfId="2738" applyNumberFormat="1" applyFont="1" applyFill="1" applyBorder="1" applyAlignment="1"/>
    <xf numFmtId="166" fontId="12" fillId="0" borderId="133" xfId="0" applyNumberFormat="1" applyFont="1" applyFill="1" applyBorder="1"/>
    <xf numFmtId="0" fontId="135" fillId="80" borderId="157" xfId="2738" applyNumberFormat="1" applyFont="1" applyFill="1" applyBorder="1" applyAlignment="1">
      <alignment wrapText="1"/>
    </xf>
    <xf numFmtId="166" fontId="12" fillId="80" borderId="133" xfId="0" applyNumberFormat="1" applyFont="1" applyFill="1" applyBorder="1"/>
    <xf numFmtId="164" fontId="0" fillId="0" borderId="0" xfId="0" applyNumberFormat="1" applyFont="1"/>
    <xf numFmtId="164" fontId="33" fillId="71" borderId="124" xfId="0" applyNumberFormat="1" applyFont="1" applyFill="1" applyBorder="1" applyAlignment="1"/>
    <xf numFmtId="0" fontId="47" fillId="0" borderId="0" xfId="1016"/>
    <xf numFmtId="0" fontId="217" fillId="0" borderId="0" xfId="1016" applyFont="1"/>
    <xf numFmtId="0" fontId="34" fillId="0" borderId="0" xfId="1016" applyFont="1" applyBorder="1"/>
    <xf numFmtId="0" fontId="34" fillId="0" borderId="0" xfId="1016" applyFont="1"/>
    <xf numFmtId="0" fontId="47" fillId="0" borderId="0" xfId="1016" applyFill="1"/>
    <xf numFmtId="0" fontId="289" fillId="0" borderId="0" xfId="1016" applyFont="1" applyFill="1" applyAlignment="1"/>
    <xf numFmtId="0" fontId="51" fillId="0" borderId="162" xfId="1016" applyFont="1" applyBorder="1" applyAlignment="1">
      <alignment wrapText="1"/>
    </xf>
    <xf numFmtId="0" fontId="49" fillId="0" borderId="0" xfId="1016" applyFont="1" applyAlignment="1">
      <alignment wrapText="1"/>
    </xf>
    <xf numFmtId="165" fontId="34" fillId="0" borderId="0" xfId="1016" applyNumberFormat="1" applyFont="1" applyBorder="1" applyAlignment="1">
      <alignment horizontal="center"/>
    </xf>
    <xf numFmtId="0" fontId="51" fillId="0" borderId="162" xfId="1016" applyFont="1" applyBorder="1"/>
    <xf numFmtId="0" fontId="34" fillId="0" borderId="0" xfId="1016" applyFont="1" applyFill="1"/>
    <xf numFmtId="0" fontId="311" fillId="0" borderId="0" xfId="1016" applyFont="1"/>
    <xf numFmtId="0" fontId="32" fillId="0" borderId="0" xfId="1016" applyNumberFormat="1" applyFont="1" applyFill="1" applyBorder="1" applyAlignment="1">
      <alignment horizontal="right"/>
    </xf>
    <xf numFmtId="0" fontId="34" fillId="0" borderId="0" xfId="1016" applyFont="1" applyFill="1" applyBorder="1" applyAlignment="1">
      <alignment vertical="top" wrapText="1"/>
    </xf>
    <xf numFmtId="0" fontId="267" fillId="0" borderId="0" xfId="1016" applyFont="1"/>
    <xf numFmtId="0" fontId="46" fillId="0" borderId="162" xfId="1016" applyFont="1" applyBorder="1" applyAlignment="1">
      <alignment wrapText="1"/>
    </xf>
    <xf numFmtId="0" fontId="46" fillId="0" borderId="162" xfId="1016" applyFont="1" applyBorder="1"/>
    <xf numFmtId="0" fontId="32" fillId="0" borderId="0" xfId="1016" applyFont="1" applyBorder="1"/>
    <xf numFmtId="0" fontId="312" fillId="0" borderId="0" xfId="1016" applyFont="1"/>
    <xf numFmtId="0" fontId="32" fillId="0" borderId="0" xfId="1016" applyFont="1" applyFill="1" applyBorder="1"/>
    <xf numFmtId="0" fontId="34" fillId="0" borderId="0" xfId="1016" applyFont="1" applyFill="1" applyBorder="1"/>
    <xf numFmtId="165" fontId="217" fillId="0" borderId="0" xfId="1016" applyNumberFormat="1" applyFont="1" applyBorder="1"/>
    <xf numFmtId="165" fontId="217" fillId="0" borderId="162" xfId="1016" applyNumberFormat="1" applyFont="1" applyBorder="1"/>
    <xf numFmtId="0" fontId="47" fillId="0" borderId="0" xfId="1016" applyFont="1" applyFill="1"/>
    <xf numFmtId="0" fontId="49" fillId="0" borderId="0" xfId="1016" applyFont="1" applyFill="1" applyAlignment="1"/>
    <xf numFmtId="0" fontId="49" fillId="0" borderId="0" xfId="1016" applyFont="1" applyFill="1" applyAlignment="1">
      <alignment wrapText="1"/>
    </xf>
    <xf numFmtId="165" fontId="34" fillId="0" borderId="0" xfId="1016" applyNumberFormat="1" applyFont="1" applyFill="1" applyBorder="1" applyAlignment="1">
      <alignment horizontal="right"/>
    </xf>
    <xf numFmtId="165" fontId="47" fillId="0" borderId="0" xfId="1016" applyNumberFormat="1" applyFont="1" applyFill="1" applyBorder="1" applyAlignment="1">
      <alignment horizontal="right"/>
    </xf>
    <xf numFmtId="0" fontId="313" fillId="0" borderId="0" xfId="1016" applyFont="1"/>
    <xf numFmtId="0" fontId="314" fillId="0" borderId="0" xfId="1016" applyFont="1" applyFill="1" applyAlignment="1"/>
    <xf numFmtId="165" fontId="51" fillId="0" borderId="162" xfId="1016" applyNumberFormat="1" applyFont="1" applyBorder="1" applyAlignment="1">
      <alignment horizontal="center" vertical="center" wrapText="1"/>
    </xf>
    <xf numFmtId="0" fontId="47" fillId="0" borderId="0" xfId="1016" applyFont="1" applyFill="1" applyAlignment="1"/>
    <xf numFmtId="0" fontId="157" fillId="41" borderId="0" xfId="1016" applyFont="1" applyFill="1" applyAlignment="1"/>
    <xf numFmtId="0" fontId="101" fillId="41" borderId="0" xfId="654" applyFill="1" applyAlignment="1" applyProtection="1"/>
    <xf numFmtId="0" fontId="34" fillId="81" borderId="0" xfId="1016" applyFont="1" applyFill="1" applyBorder="1" applyAlignment="1">
      <alignment vertical="top" wrapText="1"/>
    </xf>
    <xf numFmtId="0" fontId="32" fillId="81" borderId="0" xfId="1016" applyFont="1" applyFill="1" applyBorder="1"/>
    <xf numFmtId="0" fontId="157" fillId="41" borderId="0" xfId="1016" applyFont="1" applyFill="1" applyAlignment="1"/>
    <xf numFmtId="165" fontId="34" fillId="81" borderId="0" xfId="1016" applyNumberFormat="1" applyFont="1" applyFill="1" applyBorder="1" applyAlignment="1">
      <alignment horizontal="right"/>
    </xf>
    <xf numFmtId="165" fontId="0" fillId="0" borderId="0" xfId="0" applyNumberFormat="1" applyFont="1"/>
    <xf numFmtId="165" fontId="0" fillId="35" borderId="0" xfId="43" applyNumberFormat="1" applyFont="1" applyFill="1" applyAlignment="1">
      <alignment horizontal="center"/>
    </xf>
    <xf numFmtId="0" fontId="257" fillId="35" borderId="0" xfId="43" applyFont="1" applyFill="1" applyBorder="1"/>
    <xf numFmtId="165" fontId="257" fillId="35" borderId="0" xfId="43" applyNumberFormat="1" applyFont="1" applyFill="1" applyBorder="1" applyAlignment="1">
      <alignment horizontal="center"/>
    </xf>
    <xf numFmtId="0" fontId="257" fillId="87" borderId="1" xfId="43" applyFont="1" applyFill="1" applyBorder="1"/>
    <xf numFmtId="165" fontId="257" fillId="87" borderId="1" xfId="43" applyNumberFormat="1" applyFont="1" applyFill="1" applyBorder="1" applyAlignment="1">
      <alignment horizontal="center"/>
    </xf>
    <xf numFmtId="193" fontId="32" fillId="81" borderId="15" xfId="0" applyNumberFormat="1" applyFont="1" applyFill="1" applyBorder="1" applyAlignment="1">
      <alignment horizontal="right"/>
    </xf>
    <xf numFmtId="193" fontId="105" fillId="81" borderId="15" xfId="0" applyNumberFormat="1" applyFont="1" applyFill="1" applyBorder="1" applyAlignment="1">
      <alignment horizontal="right"/>
    </xf>
    <xf numFmtId="192" fontId="32" fillId="81" borderId="15" xfId="972" applyNumberFormat="1" applyFont="1" applyFill="1" applyBorder="1" applyAlignment="1">
      <alignment horizontal="right"/>
    </xf>
    <xf numFmtId="193" fontId="32" fillId="81" borderId="15" xfId="973" applyNumberFormat="1" applyFont="1" applyFill="1" applyBorder="1" applyAlignment="1">
      <alignment horizontal="right"/>
    </xf>
    <xf numFmtId="193" fontId="105" fillId="81" borderId="15" xfId="973" applyNumberFormat="1" applyFont="1" applyFill="1" applyBorder="1" applyAlignment="1">
      <alignment horizontal="right"/>
    </xf>
    <xf numFmtId="0" fontId="316" fillId="34" borderId="15" xfId="0" applyFont="1" applyFill="1" applyBorder="1" applyAlignment="1">
      <alignment horizontal="center" vertical="top" wrapText="1"/>
    </xf>
    <xf numFmtId="0" fontId="305" fillId="33" borderId="15" xfId="0" applyFont="1" applyFill="1" applyBorder="1" applyAlignment="1">
      <alignment wrapText="1"/>
    </xf>
    <xf numFmtId="0" fontId="317" fillId="40" borderId="15" xfId="0" applyFont="1" applyFill="1" applyBorder="1" applyAlignment="1">
      <alignment horizontal="center"/>
    </xf>
    <xf numFmtId="193" fontId="304" fillId="0" borderId="15" xfId="0" applyNumberFormat="1" applyFont="1" applyBorder="1" applyAlignment="1">
      <alignment horizontal="right"/>
    </xf>
    <xf numFmtId="193" fontId="318" fillId="0" borderId="15" xfId="0" applyNumberFormat="1" applyFont="1" applyBorder="1" applyAlignment="1">
      <alignment horizontal="right"/>
    </xf>
    <xf numFmtId="193" fontId="318" fillId="38" borderId="15" xfId="0" applyNumberFormat="1" applyFont="1" applyFill="1" applyBorder="1" applyAlignment="1">
      <alignment horizontal="right"/>
    </xf>
    <xf numFmtId="193" fontId="304" fillId="38" borderId="15" xfId="0" applyNumberFormat="1" applyFont="1" applyFill="1" applyBorder="1" applyAlignment="1">
      <alignment horizontal="right"/>
    </xf>
    <xf numFmtId="0" fontId="304" fillId="33" borderId="15" xfId="0" applyFont="1" applyFill="1" applyBorder="1" applyAlignment="1">
      <alignment vertical="top" wrapText="1"/>
    </xf>
    <xf numFmtId="193" fontId="304" fillId="81" borderId="15" xfId="0" applyNumberFormat="1" applyFont="1" applyFill="1" applyBorder="1" applyAlignment="1">
      <alignment horizontal="right"/>
    </xf>
    <xf numFmtId="0" fontId="44" fillId="82" borderId="15" xfId="973" applyFont="1" applyFill="1" applyBorder="1" applyAlignment="1">
      <alignment horizontal="center"/>
    </xf>
    <xf numFmtId="0" fontId="34" fillId="0" borderId="15" xfId="972" applyFont="1" applyBorder="1"/>
    <xf numFmtId="0" fontId="319" fillId="0" borderId="0" xfId="972" applyFont="1"/>
    <xf numFmtId="0" fontId="321" fillId="34" borderId="15" xfId="0" applyFont="1" applyFill="1" applyBorder="1" applyAlignment="1">
      <alignment horizontal="center" vertical="top" wrapText="1"/>
    </xf>
    <xf numFmtId="0" fontId="322" fillId="33" borderId="15" xfId="972" applyFont="1" applyFill="1" applyBorder="1" applyAlignment="1">
      <alignment wrapText="1"/>
    </xf>
    <xf numFmtId="0" fontId="323" fillId="40" borderId="15" xfId="972" applyFont="1" applyFill="1" applyBorder="1" applyAlignment="1">
      <alignment horizontal="center"/>
    </xf>
    <xf numFmtId="192" fontId="34" fillId="0" borderId="15" xfId="972" applyNumberFormat="1" applyFont="1" applyBorder="1" applyAlignment="1">
      <alignment horizontal="right"/>
    </xf>
    <xf numFmtId="0" fontId="324" fillId="33" borderId="15" xfId="972" applyFont="1" applyFill="1" applyBorder="1" applyAlignment="1">
      <alignment vertical="top" wrapText="1"/>
    </xf>
    <xf numFmtId="0" fontId="323" fillId="82" borderId="15" xfId="972" applyFont="1" applyFill="1" applyBorder="1" applyAlignment="1">
      <alignment horizontal="center"/>
    </xf>
    <xf numFmtId="192" fontId="34" fillId="81" borderId="15" xfId="972" applyNumberFormat="1" applyFont="1" applyFill="1" applyBorder="1" applyAlignment="1">
      <alignment horizontal="right"/>
    </xf>
    <xf numFmtId="0" fontId="323" fillId="40" borderId="48" xfId="972" applyFont="1" applyFill="1" applyBorder="1" applyAlignment="1">
      <alignment horizontal="center"/>
    </xf>
    <xf numFmtId="0" fontId="134" fillId="0" borderId="0" xfId="972" applyFont="1"/>
    <xf numFmtId="192" fontId="216" fillId="0" borderId="0" xfId="972" applyNumberFormat="1" applyFont="1" applyFill="1" applyBorder="1" applyAlignment="1">
      <alignment horizontal="right"/>
    </xf>
    <xf numFmtId="0" fontId="319" fillId="80" borderId="0" xfId="972" applyFont="1" applyFill="1"/>
    <xf numFmtId="192" fontId="216" fillId="80" borderId="0" xfId="972" applyNumberFormat="1" applyFont="1" applyFill="1" applyBorder="1" applyAlignment="1">
      <alignment horizontal="right"/>
    </xf>
    <xf numFmtId="0" fontId="325" fillId="35" borderId="101" xfId="729" applyFont="1" applyFill="1" applyBorder="1" applyAlignment="1">
      <alignment vertical="top"/>
    </xf>
    <xf numFmtId="0" fontId="15" fillId="0" borderId="0" xfId="0" applyFont="1" applyFill="1"/>
    <xf numFmtId="0" fontId="33" fillId="37" borderId="124" xfId="17880" applyNumberFormat="1" applyFont="1" applyFill="1" applyBorder="1" applyAlignment="1"/>
    <xf numFmtId="164" fontId="33" fillId="0" borderId="124" xfId="17880" applyNumberFormat="1" applyFont="1" applyFill="1" applyBorder="1" applyAlignment="1"/>
    <xf numFmtId="0" fontId="33" fillId="0" borderId="124" xfId="17880" applyNumberFormat="1" applyFont="1" applyFill="1" applyBorder="1" applyAlignment="1"/>
    <xf numFmtId="164" fontId="210" fillId="0" borderId="0" xfId="2738" applyNumberFormat="1" applyFont="1" applyFill="1" applyBorder="1" applyAlignment="1"/>
    <xf numFmtId="164" fontId="33" fillId="81" borderId="124" xfId="17880" applyNumberFormat="1" applyFont="1" applyFill="1" applyBorder="1" applyAlignment="1"/>
    <xf numFmtId="0" fontId="287" fillId="80" borderId="101" xfId="729" applyFont="1" applyFill="1" applyBorder="1" applyAlignment="1">
      <alignment vertical="top"/>
    </xf>
    <xf numFmtId="164" fontId="33" fillId="0" borderId="0" xfId="0" applyNumberFormat="1" applyFont="1"/>
    <xf numFmtId="0" fontId="33" fillId="37" borderId="156" xfId="0" applyNumberFormat="1" applyFont="1" applyFill="1" applyBorder="1" applyAlignment="1"/>
    <xf numFmtId="0" fontId="325" fillId="37" borderId="124" xfId="0" applyNumberFormat="1" applyFont="1" applyFill="1" applyBorder="1" applyAlignment="1"/>
    <xf numFmtId="0" fontId="325" fillId="80" borderId="124" xfId="0" applyNumberFormat="1" applyFont="1" applyFill="1" applyBorder="1" applyAlignment="1"/>
    <xf numFmtId="164" fontId="33" fillId="80" borderId="0" xfId="0" applyNumberFormat="1" applyFont="1" applyFill="1"/>
    <xf numFmtId="164" fontId="33" fillId="81" borderId="0" xfId="0" applyNumberFormat="1" applyFont="1" applyFill="1"/>
    <xf numFmtId="191" fontId="32" fillId="81" borderId="15" xfId="17839" applyNumberFormat="1" applyFont="1" applyFill="1" applyBorder="1" applyAlignment="1">
      <alignment horizontal="right"/>
    </xf>
    <xf numFmtId="0" fontId="138" fillId="80" borderId="0" xfId="972" applyFont="1" applyFill="1"/>
    <xf numFmtId="191" fontId="32" fillId="81" borderId="15" xfId="0" applyNumberFormat="1" applyFont="1" applyFill="1" applyBorder="1" applyAlignment="1">
      <alignment horizontal="right"/>
    </xf>
    <xf numFmtId="191" fontId="32" fillId="81" borderId="15" xfId="973" applyNumberFormat="1" applyFont="1" applyFill="1" applyBorder="1" applyAlignment="1">
      <alignment horizontal="right"/>
    </xf>
    <xf numFmtId="3" fontId="33" fillId="0" borderId="124" xfId="2738" applyNumberFormat="1" applyFont="1" applyFill="1" applyBorder="1" applyAlignment="1"/>
    <xf numFmtId="3" fontId="33" fillId="81" borderId="124" xfId="2738" applyNumberFormat="1" applyFont="1" applyFill="1" applyBorder="1" applyAlignment="1"/>
    <xf numFmtId="2" fontId="295" fillId="81" borderId="138" xfId="0" applyNumberFormat="1" applyFont="1" applyFill="1" applyBorder="1" applyAlignment="1">
      <alignment horizontal="left" vertical="center"/>
    </xf>
    <xf numFmtId="2" fontId="295" fillId="81" borderId="138" xfId="0" applyNumberFormat="1" applyFont="1" applyFill="1" applyBorder="1" applyAlignment="1">
      <alignment horizontal="center" vertical="center"/>
    </xf>
    <xf numFmtId="2" fontId="282" fillId="80" borderId="138" xfId="0" applyNumberFormat="1" applyFont="1" applyFill="1" applyBorder="1" applyAlignment="1">
      <alignment horizontal="left" vertical="center"/>
    </xf>
    <xf numFmtId="0" fontId="31" fillId="0" borderId="15" xfId="973" applyFont="1" applyFill="1" applyBorder="1" applyAlignment="1">
      <alignment vertical="top" wrapText="1"/>
    </xf>
    <xf numFmtId="0" fontId="44" fillId="0" borderId="15" xfId="973" applyFont="1" applyFill="1" applyBorder="1" applyAlignment="1">
      <alignment horizontal="center"/>
    </xf>
    <xf numFmtId="0" fontId="32" fillId="0" borderId="15" xfId="973" applyNumberFormat="1" applyFont="1" applyFill="1" applyBorder="1" applyAlignment="1">
      <alignment horizontal="right"/>
    </xf>
    <xf numFmtId="0" fontId="116" fillId="0" borderId="0" xfId="0" applyFont="1" applyBorder="1" applyAlignment="1">
      <alignment horizontal="left" vertical="center" wrapText="1"/>
    </xf>
    <xf numFmtId="2" fontId="117" fillId="0" borderId="44" xfId="0" applyNumberFormat="1" applyFont="1" applyBorder="1" applyAlignment="1">
      <alignment horizontal="center" vertical="center" wrapText="1"/>
    </xf>
    <xf numFmtId="0" fontId="326" fillId="37" borderId="124" xfId="0" applyNumberFormat="1" applyFont="1" applyFill="1" applyBorder="1" applyAlignment="1"/>
    <xf numFmtId="4" fontId="326" fillId="0" borderId="124" xfId="0" applyNumberFormat="1" applyFont="1" applyFill="1" applyBorder="1" applyAlignment="1"/>
    <xf numFmtId="0" fontId="326" fillId="0" borderId="124" xfId="0" applyNumberFormat="1" applyFont="1" applyFill="1" applyBorder="1" applyAlignment="1"/>
    <xf numFmtId="0" fontId="326" fillId="0" borderId="0" xfId="0" applyNumberFormat="1" applyFont="1" applyFill="1" applyBorder="1" applyAlignment="1"/>
    <xf numFmtId="4" fontId="0" fillId="0" borderId="0" xfId="0" applyNumberFormat="1"/>
    <xf numFmtId="4" fontId="326" fillId="81" borderId="124" xfId="0" applyNumberFormat="1" applyFont="1" applyFill="1" applyBorder="1" applyAlignment="1"/>
    <xf numFmtId="164" fontId="326" fillId="0" borderId="124" xfId="0" applyNumberFormat="1" applyFont="1" applyFill="1" applyBorder="1" applyAlignment="1"/>
    <xf numFmtId="0" fontId="157" fillId="0" borderId="0" xfId="1016" applyFont="1" applyFill="1" applyAlignment="1"/>
    <xf numFmtId="2" fontId="116" fillId="0" borderId="163" xfId="0" applyNumberFormat="1" applyFont="1" applyBorder="1" applyAlignment="1">
      <alignment horizontal="center" vertical="center" wrapText="1"/>
    </xf>
    <xf numFmtId="2" fontId="117" fillId="0" borderId="163" xfId="0" applyNumberFormat="1" applyFont="1" applyBorder="1" applyAlignment="1">
      <alignment horizontal="left" vertical="center" wrapText="1"/>
    </xf>
    <xf numFmtId="4" fontId="116" fillId="0" borderId="163" xfId="0" applyNumberFormat="1" applyFont="1" applyFill="1" applyBorder="1" applyAlignment="1">
      <alignment horizontal="center" vertical="center" wrapText="1"/>
    </xf>
    <xf numFmtId="191" fontId="32" fillId="81" borderId="15" xfId="2740" applyNumberFormat="1" applyFont="1" applyFill="1" applyBorder="1" applyAlignment="1">
      <alignment horizontal="right"/>
    </xf>
    <xf numFmtId="0" fontId="116" fillId="0" borderId="66" xfId="0" applyFont="1" applyBorder="1" applyAlignment="1">
      <alignment horizontal="center" vertical="center" wrapText="1"/>
    </xf>
    <xf numFmtId="0" fontId="116" fillId="0" borderId="44" xfId="0" applyFont="1" applyBorder="1" applyAlignment="1">
      <alignment horizontal="center" vertical="center" wrapText="1"/>
    </xf>
    <xf numFmtId="0" fontId="116" fillId="0" borderId="0" xfId="0" applyFont="1" applyBorder="1" applyAlignment="1">
      <alignment horizontal="center" vertical="center" wrapText="1"/>
    </xf>
    <xf numFmtId="0" fontId="116" fillId="0" borderId="3" xfId="0" applyFont="1" applyBorder="1" applyAlignment="1">
      <alignment vertical="center" wrapText="1"/>
    </xf>
    <xf numFmtId="0" fontId="116" fillId="0" borderId="0" xfId="0" applyFont="1" applyBorder="1" applyAlignment="1">
      <alignment vertical="center" wrapText="1"/>
    </xf>
    <xf numFmtId="0" fontId="116" fillId="0" borderId="44" xfId="0" applyFont="1" applyBorder="1" applyAlignment="1">
      <alignment vertical="center" wrapText="1"/>
    </xf>
    <xf numFmtId="0" fontId="116" fillId="0" borderId="132" xfId="0" applyFont="1" applyBorder="1" applyAlignment="1">
      <alignment horizontal="center" vertical="center" wrapText="1"/>
    </xf>
    <xf numFmtId="0" fontId="116" fillId="0" borderId="163" xfId="0" applyFont="1" applyBorder="1" applyAlignment="1">
      <alignment horizontal="center" vertical="center" wrapText="1"/>
    </xf>
    <xf numFmtId="0" fontId="116" fillId="0" borderId="66" xfId="0" applyFont="1" applyBorder="1" applyAlignment="1">
      <alignment horizontal="left" vertical="center" wrapText="1"/>
    </xf>
    <xf numFmtId="0" fontId="116" fillId="0" borderId="0" xfId="0" applyFont="1" applyBorder="1" applyAlignment="1">
      <alignment horizontal="left" vertical="center" wrapText="1"/>
    </xf>
    <xf numFmtId="0" fontId="116" fillId="0" borderId="1" xfId="0" applyFont="1" applyBorder="1" applyAlignment="1">
      <alignment horizontal="left" vertical="center" wrapText="1"/>
    </xf>
    <xf numFmtId="2" fontId="117" fillId="0" borderId="66" xfId="0" applyNumberFormat="1" applyFont="1" applyBorder="1" applyAlignment="1">
      <alignment horizontal="center" vertical="center" wrapText="1"/>
    </xf>
    <xf numFmtId="2" fontId="117" fillId="0" borderId="0" xfId="0" applyNumberFormat="1" applyFont="1" applyBorder="1" applyAlignment="1">
      <alignment horizontal="center" vertical="center" wrapText="1"/>
    </xf>
    <xf numFmtId="2" fontId="117" fillId="0" borderId="44" xfId="0" applyNumberFormat="1" applyFont="1" applyBorder="1" applyAlignment="1">
      <alignment horizontal="center" vertical="center" wrapText="1"/>
    </xf>
    <xf numFmtId="2" fontId="117" fillId="0" borderId="132" xfId="0" applyNumberFormat="1" applyFont="1" applyBorder="1" applyAlignment="1">
      <alignment horizontal="center" vertical="center" wrapText="1"/>
    </xf>
    <xf numFmtId="0" fontId="130" fillId="0" borderId="0" xfId="0" applyFont="1" applyBorder="1" applyAlignment="1">
      <alignment horizontal="left" vertical="center" wrapText="1"/>
    </xf>
    <xf numFmtId="0" fontId="130" fillId="0" borderId="1" xfId="0" applyFont="1" applyBorder="1" applyAlignment="1">
      <alignment horizontal="left" vertical="center" wrapText="1"/>
    </xf>
    <xf numFmtId="168" fontId="210" fillId="0" borderId="96" xfId="2658" applyFont="1" applyFill="1" applyBorder="1" applyAlignment="1">
      <alignment horizontal="center" vertical="center" wrapText="1"/>
    </xf>
    <xf numFmtId="168" fontId="33" fillId="0" borderId="96" xfId="2658" applyFont="1" applyFill="1" applyBorder="1" applyAlignment="1">
      <alignment horizontal="center" vertical="center" wrapText="1"/>
    </xf>
    <xf numFmtId="168" fontId="33" fillId="0" borderId="97" xfId="2658" applyFont="1" applyFill="1" applyBorder="1" applyAlignment="1">
      <alignment horizontal="center" vertical="center" wrapText="1"/>
    </xf>
    <xf numFmtId="168" fontId="210" fillId="0" borderId="60" xfId="2658" applyFont="1" applyFill="1" applyBorder="1" applyAlignment="1">
      <alignment horizontal="center" vertical="center" wrapText="1"/>
    </xf>
    <xf numFmtId="168" fontId="210" fillId="0" borderId="61" xfId="2658" applyFont="1" applyFill="1" applyBorder="1" applyAlignment="1">
      <alignment horizontal="center" vertical="center" wrapText="1"/>
    </xf>
    <xf numFmtId="168" fontId="210" fillId="0" borderId="62" xfId="2658" applyFont="1" applyFill="1" applyBorder="1" applyAlignment="1">
      <alignment horizontal="center" vertical="center" wrapText="1"/>
    </xf>
    <xf numFmtId="0" fontId="32" fillId="35" borderId="100" xfId="2654" applyFont="1" applyFill="1" applyBorder="1" applyAlignment="1">
      <alignment horizontal="center" vertical="center" wrapText="1"/>
    </xf>
    <xf numFmtId="0" fontId="32" fillId="35" borderId="57" xfId="2654" applyFont="1" applyFill="1" applyBorder="1" applyAlignment="1">
      <alignment horizontal="center" vertical="center" wrapText="1"/>
    </xf>
    <xf numFmtId="0" fontId="32" fillId="35" borderId="101" xfId="2654" applyFont="1" applyFill="1" applyBorder="1" applyAlignment="1">
      <alignment horizontal="center" vertical="center" wrapText="1"/>
    </xf>
    <xf numFmtId="0" fontId="32" fillId="35" borderId="88" xfId="2654" applyFont="1" applyFill="1" applyBorder="1" applyAlignment="1">
      <alignment horizontal="center" vertical="center" wrapText="1"/>
    </xf>
    <xf numFmtId="0" fontId="32" fillId="35" borderId="100" xfId="791" applyFont="1" applyFill="1" applyBorder="1" applyAlignment="1">
      <alignment horizontal="center" vertical="center" wrapText="1"/>
    </xf>
    <xf numFmtId="0" fontId="32" fillId="35" borderId="56" xfId="791" applyFont="1" applyFill="1" applyBorder="1" applyAlignment="1">
      <alignment horizontal="center" vertical="center" wrapText="1"/>
    </xf>
    <xf numFmtId="0" fontId="32" fillId="35" borderId="57" xfId="791" applyFont="1" applyFill="1" applyBorder="1" applyAlignment="1">
      <alignment horizontal="center" vertical="center" wrapText="1"/>
    </xf>
    <xf numFmtId="0" fontId="32" fillId="35" borderId="98" xfId="2654" applyFont="1" applyFill="1" applyBorder="1" applyAlignment="1">
      <alignment horizontal="center" wrapText="1"/>
    </xf>
    <xf numFmtId="0" fontId="32" fillId="35" borderId="27" xfId="2654" applyFont="1" applyFill="1" applyBorder="1" applyAlignment="1">
      <alignment horizontal="center"/>
    </xf>
    <xf numFmtId="0" fontId="32" fillId="35" borderId="99" xfId="2654" applyFont="1" applyFill="1" applyBorder="1" applyAlignment="1">
      <alignment horizontal="center"/>
    </xf>
    <xf numFmtId="179" fontId="32" fillId="35" borderId="98" xfId="2654" applyNumberFormat="1" applyFont="1" applyFill="1" applyBorder="1" applyAlignment="1">
      <alignment horizontal="center" vertical="center" wrapText="1"/>
    </xf>
    <xf numFmtId="179" fontId="32" fillId="35" borderId="99" xfId="2654" applyNumberFormat="1" applyFont="1" applyFill="1" applyBorder="1" applyAlignment="1">
      <alignment horizontal="center" vertical="center" wrapText="1"/>
    </xf>
    <xf numFmtId="179" fontId="32" fillId="35" borderId="100" xfId="791" applyNumberFormat="1" applyFont="1" applyFill="1" applyBorder="1" applyAlignment="1">
      <alignment horizontal="center" vertical="center" wrapText="1"/>
    </xf>
    <xf numFmtId="179" fontId="32" fillId="35" borderId="57" xfId="791" applyNumberFormat="1" applyFont="1" applyFill="1" applyBorder="1" applyAlignment="1">
      <alignment horizontal="center" vertical="center" wrapText="1"/>
    </xf>
    <xf numFmtId="0" fontId="253" fillId="0" borderId="0" xfId="1016" applyFont="1" applyAlignment="1">
      <alignment horizontal="left" wrapText="1"/>
    </xf>
    <xf numFmtId="206" fontId="51" fillId="0" borderId="70" xfId="413" applyNumberFormat="1" applyFont="1" applyFill="1" applyBorder="1" applyAlignment="1">
      <alignment horizontal="center" vertical="center" wrapText="1"/>
    </xf>
    <xf numFmtId="206" fontId="34" fillId="0" borderId="71" xfId="413" applyNumberFormat="1" applyFont="1" applyFill="1" applyBorder="1" applyAlignment="1">
      <alignment horizontal="center" vertical="center" wrapText="1"/>
    </xf>
    <xf numFmtId="206" fontId="34" fillId="0" borderId="59" xfId="413" applyNumberFormat="1" applyFont="1" applyFill="1" applyBorder="1" applyAlignment="1">
      <alignment horizontal="center" vertical="center" wrapText="1"/>
    </xf>
    <xf numFmtId="206" fontId="34" fillId="0" borderId="75" xfId="413" applyNumberFormat="1" applyFont="1" applyFill="1" applyBorder="1" applyAlignment="1">
      <alignment horizontal="center" vertical="center" wrapText="1"/>
    </xf>
    <xf numFmtId="206" fontId="51" fillId="0" borderId="61" xfId="413" applyNumberFormat="1" applyFont="1" applyFill="1" applyBorder="1" applyAlignment="1">
      <alignment horizontal="center" vertical="center" wrapText="1"/>
    </xf>
    <xf numFmtId="206" fontId="34" fillId="0" borderId="0" xfId="413" applyNumberFormat="1" applyFont="1" applyFill="1" applyBorder="1" applyAlignment="1">
      <alignment horizontal="center" vertical="center" wrapText="1"/>
    </xf>
    <xf numFmtId="206" fontId="34" fillId="0" borderId="72" xfId="413" applyNumberFormat="1" applyFont="1" applyFill="1" applyBorder="1" applyAlignment="1">
      <alignment horizontal="center" vertical="center" wrapText="1"/>
    </xf>
    <xf numFmtId="206" fontId="34" fillId="0" borderId="58" xfId="413" applyNumberFormat="1" applyFont="1" applyFill="1" applyBorder="1" applyAlignment="1">
      <alignment horizontal="center" vertical="center" wrapText="1"/>
    </xf>
    <xf numFmtId="205" fontId="51" fillId="0" borderId="73" xfId="2735" applyNumberFormat="1" applyFont="1" applyFill="1" applyBorder="1" applyAlignment="1">
      <alignment horizontal="center" vertical="center" wrapText="1"/>
    </xf>
    <xf numFmtId="205" fontId="51" fillId="0" borderId="74" xfId="2735" applyNumberFormat="1" applyFont="1" applyFill="1" applyBorder="1" applyAlignment="1">
      <alignment horizontal="center" vertical="center" wrapText="1"/>
    </xf>
    <xf numFmtId="206" fontId="34" fillId="0" borderId="62" xfId="413" applyNumberFormat="1" applyFont="1" applyFill="1" applyBorder="1" applyAlignment="1">
      <alignment horizontal="center" vertical="center" wrapText="1"/>
    </xf>
    <xf numFmtId="206" fontId="34" fillId="0" borderId="64" xfId="413" applyNumberFormat="1" applyFont="1" applyFill="1" applyBorder="1" applyAlignment="1">
      <alignment horizontal="center" vertical="center" wrapText="1"/>
    </xf>
    <xf numFmtId="206" fontId="51" fillId="0" borderId="27" xfId="2736" applyNumberFormat="1" applyFont="1" applyFill="1" applyBorder="1" applyAlignment="1">
      <alignment horizontal="center" vertical="center" wrapText="1"/>
    </xf>
    <xf numFmtId="206" fontId="34" fillId="0" borderId="27" xfId="413" applyNumberFormat="1" applyFont="1" applyFill="1" applyBorder="1" applyAlignment="1">
      <alignment horizontal="center" vertical="center" wrapText="1"/>
    </xf>
    <xf numFmtId="206" fontId="51" fillId="0" borderId="76" xfId="2736" applyNumberFormat="1" applyFont="1" applyFill="1" applyBorder="1" applyAlignment="1">
      <alignment horizontal="center" vertical="center" wrapText="1"/>
    </xf>
    <xf numFmtId="206" fontId="34" fillId="0" borderId="77" xfId="413" applyNumberFormat="1" applyFont="1" applyFill="1" applyBorder="1" applyAlignment="1">
      <alignment horizontal="center" vertical="center" wrapText="1"/>
    </xf>
    <xf numFmtId="206" fontId="34" fillId="0" borderId="25" xfId="413" applyNumberFormat="1" applyFont="1" applyFill="1" applyBorder="1" applyAlignment="1">
      <alignment horizontal="center" vertical="center" wrapText="1"/>
    </xf>
    <xf numFmtId="205" fontId="46" fillId="133" borderId="144" xfId="1307" applyNumberFormat="1" applyFont="1" applyFill="1" applyBorder="1" applyAlignment="1">
      <alignment horizontal="center" vertical="center" wrapText="1"/>
    </xf>
    <xf numFmtId="205" fontId="46" fillId="133" borderId="145" xfId="1307" applyNumberFormat="1" applyFont="1" applyFill="1" applyBorder="1" applyAlignment="1">
      <alignment horizontal="center" vertical="center" wrapText="1"/>
    </xf>
    <xf numFmtId="0" fontId="300" fillId="0" borderId="0" xfId="0" applyFont="1" applyAlignment="1">
      <alignment wrapText="1"/>
    </xf>
    <xf numFmtId="49" fontId="46" fillId="133" borderId="73" xfId="1307" applyNumberFormat="1" applyFont="1" applyFill="1" applyBorder="1" applyAlignment="1">
      <alignment horizontal="center" vertical="center" wrapText="1"/>
    </xf>
    <xf numFmtId="49" fontId="46" fillId="133" borderId="142" xfId="1307" applyNumberFormat="1" applyFont="1" applyFill="1" applyBorder="1" applyAlignment="1">
      <alignment horizontal="center" vertical="center" wrapText="1"/>
    </xf>
    <xf numFmtId="205" fontId="46" fillId="133" borderId="129" xfId="1307" applyNumberFormat="1" applyFont="1" applyFill="1" applyBorder="1" applyAlignment="1">
      <alignment horizontal="center" vertical="center" wrapText="1"/>
    </xf>
    <xf numFmtId="205" fontId="46" fillId="133" borderId="143" xfId="1307" applyNumberFormat="1" applyFont="1" applyFill="1" applyBorder="1" applyAlignment="1">
      <alignment horizontal="center" vertical="center" wrapText="1"/>
    </xf>
    <xf numFmtId="205" fontId="46" fillId="133" borderId="120" xfId="1307" applyNumberFormat="1" applyFont="1" applyFill="1" applyBorder="1" applyAlignment="1">
      <alignment horizontal="center" vertical="center" wrapText="1"/>
    </xf>
    <xf numFmtId="205" fontId="46" fillId="133" borderId="141" xfId="1307" applyNumberFormat="1" applyFont="1" applyFill="1" applyBorder="1" applyAlignment="1">
      <alignment horizontal="center" vertical="center"/>
    </xf>
    <xf numFmtId="205" fontId="46" fillId="133" borderId="73" xfId="1307" applyNumberFormat="1" applyFont="1" applyFill="1" applyBorder="1" applyAlignment="1">
      <alignment horizontal="center" vertical="center"/>
    </xf>
    <xf numFmtId="205" fontId="46" fillId="133" borderId="74" xfId="1307" applyNumberFormat="1" applyFont="1" applyFill="1" applyBorder="1" applyAlignment="1">
      <alignment horizontal="center" vertical="center"/>
    </xf>
    <xf numFmtId="205" fontId="46" fillId="133" borderId="121" xfId="1307" applyNumberFormat="1" applyFont="1" applyFill="1" applyBorder="1" applyAlignment="1">
      <alignment horizontal="center" vertical="center" wrapText="1"/>
    </xf>
    <xf numFmtId="205" fontId="46" fillId="133" borderId="141" xfId="1307" applyNumberFormat="1" applyFont="1" applyFill="1" applyBorder="1" applyAlignment="1">
      <alignment horizontal="center" vertical="center" wrapText="1"/>
    </xf>
    <xf numFmtId="205" fontId="46" fillId="133" borderId="73" xfId="1307" applyNumberFormat="1" applyFont="1" applyFill="1" applyBorder="1" applyAlignment="1">
      <alignment horizontal="center" vertical="center" wrapText="1"/>
    </xf>
    <xf numFmtId="205" fontId="46" fillId="133" borderId="74" xfId="1307" applyNumberFormat="1" applyFont="1" applyFill="1" applyBorder="1" applyAlignment="1">
      <alignment horizontal="center" vertical="center" wrapText="1"/>
    </xf>
    <xf numFmtId="49" fontId="46" fillId="133" borderId="141" xfId="1307" applyNumberFormat="1" applyFont="1" applyFill="1" applyBorder="1" applyAlignment="1">
      <alignment horizontal="center" vertical="center" wrapText="1"/>
    </xf>
    <xf numFmtId="49" fontId="46" fillId="133" borderId="74" xfId="1307" applyNumberFormat="1" applyFont="1" applyFill="1" applyBorder="1" applyAlignment="1">
      <alignment horizontal="center" vertical="center" wrapText="1"/>
    </xf>
    <xf numFmtId="0" fontId="108" fillId="35" borderId="0" xfId="936" applyFont="1" applyFill="1" applyAlignment="1">
      <alignment vertical="top" wrapText="1"/>
    </xf>
    <xf numFmtId="0" fontId="34" fillId="35" borderId="0" xfId="0" applyFont="1" applyFill="1" applyAlignment="1">
      <alignment wrapText="1"/>
    </xf>
    <xf numFmtId="0" fontId="32" fillId="35" borderId="133" xfId="0" applyFont="1" applyFill="1" applyBorder="1" applyAlignment="1">
      <alignment horizontal="center" vertical="center"/>
    </xf>
    <xf numFmtId="0" fontId="32" fillId="35" borderId="133" xfId="2815" applyFont="1" applyFill="1" applyBorder="1" applyAlignment="1">
      <alignment horizontal="center" textRotation="180" wrapText="1"/>
    </xf>
    <xf numFmtId="0" fontId="32" fillId="35" borderId="129" xfId="937" applyFont="1" applyFill="1" applyBorder="1" applyAlignment="1">
      <alignment horizontal="center" wrapText="1"/>
    </xf>
    <xf numFmtId="179" fontId="46" fillId="35" borderId="131" xfId="937" applyNumberFormat="1" applyFont="1" applyFill="1" applyBorder="1" applyAlignment="1">
      <alignment horizontal="center" vertical="center" wrapText="1"/>
    </xf>
    <xf numFmtId="0" fontId="51" fillId="35" borderId="56" xfId="0" applyFont="1" applyFill="1" applyBorder="1" applyAlignment="1">
      <alignment horizontal="center" vertical="center" wrapText="1"/>
    </xf>
    <xf numFmtId="0" fontId="46" fillId="35" borderId="131" xfId="937" applyFont="1" applyFill="1" applyBorder="1" applyAlignment="1">
      <alignment horizontal="center" vertical="center" wrapText="1"/>
    </xf>
    <xf numFmtId="0" fontId="46" fillId="35" borderId="56" xfId="937" applyFont="1" applyFill="1" applyBorder="1" applyAlignment="1">
      <alignment horizontal="center" vertical="center" wrapText="1"/>
    </xf>
    <xf numFmtId="0" fontId="46" fillId="35" borderId="57" xfId="937" applyFont="1" applyFill="1" applyBorder="1" applyAlignment="1">
      <alignment horizontal="center" vertical="center" wrapText="1"/>
    </xf>
    <xf numFmtId="0" fontId="32" fillId="35" borderId="121" xfId="937" applyFont="1" applyFill="1" applyBorder="1" applyAlignment="1">
      <alignment horizontal="center" wrapText="1"/>
    </xf>
    <xf numFmtId="0" fontId="32" fillId="35" borderId="120" xfId="937" applyFont="1" applyFill="1" applyBorder="1" applyAlignment="1">
      <alignment horizontal="center" wrapText="1"/>
    </xf>
    <xf numFmtId="0" fontId="32" fillId="35" borderId="129" xfId="937" applyFont="1" applyFill="1" applyBorder="1" applyAlignment="1">
      <alignment horizontal="center" vertical="top" wrapText="1"/>
    </xf>
    <xf numFmtId="0" fontId="32" fillId="35" borderId="120" xfId="937" applyFont="1" applyFill="1" applyBorder="1" applyAlignment="1">
      <alignment horizontal="center" vertical="top" wrapText="1"/>
    </xf>
    <xf numFmtId="0" fontId="32" fillId="35" borderId="121" xfId="937" applyFont="1" applyFill="1" applyBorder="1" applyAlignment="1">
      <alignment horizontal="center" vertical="top" wrapText="1"/>
    </xf>
    <xf numFmtId="0" fontId="32" fillId="35" borderId="129" xfId="937" applyFont="1" applyFill="1" applyBorder="1" applyAlignment="1">
      <alignment horizontal="center" vertical="center" wrapText="1"/>
    </xf>
    <xf numFmtId="0" fontId="34" fillId="35" borderId="120" xfId="0" applyFont="1" applyFill="1" applyBorder="1" applyAlignment="1">
      <alignment horizontal="center" wrapText="1"/>
    </xf>
    <xf numFmtId="0" fontId="32" fillId="71" borderId="129" xfId="937" applyFont="1" applyFill="1" applyBorder="1" applyAlignment="1">
      <alignment horizontal="center" vertical="center" wrapText="1"/>
    </xf>
    <xf numFmtId="0" fontId="34" fillId="71" borderId="120" xfId="0" applyFont="1" applyFill="1" applyBorder="1" applyAlignment="1">
      <alignment horizontal="center" wrapText="1"/>
    </xf>
    <xf numFmtId="179" fontId="32" fillId="35" borderId="129" xfId="937" applyNumberFormat="1" applyFont="1" applyFill="1" applyBorder="1" applyAlignment="1">
      <alignment horizontal="center" vertical="top" wrapText="1"/>
    </xf>
    <xf numFmtId="179" fontId="32" fillId="35" borderId="121" xfId="937" applyNumberFormat="1" applyFont="1" applyFill="1" applyBorder="1" applyAlignment="1">
      <alignment horizontal="center" vertical="top" wrapText="1"/>
    </xf>
    <xf numFmtId="0" fontId="32" fillId="35" borderId="0" xfId="0" applyNumberFormat="1" applyFont="1" applyFill="1" applyBorder="1" applyAlignment="1">
      <alignment horizontal="left" vertical="top" wrapText="1"/>
    </xf>
    <xf numFmtId="179" fontId="32" fillId="71" borderId="129" xfId="937" applyNumberFormat="1" applyFont="1" applyFill="1" applyBorder="1" applyAlignment="1">
      <alignment horizontal="center" vertical="top" wrapText="1"/>
    </xf>
    <xf numFmtId="179" fontId="32" fillId="35" borderId="129" xfId="937" applyNumberFormat="1" applyFont="1" applyFill="1" applyBorder="1" applyAlignment="1">
      <alignment horizontal="center" vertical="top"/>
    </xf>
    <xf numFmtId="179" fontId="32" fillId="35" borderId="120" xfId="937" applyNumberFormat="1" applyFont="1" applyFill="1" applyBorder="1" applyAlignment="1">
      <alignment horizontal="center" vertical="top"/>
    </xf>
    <xf numFmtId="179" fontId="32" fillId="35" borderId="121" xfId="937" applyNumberFormat="1" applyFont="1" applyFill="1" applyBorder="1" applyAlignment="1">
      <alignment horizontal="center" vertical="top"/>
    </xf>
    <xf numFmtId="209" fontId="32" fillId="35" borderId="98" xfId="0" applyNumberFormat="1" applyFont="1" applyFill="1" applyBorder="1" applyAlignment="1">
      <alignment horizontal="center"/>
    </xf>
    <xf numFmtId="209" fontId="32" fillId="35" borderId="99" xfId="0" applyNumberFormat="1" applyFont="1" applyFill="1" applyBorder="1" applyAlignment="1">
      <alignment horizontal="center"/>
    </xf>
    <xf numFmtId="0" fontId="32" fillId="35" borderId="2" xfId="0" applyFont="1" applyFill="1" applyBorder="1" applyAlignment="1">
      <alignment horizontal="center" vertical="center" wrapText="1"/>
    </xf>
    <xf numFmtId="0" fontId="33" fillId="35" borderId="0" xfId="0" applyFont="1" applyFill="1" applyBorder="1" applyAlignment="1">
      <alignment horizontal="left" vertical="top" wrapText="1"/>
    </xf>
    <xf numFmtId="0" fontId="210" fillId="35" borderId="0" xfId="658" applyFont="1" applyFill="1" applyAlignment="1">
      <alignment horizontal="center" vertical="center" wrapText="1"/>
    </xf>
    <xf numFmtId="0" fontId="224" fillId="35" borderId="0" xfId="5773" applyFont="1" applyFill="1" applyAlignment="1">
      <alignment horizontal="center" vertical="center" wrapText="1"/>
    </xf>
    <xf numFmtId="0" fontId="42" fillId="34" borderId="20" xfId="973" applyFont="1" applyFill="1" applyBorder="1" applyAlignment="1">
      <alignment horizontal="right" vertical="center" wrapText="1"/>
    </xf>
    <xf numFmtId="0" fontId="42" fillId="34" borderId="24" xfId="973" applyFont="1" applyFill="1" applyBorder="1" applyAlignment="1">
      <alignment horizontal="right" vertical="center" wrapText="1"/>
    </xf>
    <xf numFmtId="0" fontId="42" fillId="34" borderId="21" xfId="973" applyFont="1" applyFill="1" applyBorder="1" applyAlignment="1">
      <alignment horizontal="right" vertical="center" wrapText="1"/>
    </xf>
    <xf numFmtId="0" fontId="38" fillId="33" borderId="22" xfId="973" applyFont="1" applyFill="1" applyBorder="1" applyAlignment="1">
      <alignment vertical="top" wrapText="1"/>
    </xf>
    <xf numFmtId="0" fontId="38" fillId="33" borderId="42" xfId="973" applyFont="1" applyFill="1" applyBorder="1" applyAlignment="1">
      <alignment vertical="top" wrapText="1"/>
    </xf>
    <xf numFmtId="0" fontId="38" fillId="33" borderId="23" xfId="973" applyFont="1" applyFill="1" applyBorder="1" applyAlignment="1">
      <alignment vertical="top" wrapText="1"/>
    </xf>
    <xf numFmtId="0" fontId="42" fillId="39" borderId="20" xfId="973" applyFont="1" applyFill="1" applyBorder="1" applyAlignment="1">
      <alignment horizontal="right" vertical="top" wrapText="1"/>
    </xf>
    <xf numFmtId="0" fontId="42" fillId="39" borderId="24" xfId="973" applyFont="1" applyFill="1" applyBorder="1" applyAlignment="1">
      <alignment horizontal="right" vertical="top" wrapText="1"/>
    </xf>
    <xf numFmtId="0" fontId="42" fillId="39" borderId="21" xfId="973" applyFont="1" applyFill="1" applyBorder="1" applyAlignment="1">
      <alignment horizontal="right" vertical="top" wrapText="1"/>
    </xf>
    <xf numFmtId="0" fontId="39" fillId="39" borderId="20" xfId="973" applyFont="1" applyFill="1" applyBorder="1" applyAlignment="1">
      <alignment vertical="top" wrapText="1"/>
    </xf>
    <xf numFmtId="0" fontId="39" fillId="39" borderId="24" xfId="973" applyFont="1" applyFill="1" applyBorder="1" applyAlignment="1">
      <alignment vertical="top" wrapText="1"/>
    </xf>
    <xf numFmtId="0" fontId="39" fillId="39" borderId="21" xfId="973" applyFont="1" applyFill="1" applyBorder="1" applyAlignment="1">
      <alignment vertical="top" wrapText="1"/>
    </xf>
    <xf numFmtId="0" fontId="41" fillId="39" borderId="20" xfId="973" applyFont="1" applyFill="1" applyBorder="1" applyAlignment="1">
      <alignment vertical="top" wrapText="1"/>
    </xf>
    <xf numFmtId="0" fontId="41" fillId="39" borderId="24" xfId="973" applyFont="1" applyFill="1" applyBorder="1" applyAlignment="1">
      <alignment vertical="top" wrapText="1"/>
    </xf>
    <xf numFmtId="0" fontId="41" fillId="39" borderId="21" xfId="973" applyFont="1" applyFill="1" applyBorder="1" applyAlignment="1">
      <alignment vertical="top" wrapText="1"/>
    </xf>
    <xf numFmtId="0" fontId="46" fillId="35" borderId="0" xfId="0" applyFont="1" applyFill="1" applyBorder="1" applyAlignment="1">
      <alignment horizontal="left" vertical="top" wrapText="1"/>
    </xf>
    <xf numFmtId="0" fontId="293" fillId="0" borderId="135" xfId="0" applyFont="1" applyBorder="1" applyAlignment="1">
      <alignment horizontal="center" vertical="center" wrapText="1"/>
    </xf>
    <xf numFmtId="0" fontId="293" fillId="0" borderId="121" xfId="0" applyFont="1" applyBorder="1" applyAlignment="1">
      <alignment horizontal="center" vertical="center" wrapText="1"/>
    </xf>
    <xf numFmtId="0" fontId="294" fillId="0" borderId="129" xfId="0" applyFont="1" applyBorder="1" applyAlignment="1">
      <alignment horizontal="center" vertical="center"/>
    </xf>
    <xf numFmtId="0" fontId="294" fillId="0" borderId="121" xfId="0" applyFont="1" applyBorder="1" applyAlignment="1">
      <alignment horizontal="center" vertical="center"/>
    </xf>
    <xf numFmtId="0" fontId="294" fillId="0" borderId="120" xfId="0" applyFont="1" applyBorder="1" applyAlignment="1">
      <alignment horizontal="center" vertical="center"/>
    </xf>
    <xf numFmtId="0" fontId="14" fillId="0" borderId="0" xfId="1" applyAlignment="1">
      <alignment horizontal="lef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xf>
    <xf numFmtId="0" fontId="41" fillId="39" borderId="20" xfId="0" applyFont="1" applyFill="1" applyBorder="1" applyAlignment="1">
      <alignment vertical="top" wrapText="1"/>
    </xf>
    <xf numFmtId="0" fontId="41" fillId="39" borderId="24" xfId="0" applyFont="1" applyFill="1" applyBorder="1" applyAlignment="1">
      <alignment vertical="top" wrapText="1"/>
    </xf>
    <xf numFmtId="0" fontId="42" fillId="34" borderId="20" xfId="0" applyFont="1" applyFill="1" applyBorder="1" applyAlignment="1">
      <alignment horizontal="right" vertical="center" wrapText="1"/>
    </xf>
    <xf numFmtId="0" fontId="42" fillId="34" borderId="21" xfId="0" applyFont="1" applyFill="1" applyBorder="1" applyAlignment="1">
      <alignment horizontal="right" vertical="center" wrapText="1"/>
    </xf>
    <xf numFmtId="0" fontId="42" fillId="39" borderId="20" xfId="0" applyFont="1" applyFill="1" applyBorder="1" applyAlignment="1">
      <alignment horizontal="right" vertical="top" wrapText="1"/>
    </xf>
    <xf numFmtId="0" fontId="42" fillId="39" borderId="21" xfId="0" applyFont="1" applyFill="1" applyBorder="1" applyAlignment="1">
      <alignment horizontal="right" vertical="top" wrapText="1"/>
    </xf>
    <xf numFmtId="0" fontId="41" fillId="39" borderId="21" xfId="0" applyFont="1" applyFill="1" applyBorder="1" applyAlignment="1">
      <alignment vertical="top" wrapText="1"/>
    </xf>
    <xf numFmtId="0" fontId="269" fillId="39" borderId="20" xfId="0" applyFont="1" applyFill="1" applyBorder="1" applyAlignment="1">
      <alignment horizontal="left" vertical="center"/>
    </xf>
    <xf numFmtId="0" fontId="269" fillId="39" borderId="24" xfId="0" applyFont="1" applyFill="1" applyBorder="1" applyAlignment="1">
      <alignment horizontal="left" vertical="center"/>
    </xf>
    <xf numFmtId="0" fontId="269" fillId="39" borderId="21" xfId="0" applyFont="1" applyFill="1" applyBorder="1" applyAlignment="1">
      <alignment horizontal="left" vertical="center"/>
    </xf>
    <xf numFmtId="0" fontId="41" fillId="39" borderId="43" xfId="0" applyFont="1" applyFill="1" applyBorder="1" applyAlignment="1">
      <alignment horizontal="left" vertical="top" wrapText="1"/>
    </xf>
    <xf numFmtId="0" fontId="41" fillId="39" borderId="0" xfId="0" applyFont="1" applyFill="1" applyBorder="1" applyAlignment="1">
      <alignment horizontal="left" vertical="top" wrapText="1"/>
    </xf>
    <xf numFmtId="0" fontId="41" fillId="39" borderId="122" xfId="0" applyFont="1" applyFill="1" applyBorder="1" applyAlignment="1">
      <alignment horizontal="left" vertical="top" wrapText="1"/>
    </xf>
    <xf numFmtId="0" fontId="41" fillId="39" borderId="123" xfId="0" applyFont="1" applyFill="1" applyBorder="1" applyAlignment="1">
      <alignment horizontal="left" vertical="top" wrapText="1"/>
    </xf>
    <xf numFmtId="0" fontId="42" fillId="34" borderId="24" xfId="0" applyFont="1" applyFill="1" applyBorder="1" applyAlignment="1">
      <alignment horizontal="right" vertical="center" wrapText="1"/>
    </xf>
    <xf numFmtId="0" fontId="31" fillId="33" borderId="22" xfId="0" applyFont="1" applyFill="1" applyBorder="1" applyAlignment="1">
      <alignment vertical="top" wrapText="1"/>
    </xf>
    <xf numFmtId="0" fontId="31" fillId="33" borderId="42" xfId="0" applyFont="1" applyFill="1" applyBorder="1" applyAlignment="1">
      <alignment vertical="top" wrapText="1"/>
    </xf>
    <xf numFmtId="0" fontId="31" fillId="33" borderId="23" xfId="0" applyFont="1" applyFill="1" applyBorder="1" applyAlignment="1">
      <alignment vertical="top" wrapText="1"/>
    </xf>
    <xf numFmtId="0" fontId="42" fillId="39" borderId="24" xfId="0" applyFont="1" applyFill="1" applyBorder="1" applyAlignment="1">
      <alignment horizontal="right" vertical="top" wrapText="1"/>
    </xf>
    <xf numFmtId="0" fontId="31" fillId="33" borderId="22" xfId="973" applyFont="1" applyFill="1" applyBorder="1" applyAlignment="1">
      <alignment vertical="top" wrapText="1"/>
    </xf>
    <xf numFmtId="0" fontId="31" fillId="33" borderId="42" xfId="973" applyFont="1" applyFill="1" applyBorder="1" applyAlignment="1">
      <alignment vertical="top" wrapText="1"/>
    </xf>
    <xf numFmtId="0" fontId="31" fillId="33" borderId="23" xfId="973" applyFont="1" applyFill="1" applyBorder="1" applyAlignment="1">
      <alignment vertical="top" wrapText="1"/>
    </xf>
    <xf numFmtId="0" fontId="42" fillId="39" borderId="20" xfId="17839" applyFont="1" applyFill="1" applyBorder="1" applyAlignment="1">
      <alignment horizontal="right" vertical="top" wrapText="1"/>
    </xf>
    <xf numFmtId="0" fontId="42" fillId="39" borderId="24" xfId="17839" applyFont="1" applyFill="1" applyBorder="1" applyAlignment="1">
      <alignment horizontal="right" vertical="top" wrapText="1"/>
    </xf>
    <xf numFmtId="0" fontId="42" fillId="39" borderId="21" xfId="17839" applyFont="1" applyFill="1" applyBorder="1" applyAlignment="1">
      <alignment horizontal="right" vertical="top" wrapText="1"/>
    </xf>
    <xf numFmtId="0" fontId="41" fillId="39" borderId="20" xfId="17839" applyFont="1" applyFill="1" applyBorder="1" applyAlignment="1">
      <alignment vertical="top" wrapText="1"/>
    </xf>
    <xf numFmtId="0" fontId="41" fillId="39" borderId="24" xfId="17839" applyFont="1" applyFill="1" applyBorder="1" applyAlignment="1">
      <alignment vertical="top" wrapText="1"/>
    </xf>
    <xf numFmtId="0" fontId="41" fillId="39" borderId="21" xfId="17839" applyFont="1" applyFill="1" applyBorder="1" applyAlignment="1">
      <alignment vertical="top" wrapText="1"/>
    </xf>
    <xf numFmtId="0" fontId="42" fillId="34" borderId="20" xfId="17839" applyFont="1" applyFill="1" applyBorder="1" applyAlignment="1">
      <alignment horizontal="right" vertical="center" wrapText="1"/>
    </xf>
    <xf numFmtId="0" fontId="42" fillId="34" borderId="24" xfId="17839" applyFont="1" applyFill="1" applyBorder="1" applyAlignment="1">
      <alignment horizontal="right" vertical="center" wrapText="1"/>
    </xf>
    <xf numFmtId="0" fontId="42" fillId="34" borderId="21" xfId="17839" applyFont="1" applyFill="1" applyBorder="1" applyAlignment="1">
      <alignment horizontal="right" vertical="center" wrapText="1"/>
    </xf>
    <xf numFmtId="0" fontId="31" fillId="33" borderId="22" xfId="17839" applyFont="1" applyFill="1" applyBorder="1" applyAlignment="1">
      <alignment vertical="top" wrapText="1"/>
    </xf>
    <xf numFmtId="0" fontId="31" fillId="33" borderId="42" xfId="17839" applyFont="1" applyFill="1" applyBorder="1" applyAlignment="1">
      <alignment vertical="top" wrapText="1"/>
    </xf>
    <xf numFmtId="0" fontId="31" fillId="33" borderId="23" xfId="17839" applyFont="1" applyFill="1" applyBorder="1" applyAlignment="1">
      <alignment vertical="top" wrapText="1"/>
    </xf>
    <xf numFmtId="0" fontId="39" fillId="39" borderId="24" xfId="0" applyFont="1" applyFill="1" applyBorder="1" applyAlignment="1">
      <alignment vertical="top" wrapText="1"/>
    </xf>
    <xf numFmtId="0" fontId="39" fillId="39" borderId="21" xfId="0" applyFont="1" applyFill="1" applyBorder="1" applyAlignment="1">
      <alignment vertical="top" wrapText="1"/>
    </xf>
    <xf numFmtId="0" fontId="13" fillId="0" borderId="0" xfId="0" applyFont="1" applyAlignment="1">
      <alignment horizontal="center"/>
    </xf>
    <xf numFmtId="0" fontId="320" fillId="39" borderId="20" xfId="972" applyFont="1" applyFill="1" applyBorder="1" applyAlignment="1">
      <alignment horizontal="right" vertical="top" wrapText="1"/>
    </xf>
    <xf numFmtId="0" fontId="320" fillId="39" borderId="21" xfId="972" applyFont="1" applyFill="1" applyBorder="1" applyAlignment="1">
      <alignment horizontal="right" vertical="top" wrapText="1"/>
    </xf>
    <xf numFmtId="0" fontId="321" fillId="39" borderId="20" xfId="972" applyFont="1" applyFill="1" applyBorder="1" applyAlignment="1">
      <alignment vertical="top" wrapText="1"/>
    </xf>
    <xf numFmtId="0" fontId="321" fillId="39" borderId="24" xfId="972" applyFont="1" applyFill="1" applyBorder="1" applyAlignment="1">
      <alignment vertical="top" wrapText="1"/>
    </xf>
    <xf numFmtId="0" fontId="320" fillId="34" borderId="20" xfId="972" applyFont="1" applyFill="1" applyBorder="1" applyAlignment="1">
      <alignment horizontal="right" vertical="center" wrapText="1"/>
    </xf>
    <xf numFmtId="0" fontId="320" fillId="34" borderId="21" xfId="972" applyFont="1" applyFill="1" applyBorder="1" applyAlignment="1">
      <alignment horizontal="right" vertical="center" wrapText="1"/>
    </xf>
    <xf numFmtId="0" fontId="42" fillId="39" borderId="20" xfId="972" applyFont="1" applyFill="1" applyBorder="1" applyAlignment="1">
      <alignment horizontal="right" vertical="top" wrapText="1"/>
    </xf>
    <xf numFmtId="0" fontId="42" fillId="39" borderId="21" xfId="972" applyFont="1" applyFill="1" applyBorder="1" applyAlignment="1">
      <alignment horizontal="right" vertical="top" wrapText="1"/>
    </xf>
    <xf numFmtId="0" fontId="41" fillId="39" borderId="20" xfId="972" applyFont="1" applyFill="1" applyBorder="1" applyAlignment="1">
      <alignment vertical="top" wrapText="1"/>
    </xf>
    <xf numFmtId="0" fontId="41" fillId="39" borderId="24" xfId="972" applyFont="1" applyFill="1" applyBorder="1" applyAlignment="1">
      <alignment vertical="top" wrapText="1"/>
    </xf>
    <xf numFmtId="0" fontId="42" fillId="34" borderId="20" xfId="972" applyFont="1" applyFill="1" applyBorder="1" applyAlignment="1">
      <alignment horizontal="right" vertical="center" wrapText="1"/>
    </xf>
    <xf numFmtId="0" fontId="42" fillId="34" borderId="21" xfId="972" applyFont="1" applyFill="1" applyBorder="1" applyAlignment="1">
      <alignment horizontal="right" vertical="center" wrapText="1"/>
    </xf>
    <xf numFmtId="0" fontId="315" fillId="39" borderId="20" xfId="0" applyFont="1" applyFill="1" applyBorder="1" applyAlignment="1">
      <alignment horizontal="right" vertical="top" wrapText="1"/>
    </xf>
    <xf numFmtId="0" fontId="315" fillId="39" borderId="21" xfId="0" applyFont="1" applyFill="1" applyBorder="1" applyAlignment="1">
      <alignment horizontal="right" vertical="top" wrapText="1"/>
    </xf>
    <xf numFmtId="0" fontId="316" fillId="39" borderId="20" xfId="0" applyFont="1" applyFill="1" applyBorder="1" applyAlignment="1">
      <alignment vertical="top" wrapText="1"/>
    </xf>
    <xf numFmtId="0" fontId="316" fillId="39" borderId="24" xfId="0" applyFont="1" applyFill="1" applyBorder="1" applyAlignment="1">
      <alignment vertical="top" wrapText="1"/>
    </xf>
    <xf numFmtId="0" fontId="316" fillId="39" borderId="21" xfId="0" applyFont="1" applyFill="1" applyBorder="1" applyAlignment="1">
      <alignment vertical="top" wrapText="1"/>
    </xf>
    <xf numFmtId="0" fontId="315" fillId="34" borderId="20" xfId="0" applyFont="1" applyFill="1" applyBorder="1" applyAlignment="1">
      <alignment horizontal="right" vertical="center" wrapText="1"/>
    </xf>
    <xf numFmtId="0" fontId="315" fillId="34" borderId="21" xfId="0" applyFont="1" applyFill="1" applyBorder="1" applyAlignment="1">
      <alignment horizontal="right" vertical="center" wrapText="1"/>
    </xf>
    <xf numFmtId="0" fontId="222" fillId="35" borderId="0" xfId="43" applyFont="1" applyFill="1" applyAlignment="1">
      <alignment horizontal="center" vertical="top" wrapText="1"/>
    </xf>
    <xf numFmtId="0" fontId="224" fillId="35" borderId="91" xfId="43" applyFont="1" applyFill="1" applyBorder="1" applyAlignment="1">
      <alignment horizontal="center" vertical="center" wrapText="1"/>
    </xf>
    <xf numFmtId="0" fontId="224" fillId="35" borderId="61" xfId="43" applyFont="1" applyFill="1" applyBorder="1" applyAlignment="1">
      <alignment horizontal="center" vertical="top" wrapText="1"/>
    </xf>
    <xf numFmtId="0" fontId="47" fillId="0" borderId="0" xfId="1016" applyFont="1" applyAlignment="1">
      <alignment horizontal="left" vertical="top" wrapText="1"/>
    </xf>
    <xf numFmtId="0" fontId="310" fillId="0" borderId="0" xfId="1016" applyFont="1" applyAlignment="1">
      <alignment horizontal="center" vertical="center" wrapText="1"/>
    </xf>
    <xf numFmtId="0" fontId="313" fillId="0" borderId="0" xfId="1016" applyFont="1" applyAlignment="1">
      <alignment horizontal="left" vertical="top" wrapText="1"/>
    </xf>
    <xf numFmtId="0" fontId="43" fillId="33" borderId="20" xfId="0" applyFont="1" applyFill="1" applyBorder="1" applyAlignment="1">
      <alignment wrapText="1"/>
    </xf>
    <xf numFmtId="0" fontId="43" fillId="33" borderId="21" xfId="0" applyFont="1" applyFill="1" applyBorder="1" applyAlignment="1">
      <alignment wrapText="1"/>
    </xf>
    <xf numFmtId="0" fontId="38" fillId="33" borderId="22" xfId="0" applyFont="1" applyFill="1" applyBorder="1" applyAlignment="1">
      <alignment vertical="top" wrapText="1"/>
    </xf>
    <xf numFmtId="0" fontId="38" fillId="33" borderId="42" xfId="0" applyFont="1" applyFill="1" applyBorder="1" applyAlignment="1">
      <alignment vertical="top" wrapText="1"/>
    </xf>
    <xf numFmtId="0" fontId="31" fillId="33" borderId="20" xfId="0" applyFont="1" applyFill="1" applyBorder="1" applyAlignment="1">
      <alignment vertical="top" wrapText="1"/>
    </xf>
    <xf numFmtId="0" fontId="31" fillId="33" borderId="21" xfId="0" applyFont="1" applyFill="1" applyBorder="1" applyAlignment="1">
      <alignment vertical="top" wrapText="1"/>
    </xf>
    <xf numFmtId="0" fontId="38" fillId="33" borderId="20" xfId="0" applyFont="1" applyFill="1" applyBorder="1" applyAlignment="1">
      <alignment vertical="top" wrapText="1"/>
    </xf>
    <xf numFmtId="0" fontId="38" fillId="33" borderId="21" xfId="0" applyFont="1" applyFill="1" applyBorder="1" applyAlignment="1">
      <alignment vertical="top" wrapText="1"/>
    </xf>
    <xf numFmtId="0" fontId="31" fillId="81" borderId="20" xfId="0" applyFont="1" applyFill="1" applyBorder="1" applyAlignment="1">
      <alignment vertical="top" wrapText="1"/>
    </xf>
    <xf numFmtId="0" fontId="31" fillId="81" borderId="21" xfId="0" applyFont="1" applyFill="1" applyBorder="1" applyAlignment="1">
      <alignment vertical="top" wrapText="1"/>
    </xf>
    <xf numFmtId="0" fontId="42" fillId="39" borderId="20" xfId="2740" applyFont="1" applyFill="1" applyBorder="1" applyAlignment="1">
      <alignment horizontal="right" vertical="top" wrapText="1"/>
    </xf>
    <xf numFmtId="0" fontId="42" fillId="39" borderId="24" xfId="2740" applyFont="1" applyFill="1" applyBorder="1" applyAlignment="1">
      <alignment horizontal="right" vertical="top" wrapText="1"/>
    </xf>
    <xf numFmtId="0" fontId="42" fillId="39" borderId="21" xfId="2740" applyFont="1" applyFill="1" applyBorder="1" applyAlignment="1">
      <alignment horizontal="right" vertical="top" wrapText="1"/>
    </xf>
    <xf numFmtId="0" fontId="41" fillId="39" borderId="20" xfId="2740" applyFont="1" applyFill="1" applyBorder="1" applyAlignment="1">
      <alignment vertical="top" wrapText="1"/>
    </xf>
    <xf numFmtId="0" fontId="41" fillId="39" borderId="24" xfId="2740" applyFont="1" applyFill="1" applyBorder="1" applyAlignment="1">
      <alignment vertical="top" wrapText="1"/>
    </xf>
    <xf numFmtId="0" fontId="41" fillId="39" borderId="21" xfId="2740" applyFont="1" applyFill="1" applyBorder="1" applyAlignment="1">
      <alignment vertical="top" wrapText="1"/>
    </xf>
    <xf numFmtId="0" fontId="42" fillId="34" borderId="20" xfId="2740" applyFont="1" applyFill="1" applyBorder="1" applyAlignment="1">
      <alignment horizontal="right" vertical="center" wrapText="1"/>
    </xf>
    <xf numFmtId="0" fontId="42" fillId="34" borderId="24" xfId="2740" applyFont="1" applyFill="1" applyBorder="1" applyAlignment="1">
      <alignment horizontal="right" vertical="center" wrapText="1"/>
    </xf>
    <xf numFmtId="0" fontId="42" fillId="34" borderId="21" xfId="2740" applyFont="1" applyFill="1" applyBorder="1" applyAlignment="1">
      <alignment horizontal="right" vertical="center" wrapText="1"/>
    </xf>
    <xf numFmtId="0" fontId="115" fillId="0" borderId="0" xfId="0" applyFont="1" applyAlignment="1">
      <alignment horizontal="center" wrapText="1"/>
    </xf>
    <xf numFmtId="0" fontId="13" fillId="0" borderId="0" xfId="0" applyFont="1" applyBorder="1" applyAlignment="1">
      <alignment vertical="center"/>
    </xf>
  </cellXfs>
  <cellStyles count="17882">
    <cellStyle name="20 % - Aksentti1" xfId="1017"/>
    <cellStyle name="20 % - Aksentti1 2" xfId="55"/>
    <cellStyle name="20 % - Aksentti1 2 2" xfId="56"/>
    <cellStyle name="20 % - Aksentti1 2 2 2" xfId="797"/>
    <cellStyle name="20 % - Aksentti1 2 2 2 2" xfId="2837"/>
    <cellStyle name="20 % - Aksentti1 2 2 2 2 2" xfId="2838"/>
    <cellStyle name="20 % - Aksentti1 2 2 2 2 3" xfId="2839"/>
    <cellStyle name="20 % - Aksentti1 2 2 2 3" xfId="2840"/>
    <cellStyle name="20 % - Aksentti1 2 2 2 4" xfId="2841"/>
    <cellStyle name="20 % - Aksentti1 2 2 2 5" xfId="2836"/>
    <cellStyle name="20 % - Aksentti1 2 2 3" xfId="2842"/>
    <cellStyle name="20 % - Aksentti1 2 2 4" xfId="2843"/>
    <cellStyle name="20 % - Aksentti1 2 2 5" xfId="2835"/>
    <cellStyle name="20 % - Aksentti1 2 3" xfId="57"/>
    <cellStyle name="20 % - Aksentti1 2 3 2" xfId="2845"/>
    <cellStyle name="20 % - Aksentti1 2 3 2 2" xfId="2846"/>
    <cellStyle name="20 % - Aksentti1 2 3 2 2 2" xfId="2847"/>
    <cellStyle name="20 % - Aksentti1 2 3 2 2 3" xfId="2848"/>
    <cellStyle name="20 % - Aksentti1 2 3 2 3" xfId="2849"/>
    <cellStyle name="20 % - Aksentti1 2 3 2 4" xfId="2850"/>
    <cellStyle name="20 % - Aksentti1 2 3 3" xfId="2851"/>
    <cellStyle name="20 % - Aksentti1 2 3 4" xfId="2852"/>
    <cellStyle name="20 % - Aksentti1 2 3 5" xfId="2844"/>
    <cellStyle name="20 % - Aksentti1 2 4" xfId="58"/>
    <cellStyle name="20 % - Aksentti1 2 4 2" xfId="2854"/>
    <cellStyle name="20 % - Aksentti1 2 4 2 2" xfId="2855"/>
    <cellStyle name="20 % - Aksentti1 2 4 2 2 2" xfId="2856"/>
    <cellStyle name="20 % - Aksentti1 2 4 2 2 3" xfId="2857"/>
    <cellStyle name="20 % - Aksentti1 2 4 2 3" xfId="2858"/>
    <cellStyle name="20 % - Aksentti1 2 4 2 4" xfId="2859"/>
    <cellStyle name="20 % - Aksentti1 2 4 3" xfId="2860"/>
    <cellStyle name="20 % - Aksentti1 2 4 4" xfId="2861"/>
    <cellStyle name="20 % - Aksentti1 2 4 5" xfId="2853"/>
    <cellStyle name="20 % - Aksentti1 2 5" xfId="2862"/>
    <cellStyle name="20 % - Aksentti1 2 5 2" xfId="2863"/>
    <cellStyle name="20 % - Aksentti1 2 5 2 2" xfId="2864"/>
    <cellStyle name="20 % - Aksentti1 2 5 2 3" xfId="2865"/>
    <cellStyle name="20 % - Aksentti1 2 5 3" xfId="2866"/>
    <cellStyle name="20 % - Aksentti1 2 5 4" xfId="2867"/>
    <cellStyle name="20 % - Aksentti1 2 6" xfId="2868"/>
    <cellStyle name="20 % - Aksentti1 2 7" xfId="2869"/>
    <cellStyle name="20 % - Aksentti1 2 8" xfId="2834"/>
    <cellStyle name="20 % - Aksentti1 2_T_B1.2" xfId="798"/>
    <cellStyle name="20 % - Aksentti2" xfId="1018"/>
    <cellStyle name="20 % - Aksentti2 2" xfId="59"/>
    <cellStyle name="20 % - Aksentti2 2 2" xfId="60"/>
    <cellStyle name="20 % - Aksentti2 2 2 2" xfId="799"/>
    <cellStyle name="20 % - Aksentti2 2 2 2 2" xfId="2873"/>
    <cellStyle name="20 % - Aksentti2 2 2 2 2 2" xfId="2874"/>
    <cellStyle name="20 % - Aksentti2 2 2 2 2 3" xfId="2875"/>
    <cellStyle name="20 % - Aksentti2 2 2 2 3" xfId="2876"/>
    <cellStyle name="20 % - Aksentti2 2 2 2 4" xfId="2877"/>
    <cellStyle name="20 % - Aksentti2 2 2 2 5" xfId="2872"/>
    <cellStyle name="20 % - Aksentti2 2 2 3" xfId="2878"/>
    <cellStyle name="20 % - Aksentti2 2 2 4" xfId="2879"/>
    <cellStyle name="20 % - Aksentti2 2 2 5" xfId="2871"/>
    <cellStyle name="20 % - Aksentti2 2 3" xfId="61"/>
    <cellStyle name="20 % - Aksentti2 2 3 2" xfId="2881"/>
    <cellStyle name="20 % - Aksentti2 2 3 2 2" xfId="2882"/>
    <cellStyle name="20 % - Aksentti2 2 3 2 2 2" xfId="2883"/>
    <cellStyle name="20 % - Aksentti2 2 3 2 2 3" xfId="2884"/>
    <cellStyle name="20 % - Aksentti2 2 3 2 3" xfId="2885"/>
    <cellStyle name="20 % - Aksentti2 2 3 2 4" xfId="2886"/>
    <cellStyle name="20 % - Aksentti2 2 3 3" xfId="2887"/>
    <cellStyle name="20 % - Aksentti2 2 3 4" xfId="2888"/>
    <cellStyle name="20 % - Aksentti2 2 3 5" xfId="2880"/>
    <cellStyle name="20 % - Aksentti2 2 4" xfId="62"/>
    <cellStyle name="20 % - Aksentti2 2 4 2" xfId="2890"/>
    <cellStyle name="20 % - Aksentti2 2 4 2 2" xfId="2891"/>
    <cellStyle name="20 % - Aksentti2 2 4 2 2 2" xfId="2892"/>
    <cellStyle name="20 % - Aksentti2 2 4 2 2 3" xfId="2893"/>
    <cellStyle name="20 % - Aksentti2 2 4 2 3" xfId="2894"/>
    <cellStyle name="20 % - Aksentti2 2 4 2 4" xfId="2895"/>
    <cellStyle name="20 % - Aksentti2 2 4 3" xfId="2896"/>
    <cellStyle name="20 % - Aksentti2 2 4 4" xfId="2897"/>
    <cellStyle name="20 % - Aksentti2 2 4 5" xfId="2889"/>
    <cellStyle name="20 % - Aksentti2 2 5" xfId="2898"/>
    <cellStyle name="20 % - Aksentti2 2 5 2" xfId="2899"/>
    <cellStyle name="20 % - Aksentti2 2 5 2 2" xfId="2900"/>
    <cellStyle name="20 % - Aksentti2 2 5 2 3" xfId="2901"/>
    <cellStyle name="20 % - Aksentti2 2 5 3" xfId="2902"/>
    <cellStyle name="20 % - Aksentti2 2 5 4" xfId="2903"/>
    <cellStyle name="20 % - Aksentti2 2 6" xfId="2904"/>
    <cellStyle name="20 % - Aksentti2 2 7" xfId="2905"/>
    <cellStyle name="20 % - Aksentti2 2 8" xfId="2870"/>
    <cellStyle name="20 % - Aksentti2 2_T_B1.2" xfId="800"/>
    <cellStyle name="20 % - Aksentti3" xfId="1019"/>
    <cellStyle name="20 % - Aksentti3 2" xfId="63"/>
    <cellStyle name="20 % - Aksentti3 2 2" xfId="64"/>
    <cellStyle name="20 % - Aksentti3 2 2 2" xfId="801"/>
    <cellStyle name="20 % - Aksentti3 2 2 2 2" xfId="2909"/>
    <cellStyle name="20 % - Aksentti3 2 2 2 2 2" xfId="2910"/>
    <cellStyle name="20 % - Aksentti3 2 2 2 2 3" xfId="2911"/>
    <cellStyle name="20 % - Aksentti3 2 2 2 3" xfId="2912"/>
    <cellStyle name="20 % - Aksentti3 2 2 2 4" xfId="2913"/>
    <cellStyle name="20 % - Aksentti3 2 2 2 5" xfId="2908"/>
    <cellStyle name="20 % - Aksentti3 2 2 3" xfId="2914"/>
    <cellStyle name="20 % - Aksentti3 2 2 4" xfId="2915"/>
    <cellStyle name="20 % - Aksentti3 2 2 5" xfId="2907"/>
    <cellStyle name="20 % - Aksentti3 2 3" xfId="65"/>
    <cellStyle name="20 % - Aksentti3 2 3 2" xfId="2917"/>
    <cellStyle name="20 % - Aksentti3 2 3 2 2" xfId="2918"/>
    <cellStyle name="20 % - Aksentti3 2 3 2 2 2" xfId="2919"/>
    <cellStyle name="20 % - Aksentti3 2 3 2 2 3" xfId="2920"/>
    <cellStyle name="20 % - Aksentti3 2 3 2 3" xfId="2921"/>
    <cellStyle name="20 % - Aksentti3 2 3 2 4" xfId="2922"/>
    <cellStyle name="20 % - Aksentti3 2 3 3" xfId="2923"/>
    <cellStyle name="20 % - Aksentti3 2 3 4" xfId="2924"/>
    <cellStyle name="20 % - Aksentti3 2 3 5" xfId="2916"/>
    <cellStyle name="20 % - Aksentti3 2 4" xfId="66"/>
    <cellStyle name="20 % - Aksentti3 2 4 2" xfId="2926"/>
    <cellStyle name="20 % - Aksentti3 2 4 2 2" xfId="2927"/>
    <cellStyle name="20 % - Aksentti3 2 4 2 2 2" xfId="2928"/>
    <cellStyle name="20 % - Aksentti3 2 4 2 2 3" xfId="2929"/>
    <cellStyle name="20 % - Aksentti3 2 4 2 3" xfId="2930"/>
    <cellStyle name="20 % - Aksentti3 2 4 2 4" xfId="2931"/>
    <cellStyle name="20 % - Aksentti3 2 4 3" xfId="2932"/>
    <cellStyle name="20 % - Aksentti3 2 4 4" xfId="2933"/>
    <cellStyle name="20 % - Aksentti3 2 4 5" xfId="2925"/>
    <cellStyle name="20 % - Aksentti3 2 5" xfId="2934"/>
    <cellStyle name="20 % - Aksentti3 2 5 2" xfId="2935"/>
    <cellStyle name="20 % - Aksentti3 2 5 2 2" xfId="2936"/>
    <cellStyle name="20 % - Aksentti3 2 5 2 3" xfId="2937"/>
    <cellStyle name="20 % - Aksentti3 2 5 3" xfId="2938"/>
    <cellStyle name="20 % - Aksentti3 2 5 4" xfId="2939"/>
    <cellStyle name="20 % - Aksentti3 2 6" xfId="2940"/>
    <cellStyle name="20 % - Aksentti3 2 7" xfId="2941"/>
    <cellStyle name="20 % - Aksentti3 2 8" xfId="2906"/>
    <cellStyle name="20 % - Aksentti3 2_T_B1.2" xfId="802"/>
    <cellStyle name="20 % - Aksentti4" xfId="1020"/>
    <cellStyle name="20 % - Aksentti4 2" xfId="67"/>
    <cellStyle name="20 % - Aksentti4 2 2" xfId="68"/>
    <cellStyle name="20 % - Aksentti4 2 2 2" xfId="803"/>
    <cellStyle name="20 % - Aksentti4 2 2 2 2" xfId="2945"/>
    <cellStyle name="20 % - Aksentti4 2 2 2 2 2" xfId="2946"/>
    <cellStyle name="20 % - Aksentti4 2 2 2 2 3" xfId="2947"/>
    <cellStyle name="20 % - Aksentti4 2 2 2 3" xfId="2948"/>
    <cellStyle name="20 % - Aksentti4 2 2 2 4" xfId="2949"/>
    <cellStyle name="20 % - Aksentti4 2 2 2 5" xfId="2944"/>
    <cellStyle name="20 % - Aksentti4 2 2 3" xfId="2950"/>
    <cellStyle name="20 % - Aksentti4 2 2 4" xfId="2951"/>
    <cellStyle name="20 % - Aksentti4 2 2 5" xfId="2943"/>
    <cellStyle name="20 % - Aksentti4 2 3" xfId="69"/>
    <cellStyle name="20 % - Aksentti4 2 3 2" xfId="2953"/>
    <cellStyle name="20 % - Aksentti4 2 3 2 2" xfId="2954"/>
    <cellStyle name="20 % - Aksentti4 2 3 2 2 2" xfId="2955"/>
    <cellStyle name="20 % - Aksentti4 2 3 2 2 3" xfId="2956"/>
    <cellStyle name="20 % - Aksentti4 2 3 2 3" xfId="2957"/>
    <cellStyle name="20 % - Aksentti4 2 3 2 4" xfId="2958"/>
    <cellStyle name="20 % - Aksentti4 2 3 3" xfId="2959"/>
    <cellStyle name="20 % - Aksentti4 2 3 4" xfId="2960"/>
    <cellStyle name="20 % - Aksentti4 2 3 5" xfId="2952"/>
    <cellStyle name="20 % - Aksentti4 2 4" xfId="70"/>
    <cellStyle name="20 % - Aksentti4 2 4 2" xfId="2962"/>
    <cellStyle name="20 % - Aksentti4 2 4 2 2" xfId="2963"/>
    <cellStyle name="20 % - Aksentti4 2 4 2 2 2" xfId="2964"/>
    <cellStyle name="20 % - Aksentti4 2 4 2 2 3" xfId="2965"/>
    <cellStyle name="20 % - Aksentti4 2 4 2 3" xfId="2966"/>
    <cellStyle name="20 % - Aksentti4 2 4 2 4" xfId="2967"/>
    <cellStyle name="20 % - Aksentti4 2 4 3" xfId="2968"/>
    <cellStyle name="20 % - Aksentti4 2 4 4" xfId="2969"/>
    <cellStyle name="20 % - Aksentti4 2 4 5" xfId="2961"/>
    <cellStyle name="20 % - Aksentti4 2 5" xfId="2970"/>
    <cellStyle name="20 % - Aksentti4 2 5 2" xfId="2971"/>
    <cellStyle name="20 % - Aksentti4 2 5 2 2" xfId="2972"/>
    <cellStyle name="20 % - Aksentti4 2 5 2 3" xfId="2973"/>
    <cellStyle name="20 % - Aksentti4 2 5 3" xfId="2974"/>
    <cellStyle name="20 % - Aksentti4 2 5 4" xfId="2975"/>
    <cellStyle name="20 % - Aksentti4 2 6" xfId="2976"/>
    <cellStyle name="20 % - Aksentti4 2 7" xfId="2977"/>
    <cellStyle name="20 % - Aksentti4 2 8" xfId="2942"/>
    <cellStyle name="20 % - Aksentti4 2_T_B1.2" xfId="804"/>
    <cellStyle name="20 % - Aksentti5" xfId="1021"/>
    <cellStyle name="20 % - Aksentti5 2" xfId="71"/>
    <cellStyle name="20 % - Aksentti5 2 2" xfId="72"/>
    <cellStyle name="20 % - Aksentti5 2 2 2" xfId="806"/>
    <cellStyle name="20 % - Aksentti5 2 2 2 2" xfId="2981"/>
    <cellStyle name="20 % - Aksentti5 2 2 2 2 2" xfId="2982"/>
    <cellStyle name="20 % - Aksentti5 2 2 2 2 3" xfId="2983"/>
    <cellStyle name="20 % - Aksentti5 2 2 2 3" xfId="2984"/>
    <cellStyle name="20 % - Aksentti5 2 2 2 4" xfId="2985"/>
    <cellStyle name="20 % - Aksentti5 2 2 2 5" xfId="2980"/>
    <cellStyle name="20 % - Aksentti5 2 2 3" xfId="2986"/>
    <cellStyle name="20 % - Aksentti5 2 2 4" xfId="2987"/>
    <cellStyle name="20 % - Aksentti5 2 2 5" xfId="2979"/>
    <cellStyle name="20 % - Aksentti5 2 3" xfId="73"/>
    <cellStyle name="20 % - Aksentti5 2 3 2" xfId="2989"/>
    <cellStyle name="20 % - Aksentti5 2 3 2 2" xfId="2990"/>
    <cellStyle name="20 % - Aksentti5 2 3 2 2 2" xfId="2991"/>
    <cellStyle name="20 % - Aksentti5 2 3 2 2 3" xfId="2992"/>
    <cellStyle name="20 % - Aksentti5 2 3 2 3" xfId="2993"/>
    <cellStyle name="20 % - Aksentti5 2 3 2 4" xfId="2994"/>
    <cellStyle name="20 % - Aksentti5 2 3 3" xfId="2995"/>
    <cellStyle name="20 % - Aksentti5 2 3 4" xfId="2996"/>
    <cellStyle name="20 % - Aksentti5 2 3 5" xfId="2988"/>
    <cellStyle name="20 % - Aksentti5 2 4" xfId="74"/>
    <cellStyle name="20 % - Aksentti5 2 4 2" xfId="2998"/>
    <cellStyle name="20 % - Aksentti5 2 4 2 2" xfId="2999"/>
    <cellStyle name="20 % - Aksentti5 2 4 2 2 2" xfId="3000"/>
    <cellStyle name="20 % - Aksentti5 2 4 2 2 3" xfId="3001"/>
    <cellStyle name="20 % - Aksentti5 2 4 2 3" xfId="3002"/>
    <cellStyle name="20 % - Aksentti5 2 4 2 4" xfId="3003"/>
    <cellStyle name="20 % - Aksentti5 2 4 3" xfId="3004"/>
    <cellStyle name="20 % - Aksentti5 2 4 4" xfId="3005"/>
    <cellStyle name="20 % - Aksentti5 2 4 5" xfId="2997"/>
    <cellStyle name="20 % - Aksentti5 2 5" xfId="3006"/>
    <cellStyle name="20 % - Aksentti5 2 5 2" xfId="3007"/>
    <cellStyle name="20 % - Aksentti5 2 5 2 2" xfId="3008"/>
    <cellStyle name="20 % - Aksentti5 2 5 2 3" xfId="3009"/>
    <cellStyle name="20 % - Aksentti5 2 5 3" xfId="3010"/>
    <cellStyle name="20 % - Aksentti5 2 5 4" xfId="3011"/>
    <cellStyle name="20 % - Aksentti5 2 6" xfId="3012"/>
    <cellStyle name="20 % - Aksentti5 2 7" xfId="3013"/>
    <cellStyle name="20 % - Aksentti5 2 8" xfId="2978"/>
    <cellStyle name="20 % - Aksentti5 2_T_B1.2" xfId="807"/>
    <cellStyle name="20 % - Aksentti6" xfId="1022"/>
    <cellStyle name="20 % - Aksentti6 2" xfId="75"/>
    <cellStyle name="20 % - Aksentti6 2 2" xfId="76"/>
    <cellStyle name="20 % - Aksentti6 2 2 2" xfId="808"/>
    <cellStyle name="20 % - Aksentti6 2 2 2 2" xfId="3017"/>
    <cellStyle name="20 % - Aksentti6 2 2 2 2 2" xfId="3018"/>
    <cellStyle name="20 % - Aksentti6 2 2 2 2 3" xfId="3019"/>
    <cellStyle name="20 % - Aksentti6 2 2 2 3" xfId="3020"/>
    <cellStyle name="20 % - Aksentti6 2 2 2 4" xfId="3021"/>
    <cellStyle name="20 % - Aksentti6 2 2 2 5" xfId="3016"/>
    <cellStyle name="20 % - Aksentti6 2 2 3" xfId="3022"/>
    <cellStyle name="20 % - Aksentti6 2 2 4" xfId="3023"/>
    <cellStyle name="20 % - Aksentti6 2 2 5" xfId="3015"/>
    <cellStyle name="20 % - Aksentti6 2 3" xfId="77"/>
    <cellStyle name="20 % - Aksentti6 2 3 2" xfId="3025"/>
    <cellStyle name="20 % - Aksentti6 2 3 2 2" xfId="3026"/>
    <cellStyle name="20 % - Aksentti6 2 3 2 2 2" xfId="3027"/>
    <cellStyle name="20 % - Aksentti6 2 3 2 2 3" xfId="3028"/>
    <cellStyle name="20 % - Aksentti6 2 3 2 3" xfId="3029"/>
    <cellStyle name="20 % - Aksentti6 2 3 2 4" xfId="3030"/>
    <cellStyle name="20 % - Aksentti6 2 3 3" xfId="3031"/>
    <cellStyle name="20 % - Aksentti6 2 3 4" xfId="3032"/>
    <cellStyle name="20 % - Aksentti6 2 3 5" xfId="3024"/>
    <cellStyle name="20 % - Aksentti6 2 4" xfId="78"/>
    <cellStyle name="20 % - Aksentti6 2 4 2" xfId="3034"/>
    <cellStyle name="20 % - Aksentti6 2 4 2 2" xfId="3035"/>
    <cellStyle name="20 % - Aksentti6 2 4 2 2 2" xfId="3036"/>
    <cellStyle name="20 % - Aksentti6 2 4 2 2 3" xfId="3037"/>
    <cellStyle name="20 % - Aksentti6 2 4 2 3" xfId="3038"/>
    <cellStyle name="20 % - Aksentti6 2 4 2 4" xfId="3039"/>
    <cellStyle name="20 % - Aksentti6 2 4 3" xfId="3040"/>
    <cellStyle name="20 % - Aksentti6 2 4 4" xfId="3041"/>
    <cellStyle name="20 % - Aksentti6 2 4 5" xfId="3033"/>
    <cellStyle name="20 % - Aksentti6 2 5" xfId="3042"/>
    <cellStyle name="20 % - Aksentti6 2 5 2" xfId="3043"/>
    <cellStyle name="20 % - Aksentti6 2 5 2 2" xfId="3044"/>
    <cellStyle name="20 % - Aksentti6 2 5 2 3" xfId="3045"/>
    <cellStyle name="20 % - Aksentti6 2 5 3" xfId="3046"/>
    <cellStyle name="20 % - Aksentti6 2 5 4" xfId="3047"/>
    <cellStyle name="20 % - Aksentti6 2 6" xfId="3048"/>
    <cellStyle name="20 % - Aksentti6 2 7" xfId="3049"/>
    <cellStyle name="20 % - Aksentti6 2 8" xfId="3014"/>
    <cellStyle name="20 % - Aksentti6 2_T_B1.2" xfId="809"/>
    <cellStyle name="20 % - zvýraznenie1" xfId="20" builtinId="30" customBuiltin="1"/>
    <cellStyle name="20 % - zvýraznenie1 10" xfId="17854"/>
    <cellStyle name="20 % - zvýraznenie1 11" xfId="17868"/>
    <cellStyle name="20 % - zvýraznenie1 2" xfId="992"/>
    <cellStyle name="20 % - zvýraznenie1 3" xfId="2693"/>
    <cellStyle name="20 % - zvýraznenie1 4" xfId="2742"/>
    <cellStyle name="20 % - zvýraznenie1 5" xfId="2755"/>
    <cellStyle name="20 % - zvýraznenie1 6" xfId="2772"/>
    <cellStyle name="20 % - zvýraznenie1 7" xfId="2803"/>
    <cellStyle name="20 % - zvýraznenie1 8" xfId="2817"/>
    <cellStyle name="20 % - zvýraznenie1 9" xfId="17841"/>
    <cellStyle name="20 % - zvýraznenie2" xfId="24" builtinId="34" customBuiltin="1"/>
    <cellStyle name="20 % - zvýraznenie2 10" xfId="17856"/>
    <cellStyle name="20 % - zvýraznenie2 11" xfId="17870"/>
    <cellStyle name="20 % - zvýraznenie2 2" xfId="996"/>
    <cellStyle name="20 % - zvýraznenie2 3" xfId="2697"/>
    <cellStyle name="20 % - zvýraznenie2 4" xfId="2744"/>
    <cellStyle name="20 % - zvýraznenie2 5" xfId="2757"/>
    <cellStyle name="20 % - zvýraznenie2 6" xfId="2775"/>
    <cellStyle name="20 % - zvýraznenie2 7" xfId="2805"/>
    <cellStyle name="20 % - zvýraznenie2 8" xfId="2819"/>
    <cellStyle name="20 % - zvýraznenie2 9" xfId="17843"/>
    <cellStyle name="20 % - zvýraznenie3" xfId="28" builtinId="38" customBuiltin="1"/>
    <cellStyle name="20 % - zvýraznenie3 10" xfId="17858"/>
    <cellStyle name="20 % - zvýraznenie3 11" xfId="17872"/>
    <cellStyle name="20 % - zvýraznenie3 2" xfId="1000"/>
    <cellStyle name="20 % - zvýraznenie3 3" xfId="2701"/>
    <cellStyle name="20 % - zvýraznenie3 4" xfId="2746"/>
    <cellStyle name="20 % - zvýraznenie3 5" xfId="2759"/>
    <cellStyle name="20 % - zvýraznenie3 6" xfId="2777"/>
    <cellStyle name="20 % - zvýraznenie3 7" xfId="2807"/>
    <cellStyle name="20 % - zvýraznenie3 8" xfId="2821"/>
    <cellStyle name="20 % - zvýraznenie3 9" xfId="17845"/>
    <cellStyle name="20 % - zvýraznenie4" xfId="32" builtinId="42" customBuiltin="1"/>
    <cellStyle name="20 % - zvýraznenie4 10" xfId="17860"/>
    <cellStyle name="20 % - zvýraznenie4 11" xfId="17874"/>
    <cellStyle name="20 % - zvýraznenie4 2" xfId="1004"/>
    <cellStyle name="20 % - zvýraznenie4 3" xfId="2705"/>
    <cellStyle name="20 % - zvýraznenie4 4" xfId="2748"/>
    <cellStyle name="20 % - zvýraznenie4 5" xfId="2761"/>
    <cellStyle name="20 % - zvýraznenie4 6" xfId="2779"/>
    <cellStyle name="20 % - zvýraznenie4 7" xfId="2809"/>
    <cellStyle name="20 % - zvýraznenie4 8" xfId="2823"/>
    <cellStyle name="20 % - zvýraznenie4 9" xfId="17847"/>
    <cellStyle name="20 % - zvýraznenie5" xfId="36" builtinId="46" customBuiltin="1"/>
    <cellStyle name="20 % - zvýraznenie5 10" xfId="17862"/>
    <cellStyle name="20 % - zvýraznenie5 11" xfId="17876"/>
    <cellStyle name="20 % - zvýraznenie5 2" xfId="1008"/>
    <cellStyle name="20 % - zvýraznenie5 3" xfId="2709"/>
    <cellStyle name="20 % - zvýraznenie5 4" xfId="2750"/>
    <cellStyle name="20 % - zvýraznenie5 5" xfId="2763"/>
    <cellStyle name="20 % - zvýraznenie5 6" xfId="2782"/>
    <cellStyle name="20 % - zvýraznenie5 7" xfId="2811"/>
    <cellStyle name="20 % - zvýraznenie5 8" xfId="2825"/>
    <cellStyle name="20 % - zvýraznenie5 9" xfId="17849"/>
    <cellStyle name="20 % - zvýraznenie6" xfId="40" builtinId="50" customBuiltin="1"/>
    <cellStyle name="20 % - zvýraznenie6 10" xfId="17864"/>
    <cellStyle name="20 % - zvýraznenie6 11" xfId="17878"/>
    <cellStyle name="20 % - zvýraznenie6 2" xfId="1012"/>
    <cellStyle name="20 % - zvýraznenie6 3" xfId="2713"/>
    <cellStyle name="20 % - zvýraznenie6 4" xfId="2752"/>
    <cellStyle name="20 % - zvýraznenie6 5" xfId="2765"/>
    <cellStyle name="20 % - zvýraznenie6 6" xfId="2785"/>
    <cellStyle name="20 % - zvýraznenie6 7" xfId="2813"/>
    <cellStyle name="20 % - zvýraznenie6 8" xfId="2827"/>
    <cellStyle name="20 % - zvýraznenie6 9" xfId="17851"/>
    <cellStyle name="20% - Accent1 2" xfId="79"/>
    <cellStyle name="20% - Accent1 2 2" xfId="1023"/>
    <cellStyle name="20% - Accent1 2 2 2" xfId="3052"/>
    <cellStyle name="20% - Accent1 2 2 3" xfId="3051"/>
    <cellStyle name="20% - Accent1 2 3" xfId="2769"/>
    <cellStyle name="20% - Accent1 2 4" xfId="3050"/>
    <cellStyle name="20% - Accent1 3" xfId="1024"/>
    <cellStyle name="20% - Accent1 4" xfId="1025"/>
    <cellStyle name="20% - Accent1 5" xfId="1026"/>
    <cellStyle name="20% - Accent2 2" xfId="80"/>
    <cellStyle name="20% - Accent2 2 2" xfId="1027"/>
    <cellStyle name="20% - Accent2 2 2 2" xfId="3055"/>
    <cellStyle name="20% - Accent2 2 2 3" xfId="3054"/>
    <cellStyle name="20% - Accent2 2 3" xfId="2791"/>
    <cellStyle name="20% - Accent2 2 4" xfId="3053"/>
    <cellStyle name="20% - Accent2 3" xfId="1028"/>
    <cellStyle name="20% - Accent2 4" xfId="1029"/>
    <cellStyle name="20% - Accent2 5" xfId="1030"/>
    <cellStyle name="20% - Accent3 2" xfId="81"/>
    <cellStyle name="20% - Accent3 2 2" xfId="1031"/>
    <cellStyle name="20% - Accent3 2 2 2" xfId="3058"/>
    <cellStyle name="20% - Accent3 2 2 3" xfId="3057"/>
    <cellStyle name="20% - Accent3 2 3" xfId="2784"/>
    <cellStyle name="20% - Accent3 2 4" xfId="3056"/>
    <cellStyle name="20% - Accent3 3" xfId="1032"/>
    <cellStyle name="20% - Accent3 4" xfId="1033"/>
    <cellStyle name="20% - Accent3 5" xfId="1034"/>
    <cellStyle name="20% - Accent4 2" xfId="82"/>
    <cellStyle name="20% - Accent4 2 2" xfId="1035"/>
    <cellStyle name="20% - Accent4 2 2 2" xfId="3061"/>
    <cellStyle name="20% - Accent4 2 2 3" xfId="3060"/>
    <cellStyle name="20% - Accent4 2 3" xfId="2770"/>
    <cellStyle name="20% - Accent4 2 4" xfId="3059"/>
    <cellStyle name="20% - Accent4 3" xfId="1036"/>
    <cellStyle name="20% - Accent4 4" xfId="1037"/>
    <cellStyle name="20% - Accent4 5" xfId="1038"/>
    <cellStyle name="20% - Accent5 2" xfId="83"/>
    <cellStyle name="20% - Accent5 2 2" xfId="1039"/>
    <cellStyle name="20% - Accent5 2 2 2" xfId="3064"/>
    <cellStyle name="20% - Accent5 2 2 3" xfId="3063"/>
    <cellStyle name="20% - Accent5 2 3" xfId="2794"/>
    <cellStyle name="20% - Accent5 2 4" xfId="3062"/>
    <cellStyle name="20% - Accent5 3" xfId="1040"/>
    <cellStyle name="20% - Accent5 4" xfId="1041"/>
    <cellStyle name="20% - Accent5 5" xfId="1042"/>
    <cellStyle name="20% - Accent6 2" xfId="84"/>
    <cellStyle name="20% - Accent6 2 2" xfId="1043"/>
    <cellStyle name="20% - Accent6 2 2 2" xfId="3067"/>
    <cellStyle name="20% - Accent6 2 2 3" xfId="3066"/>
    <cellStyle name="20% - Accent6 2 3" xfId="2792"/>
    <cellStyle name="20% - Accent6 2 4" xfId="3065"/>
    <cellStyle name="20% - Accent6 3" xfId="1044"/>
    <cellStyle name="20% - Accent6 4" xfId="1045"/>
    <cellStyle name="20% - Accent6 5" xfId="1046"/>
    <cellStyle name="20% - アクセント 1" xfId="1047"/>
    <cellStyle name="20% - アクセント 2" xfId="1048"/>
    <cellStyle name="20% - アクセント 3" xfId="1049"/>
    <cellStyle name="20% - アクセント 4" xfId="1050"/>
    <cellStyle name="20% - アクセント 5" xfId="1051"/>
    <cellStyle name="20% - アクセント 6" xfId="1052"/>
    <cellStyle name="40 % - Aksentti1" xfId="1053"/>
    <cellStyle name="40 % - Aksentti1 2" xfId="85"/>
    <cellStyle name="40 % - Aksentti1 2 2" xfId="86"/>
    <cellStyle name="40 % - Aksentti1 2 2 2" xfId="810"/>
    <cellStyle name="40 % - Aksentti1 2 2 2 2" xfId="3071"/>
    <cellStyle name="40 % - Aksentti1 2 2 2 2 2" xfId="3072"/>
    <cellStyle name="40 % - Aksentti1 2 2 2 2 3" xfId="3073"/>
    <cellStyle name="40 % - Aksentti1 2 2 2 3" xfId="3074"/>
    <cellStyle name="40 % - Aksentti1 2 2 2 4" xfId="3075"/>
    <cellStyle name="40 % - Aksentti1 2 2 2 5" xfId="3070"/>
    <cellStyle name="40 % - Aksentti1 2 2 3" xfId="3076"/>
    <cellStyle name="40 % - Aksentti1 2 2 4" xfId="3077"/>
    <cellStyle name="40 % - Aksentti1 2 2 5" xfId="3069"/>
    <cellStyle name="40 % - Aksentti1 2 3" xfId="87"/>
    <cellStyle name="40 % - Aksentti1 2 3 2" xfId="3079"/>
    <cellStyle name="40 % - Aksentti1 2 3 2 2" xfId="3080"/>
    <cellStyle name="40 % - Aksentti1 2 3 2 2 2" xfId="3081"/>
    <cellStyle name="40 % - Aksentti1 2 3 2 2 3" xfId="3082"/>
    <cellStyle name="40 % - Aksentti1 2 3 2 3" xfId="3083"/>
    <cellStyle name="40 % - Aksentti1 2 3 2 4" xfId="3084"/>
    <cellStyle name="40 % - Aksentti1 2 3 3" xfId="3085"/>
    <cellStyle name="40 % - Aksentti1 2 3 4" xfId="3086"/>
    <cellStyle name="40 % - Aksentti1 2 3 5" xfId="3078"/>
    <cellStyle name="40 % - Aksentti1 2 4" xfId="88"/>
    <cellStyle name="40 % - Aksentti1 2 4 2" xfId="3088"/>
    <cellStyle name="40 % - Aksentti1 2 4 2 2" xfId="3089"/>
    <cellStyle name="40 % - Aksentti1 2 4 2 2 2" xfId="3090"/>
    <cellStyle name="40 % - Aksentti1 2 4 2 2 3" xfId="3091"/>
    <cellStyle name="40 % - Aksentti1 2 4 2 3" xfId="3092"/>
    <cellStyle name="40 % - Aksentti1 2 4 2 4" xfId="3093"/>
    <cellStyle name="40 % - Aksentti1 2 4 3" xfId="3094"/>
    <cellStyle name="40 % - Aksentti1 2 4 4" xfId="3095"/>
    <cellStyle name="40 % - Aksentti1 2 4 5" xfId="3087"/>
    <cellStyle name="40 % - Aksentti1 2 5" xfId="3096"/>
    <cellStyle name="40 % - Aksentti1 2 5 2" xfId="3097"/>
    <cellStyle name="40 % - Aksentti1 2 5 2 2" xfId="3098"/>
    <cellStyle name="40 % - Aksentti1 2 5 2 3" xfId="3099"/>
    <cellStyle name="40 % - Aksentti1 2 5 3" xfId="3100"/>
    <cellStyle name="40 % - Aksentti1 2 5 4" xfId="3101"/>
    <cellStyle name="40 % - Aksentti1 2 6" xfId="3102"/>
    <cellStyle name="40 % - Aksentti1 2 7" xfId="3103"/>
    <cellStyle name="40 % - Aksentti1 2 8" xfId="3068"/>
    <cellStyle name="40 % - Aksentti1 2_T_B1.2" xfId="811"/>
    <cellStyle name="40 % - Aksentti2" xfId="1054"/>
    <cellStyle name="40 % - Aksentti2 2" xfId="89"/>
    <cellStyle name="40 % - Aksentti2 2 2" xfId="90"/>
    <cellStyle name="40 % - Aksentti2 2 2 2" xfId="812"/>
    <cellStyle name="40 % - Aksentti2 2 2 2 2" xfId="3107"/>
    <cellStyle name="40 % - Aksentti2 2 2 2 2 2" xfId="3108"/>
    <cellStyle name="40 % - Aksentti2 2 2 2 2 3" xfId="3109"/>
    <cellStyle name="40 % - Aksentti2 2 2 2 3" xfId="3110"/>
    <cellStyle name="40 % - Aksentti2 2 2 2 4" xfId="3111"/>
    <cellStyle name="40 % - Aksentti2 2 2 2 5" xfId="3106"/>
    <cellStyle name="40 % - Aksentti2 2 2 3" xfId="3112"/>
    <cellStyle name="40 % - Aksentti2 2 2 4" xfId="3113"/>
    <cellStyle name="40 % - Aksentti2 2 2 5" xfId="3105"/>
    <cellStyle name="40 % - Aksentti2 2 3" xfId="91"/>
    <cellStyle name="40 % - Aksentti2 2 3 2" xfId="3115"/>
    <cellStyle name="40 % - Aksentti2 2 3 2 2" xfId="3116"/>
    <cellStyle name="40 % - Aksentti2 2 3 2 2 2" xfId="3117"/>
    <cellStyle name="40 % - Aksentti2 2 3 2 2 3" xfId="3118"/>
    <cellStyle name="40 % - Aksentti2 2 3 2 3" xfId="3119"/>
    <cellStyle name="40 % - Aksentti2 2 3 2 4" xfId="3120"/>
    <cellStyle name="40 % - Aksentti2 2 3 3" xfId="3121"/>
    <cellStyle name="40 % - Aksentti2 2 3 4" xfId="3122"/>
    <cellStyle name="40 % - Aksentti2 2 3 5" xfId="3114"/>
    <cellStyle name="40 % - Aksentti2 2 4" xfId="92"/>
    <cellStyle name="40 % - Aksentti2 2 4 2" xfId="3124"/>
    <cellStyle name="40 % - Aksentti2 2 4 2 2" xfId="3125"/>
    <cellStyle name="40 % - Aksentti2 2 4 2 2 2" xfId="3126"/>
    <cellStyle name="40 % - Aksentti2 2 4 2 2 3" xfId="3127"/>
    <cellStyle name="40 % - Aksentti2 2 4 2 3" xfId="3128"/>
    <cellStyle name="40 % - Aksentti2 2 4 2 4" xfId="3129"/>
    <cellStyle name="40 % - Aksentti2 2 4 3" xfId="3130"/>
    <cellStyle name="40 % - Aksentti2 2 4 4" xfId="3131"/>
    <cellStyle name="40 % - Aksentti2 2 4 5" xfId="3123"/>
    <cellStyle name="40 % - Aksentti2 2 5" xfId="3132"/>
    <cellStyle name="40 % - Aksentti2 2 5 2" xfId="3133"/>
    <cellStyle name="40 % - Aksentti2 2 5 2 2" xfId="3134"/>
    <cellStyle name="40 % - Aksentti2 2 5 2 3" xfId="3135"/>
    <cellStyle name="40 % - Aksentti2 2 5 3" xfId="3136"/>
    <cellStyle name="40 % - Aksentti2 2 5 4" xfId="3137"/>
    <cellStyle name="40 % - Aksentti2 2 6" xfId="3138"/>
    <cellStyle name="40 % - Aksentti2 2 7" xfId="3139"/>
    <cellStyle name="40 % - Aksentti2 2 8" xfId="3104"/>
    <cellStyle name="40 % - Aksentti2 2_T_B1.2" xfId="813"/>
    <cellStyle name="40 % - Aksentti3" xfId="1055"/>
    <cellStyle name="40 % - Aksentti3 2" xfId="93"/>
    <cellStyle name="40 % - Aksentti3 2 2" xfId="94"/>
    <cellStyle name="40 % - Aksentti3 2 2 2" xfId="814"/>
    <cellStyle name="40 % - Aksentti3 2 2 2 2" xfId="3143"/>
    <cellStyle name="40 % - Aksentti3 2 2 2 2 2" xfId="3144"/>
    <cellStyle name="40 % - Aksentti3 2 2 2 2 3" xfId="3145"/>
    <cellStyle name="40 % - Aksentti3 2 2 2 3" xfId="3146"/>
    <cellStyle name="40 % - Aksentti3 2 2 2 4" xfId="3147"/>
    <cellStyle name="40 % - Aksentti3 2 2 2 5" xfId="3142"/>
    <cellStyle name="40 % - Aksentti3 2 2 3" xfId="3148"/>
    <cellStyle name="40 % - Aksentti3 2 2 4" xfId="3149"/>
    <cellStyle name="40 % - Aksentti3 2 2 5" xfId="3141"/>
    <cellStyle name="40 % - Aksentti3 2 3" xfId="95"/>
    <cellStyle name="40 % - Aksentti3 2 3 2" xfId="3151"/>
    <cellStyle name="40 % - Aksentti3 2 3 2 2" xfId="3152"/>
    <cellStyle name="40 % - Aksentti3 2 3 2 2 2" xfId="3153"/>
    <cellStyle name="40 % - Aksentti3 2 3 2 2 3" xfId="3154"/>
    <cellStyle name="40 % - Aksentti3 2 3 2 3" xfId="3155"/>
    <cellStyle name="40 % - Aksentti3 2 3 2 4" xfId="3156"/>
    <cellStyle name="40 % - Aksentti3 2 3 3" xfId="3157"/>
    <cellStyle name="40 % - Aksentti3 2 3 4" xfId="3158"/>
    <cellStyle name="40 % - Aksentti3 2 3 5" xfId="3150"/>
    <cellStyle name="40 % - Aksentti3 2 4" xfId="96"/>
    <cellStyle name="40 % - Aksentti3 2 4 2" xfId="3160"/>
    <cellStyle name="40 % - Aksentti3 2 4 2 2" xfId="3161"/>
    <cellStyle name="40 % - Aksentti3 2 4 2 2 2" xfId="3162"/>
    <cellStyle name="40 % - Aksentti3 2 4 2 2 3" xfId="3163"/>
    <cellStyle name="40 % - Aksentti3 2 4 2 3" xfId="3164"/>
    <cellStyle name="40 % - Aksentti3 2 4 2 4" xfId="3165"/>
    <cellStyle name="40 % - Aksentti3 2 4 3" xfId="3166"/>
    <cellStyle name="40 % - Aksentti3 2 4 4" xfId="3167"/>
    <cellStyle name="40 % - Aksentti3 2 4 5" xfId="3159"/>
    <cellStyle name="40 % - Aksentti3 2 5" xfId="3168"/>
    <cellStyle name="40 % - Aksentti3 2 5 2" xfId="3169"/>
    <cellStyle name="40 % - Aksentti3 2 5 2 2" xfId="3170"/>
    <cellStyle name="40 % - Aksentti3 2 5 2 3" xfId="3171"/>
    <cellStyle name="40 % - Aksentti3 2 5 3" xfId="3172"/>
    <cellStyle name="40 % - Aksentti3 2 5 4" xfId="3173"/>
    <cellStyle name="40 % - Aksentti3 2 6" xfId="3174"/>
    <cellStyle name="40 % - Aksentti3 2 7" xfId="3175"/>
    <cellStyle name="40 % - Aksentti3 2 8" xfId="3140"/>
    <cellStyle name="40 % - Aksentti3 2_T_B1.2" xfId="815"/>
    <cellStyle name="40 % - Aksentti4" xfId="1056"/>
    <cellStyle name="40 % - Aksentti4 2" xfId="97"/>
    <cellStyle name="40 % - Aksentti4 2 2" xfId="98"/>
    <cellStyle name="40 % - Aksentti4 2 2 2" xfId="816"/>
    <cellStyle name="40 % - Aksentti4 2 2 2 2" xfId="3179"/>
    <cellStyle name="40 % - Aksentti4 2 2 2 2 2" xfId="3180"/>
    <cellStyle name="40 % - Aksentti4 2 2 2 2 3" xfId="3181"/>
    <cellStyle name="40 % - Aksentti4 2 2 2 3" xfId="3182"/>
    <cellStyle name="40 % - Aksentti4 2 2 2 4" xfId="3183"/>
    <cellStyle name="40 % - Aksentti4 2 2 2 5" xfId="3178"/>
    <cellStyle name="40 % - Aksentti4 2 2 3" xfId="3184"/>
    <cellStyle name="40 % - Aksentti4 2 2 4" xfId="3185"/>
    <cellStyle name="40 % - Aksentti4 2 2 5" xfId="3177"/>
    <cellStyle name="40 % - Aksentti4 2 3" xfId="99"/>
    <cellStyle name="40 % - Aksentti4 2 3 2" xfId="3187"/>
    <cellStyle name="40 % - Aksentti4 2 3 2 2" xfId="3188"/>
    <cellStyle name="40 % - Aksentti4 2 3 2 2 2" xfId="3189"/>
    <cellStyle name="40 % - Aksentti4 2 3 2 2 3" xfId="3190"/>
    <cellStyle name="40 % - Aksentti4 2 3 2 3" xfId="3191"/>
    <cellStyle name="40 % - Aksentti4 2 3 2 4" xfId="3192"/>
    <cellStyle name="40 % - Aksentti4 2 3 3" xfId="3193"/>
    <cellStyle name="40 % - Aksentti4 2 3 4" xfId="3194"/>
    <cellStyle name="40 % - Aksentti4 2 3 5" xfId="3186"/>
    <cellStyle name="40 % - Aksentti4 2 4" xfId="100"/>
    <cellStyle name="40 % - Aksentti4 2 4 2" xfId="3196"/>
    <cellStyle name="40 % - Aksentti4 2 4 2 2" xfId="3197"/>
    <cellStyle name="40 % - Aksentti4 2 4 2 2 2" xfId="3198"/>
    <cellStyle name="40 % - Aksentti4 2 4 2 2 3" xfId="3199"/>
    <cellStyle name="40 % - Aksentti4 2 4 2 3" xfId="3200"/>
    <cellStyle name="40 % - Aksentti4 2 4 2 4" xfId="3201"/>
    <cellStyle name="40 % - Aksentti4 2 4 3" xfId="3202"/>
    <cellStyle name="40 % - Aksentti4 2 4 4" xfId="3203"/>
    <cellStyle name="40 % - Aksentti4 2 4 5" xfId="3195"/>
    <cellStyle name="40 % - Aksentti4 2 5" xfId="3204"/>
    <cellStyle name="40 % - Aksentti4 2 5 2" xfId="3205"/>
    <cellStyle name="40 % - Aksentti4 2 5 2 2" xfId="3206"/>
    <cellStyle name="40 % - Aksentti4 2 5 2 3" xfId="3207"/>
    <cellStyle name="40 % - Aksentti4 2 5 3" xfId="3208"/>
    <cellStyle name="40 % - Aksentti4 2 5 4" xfId="3209"/>
    <cellStyle name="40 % - Aksentti4 2 6" xfId="3210"/>
    <cellStyle name="40 % - Aksentti4 2 7" xfId="3211"/>
    <cellStyle name="40 % - Aksentti4 2 8" xfId="3176"/>
    <cellStyle name="40 % - Aksentti4 2_T_B1.2" xfId="817"/>
    <cellStyle name="40 % - Aksentti5" xfId="1057"/>
    <cellStyle name="40 % - Aksentti5 2" xfId="101"/>
    <cellStyle name="40 % - Aksentti5 2 2" xfId="102"/>
    <cellStyle name="40 % - Aksentti5 2 2 2" xfId="818"/>
    <cellStyle name="40 % - Aksentti5 2 2 2 2" xfId="3215"/>
    <cellStyle name="40 % - Aksentti5 2 2 2 2 2" xfId="3216"/>
    <cellStyle name="40 % - Aksentti5 2 2 2 2 3" xfId="3217"/>
    <cellStyle name="40 % - Aksentti5 2 2 2 3" xfId="3218"/>
    <cellStyle name="40 % - Aksentti5 2 2 2 4" xfId="3219"/>
    <cellStyle name="40 % - Aksentti5 2 2 2 5" xfId="3214"/>
    <cellStyle name="40 % - Aksentti5 2 2 3" xfId="3220"/>
    <cellStyle name="40 % - Aksentti5 2 2 4" xfId="3221"/>
    <cellStyle name="40 % - Aksentti5 2 2 5" xfId="3213"/>
    <cellStyle name="40 % - Aksentti5 2 3" xfId="103"/>
    <cellStyle name="40 % - Aksentti5 2 3 2" xfId="3223"/>
    <cellStyle name="40 % - Aksentti5 2 3 2 2" xfId="3224"/>
    <cellStyle name="40 % - Aksentti5 2 3 2 2 2" xfId="3225"/>
    <cellStyle name="40 % - Aksentti5 2 3 2 2 3" xfId="3226"/>
    <cellStyle name="40 % - Aksentti5 2 3 2 3" xfId="3227"/>
    <cellStyle name="40 % - Aksentti5 2 3 2 4" xfId="3228"/>
    <cellStyle name="40 % - Aksentti5 2 3 3" xfId="3229"/>
    <cellStyle name="40 % - Aksentti5 2 3 4" xfId="3230"/>
    <cellStyle name="40 % - Aksentti5 2 3 5" xfId="3222"/>
    <cellStyle name="40 % - Aksentti5 2 4" xfId="104"/>
    <cellStyle name="40 % - Aksentti5 2 4 2" xfId="3232"/>
    <cellStyle name="40 % - Aksentti5 2 4 2 2" xfId="3233"/>
    <cellStyle name="40 % - Aksentti5 2 4 2 2 2" xfId="3234"/>
    <cellStyle name="40 % - Aksentti5 2 4 2 2 3" xfId="3235"/>
    <cellStyle name="40 % - Aksentti5 2 4 2 3" xfId="3236"/>
    <cellStyle name="40 % - Aksentti5 2 4 2 4" xfId="3237"/>
    <cellStyle name="40 % - Aksentti5 2 4 3" xfId="3238"/>
    <cellStyle name="40 % - Aksentti5 2 4 4" xfId="3239"/>
    <cellStyle name="40 % - Aksentti5 2 4 5" xfId="3231"/>
    <cellStyle name="40 % - Aksentti5 2 5" xfId="3240"/>
    <cellStyle name="40 % - Aksentti5 2 5 2" xfId="3241"/>
    <cellStyle name="40 % - Aksentti5 2 5 2 2" xfId="3242"/>
    <cellStyle name="40 % - Aksentti5 2 5 2 3" xfId="3243"/>
    <cellStyle name="40 % - Aksentti5 2 5 3" xfId="3244"/>
    <cellStyle name="40 % - Aksentti5 2 5 4" xfId="3245"/>
    <cellStyle name="40 % - Aksentti5 2 6" xfId="3246"/>
    <cellStyle name="40 % - Aksentti5 2 7" xfId="3247"/>
    <cellStyle name="40 % - Aksentti5 2 8" xfId="3212"/>
    <cellStyle name="40 % - Aksentti5 2_T_B1.2" xfId="819"/>
    <cellStyle name="40 % - Aksentti6" xfId="1058"/>
    <cellStyle name="40 % - Aksentti6 2" xfId="105"/>
    <cellStyle name="40 % - Aksentti6 2 2" xfId="106"/>
    <cellStyle name="40 % - Aksentti6 2 2 2" xfId="820"/>
    <cellStyle name="40 % - Aksentti6 2 2 2 2" xfId="3251"/>
    <cellStyle name="40 % - Aksentti6 2 2 2 2 2" xfId="3252"/>
    <cellStyle name="40 % - Aksentti6 2 2 2 2 3" xfId="3253"/>
    <cellStyle name="40 % - Aksentti6 2 2 2 3" xfId="3254"/>
    <cellStyle name="40 % - Aksentti6 2 2 2 4" xfId="3255"/>
    <cellStyle name="40 % - Aksentti6 2 2 2 5" xfId="3250"/>
    <cellStyle name="40 % - Aksentti6 2 2 3" xfId="3256"/>
    <cellStyle name="40 % - Aksentti6 2 2 4" xfId="3257"/>
    <cellStyle name="40 % - Aksentti6 2 2 5" xfId="3249"/>
    <cellStyle name="40 % - Aksentti6 2 3" xfId="107"/>
    <cellStyle name="40 % - Aksentti6 2 3 2" xfId="3259"/>
    <cellStyle name="40 % - Aksentti6 2 3 2 2" xfId="3260"/>
    <cellStyle name="40 % - Aksentti6 2 3 2 2 2" xfId="3261"/>
    <cellStyle name="40 % - Aksentti6 2 3 2 2 3" xfId="3262"/>
    <cellStyle name="40 % - Aksentti6 2 3 2 3" xfId="3263"/>
    <cellStyle name="40 % - Aksentti6 2 3 2 4" xfId="3264"/>
    <cellStyle name="40 % - Aksentti6 2 3 3" xfId="3265"/>
    <cellStyle name="40 % - Aksentti6 2 3 4" xfId="3266"/>
    <cellStyle name="40 % - Aksentti6 2 3 5" xfId="3258"/>
    <cellStyle name="40 % - Aksentti6 2 4" xfId="108"/>
    <cellStyle name="40 % - Aksentti6 2 4 2" xfId="3268"/>
    <cellStyle name="40 % - Aksentti6 2 4 2 2" xfId="3269"/>
    <cellStyle name="40 % - Aksentti6 2 4 2 2 2" xfId="3270"/>
    <cellStyle name="40 % - Aksentti6 2 4 2 2 3" xfId="3271"/>
    <cellStyle name="40 % - Aksentti6 2 4 2 3" xfId="3272"/>
    <cellStyle name="40 % - Aksentti6 2 4 2 4" xfId="3273"/>
    <cellStyle name="40 % - Aksentti6 2 4 3" xfId="3274"/>
    <cellStyle name="40 % - Aksentti6 2 4 4" xfId="3275"/>
    <cellStyle name="40 % - Aksentti6 2 4 5" xfId="3267"/>
    <cellStyle name="40 % - Aksentti6 2 5" xfId="3276"/>
    <cellStyle name="40 % - Aksentti6 2 5 2" xfId="3277"/>
    <cellStyle name="40 % - Aksentti6 2 5 2 2" xfId="3278"/>
    <cellStyle name="40 % - Aksentti6 2 5 2 3" xfId="3279"/>
    <cellStyle name="40 % - Aksentti6 2 5 3" xfId="3280"/>
    <cellStyle name="40 % - Aksentti6 2 5 4" xfId="3281"/>
    <cellStyle name="40 % - Aksentti6 2 6" xfId="3282"/>
    <cellStyle name="40 % - Aksentti6 2 7" xfId="3283"/>
    <cellStyle name="40 % - Aksentti6 2 8" xfId="3248"/>
    <cellStyle name="40 % - Aksentti6 2_T_B1.2" xfId="821"/>
    <cellStyle name="40 % - zvýraznenie1" xfId="21" builtinId="31" customBuiltin="1"/>
    <cellStyle name="40 % - zvýraznenie1 10" xfId="17855"/>
    <cellStyle name="40 % - zvýraznenie1 11" xfId="17869"/>
    <cellStyle name="40 % - zvýraznenie1 2" xfId="993"/>
    <cellStyle name="40 % - zvýraznenie1 3" xfId="2694"/>
    <cellStyle name="40 % - zvýraznenie1 4" xfId="2743"/>
    <cellStyle name="40 % - zvýraznenie1 5" xfId="2756"/>
    <cellStyle name="40 % - zvýraznenie1 6" xfId="2773"/>
    <cellStyle name="40 % - zvýraznenie1 7" xfId="2804"/>
    <cellStyle name="40 % - zvýraznenie1 8" xfId="2818"/>
    <cellStyle name="40 % - zvýraznenie1 9" xfId="17842"/>
    <cellStyle name="40 % - zvýraznenie2" xfId="25" builtinId="35" customBuiltin="1"/>
    <cellStyle name="40 % - zvýraznenie2 10" xfId="17857"/>
    <cellStyle name="40 % - zvýraznenie2 11" xfId="17871"/>
    <cellStyle name="40 % - zvýraznenie2 2" xfId="997"/>
    <cellStyle name="40 % - zvýraznenie2 3" xfId="2698"/>
    <cellStyle name="40 % - zvýraznenie2 4" xfId="2745"/>
    <cellStyle name="40 % - zvýraznenie2 5" xfId="2758"/>
    <cellStyle name="40 % - zvýraznenie2 6" xfId="2776"/>
    <cellStyle name="40 % - zvýraznenie2 7" xfId="2806"/>
    <cellStyle name="40 % - zvýraznenie2 8" xfId="2820"/>
    <cellStyle name="40 % - zvýraznenie2 9" xfId="17844"/>
    <cellStyle name="40 % - zvýraznenie3" xfId="29" builtinId="39" customBuiltin="1"/>
    <cellStyle name="40 % - zvýraznenie3 10" xfId="17859"/>
    <cellStyle name="40 % - zvýraznenie3 11" xfId="17873"/>
    <cellStyle name="40 % - zvýraznenie3 2" xfId="1001"/>
    <cellStyle name="40 % - zvýraznenie3 3" xfId="2702"/>
    <cellStyle name="40 % - zvýraznenie3 4" xfId="2747"/>
    <cellStyle name="40 % - zvýraznenie3 5" xfId="2760"/>
    <cellStyle name="40 % - zvýraznenie3 6" xfId="2778"/>
    <cellStyle name="40 % - zvýraznenie3 7" xfId="2808"/>
    <cellStyle name="40 % - zvýraznenie3 8" xfId="2822"/>
    <cellStyle name="40 % - zvýraznenie3 9" xfId="17846"/>
    <cellStyle name="40 % - zvýraznenie4" xfId="33" builtinId="43" customBuiltin="1"/>
    <cellStyle name="40 % - zvýraznenie4 10" xfId="17861"/>
    <cellStyle name="40 % - zvýraznenie4 11" xfId="17875"/>
    <cellStyle name="40 % - zvýraznenie4 2" xfId="1005"/>
    <cellStyle name="40 % - zvýraznenie4 3" xfId="2706"/>
    <cellStyle name="40 % - zvýraznenie4 4" xfId="2749"/>
    <cellStyle name="40 % - zvýraznenie4 5" xfId="2762"/>
    <cellStyle name="40 % - zvýraznenie4 6" xfId="2780"/>
    <cellStyle name="40 % - zvýraznenie4 7" xfId="2810"/>
    <cellStyle name="40 % - zvýraznenie4 8" xfId="2824"/>
    <cellStyle name="40 % - zvýraznenie4 9" xfId="17848"/>
    <cellStyle name="40 % - zvýraznenie5" xfId="37" builtinId="47" customBuiltin="1"/>
    <cellStyle name="40 % - zvýraznenie5 10" xfId="17863"/>
    <cellStyle name="40 % - zvýraznenie5 11" xfId="17877"/>
    <cellStyle name="40 % - zvýraznenie5 2" xfId="1009"/>
    <cellStyle name="40 % - zvýraznenie5 3" xfId="2710"/>
    <cellStyle name="40 % - zvýraznenie5 4" xfId="2751"/>
    <cellStyle name="40 % - zvýraznenie5 5" xfId="2764"/>
    <cellStyle name="40 % - zvýraznenie5 6" xfId="2783"/>
    <cellStyle name="40 % - zvýraznenie5 7" xfId="2812"/>
    <cellStyle name="40 % - zvýraznenie5 8" xfId="2826"/>
    <cellStyle name="40 % - zvýraznenie5 9" xfId="17850"/>
    <cellStyle name="40 % - zvýraznenie6" xfId="41" builtinId="51" customBuiltin="1"/>
    <cellStyle name="40 % - zvýraznenie6 10" xfId="17865"/>
    <cellStyle name="40 % - zvýraznenie6 11" xfId="17879"/>
    <cellStyle name="40 % - zvýraznenie6 2" xfId="1013"/>
    <cellStyle name="40 % - zvýraznenie6 3" xfId="2714"/>
    <cellStyle name="40 % - zvýraznenie6 4" xfId="2753"/>
    <cellStyle name="40 % - zvýraznenie6 5" xfId="2766"/>
    <cellStyle name="40 % - zvýraznenie6 6" xfId="2786"/>
    <cellStyle name="40 % - zvýraznenie6 7" xfId="2814"/>
    <cellStyle name="40 % - zvýraznenie6 8" xfId="2828"/>
    <cellStyle name="40 % - zvýraznenie6 9" xfId="17852"/>
    <cellStyle name="40% - Accent1 2" xfId="109"/>
    <cellStyle name="40% - Accent1 2 2" xfId="1059"/>
    <cellStyle name="40% - Accent1 2 2 2" xfId="3286"/>
    <cellStyle name="40% - Accent1 2 2 3" xfId="3285"/>
    <cellStyle name="40% - Accent1 2 3" xfId="2768"/>
    <cellStyle name="40% - Accent1 2 4" xfId="3284"/>
    <cellStyle name="40% - Accent1 3" xfId="1060"/>
    <cellStyle name="40% - Accent1 4" xfId="1061"/>
    <cellStyle name="40% - Accent1 5" xfId="1062"/>
    <cellStyle name="40% - Accent2 2" xfId="110"/>
    <cellStyle name="40% - Accent2 2 2" xfId="1063"/>
    <cellStyle name="40% - Accent2 2 2 2" xfId="3289"/>
    <cellStyle name="40% - Accent2 2 2 3" xfId="3288"/>
    <cellStyle name="40% - Accent2 2 3" xfId="2790"/>
    <cellStyle name="40% - Accent2 2 4" xfId="3287"/>
    <cellStyle name="40% - Accent2 3" xfId="1064"/>
    <cellStyle name="40% - Accent2 4" xfId="1065"/>
    <cellStyle name="40% - Accent2 5" xfId="1066"/>
    <cellStyle name="40% - Accent3 2" xfId="111"/>
    <cellStyle name="40% - Accent3 2 2" xfId="1067"/>
    <cellStyle name="40% - Accent3 2 2 2" xfId="3292"/>
    <cellStyle name="40% - Accent3 2 2 3" xfId="3291"/>
    <cellStyle name="40% - Accent3 2 3" xfId="2793"/>
    <cellStyle name="40% - Accent3 2 4" xfId="3290"/>
    <cellStyle name="40% - Accent3 3" xfId="1068"/>
    <cellStyle name="40% - Accent3 4" xfId="1069"/>
    <cellStyle name="40% - Accent3 5" xfId="1070"/>
    <cellStyle name="40% - Accent4 2" xfId="112"/>
    <cellStyle name="40% - Accent4 2 2" xfId="1071"/>
    <cellStyle name="40% - Accent4 2 2 2" xfId="3295"/>
    <cellStyle name="40% - Accent4 2 2 3" xfId="3294"/>
    <cellStyle name="40% - Accent4 2 3" xfId="2796"/>
    <cellStyle name="40% - Accent4 2 4" xfId="3293"/>
    <cellStyle name="40% - Accent4 3" xfId="1072"/>
    <cellStyle name="40% - Accent4 4" xfId="1073"/>
    <cellStyle name="40% - Accent4 5" xfId="1074"/>
    <cellStyle name="40% - Accent5 2" xfId="113"/>
    <cellStyle name="40% - Accent5 2 2" xfId="1075"/>
    <cellStyle name="40% - Accent5 2 2 2" xfId="3298"/>
    <cellStyle name="40% - Accent5 2 2 3" xfId="3297"/>
    <cellStyle name="40% - Accent5 2 3" xfId="2774"/>
    <cellStyle name="40% - Accent5 2 4" xfId="3296"/>
    <cellStyle name="40% - Accent5 3" xfId="1076"/>
    <cellStyle name="40% - Accent5 4" xfId="1077"/>
    <cellStyle name="40% - Accent5 5" xfId="1078"/>
    <cellStyle name="40% - Accent6 2" xfId="114"/>
    <cellStyle name="40% - Accent6 2 2" xfId="1079"/>
    <cellStyle name="40% - Accent6 2 2 2" xfId="3301"/>
    <cellStyle name="40% - Accent6 2 2 3" xfId="3300"/>
    <cellStyle name="40% - Accent6 2 3" xfId="2781"/>
    <cellStyle name="40% - Accent6 2 4" xfId="3299"/>
    <cellStyle name="40% - Accent6 3" xfId="1080"/>
    <cellStyle name="40% - Accent6 4" xfId="1081"/>
    <cellStyle name="40% - Accent6 5" xfId="1082"/>
    <cellStyle name="40% - アクセント 1" xfId="1083"/>
    <cellStyle name="40% - アクセント 2" xfId="1084"/>
    <cellStyle name="40% - アクセント 3" xfId="1085"/>
    <cellStyle name="40% - アクセント 4" xfId="1086"/>
    <cellStyle name="40% - アクセント 5" xfId="1087"/>
    <cellStyle name="40% - アクセント 6" xfId="1088"/>
    <cellStyle name="60 % - Aksentti1" xfId="1089"/>
    <cellStyle name="60 % - Aksentti2" xfId="1090"/>
    <cellStyle name="60 % - Aksentti3" xfId="1091"/>
    <cellStyle name="60 % - Aksentti4" xfId="1092"/>
    <cellStyle name="60 % - Aksentti5" xfId="1093"/>
    <cellStyle name="60 % - Aksentti6" xfId="1094"/>
    <cellStyle name="60 % - zvýraznenie1" xfId="22" builtinId="32" customBuiltin="1"/>
    <cellStyle name="60 % - zvýraznenie1 2" xfId="994"/>
    <cellStyle name="60 % - zvýraznenie1 3" xfId="2695"/>
    <cellStyle name="60 % - zvýraznenie2" xfId="26" builtinId="36" customBuiltin="1"/>
    <cellStyle name="60 % - zvýraznenie2 2" xfId="998"/>
    <cellStyle name="60 % - zvýraznenie2 3" xfId="2699"/>
    <cellStyle name="60 % - zvýraznenie3" xfId="30" builtinId="40" customBuiltin="1"/>
    <cellStyle name="60 % - zvýraznenie3 2" xfId="1002"/>
    <cellStyle name="60 % - zvýraznenie3 3" xfId="2703"/>
    <cellStyle name="60 % - zvýraznenie4" xfId="34" builtinId="44" customBuiltin="1"/>
    <cellStyle name="60 % - zvýraznenie4 2" xfId="1006"/>
    <cellStyle name="60 % - zvýraznenie4 3" xfId="2707"/>
    <cellStyle name="60 % - zvýraznenie5" xfId="38" builtinId="48" customBuiltin="1"/>
    <cellStyle name="60 % - zvýraznenie5 2" xfId="1010"/>
    <cellStyle name="60 % - zvýraznenie5 3" xfId="2711"/>
    <cellStyle name="60 % - zvýraznenie6" xfId="42" builtinId="52" customBuiltin="1"/>
    <cellStyle name="60 % - zvýraznenie6 2" xfId="1014"/>
    <cellStyle name="60 % - zvýraznenie6 3" xfId="2715"/>
    <cellStyle name="60% - Accent1 2" xfId="115"/>
    <cellStyle name="60% - Accent1 2 2" xfId="1095"/>
    <cellStyle name="60% - Accent1 2 2 2" xfId="3303"/>
    <cellStyle name="60% - Accent1 2 3" xfId="3302"/>
    <cellStyle name="60% - Accent1 3" xfId="1096"/>
    <cellStyle name="60% - Accent1 4" xfId="1097"/>
    <cellStyle name="60% - Accent1 5" xfId="1098"/>
    <cellStyle name="60% - Accent2 2" xfId="116"/>
    <cellStyle name="60% - Accent2 2 2" xfId="1099"/>
    <cellStyle name="60% - Accent2 2 2 2" xfId="3305"/>
    <cellStyle name="60% - Accent2 2 3" xfId="3304"/>
    <cellStyle name="60% - Accent2 3" xfId="1100"/>
    <cellStyle name="60% - Accent2 4" xfId="1101"/>
    <cellStyle name="60% - Accent2 5" xfId="1102"/>
    <cellStyle name="60% - Accent3 2" xfId="117"/>
    <cellStyle name="60% - Accent3 2 2" xfId="1103"/>
    <cellStyle name="60% - Accent3 2 2 2" xfId="3307"/>
    <cellStyle name="60% - Accent3 2 3" xfId="3306"/>
    <cellStyle name="60% - Accent3 3" xfId="1104"/>
    <cellStyle name="60% - Accent3 4" xfId="1105"/>
    <cellStyle name="60% - Accent3 5" xfId="1106"/>
    <cellStyle name="60% - Accent4 2" xfId="118"/>
    <cellStyle name="60% - Accent4 2 2" xfId="1107"/>
    <cellStyle name="60% - Accent4 2 2 2" xfId="3309"/>
    <cellStyle name="60% - Accent4 2 3" xfId="3308"/>
    <cellStyle name="60% - Accent4 3" xfId="1108"/>
    <cellStyle name="60% - Accent4 4" xfId="1109"/>
    <cellStyle name="60% - Accent4 5" xfId="1110"/>
    <cellStyle name="60% - Accent5 2" xfId="119"/>
    <cellStyle name="60% - Accent5 2 2" xfId="1111"/>
    <cellStyle name="60% - Accent5 2 2 2" xfId="3311"/>
    <cellStyle name="60% - Accent5 2 3" xfId="3310"/>
    <cellStyle name="60% - Accent5 3" xfId="1112"/>
    <cellStyle name="60% - Accent5 4" xfId="1113"/>
    <cellStyle name="60% - Accent5 5" xfId="1114"/>
    <cellStyle name="60% - Accent6 2" xfId="120"/>
    <cellStyle name="60% - Accent6 2 2" xfId="1115"/>
    <cellStyle name="60% - Accent6 2 2 2" xfId="3313"/>
    <cellStyle name="60% - Accent6 2 3" xfId="3312"/>
    <cellStyle name="60% - Accent6 3" xfId="1116"/>
    <cellStyle name="60% - Accent6 4" xfId="1117"/>
    <cellStyle name="60% - Accent6 5" xfId="1118"/>
    <cellStyle name="60% - アクセント 1" xfId="1119"/>
    <cellStyle name="60% - アクセント 2" xfId="1120"/>
    <cellStyle name="60% - アクセント 3" xfId="1121"/>
    <cellStyle name="60% - アクセント 4" xfId="1122"/>
    <cellStyle name="60% - アクセント 5" xfId="1123"/>
    <cellStyle name="60% - アクセント 6" xfId="1124"/>
    <cellStyle name="Accent1 2" xfId="121"/>
    <cellStyle name="Accent1 2 2" xfId="1125"/>
    <cellStyle name="Accent1 2 2 2" xfId="3315"/>
    <cellStyle name="Accent1 2 3" xfId="3314"/>
    <cellStyle name="Accent1 3" xfId="1126"/>
    <cellStyle name="Accent1 4" xfId="1127"/>
    <cellStyle name="Accent1 5" xfId="1128"/>
    <cellStyle name="Accent2 2" xfId="122"/>
    <cellStyle name="Accent2 2 2" xfId="1129"/>
    <cellStyle name="Accent2 2 2 2" xfId="3317"/>
    <cellStyle name="Accent2 2 3" xfId="3316"/>
    <cellStyle name="Accent2 3" xfId="1130"/>
    <cellStyle name="Accent2 4" xfId="1131"/>
    <cellStyle name="Accent2 5" xfId="1132"/>
    <cellStyle name="Accent3 2" xfId="123"/>
    <cellStyle name="Accent3 2 2" xfId="1133"/>
    <cellStyle name="Accent3 2 2 2" xfId="3319"/>
    <cellStyle name="Accent3 2 3" xfId="3318"/>
    <cellStyle name="Accent3 3" xfId="1134"/>
    <cellStyle name="Accent3 4" xfId="1135"/>
    <cellStyle name="Accent3 5" xfId="1136"/>
    <cellStyle name="Accent4 2" xfId="124"/>
    <cellStyle name="Accent4 2 2" xfId="1137"/>
    <cellStyle name="Accent4 2 2 2" xfId="3321"/>
    <cellStyle name="Accent4 2 3" xfId="3320"/>
    <cellStyle name="Accent4 3" xfId="1138"/>
    <cellStyle name="Accent4 4" xfId="1139"/>
    <cellStyle name="Accent4 5" xfId="1140"/>
    <cellStyle name="Accent5 2" xfId="125"/>
    <cellStyle name="Accent5 2 2" xfId="1141"/>
    <cellStyle name="Accent5 2 2 2" xfId="3323"/>
    <cellStyle name="Accent5 2 3" xfId="3322"/>
    <cellStyle name="Accent5 3" xfId="1142"/>
    <cellStyle name="Accent5 4" xfId="1143"/>
    <cellStyle name="Accent5 5" xfId="1144"/>
    <cellStyle name="Accent6 2" xfId="126"/>
    <cellStyle name="Accent6 2 2" xfId="1145"/>
    <cellStyle name="Accent6 2 2 2" xfId="3325"/>
    <cellStyle name="Accent6 2 3" xfId="3324"/>
    <cellStyle name="Accent6 3" xfId="1146"/>
    <cellStyle name="Accent6 4" xfId="1147"/>
    <cellStyle name="Accent6 5" xfId="1148"/>
    <cellStyle name="Aksentti1" xfId="1149"/>
    <cellStyle name="Aksentti2" xfId="1150"/>
    <cellStyle name="Aksentti3" xfId="1151"/>
    <cellStyle name="Aksentti4" xfId="1152"/>
    <cellStyle name="Aksentti5" xfId="1153"/>
    <cellStyle name="Aksentti6" xfId="1154"/>
    <cellStyle name="annee semestre" xfId="822"/>
    <cellStyle name="annee semestre 2" xfId="3326"/>
    <cellStyle name="annee semestre 2 2" xfId="3327"/>
    <cellStyle name="annee semestre 2 2 2" xfId="3328"/>
    <cellStyle name="annee semestre 2 2 2 2" xfId="3329"/>
    <cellStyle name="annee semestre 2 2 2 2 2" xfId="11605"/>
    <cellStyle name="annee semestre 2 2 2 2 3" xfId="16970"/>
    <cellStyle name="annee semestre 2 2 2 3" xfId="11604"/>
    <cellStyle name="annee semestre 2 2 2 4" xfId="16971"/>
    <cellStyle name="annee semestre 2 2 3" xfId="3330"/>
    <cellStyle name="annee semestre 2 2 3 2" xfId="11606"/>
    <cellStyle name="annee semestre 2 2 3 3" xfId="16969"/>
    <cellStyle name="annee semestre 2 2 4" xfId="11603"/>
    <cellStyle name="annee semestre 2 2 5" xfId="16972"/>
    <cellStyle name="annee semestre 2 3" xfId="3331"/>
    <cellStyle name="annee semestre 2 3 2" xfId="3332"/>
    <cellStyle name="annee semestre 2 3 2 2" xfId="11608"/>
    <cellStyle name="annee semestre 2 3 2 3" xfId="16967"/>
    <cellStyle name="annee semestre 2 3 3" xfId="11607"/>
    <cellStyle name="annee semestre 2 3 4" xfId="16968"/>
    <cellStyle name="annee semestre 2 4" xfId="3333"/>
    <cellStyle name="annee semestre 2 4 2" xfId="11609"/>
    <cellStyle name="annee semestre 2 4 3" xfId="16966"/>
    <cellStyle name="annee semestre 2 5" xfId="11602"/>
    <cellStyle name="annee semestre 2 6" xfId="16973"/>
    <cellStyle name="annee semestre 3" xfId="3334"/>
    <cellStyle name="annee semestre 3 2" xfId="3335"/>
    <cellStyle name="annee semestre 3 2 2" xfId="11611"/>
    <cellStyle name="annee semestre 3 2 3" xfId="16964"/>
    <cellStyle name="annee semestre 3 3" xfId="11610"/>
    <cellStyle name="annee semestre 3 4" xfId="16965"/>
    <cellStyle name="annee semestre 4" xfId="3336"/>
    <cellStyle name="annee semestre 4 2" xfId="11612"/>
    <cellStyle name="annee semestre 4 3" xfId="16963"/>
    <cellStyle name="annee semestre 5" xfId="11601"/>
    <cellStyle name="annee semestre 6" xfId="16974"/>
    <cellStyle name="AZ1" xfId="2669"/>
    <cellStyle name="Bad 2" xfId="127"/>
    <cellStyle name="Bad 2 2" xfId="1155"/>
    <cellStyle name="Bad 2 2 2" xfId="3338"/>
    <cellStyle name="Bad 2 3" xfId="3337"/>
    <cellStyle name="Bad 3" xfId="128"/>
    <cellStyle name="Bad 3 2" xfId="1156"/>
    <cellStyle name="Bad 4" xfId="1157"/>
    <cellStyle name="Bad 5" xfId="1158"/>
    <cellStyle name="bin" xfId="129"/>
    <cellStyle name="bin 2" xfId="3339"/>
    <cellStyle name="bin 3" xfId="3340"/>
    <cellStyle name="bin 4" xfId="3341"/>
    <cellStyle name="bin 5" xfId="3342"/>
    <cellStyle name="bin 6" xfId="3343"/>
    <cellStyle name="bin 7" xfId="3344"/>
    <cellStyle name="bin 8" xfId="3345"/>
    <cellStyle name="bin 9" xfId="3346"/>
    <cellStyle name="blue" xfId="130"/>
    <cellStyle name="blue 2" xfId="3348"/>
    <cellStyle name="blue 3" xfId="3347"/>
    <cellStyle name="Ç¥ÁØ_ENRL2" xfId="131"/>
    <cellStyle name="caché" xfId="823"/>
    <cellStyle name="Calculation 2" xfId="132"/>
    <cellStyle name="Calculation 2 2" xfId="1159"/>
    <cellStyle name="Calculation 2 2 2" xfId="3350"/>
    <cellStyle name="Calculation 2 3" xfId="3349"/>
    <cellStyle name="Calculation 3" xfId="1160"/>
    <cellStyle name="Calculation 4" xfId="1161"/>
    <cellStyle name="Calculation 5" xfId="1162"/>
    <cellStyle name="cell" xfId="133"/>
    <cellStyle name="cell 10" xfId="3352"/>
    <cellStyle name="cell 10 2" xfId="3353"/>
    <cellStyle name="cell 10 2 2" xfId="3354"/>
    <cellStyle name="cell 10 2 2 2" xfId="11633"/>
    <cellStyle name="cell 10 2 2 3" xfId="16959"/>
    <cellStyle name="cell 10 2 3" xfId="11632"/>
    <cellStyle name="cell 10 2 4" xfId="16960"/>
    <cellStyle name="cell 10 3" xfId="3355"/>
    <cellStyle name="cell 10 3 2" xfId="11634"/>
    <cellStyle name="cell 10 3 3" xfId="16958"/>
    <cellStyle name="cell 10 4" xfId="11631"/>
    <cellStyle name="cell 10 5" xfId="16961"/>
    <cellStyle name="cell 11" xfId="3356"/>
    <cellStyle name="cell 11 2" xfId="3357"/>
    <cellStyle name="cell 11 2 2" xfId="11636"/>
    <cellStyle name="cell 11 2 3" xfId="16956"/>
    <cellStyle name="cell 11 3" xfId="11635"/>
    <cellStyle name="cell 11 4" xfId="16957"/>
    <cellStyle name="cell 12" xfId="3358"/>
    <cellStyle name="cell 12 2" xfId="11637"/>
    <cellStyle name="cell 12 3" xfId="16955"/>
    <cellStyle name="cell 13" xfId="11630"/>
    <cellStyle name="cell 14" xfId="16962"/>
    <cellStyle name="cell 15" xfId="3351"/>
    <cellStyle name="cell 2" xfId="134"/>
    <cellStyle name="cell 2 2" xfId="135"/>
    <cellStyle name="cell 2 2 2" xfId="3361"/>
    <cellStyle name="cell 2 2 2 2" xfId="3362"/>
    <cellStyle name="cell 2 2 2 2 2" xfId="11641"/>
    <cellStyle name="cell 2 2 2 2 3" xfId="16951"/>
    <cellStyle name="cell 2 2 2 3" xfId="11640"/>
    <cellStyle name="cell 2 2 2 4" xfId="16952"/>
    <cellStyle name="cell 2 2 3" xfId="3363"/>
    <cellStyle name="cell 2 2 3 2" xfId="11642"/>
    <cellStyle name="cell 2 2 3 3" xfId="16950"/>
    <cellStyle name="cell 2 2 4" xfId="11639"/>
    <cellStyle name="cell 2 2 5" xfId="16953"/>
    <cellStyle name="cell 2 2 6" xfId="3360"/>
    <cellStyle name="cell 2 3" xfId="3364"/>
    <cellStyle name="cell 2 3 2" xfId="3365"/>
    <cellStyle name="cell 2 3 2 2" xfId="11644"/>
    <cellStyle name="cell 2 3 2 3" xfId="16948"/>
    <cellStyle name="cell 2 3 3" xfId="11643"/>
    <cellStyle name="cell 2 3 4" xfId="16949"/>
    <cellStyle name="cell 2 4" xfId="3366"/>
    <cellStyle name="cell 2 4 2" xfId="11645"/>
    <cellStyle name="cell 2 4 3" xfId="16947"/>
    <cellStyle name="cell 2 5" xfId="11638"/>
    <cellStyle name="cell 2 6" xfId="16954"/>
    <cellStyle name="cell 2 7" xfId="3359"/>
    <cellStyle name="cell 3" xfId="136"/>
    <cellStyle name="cell 3 2" xfId="137"/>
    <cellStyle name="cell 3 2 2" xfId="3369"/>
    <cellStyle name="cell 3 2 2 2" xfId="3370"/>
    <cellStyle name="cell 3 2 2 2 2" xfId="3371"/>
    <cellStyle name="cell 3 2 2 2 2 2" xfId="11650"/>
    <cellStyle name="cell 3 2 2 2 2 3" xfId="16942"/>
    <cellStyle name="cell 3 2 2 2 3" xfId="11649"/>
    <cellStyle name="cell 3 2 2 2 4" xfId="16943"/>
    <cellStyle name="cell 3 2 2 3" xfId="3372"/>
    <cellStyle name="cell 3 2 2 3 2" xfId="11651"/>
    <cellStyle name="cell 3 2 2 3 3" xfId="16941"/>
    <cellStyle name="cell 3 2 2 4" xfId="11648"/>
    <cellStyle name="cell 3 2 2 5" xfId="16944"/>
    <cellStyle name="cell 3 2 3" xfId="3373"/>
    <cellStyle name="cell 3 2 3 2" xfId="3374"/>
    <cellStyle name="cell 3 2 3 2 2" xfId="11653"/>
    <cellStyle name="cell 3 2 3 2 3" xfId="16939"/>
    <cellStyle name="cell 3 2 3 3" xfId="11652"/>
    <cellStyle name="cell 3 2 3 4" xfId="16940"/>
    <cellStyle name="cell 3 2 4" xfId="3375"/>
    <cellStyle name="cell 3 2 4 2" xfId="11654"/>
    <cellStyle name="cell 3 2 4 3" xfId="16938"/>
    <cellStyle name="cell 3 2 5" xfId="11647"/>
    <cellStyle name="cell 3 2 6" xfId="16945"/>
    <cellStyle name="cell 3 2 7" xfId="3368"/>
    <cellStyle name="cell 3 3" xfId="138"/>
    <cellStyle name="cell 3 3 2" xfId="3377"/>
    <cellStyle name="cell 3 3 2 2" xfId="3378"/>
    <cellStyle name="cell 3 3 2 2 2" xfId="3379"/>
    <cellStyle name="cell 3 3 2 2 2 2" xfId="11658"/>
    <cellStyle name="cell 3 3 2 2 2 3" xfId="16934"/>
    <cellStyle name="cell 3 3 2 2 3" xfId="11657"/>
    <cellStyle name="cell 3 3 2 2 4" xfId="16935"/>
    <cellStyle name="cell 3 3 2 3" xfId="3380"/>
    <cellStyle name="cell 3 3 2 3 2" xfId="11659"/>
    <cellStyle name="cell 3 3 2 3 3" xfId="16933"/>
    <cellStyle name="cell 3 3 2 4" xfId="11656"/>
    <cellStyle name="cell 3 3 2 5" xfId="16936"/>
    <cellStyle name="cell 3 3 3" xfId="3381"/>
    <cellStyle name="cell 3 3 3 2" xfId="3382"/>
    <cellStyle name="cell 3 3 3 2 2" xfId="11661"/>
    <cellStyle name="cell 3 3 3 2 3" xfId="16931"/>
    <cellStyle name="cell 3 3 3 3" xfId="11660"/>
    <cellStyle name="cell 3 3 3 4" xfId="16932"/>
    <cellStyle name="cell 3 3 4" xfId="3383"/>
    <cellStyle name="cell 3 3 4 2" xfId="11662"/>
    <cellStyle name="cell 3 3 4 3" xfId="16930"/>
    <cellStyle name="cell 3 3 5" xfId="11655"/>
    <cellStyle name="cell 3 3 6" xfId="16937"/>
    <cellStyle name="cell 3 3 7" xfId="3376"/>
    <cellStyle name="cell 3 4" xfId="3384"/>
    <cellStyle name="cell 3 4 2" xfId="3385"/>
    <cellStyle name="cell 3 4 2 2" xfId="3386"/>
    <cellStyle name="cell 3 4 2 2 2" xfId="11665"/>
    <cellStyle name="cell 3 4 2 2 3" xfId="16927"/>
    <cellStyle name="cell 3 4 2 3" xfId="11664"/>
    <cellStyle name="cell 3 4 2 4" xfId="16928"/>
    <cellStyle name="cell 3 4 3" xfId="3387"/>
    <cellStyle name="cell 3 4 3 2" xfId="11666"/>
    <cellStyle name="cell 3 4 3 3" xfId="16926"/>
    <cellStyle name="cell 3 4 4" xfId="11663"/>
    <cellStyle name="cell 3 4 5" xfId="16929"/>
    <cellStyle name="cell 3 5" xfId="3388"/>
    <cellStyle name="cell 3 5 2" xfId="3389"/>
    <cellStyle name="cell 3 5 2 2" xfId="11668"/>
    <cellStyle name="cell 3 5 2 3" xfId="16924"/>
    <cellStyle name="cell 3 5 3" xfId="11667"/>
    <cellStyle name="cell 3 5 4" xfId="16925"/>
    <cellStyle name="cell 3 6" xfId="3390"/>
    <cellStyle name="cell 3 6 2" xfId="11669"/>
    <cellStyle name="cell 3 6 3" xfId="16923"/>
    <cellStyle name="cell 3 7" xfId="11646"/>
    <cellStyle name="cell 3 8" xfId="16946"/>
    <cellStyle name="cell 3 9" xfId="3367"/>
    <cellStyle name="cell 4" xfId="139"/>
    <cellStyle name="cell 4 2" xfId="140"/>
    <cellStyle name="cell 4 2 2" xfId="3393"/>
    <cellStyle name="cell 4 2 2 2" xfId="3394"/>
    <cellStyle name="cell 4 2 2 2 2" xfId="3395"/>
    <cellStyle name="cell 4 2 2 2 2 2" xfId="11674"/>
    <cellStyle name="cell 4 2 2 2 2 3" xfId="16918"/>
    <cellStyle name="cell 4 2 2 2 3" xfId="11673"/>
    <cellStyle name="cell 4 2 2 2 4" xfId="16919"/>
    <cellStyle name="cell 4 2 2 3" xfId="3396"/>
    <cellStyle name="cell 4 2 2 3 2" xfId="11675"/>
    <cellStyle name="cell 4 2 2 3 3" xfId="16917"/>
    <cellStyle name="cell 4 2 2 4" xfId="11672"/>
    <cellStyle name="cell 4 2 2 5" xfId="16920"/>
    <cellStyle name="cell 4 2 3" xfId="3397"/>
    <cellStyle name="cell 4 2 3 2" xfId="3398"/>
    <cellStyle name="cell 4 2 3 2 2" xfId="11677"/>
    <cellStyle name="cell 4 2 3 2 3" xfId="16915"/>
    <cellStyle name="cell 4 2 3 3" xfId="11676"/>
    <cellStyle name="cell 4 2 3 4" xfId="16916"/>
    <cellStyle name="cell 4 2 4" xfId="3399"/>
    <cellStyle name="cell 4 2 4 2" xfId="11678"/>
    <cellStyle name="cell 4 2 4 3" xfId="16914"/>
    <cellStyle name="cell 4 2 5" xfId="11671"/>
    <cellStyle name="cell 4 2 6" xfId="16921"/>
    <cellStyle name="cell 4 2 7" xfId="3392"/>
    <cellStyle name="cell 4 3" xfId="141"/>
    <cellStyle name="cell 4 3 2" xfId="3401"/>
    <cellStyle name="cell 4 3 2 2" xfId="3402"/>
    <cellStyle name="cell 4 3 2 2 2" xfId="3403"/>
    <cellStyle name="cell 4 3 2 2 2 2" xfId="11682"/>
    <cellStyle name="cell 4 3 2 2 2 3" xfId="16910"/>
    <cellStyle name="cell 4 3 2 2 3" xfId="11681"/>
    <cellStyle name="cell 4 3 2 2 4" xfId="16911"/>
    <cellStyle name="cell 4 3 2 3" xfId="3404"/>
    <cellStyle name="cell 4 3 2 3 2" xfId="11683"/>
    <cellStyle name="cell 4 3 2 3 3" xfId="16909"/>
    <cellStyle name="cell 4 3 2 4" xfId="11680"/>
    <cellStyle name="cell 4 3 2 5" xfId="16912"/>
    <cellStyle name="cell 4 3 3" xfId="3405"/>
    <cellStyle name="cell 4 3 3 2" xfId="3406"/>
    <cellStyle name="cell 4 3 3 2 2" xfId="11685"/>
    <cellStyle name="cell 4 3 3 2 3" xfId="16907"/>
    <cellStyle name="cell 4 3 3 3" xfId="11684"/>
    <cellStyle name="cell 4 3 3 4" xfId="16908"/>
    <cellStyle name="cell 4 3 4" xfId="3407"/>
    <cellStyle name="cell 4 3 4 2" xfId="11686"/>
    <cellStyle name="cell 4 3 4 3" xfId="16906"/>
    <cellStyle name="cell 4 3 5" xfId="11679"/>
    <cellStyle name="cell 4 3 6" xfId="16913"/>
    <cellStyle name="cell 4 3 7" xfId="3400"/>
    <cellStyle name="cell 4 4" xfId="3408"/>
    <cellStyle name="cell 4 4 2" xfId="3409"/>
    <cellStyle name="cell 4 4 2 2" xfId="3410"/>
    <cellStyle name="cell 4 4 2 2 2" xfId="11689"/>
    <cellStyle name="cell 4 4 2 2 3" xfId="16903"/>
    <cellStyle name="cell 4 4 2 3" xfId="11688"/>
    <cellStyle name="cell 4 4 2 4" xfId="16904"/>
    <cellStyle name="cell 4 4 3" xfId="3411"/>
    <cellStyle name="cell 4 4 3 2" xfId="11690"/>
    <cellStyle name="cell 4 4 3 3" xfId="16902"/>
    <cellStyle name="cell 4 4 4" xfId="11687"/>
    <cellStyle name="cell 4 4 5" xfId="16905"/>
    <cellStyle name="cell 4 5" xfId="3412"/>
    <cellStyle name="cell 4 5 2" xfId="3413"/>
    <cellStyle name="cell 4 5 2 2" xfId="11692"/>
    <cellStyle name="cell 4 5 2 3" xfId="16900"/>
    <cellStyle name="cell 4 5 3" xfId="11691"/>
    <cellStyle name="cell 4 5 4" xfId="16901"/>
    <cellStyle name="cell 4 6" xfId="3414"/>
    <cellStyle name="cell 4 6 2" xfId="11693"/>
    <cellStyle name="cell 4 6 3" xfId="16899"/>
    <cellStyle name="cell 4 7" xfId="11670"/>
    <cellStyle name="cell 4 8" xfId="16922"/>
    <cellStyle name="cell 4 9" xfId="3391"/>
    <cellStyle name="cell 5" xfId="142"/>
    <cellStyle name="cell 5 2" xfId="3416"/>
    <cellStyle name="cell 5 2 2" xfId="3417"/>
    <cellStyle name="cell 5 2 2 2" xfId="3418"/>
    <cellStyle name="cell 5 2 2 2 2" xfId="11697"/>
    <cellStyle name="cell 5 2 2 2 3" xfId="16895"/>
    <cellStyle name="cell 5 2 2 3" xfId="11696"/>
    <cellStyle name="cell 5 2 2 4" xfId="16896"/>
    <cellStyle name="cell 5 2 3" xfId="3419"/>
    <cellStyle name="cell 5 2 3 2" xfId="11698"/>
    <cellStyle name="cell 5 2 3 3" xfId="16894"/>
    <cellStyle name="cell 5 2 4" xfId="11695"/>
    <cellStyle name="cell 5 2 5" xfId="16897"/>
    <cellStyle name="cell 5 3" xfId="3420"/>
    <cellStyle name="cell 5 3 2" xfId="3421"/>
    <cellStyle name="cell 5 3 2 2" xfId="11700"/>
    <cellStyle name="cell 5 3 2 3" xfId="16892"/>
    <cellStyle name="cell 5 3 3" xfId="11699"/>
    <cellStyle name="cell 5 3 4" xfId="16893"/>
    <cellStyle name="cell 5 4" xfId="3422"/>
    <cellStyle name="cell 5 4 2" xfId="11701"/>
    <cellStyle name="cell 5 4 3" xfId="16891"/>
    <cellStyle name="cell 5 5" xfId="11694"/>
    <cellStyle name="cell 5 6" xfId="16898"/>
    <cellStyle name="cell 5 7" xfId="3415"/>
    <cellStyle name="cell 6" xfId="143"/>
    <cellStyle name="cell 6 2" xfId="3424"/>
    <cellStyle name="cell 6 2 2" xfId="3425"/>
    <cellStyle name="cell 6 2 2 2" xfId="3426"/>
    <cellStyle name="cell 6 2 2 2 2" xfId="11705"/>
    <cellStyle name="cell 6 2 2 2 3" xfId="16887"/>
    <cellStyle name="cell 6 2 2 3" xfId="11704"/>
    <cellStyle name="cell 6 2 2 4" xfId="16888"/>
    <cellStyle name="cell 6 2 3" xfId="3427"/>
    <cellStyle name="cell 6 2 3 2" xfId="11706"/>
    <cellStyle name="cell 6 2 3 3" xfId="16886"/>
    <cellStyle name="cell 6 2 4" xfId="11703"/>
    <cellStyle name="cell 6 2 5" xfId="16889"/>
    <cellStyle name="cell 6 3" xfId="3428"/>
    <cellStyle name="cell 6 3 2" xfId="3429"/>
    <cellStyle name="cell 6 3 2 2" xfId="11708"/>
    <cellStyle name="cell 6 3 2 3" xfId="16884"/>
    <cellStyle name="cell 6 3 3" xfId="11707"/>
    <cellStyle name="cell 6 3 4" xfId="16885"/>
    <cellStyle name="cell 6 4" xfId="3430"/>
    <cellStyle name="cell 6 4 2" xfId="11709"/>
    <cellStyle name="cell 6 4 3" xfId="16883"/>
    <cellStyle name="cell 6 5" xfId="11702"/>
    <cellStyle name="cell 6 6" xfId="16890"/>
    <cellStyle name="cell 6 7" xfId="3423"/>
    <cellStyle name="cell 7" xfId="3431"/>
    <cellStyle name="cell 7 2" xfId="3432"/>
    <cellStyle name="cell 7 2 2" xfId="3433"/>
    <cellStyle name="cell 7 2 2 2" xfId="3434"/>
    <cellStyle name="cell 7 2 2 2 2" xfId="11713"/>
    <cellStyle name="cell 7 2 2 2 3" xfId="16879"/>
    <cellStyle name="cell 7 2 2 3" xfId="11712"/>
    <cellStyle name="cell 7 2 2 4" xfId="16880"/>
    <cellStyle name="cell 7 2 3" xfId="3435"/>
    <cellStyle name="cell 7 2 3 2" xfId="11714"/>
    <cellStyle name="cell 7 2 3 3" xfId="16878"/>
    <cellStyle name="cell 7 2 4" xfId="11711"/>
    <cellStyle name="cell 7 2 5" xfId="16881"/>
    <cellStyle name="cell 7 3" xfId="3436"/>
    <cellStyle name="cell 7 3 2" xfId="3437"/>
    <cellStyle name="cell 7 3 2 2" xfId="11716"/>
    <cellStyle name="cell 7 3 2 3" xfId="16876"/>
    <cellStyle name="cell 7 3 3" xfId="11715"/>
    <cellStyle name="cell 7 3 4" xfId="16877"/>
    <cellStyle name="cell 7 4" xfId="3438"/>
    <cellStyle name="cell 7 4 2" xfId="11717"/>
    <cellStyle name="cell 7 4 3" xfId="16875"/>
    <cellStyle name="cell 7 5" xfId="11710"/>
    <cellStyle name="cell 7 6" xfId="16882"/>
    <cellStyle name="cell 8" xfId="3439"/>
    <cellStyle name="cell 8 2" xfId="3440"/>
    <cellStyle name="cell 8 2 2" xfId="3441"/>
    <cellStyle name="cell 8 2 2 2" xfId="3442"/>
    <cellStyle name="cell 8 2 2 2 2" xfId="11721"/>
    <cellStyle name="cell 8 2 2 2 3" xfId="16871"/>
    <cellStyle name="cell 8 2 2 3" xfId="11720"/>
    <cellStyle name="cell 8 2 2 4" xfId="16872"/>
    <cellStyle name="cell 8 2 3" xfId="3443"/>
    <cellStyle name="cell 8 2 3 2" xfId="11722"/>
    <cellStyle name="cell 8 2 3 3" xfId="16870"/>
    <cellStyle name="cell 8 2 4" xfId="11719"/>
    <cellStyle name="cell 8 2 5" xfId="16873"/>
    <cellStyle name="cell 8 3" xfId="3444"/>
    <cellStyle name="cell 8 3 2" xfId="3445"/>
    <cellStyle name="cell 8 3 2 2" xfId="11724"/>
    <cellStyle name="cell 8 3 2 3" xfId="16868"/>
    <cellStyle name="cell 8 3 3" xfId="11723"/>
    <cellStyle name="cell 8 3 4" xfId="16869"/>
    <cellStyle name="cell 8 4" xfId="3446"/>
    <cellStyle name="cell 8 4 2" xfId="11725"/>
    <cellStyle name="cell 8 4 3" xfId="16867"/>
    <cellStyle name="cell 8 5" xfId="11718"/>
    <cellStyle name="cell 8 6" xfId="16874"/>
    <cellStyle name="cell 9" xfId="3447"/>
    <cellStyle name="cell 9 2" xfId="3448"/>
    <cellStyle name="cell 9 2 2" xfId="3449"/>
    <cellStyle name="cell 9 2 2 2" xfId="3450"/>
    <cellStyle name="cell 9 2 2 2 2" xfId="11729"/>
    <cellStyle name="cell 9 2 2 2 3" xfId="16863"/>
    <cellStyle name="cell 9 2 2 3" xfId="11728"/>
    <cellStyle name="cell 9 2 2 4" xfId="16864"/>
    <cellStyle name="cell 9 2 3" xfId="3451"/>
    <cellStyle name="cell 9 2 3 2" xfId="11730"/>
    <cellStyle name="cell 9 2 3 3" xfId="16862"/>
    <cellStyle name="cell 9 2 4" xfId="11727"/>
    <cellStyle name="cell 9 2 5" xfId="16865"/>
    <cellStyle name="cell 9 3" xfId="3452"/>
    <cellStyle name="cell 9 3 2" xfId="3453"/>
    <cellStyle name="cell 9 3 2 2" xfId="11732"/>
    <cellStyle name="cell 9 3 2 3" xfId="16860"/>
    <cellStyle name="cell 9 3 3" xfId="11731"/>
    <cellStyle name="cell 9 3 4" xfId="16861"/>
    <cellStyle name="cell 9 4" xfId="3454"/>
    <cellStyle name="cell 9 4 2" xfId="11733"/>
    <cellStyle name="cell 9 4 3" xfId="16859"/>
    <cellStyle name="cell 9 5" xfId="11726"/>
    <cellStyle name="cell 9 6" xfId="16866"/>
    <cellStyle name="Code additions" xfId="145"/>
    <cellStyle name="Code additions 10" xfId="16858"/>
    <cellStyle name="Code additions 11" xfId="3457"/>
    <cellStyle name="Code additions 2" xfId="146"/>
    <cellStyle name="Code additions 2 2" xfId="147"/>
    <cellStyle name="Code additions 2 2 2" xfId="3460"/>
    <cellStyle name="Code additions 2 2 2 2" xfId="3461"/>
    <cellStyle name="Code additions 2 2 2 2 2" xfId="14855"/>
    <cellStyle name="Code additions 2 2 2 2 3" xfId="16854"/>
    <cellStyle name="Code additions 2 2 2 3" xfId="14856"/>
    <cellStyle name="Code additions 2 2 2 4" xfId="16855"/>
    <cellStyle name="Code additions 2 2 3" xfId="3462"/>
    <cellStyle name="Code additions 2 2 3 2" xfId="14854"/>
    <cellStyle name="Code additions 2 2 3 3" xfId="16853"/>
    <cellStyle name="Code additions 2 2 4" xfId="14857"/>
    <cellStyle name="Code additions 2 2 5" xfId="16856"/>
    <cellStyle name="Code additions 2 2 6" xfId="3459"/>
    <cellStyle name="Code additions 2 3" xfId="148"/>
    <cellStyle name="Code additions 2 3 2" xfId="3464"/>
    <cellStyle name="Code additions 2 3 2 2" xfId="3465"/>
    <cellStyle name="Code additions 2 3 2 2 2" xfId="14851"/>
    <cellStyle name="Code additions 2 3 2 2 3" xfId="16850"/>
    <cellStyle name="Code additions 2 3 2 3" xfId="14852"/>
    <cellStyle name="Code additions 2 3 2 4" xfId="16851"/>
    <cellStyle name="Code additions 2 3 3" xfId="3466"/>
    <cellStyle name="Code additions 2 3 3 2" xfId="14850"/>
    <cellStyle name="Code additions 2 3 3 3" xfId="16849"/>
    <cellStyle name="Code additions 2 3 4" xfId="14853"/>
    <cellStyle name="Code additions 2 3 5" xfId="16852"/>
    <cellStyle name="Code additions 2 3 6" xfId="3463"/>
    <cellStyle name="Code additions 2 4" xfId="3467"/>
    <cellStyle name="Code additions 2 4 2" xfId="3468"/>
    <cellStyle name="Code additions 2 4 2 2" xfId="14848"/>
    <cellStyle name="Code additions 2 4 2 3" xfId="16847"/>
    <cellStyle name="Code additions 2 4 3" xfId="14849"/>
    <cellStyle name="Code additions 2 4 4" xfId="16848"/>
    <cellStyle name="Code additions 2 5" xfId="3469"/>
    <cellStyle name="Code additions 2 5 2" xfId="14847"/>
    <cellStyle name="Code additions 2 5 3" xfId="16846"/>
    <cellStyle name="Code additions 2 6" xfId="14858"/>
    <cellStyle name="Code additions 2 7" xfId="16857"/>
    <cellStyle name="Code additions 2 8" xfId="3458"/>
    <cellStyle name="Code additions 3" xfId="149"/>
    <cellStyle name="Code additions 3 2" xfId="150"/>
    <cellStyle name="Code additions 3 2 2" xfId="3472"/>
    <cellStyle name="Code additions 3 2 2 2" xfId="3473"/>
    <cellStyle name="Code additions 3 2 2 2 2" xfId="14843"/>
    <cellStyle name="Code additions 3 2 2 2 3" xfId="16842"/>
    <cellStyle name="Code additions 3 2 2 3" xfId="14844"/>
    <cellStyle name="Code additions 3 2 2 4" xfId="16843"/>
    <cellStyle name="Code additions 3 2 3" xfId="3474"/>
    <cellStyle name="Code additions 3 2 3 2" xfId="14842"/>
    <cellStyle name="Code additions 3 2 3 3" xfId="16841"/>
    <cellStyle name="Code additions 3 2 4" xfId="14845"/>
    <cellStyle name="Code additions 3 2 5" xfId="16844"/>
    <cellStyle name="Code additions 3 2 6" xfId="3471"/>
    <cellStyle name="Code additions 3 3" xfId="151"/>
    <cellStyle name="Code additions 3 3 2" xfId="3476"/>
    <cellStyle name="Code additions 3 3 2 2" xfId="3477"/>
    <cellStyle name="Code additions 3 3 2 2 2" xfId="14839"/>
    <cellStyle name="Code additions 3 3 2 2 3" xfId="16838"/>
    <cellStyle name="Code additions 3 3 2 3" xfId="14840"/>
    <cellStyle name="Code additions 3 3 2 4" xfId="16839"/>
    <cellStyle name="Code additions 3 3 3" xfId="3478"/>
    <cellStyle name="Code additions 3 3 3 2" xfId="14838"/>
    <cellStyle name="Code additions 3 3 3 3" xfId="16837"/>
    <cellStyle name="Code additions 3 3 4" xfId="14841"/>
    <cellStyle name="Code additions 3 3 5" xfId="16840"/>
    <cellStyle name="Code additions 3 3 6" xfId="3475"/>
    <cellStyle name="Code additions 3 4" xfId="3479"/>
    <cellStyle name="Code additions 3 4 2" xfId="3480"/>
    <cellStyle name="Code additions 3 4 2 2" xfId="14836"/>
    <cellStyle name="Code additions 3 4 2 3" xfId="16835"/>
    <cellStyle name="Code additions 3 4 3" xfId="14837"/>
    <cellStyle name="Code additions 3 4 4" xfId="16836"/>
    <cellStyle name="Code additions 3 5" xfId="3481"/>
    <cellStyle name="Code additions 3 5 2" xfId="14835"/>
    <cellStyle name="Code additions 3 5 3" xfId="16834"/>
    <cellStyle name="Code additions 3 6" xfId="14846"/>
    <cellStyle name="Code additions 3 7" xfId="16845"/>
    <cellStyle name="Code additions 3 8" xfId="3470"/>
    <cellStyle name="Code additions 4" xfId="152"/>
    <cellStyle name="Code additions 4 2" xfId="153"/>
    <cellStyle name="Code additions 4 2 2" xfId="3484"/>
    <cellStyle name="Code additions 4 2 2 2" xfId="3485"/>
    <cellStyle name="Code additions 4 2 2 2 2" xfId="14831"/>
    <cellStyle name="Code additions 4 2 2 2 3" xfId="16830"/>
    <cellStyle name="Code additions 4 2 2 3" xfId="14832"/>
    <cellStyle name="Code additions 4 2 2 4" xfId="16831"/>
    <cellStyle name="Code additions 4 2 3" xfId="3486"/>
    <cellStyle name="Code additions 4 2 3 2" xfId="14830"/>
    <cellStyle name="Code additions 4 2 3 3" xfId="16829"/>
    <cellStyle name="Code additions 4 2 4" xfId="14833"/>
    <cellStyle name="Code additions 4 2 5" xfId="16832"/>
    <cellStyle name="Code additions 4 2 6" xfId="3483"/>
    <cellStyle name="Code additions 4 3" xfId="154"/>
    <cellStyle name="Code additions 4 3 2" xfId="3488"/>
    <cellStyle name="Code additions 4 3 2 2" xfId="3489"/>
    <cellStyle name="Code additions 4 3 2 2 2" xfId="14827"/>
    <cellStyle name="Code additions 4 3 2 2 3" xfId="16826"/>
    <cellStyle name="Code additions 4 3 2 3" xfId="14828"/>
    <cellStyle name="Code additions 4 3 2 4" xfId="16827"/>
    <cellStyle name="Code additions 4 3 3" xfId="3490"/>
    <cellStyle name="Code additions 4 3 3 2" xfId="14826"/>
    <cellStyle name="Code additions 4 3 3 3" xfId="16825"/>
    <cellStyle name="Code additions 4 3 4" xfId="14829"/>
    <cellStyle name="Code additions 4 3 5" xfId="16828"/>
    <cellStyle name="Code additions 4 3 6" xfId="3487"/>
    <cellStyle name="Code additions 4 4" xfId="3491"/>
    <cellStyle name="Code additions 4 4 2" xfId="3492"/>
    <cellStyle name="Code additions 4 4 2 2" xfId="14824"/>
    <cellStyle name="Code additions 4 4 2 3" xfId="16823"/>
    <cellStyle name="Code additions 4 4 3" xfId="14825"/>
    <cellStyle name="Code additions 4 4 4" xfId="16824"/>
    <cellStyle name="Code additions 4 5" xfId="3493"/>
    <cellStyle name="Code additions 4 5 2" xfId="14823"/>
    <cellStyle name="Code additions 4 5 3" xfId="16822"/>
    <cellStyle name="Code additions 4 6" xfId="14834"/>
    <cellStyle name="Code additions 4 7" xfId="16833"/>
    <cellStyle name="Code additions 4 8" xfId="3482"/>
    <cellStyle name="Code additions 5" xfId="155"/>
    <cellStyle name="Code additions 5 2" xfId="3495"/>
    <cellStyle name="Code additions 5 2 2" xfId="3496"/>
    <cellStyle name="Code additions 5 2 2 2" xfId="14820"/>
    <cellStyle name="Code additions 5 2 2 3" xfId="16819"/>
    <cellStyle name="Code additions 5 2 3" xfId="14821"/>
    <cellStyle name="Code additions 5 2 4" xfId="16820"/>
    <cellStyle name="Code additions 5 3" xfId="3497"/>
    <cellStyle name="Code additions 5 3 2" xfId="14819"/>
    <cellStyle name="Code additions 5 3 3" xfId="16818"/>
    <cellStyle name="Code additions 5 4" xfId="14822"/>
    <cellStyle name="Code additions 5 5" xfId="16821"/>
    <cellStyle name="Code additions 5 6" xfId="3494"/>
    <cellStyle name="Code additions 6" xfId="156"/>
    <cellStyle name="Code additions 6 2" xfId="3499"/>
    <cellStyle name="Code additions 6 2 2" xfId="3500"/>
    <cellStyle name="Code additions 6 2 2 2" xfId="14816"/>
    <cellStyle name="Code additions 6 2 2 3" xfId="16815"/>
    <cellStyle name="Code additions 6 2 3" xfId="14817"/>
    <cellStyle name="Code additions 6 2 4" xfId="16816"/>
    <cellStyle name="Code additions 6 3" xfId="3501"/>
    <cellStyle name="Code additions 6 3 2" xfId="14815"/>
    <cellStyle name="Code additions 6 3 3" xfId="16814"/>
    <cellStyle name="Code additions 6 4" xfId="14818"/>
    <cellStyle name="Code additions 6 5" xfId="16817"/>
    <cellStyle name="Code additions 6 6" xfId="3498"/>
    <cellStyle name="Code additions 7" xfId="157"/>
    <cellStyle name="Code additions 7 2" xfId="3503"/>
    <cellStyle name="Code additions 7 2 2" xfId="14813"/>
    <cellStyle name="Code additions 7 2 3" xfId="16812"/>
    <cellStyle name="Code additions 7 3" xfId="14814"/>
    <cellStyle name="Code additions 7 4" xfId="16813"/>
    <cellStyle name="Code additions 7 5" xfId="3502"/>
    <cellStyle name="Code additions 8" xfId="3504"/>
    <cellStyle name="Code additions 8 2" xfId="14812"/>
    <cellStyle name="Code additions 8 3" xfId="16811"/>
    <cellStyle name="Code additions 9" xfId="14859"/>
    <cellStyle name="Col&amp;RowHeadings" xfId="158"/>
    <cellStyle name="ColCodes" xfId="159"/>
    <cellStyle name="ColTitles" xfId="160"/>
    <cellStyle name="ColTitles 10" xfId="1167"/>
    <cellStyle name="ColTitles 10 2" xfId="1168"/>
    <cellStyle name="ColTitles 10 2 2" xfId="3508"/>
    <cellStyle name="ColTitles 10 2 3" xfId="3507"/>
    <cellStyle name="ColTitles 10 3" xfId="3509"/>
    <cellStyle name="ColTitles 10 4" xfId="3506"/>
    <cellStyle name="ColTitles 11" xfId="1169"/>
    <cellStyle name="ColTitles 11 2" xfId="1170"/>
    <cellStyle name="ColTitles 11 2 2" xfId="3512"/>
    <cellStyle name="ColTitles 11 2 3" xfId="3511"/>
    <cellStyle name="ColTitles 11 3" xfId="3513"/>
    <cellStyle name="ColTitles 11 4" xfId="3510"/>
    <cellStyle name="ColTitles 12" xfId="1171"/>
    <cellStyle name="ColTitles 12 2" xfId="3515"/>
    <cellStyle name="ColTitles 12 3" xfId="3514"/>
    <cellStyle name="ColTitles 13" xfId="1172"/>
    <cellStyle name="ColTitles 13 2" xfId="3517"/>
    <cellStyle name="ColTitles 13 3" xfId="3516"/>
    <cellStyle name="ColTitles 14" xfId="3518"/>
    <cellStyle name="ColTitles 14 2" xfId="3519"/>
    <cellStyle name="ColTitles 15" xfId="3520"/>
    <cellStyle name="ColTitles 15 2" xfId="3521"/>
    <cellStyle name="ColTitles 16" xfId="3522"/>
    <cellStyle name="ColTitles 16 2" xfId="3523"/>
    <cellStyle name="ColTitles 17" xfId="3524"/>
    <cellStyle name="ColTitles 18" xfId="3505"/>
    <cellStyle name="ColTitles 2" xfId="161"/>
    <cellStyle name="ColTitles 2 2" xfId="824"/>
    <cellStyle name="ColTitles 2 2 2" xfId="1173"/>
    <cellStyle name="ColTitles 2 2 2 2" xfId="3527"/>
    <cellStyle name="ColTitles 2 2 3" xfId="3526"/>
    <cellStyle name="ColTitles 2 3" xfId="3528"/>
    <cellStyle name="ColTitles 2 3 2" xfId="3529"/>
    <cellStyle name="ColTitles 2 4" xfId="3530"/>
    <cellStyle name="ColTitles 2 5" xfId="3525"/>
    <cellStyle name="ColTitles 3" xfId="825"/>
    <cellStyle name="ColTitles 3 2" xfId="1174"/>
    <cellStyle name="ColTitles 3 2 2" xfId="3533"/>
    <cellStyle name="ColTitles 3 2 3" xfId="3532"/>
    <cellStyle name="ColTitles 3 3" xfId="3534"/>
    <cellStyle name="ColTitles 3 4" xfId="3531"/>
    <cellStyle name="ColTitles 4" xfId="826"/>
    <cellStyle name="ColTitles 4 2" xfId="1175"/>
    <cellStyle name="ColTitles 4 2 2" xfId="3537"/>
    <cellStyle name="ColTitles 4 2 3" xfId="3536"/>
    <cellStyle name="ColTitles 4 3" xfId="3538"/>
    <cellStyle name="ColTitles 4 4" xfId="3535"/>
    <cellStyle name="ColTitles 5" xfId="1176"/>
    <cellStyle name="ColTitles 5 2" xfId="1177"/>
    <cellStyle name="ColTitles 5 2 2" xfId="3541"/>
    <cellStyle name="ColTitles 5 2 3" xfId="3540"/>
    <cellStyle name="ColTitles 5 3" xfId="3542"/>
    <cellStyle name="ColTitles 5 4" xfId="3539"/>
    <cellStyle name="ColTitles 6" xfId="1178"/>
    <cellStyle name="ColTitles 6 2" xfId="1179"/>
    <cellStyle name="ColTitles 6 2 2" xfId="3545"/>
    <cellStyle name="ColTitles 6 2 3" xfId="3544"/>
    <cellStyle name="ColTitles 6 3" xfId="3546"/>
    <cellStyle name="ColTitles 6 4" xfId="3543"/>
    <cellStyle name="ColTitles 7" xfId="1180"/>
    <cellStyle name="ColTitles 7 2" xfId="1181"/>
    <cellStyle name="ColTitles 7 2 2" xfId="3549"/>
    <cellStyle name="ColTitles 7 2 3" xfId="3548"/>
    <cellStyle name="ColTitles 7 3" xfId="3550"/>
    <cellStyle name="ColTitles 7 4" xfId="3547"/>
    <cellStyle name="ColTitles 8" xfId="1182"/>
    <cellStyle name="ColTitles 8 2" xfId="1183"/>
    <cellStyle name="ColTitles 8 2 2" xfId="3553"/>
    <cellStyle name="ColTitles 8 2 3" xfId="3552"/>
    <cellStyle name="ColTitles 8 3" xfId="3554"/>
    <cellStyle name="ColTitles 8 4" xfId="3551"/>
    <cellStyle name="ColTitles 9" xfId="1184"/>
    <cellStyle name="ColTitles 9 2" xfId="1185"/>
    <cellStyle name="ColTitles 9 2 2" xfId="3557"/>
    <cellStyle name="ColTitles 9 2 3" xfId="3556"/>
    <cellStyle name="ColTitles 9 3" xfId="3558"/>
    <cellStyle name="ColTitles 9 4" xfId="3555"/>
    <cellStyle name="column" xfId="162"/>
    <cellStyle name="Comma" xfId="2832"/>
    <cellStyle name="Comma  [1]" xfId="827"/>
    <cellStyle name="Comma  [1] 2" xfId="3559"/>
    <cellStyle name="Comma [0]" xfId="2833"/>
    <cellStyle name="Comma [0] 2" xfId="2716"/>
    <cellStyle name="Comma [0] 2 2" xfId="3560"/>
    <cellStyle name="Comma [0] 3" xfId="3561"/>
    <cellStyle name="Comma [1]" xfId="828"/>
    <cellStyle name="Comma 10" xfId="660"/>
    <cellStyle name="Comma 10 2" xfId="3562"/>
    <cellStyle name="Comma 11" xfId="3563"/>
    <cellStyle name="Comma 12" xfId="3564"/>
    <cellStyle name="Comma 12 2" xfId="3565"/>
    <cellStyle name="Comma 12 3" xfId="3566"/>
    <cellStyle name="Comma 13" xfId="3567"/>
    <cellStyle name="Comma 13 2" xfId="3568"/>
    <cellStyle name="Comma 13 3" xfId="3569"/>
    <cellStyle name="Comma 14" xfId="3570"/>
    <cellStyle name="Comma 15" xfId="3571"/>
    <cellStyle name="Comma 16" xfId="3572"/>
    <cellStyle name="Comma 17" xfId="3573"/>
    <cellStyle name="Comma 18" xfId="3574"/>
    <cellStyle name="Comma 19" xfId="3575"/>
    <cellStyle name="Comma 2" xfId="53"/>
    <cellStyle name="Comma 2 10" xfId="2667"/>
    <cellStyle name="Comma 2 10 2" xfId="3576"/>
    <cellStyle name="Comma 2 11" xfId="3577"/>
    <cellStyle name="Comma 2 12" xfId="3578"/>
    <cellStyle name="Comma 2 2" xfId="163"/>
    <cellStyle name="Comma 2 2 2" xfId="744"/>
    <cellStyle name="Comma 2 2 2 2" xfId="785"/>
    <cellStyle name="Comma 2 2 3" xfId="1187"/>
    <cellStyle name="Comma 2 3" xfId="164"/>
    <cellStyle name="Comma 2 3 2" xfId="165"/>
    <cellStyle name="Comma 2 3 2 2" xfId="3580"/>
    <cellStyle name="Comma 2 3 2 3" xfId="3581"/>
    <cellStyle name="Comma 2 3 2 4" xfId="3579"/>
    <cellStyle name="Comma 2 3 3" xfId="786"/>
    <cellStyle name="Comma 2 3 3 2" xfId="3583"/>
    <cellStyle name="Comma 2 3 3 3" xfId="3582"/>
    <cellStyle name="Comma 2 3 4" xfId="3584"/>
    <cellStyle name="Comma 2 3 4 2" xfId="3585"/>
    <cellStyle name="Comma 2 3 5" xfId="3586"/>
    <cellStyle name="Comma 2 3 6" xfId="3587"/>
    <cellStyle name="Comma 2 4" xfId="166"/>
    <cellStyle name="Comma 2 4 2" xfId="3588"/>
    <cellStyle name="Comma 2 4 3" xfId="3589"/>
    <cellStyle name="Comma 2 4 4" xfId="3590"/>
    <cellStyle name="Comma 2 5" xfId="167"/>
    <cellStyle name="Comma 2 5 2" xfId="3592"/>
    <cellStyle name="Comma 2 5 3" xfId="3593"/>
    <cellStyle name="Comma 2 5 4" xfId="3594"/>
    <cellStyle name="Comma 2 5 5" xfId="3591"/>
    <cellStyle name="Comma 2 6" xfId="168"/>
    <cellStyle name="Comma 2 6 2" xfId="3595"/>
    <cellStyle name="Comma 2 7" xfId="661"/>
    <cellStyle name="Comma 2 7 2" xfId="3596"/>
    <cellStyle name="Comma 2 8" xfId="743"/>
    <cellStyle name="Comma 2 8 2" xfId="3597"/>
    <cellStyle name="Comma 2 9" xfId="1186"/>
    <cellStyle name="Comma 2 9 2" xfId="3598"/>
    <cellStyle name="Comma 20" xfId="3599"/>
    <cellStyle name="Comma 21" xfId="3600"/>
    <cellStyle name="Comma 22" xfId="3601"/>
    <cellStyle name="Comma 23" xfId="3602"/>
    <cellStyle name="Comma 24" xfId="3603"/>
    <cellStyle name="Comma 25" xfId="3604"/>
    <cellStyle name="Comma 26" xfId="3605"/>
    <cellStyle name="Comma 27" xfId="3606"/>
    <cellStyle name="Comma 28" xfId="3607"/>
    <cellStyle name="Comma 3" xfId="169"/>
    <cellStyle name="Comma 3 10" xfId="2717"/>
    <cellStyle name="Comma 3 11" xfId="3608"/>
    <cellStyle name="Comma 3 2" xfId="170"/>
    <cellStyle name="Comma 3 2 2" xfId="663"/>
    <cellStyle name="Comma 3 2 2 2" xfId="3610"/>
    <cellStyle name="Comma 3 2 3" xfId="3609"/>
    <cellStyle name="Comma 3 3" xfId="171"/>
    <cellStyle name="Comma 3 3 2" xfId="664"/>
    <cellStyle name="Comma 3 3 3" xfId="3611"/>
    <cellStyle name="Comma 3 4" xfId="172"/>
    <cellStyle name="Comma 3 4 2" xfId="665"/>
    <cellStyle name="Comma 3 4 3" xfId="3612"/>
    <cellStyle name="Comma 3 5" xfId="173"/>
    <cellStyle name="Comma 3 5 2" xfId="3613"/>
    <cellStyle name="Comma 3 6" xfId="174"/>
    <cellStyle name="Comma 3 6 2" xfId="3614"/>
    <cellStyle name="Comma 3 7" xfId="662"/>
    <cellStyle name="Comma 3 7 2" xfId="3615"/>
    <cellStyle name="Comma 3 8" xfId="745"/>
    <cellStyle name="Comma 3 8 2" xfId="3616"/>
    <cellStyle name="Comma 3 9" xfId="1188"/>
    <cellStyle name="Comma 3 9 2" xfId="3617"/>
    <cellStyle name="Comma 4" xfId="175"/>
    <cellStyle name="Comma 4 2" xfId="176"/>
    <cellStyle name="Comma 4 2 2" xfId="667"/>
    <cellStyle name="Comma 4 2 3" xfId="3618"/>
    <cellStyle name="Comma 4 3" xfId="177"/>
    <cellStyle name="Comma 4 3 2" xfId="668"/>
    <cellStyle name="Comma 4 3 3" xfId="3619"/>
    <cellStyle name="Comma 4 4" xfId="178"/>
    <cellStyle name="Comma 4 4 2" xfId="669"/>
    <cellStyle name="Comma 4 4 3" xfId="3620"/>
    <cellStyle name="Comma 4 5" xfId="666"/>
    <cellStyle name="Comma 4 5 2" xfId="3621"/>
    <cellStyle name="Comma 4 6" xfId="746"/>
    <cellStyle name="Comma 4 6 2" xfId="3622"/>
    <cellStyle name="Comma 4 7" xfId="1189"/>
    <cellStyle name="Comma 4 8" xfId="2728"/>
    <cellStyle name="Comma 4 8 2" xfId="3623"/>
    <cellStyle name="Comma 5" xfId="179"/>
    <cellStyle name="Comma 5 2" xfId="180"/>
    <cellStyle name="Comma 5 2 2" xfId="671"/>
    <cellStyle name="Comma 5 2 3" xfId="3624"/>
    <cellStyle name="Comma 5 3" xfId="181"/>
    <cellStyle name="Comma 5 3 2" xfId="672"/>
    <cellStyle name="Comma 5 3 3" xfId="3625"/>
    <cellStyle name="Comma 5 4" xfId="182"/>
    <cellStyle name="Comma 5 4 2" xfId="673"/>
    <cellStyle name="Comma 5 4 3" xfId="3626"/>
    <cellStyle name="Comma 5 5" xfId="670"/>
    <cellStyle name="Comma 5 5 2" xfId="3627"/>
    <cellStyle name="Comma 5 6" xfId="1190"/>
    <cellStyle name="Comma 5 6 2" xfId="3628"/>
    <cellStyle name="Comma 5 7" xfId="3629"/>
    <cellStyle name="Comma 5 8" xfId="3630"/>
    <cellStyle name="Comma 6" xfId="183"/>
    <cellStyle name="Comma 6 2" xfId="184"/>
    <cellStyle name="Comma 6 2 2" xfId="185"/>
    <cellStyle name="Comma 6 2 2 2" xfId="676"/>
    <cellStyle name="Comma 6 2 2 3" xfId="3631"/>
    <cellStyle name="Comma 6 2 3" xfId="186"/>
    <cellStyle name="Comma 6 2 3 2" xfId="677"/>
    <cellStyle name="Comma 6 2 3 3" xfId="3632"/>
    <cellStyle name="Comma 6 2 4" xfId="187"/>
    <cellStyle name="Comma 6 2 4 2" xfId="678"/>
    <cellStyle name="Comma 6 2 4 3" xfId="3633"/>
    <cellStyle name="Comma 6 2 5" xfId="675"/>
    <cellStyle name="Comma 6 2 5 2" xfId="3634"/>
    <cellStyle name="Comma 6 2 6" xfId="1192"/>
    <cellStyle name="Comma 6 2 6 2" xfId="3635"/>
    <cellStyle name="Comma 6 2 7" xfId="3636"/>
    <cellStyle name="Comma 6 2 8" xfId="3637"/>
    <cellStyle name="Comma 6 3" xfId="188"/>
    <cellStyle name="Comma 6 3 2" xfId="679"/>
    <cellStyle name="Comma 6 3 3" xfId="3638"/>
    <cellStyle name="Comma 6 4" xfId="189"/>
    <cellStyle name="Comma 6 4 2" xfId="680"/>
    <cellStyle name="Comma 6 4 3" xfId="3639"/>
    <cellStyle name="Comma 6 5" xfId="190"/>
    <cellStyle name="Comma 6 5 2" xfId="681"/>
    <cellStyle name="Comma 6 5 3" xfId="3640"/>
    <cellStyle name="Comma 6 6" xfId="674"/>
    <cellStyle name="Comma 6 6 2" xfId="3641"/>
    <cellStyle name="Comma 6 7" xfId="1191"/>
    <cellStyle name="Comma 6 7 2" xfId="3642"/>
    <cellStyle name="Comma 6 8" xfId="3643"/>
    <cellStyle name="Comma 6 9" xfId="3644"/>
    <cellStyle name="Comma 7" xfId="191"/>
    <cellStyle name="Comma 7 2" xfId="192"/>
    <cellStyle name="Comma 7 2 2" xfId="193"/>
    <cellStyle name="Comma 7 2 2 2" xfId="684"/>
    <cellStyle name="Comma 7 2 2 3" xfId="3645"/>
    <cellStyle name="Comma 7 2 3" xfId="194"/>
    <cellStyle name="Comma 7 2 3 2" xfId="685"/>
    <cellStyle name="Comma 7 2 3 3" xfId="3646"/>
    <cellStyle name="Comma 7 2 4" xfId="195"/>
    <cellStyle name="Comma 7 2 4 2" xfId="686"/>
    <cellStyle name="Comma 7 2 4 3" xfId="3647"/>
    <cellStyle name="Comma 7 2 5" xfId="683"/>
    <cellStyle name="Comma 7 2 5 2" xfId="3648"/>
    <cellStyle name="Comma 7 2 6" xfId="1194"/>
    <cellStyle name="Comma 7 2 6 2" xfId="3649"/>
    <cellStyle name="Comma 7 2 7" xfId="3650"/>
    <cellStyle name="Comma 7 2 8" xfId="3651"/>
    <cellStyle name="Comma 7 3" xfId="196"/>
    <cellStyle name="Comma 7 3 2" xfId="687"/>
    <cellStyle name="Comma 7 3 3" xfId="3652"/>
    <cellStyle name="Comma 7 4" xfId="197"/>
    <cellStyle name="Comma 7 4 2" xfId="688"/>
    <cellStyle name="Comma 7 4 3" xfId="3653"/>
    <cellStyle name="Comma 7 5" xfId="198"/>
    <cellStyle name="Comma 7 5 2" xfId="689"/>
    <cellStyle name="Comma 7 5 3" xfId="3654"/>
    <cellStyle name="Comma 7 6" xfId="199"/>
    <cellStyle name="Comma 7 6 2" xfId="3655"/>
    <cellStyle name="Comma 7 7" xfId="200"/>
    <cellStyle name="Comma 7 7 2" xfId="3656"/>
    <cellStyle name="Comma 7 8" xfId="682"/>
    <cellStyle name="Comma 7 8 2" xfId="3657"/>
    <cellStyle name="Comma 7 9" xfId="1193"/>
    <cellStyle name="Comma 8" xfId="201"/>
    <cellStyle name="Comma 8 2" xfId="690"/>
    <cellStyle name="Comma 8 2 2" xfId="3659"/>
    <cellStyle name="Comma 8 3" xfId="1195"/>
    <cellStyle name="Comma 8 3 2" xfId="3660"/>
    <cellStyle name="Comma 8 4" xfId="3658"/>
    <cellStyle name="Comma 9" xfId="723"/>
    <cellStyle name="Comma 9 2" xfId="3661"/>
    <cellStyle name="Comma(0)" xfId="829"/>
    <cellStyle name="comma(1)" xfId="202"/>
    <cellStyle name="Comma(3)" xfId="830"/>
    <cellStyle name="Comma[0]" xfId="831"/>
    <cellStyle name="Comma[1]" xfId="832"/>
    <cellStyle name="Comma[2]__" xfId="833"/>
    <cellStyle name="Comma[3]" xfId="834"/>
    <cellStyle name="Comma0" xfId="835"/>
    <cellStyle name="Currency" xfId="2830"/>
    <cellStyle name="Currency [0]" xfId="2831"/>
    <cellStyle name="Currency [0] 2" xfId="3662"/>
    <cellStyle name="Currency [0] 3" xfId="3663"/>
    <cellStyle name="Currency 10" xfId="3664"/>
    <cellStyle name="Currency 11" xfId="3665"/>
    <cellStyle name="Currency 12" xfId="3666"/>
    <cellStyle name="Currency 13" xfId="3667"/>
    <cellStyle name="Currency 14" xfId="3668"/>
    <cellStyle name="Currency 15" xfId="3669"/>
    <cellStyle name="Currency 16" xfId="3670"/>
    <cellStyle name="Currency 17" xfId="3671"/>
    <cellStyle name="Currency 18" xfId="3672"/>
    <cellStyle name="Currency 19" xfId="3673"/>
    <cellStyle name="Currency 2" xfId="3674"/>
    <cellStyle name="Currency 2 2" xfId="3675"/>
    <cellStyle name="Currency 20" xfId="3676"/>
    <cellStyle name="Currency 21" xfId="3677"/>
    <cellStyle name="Currency 22" xfId="3678"/>
    <cellStyle name="Currency 3" xfId="3679"/>
    <cellStyle name="Currency 4" xfId="3680"/>
    <cellStyle name="Currency 5" xfId="3681"/>
    <cellStyle name="Currency 6" xfId="3682"/>
    <cellStyle name="Currency 7" xfId="3683"/>
    <cellStyle name="Currency 8" xfId="3684"/>
    <cellStyle name="Currency 9" xfId="3685"/>
    <cellStyle name="Currency0" xfId="836"/>
    <cellStyle name="Čiarka" xfId="971" builtinId="3"/>
    <cellStyle name="Čiarka 2" xfId="47"/>
    <cellStyle name="Čiarka 3" xfId="2658"/>
    <cellStyle name="dark_blue" xfId="2718"/>
    <cellStyle name="DataEntryCells" xfId="203"/>
    <cellStyle name="Date" xfId="837"/>
    <cellStyle name="Dezimal [0]_DIAGRAM" xfId="204"/>
    <cellStyle name="Dezimal_DIAGRAM" xfId="205"/>
    <cellStyle name="Didier" xfId="206"/>
    <cellStyle name="Didier - Title" xfId="207"/>
    <cellStyle name="Didier - Title 2" xfId="3687"/>
    <cellStyle name="Didier - Title 3" xfId="3686"/>
    <cellStyle name="Didier subtitles" xfId="208"/>
    <cellStyle name="Didier subtitles 2" xfId="3689"/>
    <cellStyle name="Didier subtitles 3" xfId="3688"/>
    <cellStyle name="Dobrá" xfId="7" builtinId="26" customBuiltin="1"/>
    <cellStyle name="Dobrá 2" xfId="979"/>
    <cellStyle name="Dobrá 3" xfId="2681"/>
    <cellStyle name="données" xfId="838"/>
    <cellStyle name="donnéesbord" xfId="839"/>
    <cellStyle name="donnéesbord 2" xfId="3691"/>
    <cellStyle name="donnéesbord 3" xfId="3690"/>
    <cellStyle name="èárky [0]_CZLFS0X0" xfId="209"/>
    <cellStyle name="èárky_CZLFS0X0" xfId="210"/>
    <cellStyle name="ErrRpt_DataEntryCells" xfId="211"/>
    <cellStyle name="ErrRpt-DataEntryCells" xfId="212"/>
    <cellStyle name="ErrRpt-DataEntryCells 10" xfId="3692"/>
    <cellStyle name="ErrRpt-DataEntryCells 2" xfId="213"/>
    <cellStyle name="ErrRpt-DataEntryCells 2 2" xfId="214"/>
    <cellStyle name="ErrRpt-DataEntryCells 2 2 2" xfId="3695"/>
    <cellStyle name="ErrRpt-DataEntryCells 2 2 2 2" xfId="3696"/>
    <cellStyle name="ErrRpt-DataEntryCells 2 2 2 2 2" xfId="12007"/>
    <cellStyle name="ErrRpt-DataEntryCells 2 2 2 2 3" xfId="16806"/>
    <cellStyle name="ErrRpt-DataEntryCells 2 2 2 3" xfId="12006"/>
    <cellStyle name="ErrRpt-DataEntryCells 2 2 2 4" xfId="16807"/>
    <cellStyle name="ErrRpt-DataEntryCells 2 2 3" xfId="3697"/>
    <cellStyle name="ErrRpt-DataEntryCells 2 2 3 2" xfId="12008"/>
    <cellStyle name="ErrRpt-DataEntryCells 2 2 3 3" xfId="16805"/>
    <cellStyle name="ErrRpt-DataEntryCells 2 2 4" xfId="12005"/>
    <cellStyle name="ErrRpt-DataEntryCells 2 2 5" xfId="16808"/>
    <cellStyle name="ErrRpt-DataEntryCells 2 2 6" xfId="3694"/>
    <cellStyle name="ErrRpt-DataEntryCells 2 3" xfId="3698"/>
    <cellStyle name="ErrRpt-DataEntryCells 2 3 2" xfId="3699"/>
    <cellStyle name="ErrRpt-DataEntryCells 2 3 2 2" xfId="12010"/>
    <cellStyle name="ErrRpt-DataEntryCells 2 3 2 3" xfId="16803"/>
    <cellStyle name="ErrRpt-DataEntryCells 2 3 3" xfId="12009"/>
    <cellStyle name="ErrRpt-DataEntryCells 2 3 4" xfId="16804"/>
    <cellStyle name="ErrRpt-DataEntryCells 2 4" xfId="3700"/>
    <cellStyle name="ErrRpt-DataEntryCells 2 4 2" xfId="12011"/>
    <cellStyle name="ErrRpt-DataEntryCells 2 4 3" xfId="16802"/>
    <cellStyle name="ErrRpt-DataEntryCells 2 5" xfId="12004"/>
    <cellStyle name="ErrRpt-DataEntryCells 2 6" xfId="16809"/>
    <cellStyle name="ErrRpt-DataEntryCells 2 7" xfId="3693"/>
    <cellStyle name="ErrRpt-DataEntryCells 3" xfId="215"/>
    <cellStyle name="ErrRpt-DataEntryCells 3 2" xfId="216"/>
    <cellStyle name="ErrRpt-DataEntryCells 3 2 2" xfId="3703"/>
    <cellStyle name="ErrRpt-DataEntryCells 3 2 2 2" xfId="3704"/>
    <cellStyle name="ErrRpt-DataEntryCells 3 2 2 2 2" xfId="3705"/>
    <cellStyle name="ErrRpt-DataEntryCells 3 2 2 2 2 2" xfId="12016"/>
    <cellStyle name="ErrRpt-DataEntryCells 3 2 2 2 2 3" xfId="16797"/>
    <cellStyle name="ErrRpt-DataEntryCells 3 2 2 2 3" xfId="12015"/>
    <cellStyle name="ErrRpt-DataEntryCells 3 2 2 2 4" xfId="16798"/>
    <cellStyle name="ErrRpt-DataEntryCells 3 2 2 3" xfId="3706"/>
    <cellStyle name="ErrRpt-DataEntryCells 3 2 2 3 2" xfId="12017"/>
    <cellStyle name="ErrRpt-DataEntryCells 3 2 2 3 3" xfId="16796"/>
    <cellStyle name="ErrRpt-DataEntryCells 3 2 2 4" xfId="12014"/>
    <cellStyle name="ErrRpt-DataEntryCells 3 2 2 5" xfId="16799"/>
    <cellStyle name="ErrRpt-DataEntryCells 3 2 3" xfId="3707"/>
    <cellStyle name="ErrRpt-DataEntryCells 3 2 3 2" xfId="3708"/>
    <cellStyle name="ErrRpt-DataEntryCells 3 2 3 2 2" xfId="12019"/>
    <cellStyle name="ErrRpt-DataEntryCells 3 2 3 2 3" xfId="16795"/>
    <cellStyle name="ErrRpt-DataEntryCells 3 2 3 3" xfId="12018"/>
    <cellStyle name="ErrRpt-DataEntryCells 3 2 3 4" xfId="15812"/>
    <cellStyle name="ErrRpt-DataEntryCells 3 2 4" xfId="3709"/>
    <cellStyle name="ErrRpt-DataEntryCells 3 2 4 2" xfId="12020"/>
    <cellStyle name="ErrRpt-DataEntryCells 3 2 4 3" xfId="16794"/>
    <cellStyle name="ErrRpt-DataEntryCells 3 2 5" xfId="12013"/>
    <cellStyle name="ErrRpt-DataEntryCells 3 2 6" xfId="16800"/>
    <cellStyle name="ErrRpt-DataEntryCells 3 2 7" xfId="3702"/>
    <cellStyle name="ErrRpt-DataEntryCells 3 3" xfId="217"/>
    <cellStyle name="ErrRpt-DataEntryCells 3 3 2" xfId="3711"/>
    <cellStyle name="ErrRpt-DataEntryCells 3 3 2 2" xfId="3712"/>
    <cellStyle name="ErrRpt-DataEntryCells 3 3 2 2 2" xfId="3713"/>
    <cellStyle name="ErrRpt-DataEntryCells 3 3 2 2 2 2" xfId="12024"/>
    <cellStyle name="ErrRpt-DataEntryCells 3 3 2 2 2 3" xfId="16786"/>
    <cellStyle name="ErrRpt-DataEntryCells 3 3 2 2 3" xfId="12023"/>
    <cellStyle name="ErrRpt-DataEntryCells 3 3 2 2 4" xfId="16787"/>
    <cellStyle name="ErrRpt-DataEntryCells 3 3 2 3" xfId="3714"/>
    <cellStyle name="ErrRpt-DataEntryCells 3 3 2 3 2" xfId="12025"/>
    <cellStyle name="ErrRpt-DataEntryCells 3 3 2 3 3" xfId="16785"/>
    <cellStyle name="ErrRpt-DataEntryCells 3 3 2 4" xfId="12022"/>
    <cellStyle name="ErrRpt-DataEntryCells 3 3 2 5" xfId="16792"/>
    <cellStyle name="ErrRpt-DataEntryCells 3 3 3" xfId="3715"/>
    <cellStyle name="ErrRpt-DataEntryCells 3 3 3 2" xfId="3716"/>
    <cellStyle name="ErrRpt-DataEntryCells 3 3 3 2 2" xfId="12027"/>
    <cellStyle name="ErrRpt-DataEntryCells 3 3 3 2 3" xfId="16783"/>
    <cellStyle name="ErrRpt-DataEntryCells 3 3 3 3" xfId="12026"/>
    <cellStyle name="ErrRpt-DataEntryCells 3 3 3 4" xfId="16784"/>
    <cellStyle name="ErrRpt-DataEntryCells 3 3 4" xfId="3717"/>
    <cellStyle name="ErrRpt-DataEntryCells 3 3 4 2" xfId="12028"/>
    <cellStyle name="ErrRpt-DataEntryCells 3 3 4 3" xfId="16778"/>
    <cellStyle name="ErrRpt-DataEntryCells 3 3 5" xfId="12021"/>
    <cellStyle name="ErrRpt-DataEntryCells 3 3 6" xfId="16793"/>
    <cellStyle name="ErrRpt-DataEntryCells 3 3 7" xfId="3710"/>
    <cellStyle name="ErrRpt-DataEntryCells 3 4" xfId="3718"/>
    <cellStyle name="ErrRpt-DataEntryCells 3 4 2" xfId="3719"/>
    <cellStyle name="ErrRpt-DataEntryCells 3 4 2 2" xfId="3720"/>
    <cellStyle name="ErrRpt-DataEntryCells 3 4 2 2 2" xfId="12031"/>
    <cellStyle name="ErrRpt-DataEntryCells 3 4 2 2 3" xfId="16775"/>
    <cellStyle name="ErrRpt-DataEntryCells 3 4 2 3" xfId="12030"/>
    <cellStyle name="ErrRpt-DataEntryCells 3 4 2 4" xfId="16776"/>
    <cellStyle name="ErrRpt-DataEntryCells 3 4 3" xfId="3721"/>
    <cellStyle name="ErrRpt-DataEntryCells 3 4 3 2" xfId="12032"/>
    <cellStyle name="ErrRpt-DataEntryCells 3 4 3 3" xfId="16774"/>
    <cellStyle name="ErrRpt-DataEntryCells 3 4 4" xfId="12029"/>
    <cellStyle name="ErrRpt-DataEntryCells 3 4 5" xfId="16777"/>
    <cellStyle name="ErrRpt-DataEntryCells 3 5" xfId="3722"/>
    <cellStyle name="ErrRpt-DataEntryCells 3 5 2" xfId="3723"/>
    <cellStyle name="ErrRpt-DataEntryCells 3 5 2 2" xfId="12034"/>
    <cellStyle name="ErrRpt-DataEntryCells 3 5 2 3" xfId="16769"/>
    <cellStyle name="ErrRpt-DataEntryCells 3 5 3" xfId="12033"/>
    <cellStyle name="ErrRpt-DataEntryCells 3 5 4" xfId="16770"/>
    <cellStyle name="ErrRpt-DataEntryCells 3 6" xfId="3724"/>
    <cellStyle name="ErrRpt-DataEntryCells 3 6 2" xfId="12035"/>
    <cellStyle name="ErrRpt-DataEntryCells 3 6 3" xfId="16764"/>
    <cellStyle name="ErrRpt-DataEntryCells 3 7" xfId="12012"/>
    <cellStyle name="ErrRpt-DataEntryCells 3 8" xfId="16801"/>
    <cellStyle name="ErrRpt-DataEntryCells 3 9" xfId="3701"/>
    <cellStyle name="ErrRpt-DataEntryCells 4" xfId="218"/>
    <cellStyle name="ErrRpt-DataEntryCells 4 2" xfId="219"/>
    <cellStyle name="ErrRpt-DataEntryCells 4 2 2" xfId="3727"/>
    <cellStyle name="ErrRpt-DataEntryCells 4 2 2 2" xfId="3728"/>
    <cellStyle name="ErrRpt-DataEntryCells 4 2 2 2 2" xfId="3729"/>
    <cellStyle name="ErrRpt-DataEntryCells 4 2 2 2 2 2" xfId="12040"/>
    <cellStyle name="ErrRpt-DataEntryCells 4 2 2 2 2 3" xfId="16759"/>
    <cellStyle name="ErrRpt-DataEntryCells 4 2 2 2 3" xfId="12039"/>
    <cellStyle name="ErrRpt-DataEntryCells 4 2 2 2 4" xfId="16760"/>
    <cellStyle name="ErrRpt-DataEntryCells 4 2 2 3" xfId="3730"/>
    <cellStyle name="ErrRpt-DataEntryCells 4 2 2 3 2" xfId="12041"/>
    <cellStyle name="ErrRpt-DataEntryCells 4 2 2 3 3" xfId="16758"/>
    <cellStyle name="ErrRpt-DataEntryCells 4 2 2 4" xfId="12038"/>
    <cellStyle name="ErrRpt-DataEntryCells 4 2 2 5" xfId="16761"/>
    <cellStyle name="ErrRpt-DataEntryCells 4 2 3" xfId="3731"/>
    <cellStyle name="ErrRpt-DataEntryCells 4 2 3 2" xfId="3732"/>
    <cellStyle name="ErrRpt-DataEntryCells 4 2 3 2 2" xfId="12043"/>
    <cellStyle name="ErrRpt-DataEntryCells 4 2 3 2 3" xfId="16756"/>
    <cellStyle name="ErrRpt-DataEntryCells 4 2 3 3" xfId="12042"/>
    <cellStyle name="ErrRpt-DataEntryCells 4 2 3 4" xfId="16757"/>
    <cellStyle name="ErrRpt-DataEntryCells 4 2 4" xfId="3733"/>
    <cellStyle name="ErrRpt-DataEntryCells 4 2 4 2" xfId="12044"/>
    <cellStyle name="ErrRpt-DataEntryCells 4 2 4 3" xfId="16755"/>
    <cellStyle name="ErrRpt-DataEntryCells 4 2 5" xfId="12037"/>
    <cellStyle name="ErrRpt-DataEntryCells 4 2 6" xfId="16762"/>
    <cellStyle name="ErrRpt-DataEntryCells 4 2 7" xfId="3726"/>
    <cellStyle name="ErrRpt-DataEntryCells 4 3" xfId="220"/>
    <cellStyle name="ErrRpt-DataEntryCells 4 3 2" xfId="3735"/>
    <cellStyle name="ErrRpt-DataEntryCells 4 3 2 2" xfId="3736"/>
    <cellStyle name="ErrRpt-DataEntryCells 4 3 2 2 2" xfId="3737"/>
    <cellStyle name="ErrRpt-DataEntryCells 4 3 2 2 2 2" xfId="12048"/>
    <cellStyle name="ErrRpt-DataEntryCells 4 3 2 2 2 3" xfId="16750"/>
    <cellStyle name="ErrRpt-DataEntryCells 4 3 2 2 3" xfId="12047"/>
    <cellStyle name="ErrRpt-DataEntryCells 4 3 2 2 4" xfId="16751"/>
    <cellStyle name="ErrRpt-DataEntryCells 4 3 2 3" xfId="3738"/>
    <cellStyle name="ErrRpt-DataEntryCells 4 3 2 3 2" xfId="12049"/>
    <cellStyle name="ErrRpt-DataEntryCells 4 3 2 3 3" xfId="16745"/>
    <cellStyle name="ErrRpt-DataEntryCells 4 3 2 4" xfId="12046"/>
    <cellStyle name="ErrRpt-DataEntryCells 4 3 2 5" xfId="16753"/>
    <cellStyle name="ErrRpt-DataEntryCells 4 3 3" xfId="3739"/>
    <cellStyle name="ErrRpt-DataEntryCells 4 3 3 2" xfId="3740"/>
    <cellStyle name="ErrRpt-DataEntryCells 4 3 3 2 2" xfId="12051"/>
    <cellStyle name="ErrRpt-DataEntryCells 4 3 3 2 3" xfId="16743"/>
    <cellStyle name="ErrRpt-DataEntryCells 4 3 3 3" xfId="12050"/>
    <cellStyle name="ErrRpt-DataEntryCells 4 3 3 4" xfId="16744"/>
    <cellStyle name="ErrRpt-DataEntryCells 4 3 4" xfId="3741"/>
    <cellStyle name="ErrRpt-DataEntryCells 4 3 4 2" xfId="12052"/>
    <cellStyle name="ErrRpt-DataEntryCells 4 3 4 3" xfId="16742"/>
    <cellStyle name="ErrRpt-DataEntryCells 4 3 5" xfId="12045"/>
    <cellStyle name="ErrRpt-DataEntryCells 4 3 6" xfId="16754"/>
    <cellStyle name="ErrRpt-DataEntryCells 4 3 7" xfId="3734"/>
    <cellStyle name="ErrRpt-DataEntryCells 4 4" xfId="3742"/>
    <cellStyle name="ErrRpt-DataEntryCells 4 4 2" xfId="3743"/>
    <cellStyle name="ErrRpt-DataEntryCells 4 4 2 2" xfId="3744"/>
    <cellStyle name="ErrRpt-DataEntryCells 4 4 2 2 2" xfId="12055"/>
    <cellStyle name="ErrRpt-DataEntryCells 4 4 2 2 3" xfId="16735"/>
    <cellStyle name="ErrRpt-DataEntryCells 4 4 2 3" xfId="12054"/>
    <cellStyle name="ErrRpt-DataEntryCells 4 4 2 4" xfId="16736"/>
    <cellStyle name="ErrRpt-DataEntryCells 4 4 3" xfId="3745"/>
    <cellStyle name="ErrRpt-DataEntryCells 4 4 3 2" xfId="12056"/>
    <cellStyle name="ErrRpt-DataEntryCells 4 4 3 3" xfId="16734"/>
    <cellStyle name="ErrRpt-DataEntryCells 4 4 4" xfId="12053"/>
    <cellStyle name="ErrRpt-DataEntryCells 4 4 5" xfId="16741"/>
    <cellStyle name="ErrRpt-DataEntryCells 4 5" xfId="3746"/>
    <cellStyle name="ErrRpt-DataEntryCells 4 5 2" xfId="3747"/>
    <cellStyle name="ErrRpt-DataEntryCells 4 5 2 2" xfId="12058"/>
    <cellStyle name="ErrRpt-DataEntryCells 4 5 2 3" xfId="16732"/>
    <cellStyle name="ErrRpt-DataEntryCells 4 5 3" xfId="12057"/>
    <cellStyle name="ErrRpt-DataEntryCells 4 5 4" xfId="16733"/>
    <cellStyle name="ErrRpt-DataEntryCells 4 6" xfId="3748"/>
    <cellStyle name="ErrRpt-DataEntryCells 4 6 2" xfId="12059"/>
    <cellStyle name="ErrRpt-DataEntryCells 4 6 3" xfId="16728"/>
    <cellStyle name="ErrRpt-DataEntryCells 4 7" xfId="12036"/>
    <cellStyle name="ErrRpt-DataEntryCells 4 8" xfId="16763"/>
    <cellStyle name="ErrRpt-DataEntryCells 4 9" xfId="3725"/>
    <cellStyle name="ErrRpt-DataEntryCells 5" xfId="221"/>
    <cellStyle name="ErrRpt-DataEntryCells 5 2" xfId="3750"/>
    <cellStyle name="ErrRpt-DataEntryCells 5 2 2" xfId="3751"/>
    <cellStyle name="ErrRpt-DataEntryCells 5 2 2 2" xfId="12062"/>
    <cellStyle name="ErrRpt-DataEntryCells 5 2 2 3" xfId="16721"/>
    <cellStyle name="ErrRpt-DataEntryCells 5 2 3" xfId="12061"/>
    <cellStyle name="ErrRpt-DataEntryCells 5 2 4" xfId="16722"/>
    <cellStyle name="ErrRpt-DataEntryCells 5 3" xfId="3752"/>
    <cellStyle name="ErrRpt-DataEntryCells 5 3 2" xfId="12063"/>
    <cellStyle name="ErrRpt-DataEntryCells 5 3 3" xfId="16720"/>
    <cellStyle name="ErrRpt-DataEntryCells 5 4" xfId="12060"/>
    <cellStyle name="ErrRpt-DataEntryCells 5 5" xfId="16727"/>
    <cellStyle name="ErrRpt-DataEntryCells 5 6" xfId="3749"/>
    <cellStyle name="ErrRpt-DataEntryCells 6" xfId="222"/>
    <cellStyle name="ErrRpt-DataEntryCells 6 2" xfId="3754"/>
    <cellStyle name="ErrRpt-DataEntryCells 6 2 2" xfId="12065"/>
    <cellStyle name="ErrRpt-DataEntryCells 6 2 3" xfId="16718"/>
    <cellStyle name="ErrRpt-DataEntryCells 6 3" xfId="12064"/>
    <cellStyle name="ErrRpt-DataEntryCells 6 4" xfId="16719"/>
    <cellStyle name="ErrRpt-DataEntryCells 6 5" xfId="3753"/>
    <cellStyle name="ErrRpt-DataEntryCells 7" xfId="3755"/>
    <cellStyle name="ErrRpt-DataEntryCells 7 2" xfId="12066"/>
    <cellStyle name="ErrRpt-DataEntryCells 7 3" xfId="16717"/>
    <cellStyle name="ErrRpt-DataEntryCells 8" xfId="12003"/>
    <cellStyle name="ErrRpt-DataEntryCells 9" xfId="16810"/>
    <cellStyle name="ErrRpt-GreyBackground" xfId="223"/>
    <cellStyle name="ErrRpt-GreyBackground 2" xfId="787"/>
    <cellStyle name="ErrRpt-GreyBackground 3" xfId="3756"/>
    <cellStyle name="Euro" xfId="1196"/>
    <cellStyle name="Explanatory Text 2" xfId="224"/>
    <cellStyle name="Explanatory Text 2 2" xfId="1197"/>
    <cellStyle name="Explanatory Text 3" xfId="1198"/>
    <cellStyle name="Explanatory Text 4" xfId="1199"/>
    <cellStyle name="Explanatory Text 5" xfId="1200"/>
    <cellStyle name="Fixed" xfId="840"/>
    <cellStyle name="Footnote" xfId="2719"/>
    <cellStyle name="formula" xfId="225"/>
    <cellStyle name="formula 10" xfId="3757"/>
    <cellStyle name="formula 2" xfId="226"/>
    <cellStyle name="formula 2 2" xfId="227"/>
    <cellStyle name="formula 2 2 2" xfId="3760"/>
    <cellStyle name="formula 2 2 2 2" xfId="3761"/>
    <cellStyle name="formula 2 2 2 2 2" xfId="12076"/>
    <cellStyle name="formula 2 2 2 2 3" xfId="16707"/>
    <cellStyle name="formula 2 2 2 3" xfId="12075"/>
    <cellStyle name="formula 2 2 2 4" xfId="16708"/>
    <cellStyle name="formula 2 2 3" xfId="3762"/>
    <cellStyle name="formula 2 2 3 2" xfId="12077"/>
    <cellStyle name="formula 2 2 3 3" xfId="16706"/>
    <cellStyle name="formula 2 2 4" xfId="12074"/>
    <cellStyle name="formula 2 2 5" xfId="16713"/>
    <cellStyle name="formula 2 2 6" xfId="3759"/>
    <cellStyle name="formula 2 3" xfId="3763"/>
    <cellStyle name="formula 2 3 2" xfId="3764"/>
    <cellStyle name="formula 2 3 2 2" xfId="12079"/>
    <cellStyle name="formula 2 3 2 3" xfId="16704"/>
    <cellStyle name="formula 2 3 3" xfId="12078"/>
    <cellStyle name="formula 2 3 4" xfId="16705"/>
    <cellStyle name="formula 2 4" xfId="3765"/>
    <cellStyle name="formula 2 4 2" xfId="12080"/>
    <cellStyle name="formula 2 4 3" xfId="16699"/>
    <cellStyle name="formula 2 5" xfId="12073"/>
    <cellStyle name="formula 2 6" xfId="16714"/>
    <cellStyle name="formula 2 7" xfId="3758"/>
    <cellStyle name="formula 3" xfId="228"/>
    <cellStyle name="formula 3 2" xfId="229"/>
    <cellStyle name="formula 3 2 2" xfId="3768"/>
    <cellStyle name="formula 3 2 2 2" xfId="3769"/>
    <cellStyle name="formula 3 2 2 2 2" xfId="3770"/>
    <cellStyle name="formula 3 2 2 2 2 2" xfId="12085"/>
    <cellStyle name="formula 3 2 2 2 2 3" xfId="16691"/>
    <cellStyle name="formula 3 2 2 2 3" xfId="12084"/>
    <cellStyle name="formula 3 2 2 2 4" xfId="16695"/>
    <cellStyle name="formula 3 2 2 3" xfId="3771"/>
    <cellStyle name="formula 3 2 2 3 2" xfId="12086"/>
    <cellStyle name="formula 3 2 2 3 3" xfId="16690"/>
    <cellStyle name="formula 3 2 2 4" xfId="12083"/>
    <cellStyle name="formula 3 2 2 5" xfId="16696"/>
    <cellStyle name="formula 3 2 3" xfId="3772"/>
    <cellStyle name="formula 3 2 3 2" xfId="3773"/>
    <cellStyle name="formula 3 2 3 2 2" xfId="12088"/>
    <cellStyle name="formula 3 2 3 2 3" xfId="16684"/>
    <cellStyle name="formula 3 2 3 3" xfId="12087"/>
    <cellStyle name="formula 3 2 3 4" xfId="16685"/>
    <cellStyle name="formula 3 2 4" xfId="3774"/>
    <cellStyle name="formula 3 2 4 2" xfId="12089"/>
    <cellStyle name="formula 3 2 4 3" xfId="16683"/>
    <cellStyle name="formula 3 2 5" xfId="12082"/>
    <cellStyle name="formula 3 2 6" xfId="16697"/>
    <cellStyle name="formula 3 2 7" xfId="3767"/>
    <cellStyle name="formula 3 3" xfId="230"/>
    <cellStyle name="formula 3 3 2" xfId="3776"/>
    <cellStyle name="formula 3 3 2 2" xfId="3777"/>
    <cellStyle name="formula 3 3 2 2 2" xfId="3778"/>
    <cellStyle name="formula 3 3 2 2 2 2" xfId="12093"/>
    <cellStyle name="formula 3 3 2 2 2 3" xfId="16679"/>
    <cellStyle name="formula 3 3 2 2 3" xfId="12092"/>
    <cellStyle name="formula 3 3 2 2 4" xfId="16680"/>
    <cellStyle name="formula 3 3 2 3" xfId="3779"/>
    <cellStyle name="formula 3 3 2 3 2" xfId="12094"/>
    <cellStyle name="formula 3 3 2 3 3" xfId="16678"/>
    <cellStyle name="formula 3 3 2 4" xfId="12091"/>
    <cellStyle name="formula 3 3 2 5" xfId="16681"/>
    <cellStyle name="formula 3 3 3" xfId="3780"/>
    <cellStyle name="formula 3 3 3 2" xfId="3781"/>
    <cellStyle name="formula 3 3 3 2 2" xfId="12096"/>
    <cellStyle name="formula 3 3 3 2 3" xfId="16676"/>
    <cellStyle name="formula 3 3 3 3" xfId="12095"/>
    <cellStyle name="formula 3 3 3 4" xfId="16677"/>
    <cellStyle name="formula 3 3 4" xfId="3782"/>
    <cellStyle name="formula 3 3 4 2" xfId="12097"/>
    <cellStyle name="formula 3 3 4 3" xfId="16675"/>
    <cellStyle name="formula 3 3 5" xfId="12090"/>
    <cellStyle name="formula 3 3 6" xfId="16682"/>
    <cellStyle name="formula 3 3 7" xfId="3775"/>
    <cellStyle name="formula 3 4" xfId="3783"/>
    <cellStyle name="formula 3 4 2" xfId="3784"/>
    <cellStyle name="formula 3 4 2 2" xfId="3785"/>
    <cellStyle name="formula 3 4 2 2 2" xfId="12100"/>
    <cellStyle name="formula 3 4 2 2 3" xfId="16671"/>
    <cellStyle name="formula 3 4 2 3" xfId="12099"/>
    <cellStyle name="formula 3 4 2 4" xfId="16672"/>
    <cellStyle name="formula 3 4 3" xfId="3786"/>
    <cellStyle name="formula 3 4 3 2" xfId="12101"/>
    <cellStyle name="formula 3 4 3 3" xfId="16666"/>
    <cellStyle name="formula 3 4 4" xfId="12098"/>
    <cellStyle name="formula 3 4 5" xfId="16674"/>
    <cellStyle name="formula 3 5" xfId="3787"/>
    <cellStyle name="formula 3 5 2" xfId="3788"/>
    <cellStyle name="formula 3 5 2 2" xfId="12103"/>
    <cellStyle name="formula 3 5 2 3" xfId="16664"/>
    <cellStyle name="formula 3 5 3" xfId="12102"/>
    <cellStyle name="formula 3 5 4" xfId="16665"/>
    <cellStyle name="formula 3 6" xfId="3789"/>
    <cellStyle name="formula 3 6 2" xfId="12104"/>
    <cellStyle name="formula 3 6 3" xfId="16663"/>
    <cellStyle name="formula 3 7" xfId="12081"/>
    <cellStyle name="formula 3 8" xfId="16698"/>
    <cellStyle name="formula 3 9" xfId="3766"/>
    <cellStyle name="formula 4" xfId="231"/>
    <cellStyle name="formula 4 2" xfId="232"/>
    <cellStyle name="formula 4 2 2" xfId="3792"/>
    <cellStyle name="formula 4 2 2 2" xfId="3793"/>
    <cellStyle name="formula 4 2 2 2 2" xfId="3794"/>
    <cellStyle name="formula 4 2 2 2 2 2" xfId="12109"/>
    <cellStyle name="formula 4 2 2 2 2 3" xfId="16654"/>
    <cellStyle name="formula 4 2 2 2 3" xfId="12108"/>
    <cellStyle name="formula 4 2 2 2 4" xfId="16655"/>
    <cellStyle name="formula 4 2 2 3" xfId="3795"/>
    <cellStyle name="formula 4 2 2 3 2" xfId="12110"/>
    <cellStyle name="formula 4 2 2 3 3" xfId="16653"/>
    <cellStyle name="formula 4 2 2 4" xfId="12107"/>
    <cellStyle name="formula 4 2 2 5" xfId="16656"/>
    <cellStyle name="formula 4 2 3" xfId="3796"/>
    <cellStyle name="formula 4 2 3 2" xfId="3797"/>
    <cellStyle name="formula 4 2 3 2 2" xfId="12112"/>
    <cellStyle name="formula 4 2 3 2 3" xfId="16648"/>
    <cellStyle name="formula 4 2 3 3" xfId="12111"/>
    <cellStyle name="formula 4 2 3 4" xfId="16649"/>
    <cellStyle name="formula 4 2 4" xfId="3798"/>
    <cellStyle name="formula 4 2 4 2" xfId="12113"/>
    <cellStyle name="formula 4 2 4 3" xfId="16643"/>
    <cellStyle name="formula 4 2 5" xfId="12106"/>
    <cellStyle name="formula 4 2 6" xfId="16657"/>
    <cellStyle name="formula 4 2 7" xfId="3791"/>
    <cellStyle name="formula 4 3" xfId="233"/>
    <cellStyle name="formula 4 3 2" xfId="3800"/>
    <cellStyle name="formula 4 3 2 2" xfId="3801"/>
    <cellStyle name="formula 4 3 2 2 2" xfId="3802"/>
    <cellStyle name="formula 4 3 2 2 2 2" xfId="12117"/>
    <cellStyle name="formula 4 3 2 2 2 3" xfId="16639"/>
    <cellStyle name="formula 4 3 2 2 3" xfId="12116"/>
    <cellStyle name="formula 4 3 2 2 4" xfId="16640"/>
    <cellStyle name="formula 4 3 2 3" xfId="3803"/>
    <cellStyle name="formula 4 3 2 3 2" xfId="12118"/>
    <cellStyle name="formula 4 3 2 3 3" xfId="16638"/>
    <cellStyle name="formula 4 3 2 4" xfId="12115"/>
    <cellStyle name="formula 4 3 2 5" xfId="16641"/>
    <cellStyle name="formula 4 3 3" xfId="3804"/>
    <cellStyle name="formula 4 3 3 2" xfId="3805"/>
    <cellStyle name="formula 4 3 3 2 2" xfId="12120"/>
    <cellStyle name="formula 4 3 3 2 3" xfId="16636"/>
    <cellStyle name="formula 4 3 3 3" xfId="12119"/>
    <cellStyle name="formula 4 3 3 4" xfId="16637"/>
    <cellStyle name="formula 4 3 4" xfId="3806"/>
    <cellStyle name="formula 4 3 4 2" xfId="12121"/>
    <cellStyle name="formula 4 3 4 3" xfId="16635"/>
    <cellStyle name="formula 4 3 5" xfId="12114"/>
    <cellStyle name="formula 4 3 6" xfId="16642"/>
    <cellStyle name="formula 4 3 7" xfId="3799"/>
    <cellStyle name="formula 4 4" xfId="3807"/>
    <cellStyle name="formula 4 4 2" xfId="3808"/>
    <cellStyle name="formula 4 4 2 2" xfId="3809"/>
    <cellStyle name="formula 4 4 2 2 2" xfId="12124"/>
    <cellStyle name="formula 4 4 2 2 3" xfId="16632"/>
    <cellStyle name="formula 4 4 2 3" xfId="12123"/>
    <cellStyle name="formula 4 4 2 4" xfId="16633"/>
    <cellStyle name="formula 4 4 3" xfId="3810"/>
    <cellStyle name="formula 4 4 3 2" xfId="12125"/>
    <cellStyle name="formula 4 4 3 3" xfId="16630"/>
    <cellStyle name="formula 4 4 4" xfId="12122"/>
    <cellStyle name="formula 4 4 5" xfId="16634"/>
    <cellStyle name="formula 4 5" xfId="3811"/>
    <cellStyle name="formula 4 5 2" xfId="3812"/>
    <cellStyle name="formula 4 5 2 2" xfId="12127"/>
    <cellStyle name="formula 4 5 2 3" xfId="16624"/>
    <cellStyle name="formula 4 5 3" xfId="12126"/>
    <cellStyle name="formula 4 5 4" xfId="16629"/>
    <cellStyle name="formula 4 6" xfId="3813"/>
    <cellStyle name="formula 4 6 2" xfId="12128"/>
    <cellStyle name="formula 4 6 3" xfId="16623"/>
    <cellStyle name="formula 4 7" xfId="12105"/>
    <cellStyle name="formula 4 8" xfId="16662"/>
    <cellStyle name="formula 4 9" xfId="3790"/>
    <cellStyle name="formula 5" xfId="234"/>
    <cellStyle name="formula 5 2" xfId="3815"/>
    <cellStyle name="formula 5 2 2" xfId="3816"/>
    <cellStyle name="formula 5 2 2 2" xfId="12131"/>
    <cellStyle name="formula 5 2 2 3" xfId="16620"/>
    <cellStyle name="formula 5 2 3" xfId="12130"/>
    <cellStyle name="formula 5 2 4" xfId="16621"/>
    <cellStyle name="formula 5 3" xfId="3817"/>
    <cellStyle name="formula 5 3 2" xfId="12132"/>
    <cellStyle name="formula 5 3 3" xfId="16615"/>
    <cellStyle name="formula 5 4" xfId="12129"/>
    <cellStyle name="formula 5 5" xfId="16622"/>
    <cellStyle name="formula 5 6" xfId="3814"/>
    <cellStyle name="formula 6" xfId="235"/>
    <cellStyle name="formula 6 2" xfId="3819"/>
    <cellStyle name="formula 6 2 2" xfId="12134"/>
    <cellStyle name="formula 6 2 3" xfId="16613"/>
    <cellStyle name="formula 6 3" xfId="12133"/>
    <cellStyle name="formula 6 4" xfId="16614"/>
    <cellStyle name="formula 6 5" xfId="3818"/>
    <cellStyle name="formula 7" xfId="3820"/>
    <cellStyle name="formula 7 2" xfId="12135"/>
    <cellStyle name="formula 7 3" xfId="16612"/>
    <cellStyle name="formula 8" xfId="12072"/>
    <cellStyle name="formula 9" xfId="16716"/>
    <cellStyle name="gap" xfId="236"/>
    <cellStyle name="gap 2" xfId="237"/>
    <cellStyle name="gap 2 2" xfId="747"/>
    <cellStyle name="gap 2 2 2" xfId="1201"/>
    <cellStyle name="gap 2 2 2 2" xfId="1202"/>
    <cellStyle name="gap 2 2 2 2 2" xfId="1203"/>
    <cellStyle name="gap 2 2 2 2 2 2" xfId="1204"/>
    <cellStyle name="gap 2 2 2 2 3" xfId="1205"/>
    <cellStyle name="gap 2 2 2 3" xfId="1206"/>
    <cellStyle name="gap 2 2 2 3 2" xfId="1207"/>
    <cellStyle name="gap 2 2 2 4" xfId="1208"/>
    <cellStyle name="gap 2 2 3" xfId="1209"/>
    <cellStyle name="gap 2 2 3 2" xfId="1210"/>
    <cellStyle name="gap 2 2 3 2 2" xfId="1211"/>
    <cellStyle name="gap 2 2 3 3" xfId="1212"/>
    <cellStyle name="gap 2 2 4" xfId="1213"/>
    <cellStyle name="gap 2 2 4 2" xfId="1214"/>
    <cellStyle name="gap 2 2 5" xfId="1215"/>
    <cellStyle name="gap 2 2 5 2" xfId="3822"/>
    <cellStyle name="gap 2 2 5 3" xfId="3821"/>
    <cellStyle name="gap 2 3" xfId="1216"/>
    <cellStyle name="gap 2 4" xfId="1217"/>
    <cellStyle name="gap 3" xfId="238"/>
    <cellStyle name="gap 3 2" xfId="1218"/>
    <cellStyle name="gap 3 2 2" xfId="1219"/>
    <cellStyle name="gap 3 2 2 2" xfId="1220"/>
    <cellStyle name="gap 3 2 3" xfId="1221"/>
    <cellStyle name="gap 3 3" xfId="1222"/>
    <cellStyle name="gap 3 3 2" xfId="1223"/>
    <cellStyle name="gap 3 4" xfId="1224"/>
    <cellStyle name="gap 4" xfId="1225"/>
    <cellStyle name="gap 4 2" xfId="1226"/>
    <cellStyle name="gap 4 2 2" xfId="1227"/>
    <cellStyle name="gap 4 3" xfId="1228"/>
    <cellStyle name="gap 5" xfId="1229"/>
    <cellStyle name="gap 5 2" xfId="1230"/>
    <cellStyle name="gap 6" xfId="1231"/>
    <cellStyle name="gap 7" xfId="1232"/>
    <cellStyle name="Good 2" xfId="239"/>
    <cellStyle name="Good 2 2" xfId="1233"/>
    <cellStyle name="Good 2 2 2" xfId="3824"/>
    <cellStyle name="Good 2 3" xfId="3823"/>
    <cellStyle name="Good 3" xfId="1234"/>
    <cellStyle name="Good 4" xfId="1235"/>
    <cellStyle name="Good 5" xfId="1236"/>
    <cellStyle name="Grey" xfId="842"/>
    <cellStyle name="Grey 2" xfId="3826"/>
    <cellStyle name="Grey 3" xfId="3825"/>
    <cellStyle name="GreyBackground" xfId="240"/>
    <cellStyle name="GreyBackground 2" xfId="241"/>
    <cellStyle name="GreyBackground 2 2" xfId="3829"/>
    <cellStyle name="GreyBackground 2 3" xfId="3828"/>
    <cellStyle name="GreyBackground 3" xfId="242"/>
    <cellStyle name="GreyBackground 3 2" xfId="3831"/>
    <cellStyle name="GreyBackground 3 3" xfId="3830"/>
    <cellStyle name="GreyBackground 4" xfId="243"/>
    <cellStyle name="GreyBackground 4 2" xfId="3832"/>
    <cellStyle name="GreyBackground 5" xfId="3827"/>
    <cellStyle name="Header1" xfId="844"/>
    <cellStyle name="Header1 2" xfId="3834"/>
    <cellStyle name="Header1 3" xfId="3833"/>
    <cellStyle name="Header2" xfId="845"/>
    <cellStyle name="Header2 2" xfId="3835"/>
    <cellStyle name="Header2 2 2" xfId="3836"/>
    <cellStyle name="Header2 2 2 2" xfId="3837"/>
    <cellStyle name="Header2 2 2 2 2" xfId="3838"/>
    <cellStyle name="Header2 2 2 2 2 2" xfId="12187"/>
    <cellStyle name="Header2 2 2 2 2 3" xfId="16575"/>
    <cellStyle name="Header2 2 2 2 3" xfId="12186"/>
    <cellStyle name="Header2 2 2 2 4" xfId="16576"/>
    <cellStyle name="Header2 2 2 3" xfId="3839"/>
    <cellStyle name="Header2 2 2 3 2" xfId="12188"/>
    <cellStyle name="Header2 2 2 3 3" xfId="16574"/>
    <cellStyle name="Header2 2 2 4" xfId="12185"/>
    <cellStyle name="Header2 2 2 5" xfId="16577"/>
    <cellStyle name="Header2 2 3" xfId="3840"/>
    <cellStyle name="Header2 2 3 2" xfId="3841"/>
    <cellStyle name="Header2 2 3 2 2" xfId="12190"/>
    <cellStyle name="Header2 2 3 2 3" xfId="16569"/>
    <cellStyle name="Header2 2 3 3" xfId="12189"/>
    <cellStyle name="Header2 2 3 4" xfId="16570"/>
    <cellStyle name="Header2 2 4" xfId="3842"/>
    <cellStyle name="Header2 2 4 2" xfId="12191"/>
    <cellStyle name="Header2 2 4 3" xfId="16564"/>
    <cellStyle name="Header2 2 5" xfId="12184"/>
    <cellStyle name="Header2 2 6" xfId="16578"/>
    <cellStyle name="Header2 3" xfId="3843"/>
    <cellStyle name="Header2 3 2" xfId="3844"/>
    <cellStyle name="Header2 3 2 2" xfId="12193"/>
    <cellStyle name="Header2 3 2 3" xfId="16562"/>
    <cellStyle name="Header2 3 3" xfId="12192"/>
    <cellStyle name="Header2 3 4" xfId="16563"/>
    <cellStyle name="Header2 4" xfId="3845"/>
    <cellStyle name="Header2 4 2" xfId="12194"/>
    <cellStyle name="Header2 4 3" xfId="16561"/>
    <cellStyle name="Header2 5" xfId="12183"/>
    <cellStyle name="Header2 6" xfId="16583"/>
    <cellStyle name="Heading 1 2" xfId="244"/>
    <cellStyle name="Heading 1 2 2" xfId="1237"/>
    <cellStyle name="Heading 1 3" xfId="1238"/>
    <cellStyle name="Heading 1 4" xfId="1239"/>
    <cellStyle name="Heading 1 5" xfId="1240"/>
    <cellStyle name="Heading 2 2" xfId="245"/>
    <cellStyle name="Heading 2 2 2" xfId="1241"/>
    <cellStyle name="Heading 2 2 2 2" xfId="3848"/>
    <cellStyle name="Heading 2 2 2 2 2" xfId="3849"/>
    <cellStyle name="Heading 2 2 2 3" xfId="3847"/>
    <cellStyle name="Heading 2 2 3" xfId="3846"/>
    <cellStyle name="Heading 2 3" xfId="1242"/>
    <cellStyle name="Heading 2 4" xfId="1243"/>
    <cellStyle name="Heading 2 5" xfId="1244"/>
    <cellStyle name="Heading 3 2" xfId="246"/>
    <cellStyle name="Heading 3 2 2" xfId="1245"/>
    <cellStyle name="Heading 3 3" xfId="1246"/>
    <cellStyle name="Heading 3 4" xfId="1247"/>
    <cellStyle name="Heading 3 5" xfId="1248"/>
    <cellStyle name="Heading 4 2" xfId="247"/>
    <cellStyle name="Heading 4 2 2" xfId="1249"/>
    <cellStyle name="Heading 4 3" xfId="1250"/>
    <cellStyle name="Heading 4 4" xfId="1251"/>
    <cellStyle name="Heading 4 5" xfId="1252"/>
    <cellStyle name="Heading1" xfId="846"/>
    <cellStyle name="Heading2" xfId="847"/>
    <cellStyle name="Hipervínculo" xfId="248"/>
    <cellStyle name="Hipervínculo 2" xfId="3851"/>
    <cellStyle name="Hipervínculo 3" xfId="3850"/>
    <cellStyle name="Hipervínculo visitado" xfId="249"/>
    <cellStyle name="Hipervínculo visitado 2" xfId="3853"/>
    <cellStyle name="Hipervínculo visitado 3" xfId="3852"/>
    <cellStyle name="Huomautus" xfId="1254"/>
    <cellStyle name="Huomautus 2" xfId="250"/>
    <cellStyle name="Huomautus 2 10" xfId="3854"/>
    <cellStyle name="Huomautus 2 2" xfId="251"/>
    <cellStyle name="Huomautus 2 2 2" xfId="692"/>
    <cellStyle name="Huomautus 2 2 2 2" xfId="3856"/>
    <cellStyle name="Huomautus 2 2 3" xfId="3855"/>
    <cellStyle name="Huomautus 2 3" xfId="252"/>
    <cellStyle name="Huomautus 2 3 2" xfId="693"/>
    <cellStyle name="Huomautus 2 3 2 2" xfId="3858"/>
    <cellStyle name="Huomautus 2 3 3" xfId="3857"/>
    <cellStyle name="Huomautus 2 4" xfId="253"/>
    <cellStyle name="Huomautus 2 4 2" xfId="694"/>
    <cellStyle name="Huomautus 2 4 2 2" xfId="3860"/>
    <cellStyle name="Huomautus 2 4 3" xfId="3859"/>
    <cellStyle name="Huomautus 2 5" xfId="691"/>
    <cellStyle name="Huomautus 2 5 2" xfId="3862"/>
    <cellStyle name="Huomautus 2 5 3" xfId="3861"/>
    <cellStyle name="Huomautus 2 6" xfId="3863"/>
    <cellStyle name="Huomautus 2 6 2" xfId="3864"/>
    <cellStyle name="Huomautus 2 7" xfId="3865"/>
    <cellStyle name="Huomautus 2 7 2" xfId="3866"/>
    <cellStyle name="Huomautus 2 7 3" xfId="3867"/>
    <cellStyle name="Huomautus 2 8" xfId="3868"/>
    <cellStyle name="Huomautus 2 9" xfId="3869"/>
    <cellStyle name="Huomautus 2_T_B1.2" xfId="848"/>
    <cellStyle name="Huomautus 3" xfId="254"/>
    <cellStyle name="Huomautus 3 10" xfId="3870"/>
    <cellStyle name="Huomautus 3 2" xfId="255"/>
    <cellStyle name="Huomautus 3 2 2" xfId="696"/>
    <cellStyle name="Huomautus 3 2 2 2" xfId="3872"/>
    <cellStyle name="Huomautus 3 2 3" xfId="3871"/>
    <cellStyle name="Huomautus 3 3" xfId="256"/>
    <cellStyle name="Huomautus 3 3 2" xfId="697"/>
    <cellStyle name="Huomautus 3 3 2 2" xfId="3874"/>
    <cellStyle name="Huomautus 3 3 3" xfId="3873"/>
    <cellStyle name="Huomautus 3 4" xfId="257"/>
    <cellStyle name="Huomautus 3 4 2" xfId="698"/>
    <cellStyle name="Huomautus 3 4 2 2" xfId="3876"/>
    <cellStyle name="Huomautus 3 4 3" xfId="3875"/>
    <cellStyle name="Huomautus 3 5" xfId="695"/>
    <cellStyle name="Huomautus 3 5 2" xfId="3878"/>
    <cellStyle name="Huomautus 3 5 3" xfId="3877"/>
    <cellStyle name="Huomautus 3 6" xfId="3879"/>
    <cellStyle name="Huomautus 3 6 2" xfId="3880"/>
    <cellStyle name="Huomautus 3 7" xfId="3881"/>
    <cellStyle name="Huomautus 3 7 2" xfId="3882"/>
    <cellStyle name="Huomautus 3 7 3" xfId="3883"/>
    <cellStyle name="Huomautus 3 8" xfId="3884"/>
    <cellStyle name="Huomautus 3 9" xfId="3885"/>
    <cellStyle name="Huomautus 3_T_B1.2" xfId="849"/>
    <cellStyle name="Huono" xfId="1255"/>
    <cellStyle name="Hyperlänk 2" xfId="1256"/>
    <cellStyle name="Hyperlink" xfId="2657"/>
    <cellStyle name="Hyperlink 2" xfId="258"/>
    <cellStyle name="Hyperlink 2 2" xfId="1257"/>
    <cellStyle name="Hyperlink 2 2 2" xfId="2721"/>
    <cellStyle name="Hyperlink 2 3" xfId="2729"/>
    <cellStyle name="Hyperlink 2 3 2" xfId="3887"/>
    <cellStyle name="Hyperlink 2 4" xfId="2668"/>
    <cellStyle name="Hyperlink 2 4 2" xfId="3888"/>
    <cellStyle name="Hyperlink 2 5" xfId="3886"/>
    <cellStyle name="Hyperlink 3" xfId="259"/>
    <cellStyle name="Hyperlink 3 2" xfId="2720"/>
    <cellStyle name="Hyperlink 3 2 2" xfId="3891"/>
    <cellStyle name="Hyperlink 3 2 3" xfId="3890"/>
    <cellStyle name="Hyperlink 3 3" xfId="3892"/>
    <cellStyle name="Hyperlink 3 4" xfId="3893"/>
    <cellStyle name="Hyperlink 3 5" xfId="3889"/>
    <cellStyle name="Hyperlink 4" xfId="656"/>
    <cellStyle name="Hyperlink 4 2" xfId="1258"/>
    <cellStyle name="Hyperlink 4 3" xfId="3894"/>
    <cellStyle name="Hyperlink 5" xfId="1259"/>
    <cellStyle name="Hyperlink 6" xfId="1260"/>
    <cellStyle name="Hyperlink 7" xfId="1261"/>
    <cellStyle name="Hypertextové prepojenie" xfId="1" builtinId="8"/>
    <cellStyle name="Hypertextové prepojenie 2" xfId="654"/>
    <cellStyle name="Hypertextové prepojenie 3" xfId="733"/>
    <cellStyle name="Hypertextové prepojenie 4" xfId="740"/>
    <cellStyle name="Hypertextové prepojenie 5" xfId="748"/>
    <cellStyle name="Hypertextové prepojenie 6" xfId="2665"/>
    <cellStyle name="Hypertextové prepojenie 7" xfId="2789"/>
    <cellStyle name="Hyvä" xfId="1262"/>
    <cellStyle name="Check Cell 2" xfId="144"/>
    <cellStyle name="Check Cell 2 2" xfId="1163"/>
    <cellStyle name="Check Cell 2 2 2" xfId="3456"/>
    <cellStyle name="Check Cell 2 3" xfId="3455"/>
    <cellStyle name="Check Cell 3" xfId="1164"/>
    <cellStyle name="Check Cell 4" xfId="1165"/>
    <cellStyle name="Check Cell 5" xfId="1166"/>
    <cellStyle name="Input [yellow]" xfId="850"/>
    <cellStyle name="Input [yellow] 2" xfId="3896"/>
    <cellStyle name="Input [yellow] 2 2" xfId="3897"/>
    <cellStyle name="Input [yellow] 2 2 2" xfId="3898"/>
    <cellStyle name="Input [yellow] 2 2 2 2" xfId="12253"/>
    <cellStyle name="Input [yellow] 2 2 2 3" xfId="16525"/>
    <cellStyle name="Input [yellow] 2 2 3" xfId="12252"/>
    <cellStyle name="Input [yellow] 2 2 4" xfId="16526"/>
    <cellStyle name="Input [yellow] 2 3" xfId="3899"/>
    <cellStyle name="Input [yellow] 2 3 2" xfId="12254"/>
    <cellStyle name="Input [yellow] 2 3 3" xfId="16524"/>
    <cellStyle name="Input [yellow] 2 4" xfId="12251"/>
    <cellStyle name="Input [yellow] 2 5" xfId="16527"/>
    <cellStyle name="Input [yellow] 3" xfId="3900"/>
    <cellStyle name="Input [yellow] 3 2" xfId="3901"/>
    <cellStyle name="Input [yellow] 3 2 2" xfId="3902"/>
    <cellStyle name="Input [yellow] 3 2 2 2" xfId="12257"/>
    <cellStyle name="Input [yellow] 3 2 2 3" xfId="16516"/>
    <cellStyle name="Input [yellow] 3 2 3" xfId="12256"/>
    <cellStyle name="Input [yellow] 3 2 4" xfId="16521"/>
    <cellStyle name="Input [yellow] 3 3" xfId="3903"/>
    <cellStyle name="Input [yellow] 3 3 2" xfId="12258"/>
    <cellStyle name="Input [yellow] 3 3 3" xfId="16515"/>
    <cellStyle name="Input [yellow] 3 4" xfId="12255"/>
    <cellStyle name="Input [yellow] 3 5" xfId="16522"/>
    <cellStyle name="Input [yellow] 4" xfId="3904"/>
    <cellStyle name="Input [yellow] 4 2" xfId="3905"/>
    <cellStyle name="Input [yellow] 4 2 2" xfId="12260"/>
    <cellStyle name="Input [yellow] 4 2 3" xfId="16513"/>
    <cellStyle name="Input [yellow] 4 3" xfId="12259"/>
    <cellStyle name="Input [yellow] 4 4" xfId="16514"/>
    <cellStyle name="Input [yellow] 5" xfId="3906"/>
    <cellStyle name="Input [yellow] 5 2" xfId="12261"/>
    <cellStyle name="Input [yellow] 5 3" xfId="16512"/>
    <cellStyle name="Input [yellow] 6" xfId="12250"/>
    <cellStyle name="Input [yellow] 7" xfId="16528"/>
    <cellStyle name="Input [yellow] 8" xfId="3895"/>
    <cellStyle name="Input 2" xfId="260"/>
    <cellStyle name="Input 2 2" xfId="1263"/>
    <cellStyle name="Input 2 2 2" xfId="3908"/>
    <cellStyle name="Input 2 3" xfId="3907"/>
    <cellStyle name="Input 3" xfId="1264"/>
    <cellStyle name="Input 4" xfId="1265"/>
    <cellStyle name="Input 5" xfId="1266"/>
    <cellStyle name="ISC" xfId="261"/>
    <cellStyle name="ISC 10" xfId="3910"/>
    <cellStyle name="ISC 11" xfId="3909"/>
    <cellStyle name="ISC 2" xfId="749"/>
    <cellStyle name="ISC 2 2" xfId="3912"/>
    <cellStyle name="ISC 2 3" xfId="3911"/>
    <cellStyle name="ISC 3" xfId="3913"/>
    <cellStyle name="ISC 3 2" xfId="3914"/>
    <cellStyle name="ISC 4" xfId="3915"/>
    <cellStyle name="ISC 4 2" xfId="3916"/>
    <cellStyle name="ISC 5" xfId="3917"/>
    <cellStyle name="ISC 5 2" xfId="3918"/>
    <cellStyle name="ISC 6" xfId="3919"/>
    <cellStyle name="ISC 6 2" xfId="3920"/>
    <cellStyle name="ISC 7" xfId="3921"/>
    <cellStyle name="ISC 7 2" xfId="3922"/>
    <cellStyle name="ISC 8" xfId="3923"/>
    <cellStyle name="ISC 8 2" xfId="3924"/>
    <cellStyle name="ISC 9" xfId="3925"/>
    <cellStyle name="ISC 9 2" xfId="3926"/>
    <cellStyle name="isced" xfId="262"/>
    <cellStyle name="isced 10" xfId="3927"/>
    <cellStyle name="isced 2" xfId="263"/>
    <cellStyle name="isced 2 2" xfId="264"/>
    <cellStyle name="isced 2 2 2" xfId="3930"/>
    <cellStyle name="isced 2 2 2 2" xfId="3931"/>
    <cellStyle name="isced 2 2 2 2 2" xfId="12286"/>
    <cellStyle name="isced 2 2 2 2 3" xfId="16491"/>
    <cellStyle name="isced 2 2 2 3" xfId="12285"/>
    <cellStyle name="isced 2 2 2 4" xfId="16492"/>
    <cellStyle name="isced 2 2 3" xfId="3932"/>
    <cellStyle name="isced 2 2 3 2" xfId="12287"/>
    <cellStyle name="isced 2 2 3 3" xfId="16490"/>
    <cellStyle name="isced 2 2 4" xfId="12284"/>
    <cellStyle name="isced 2 2 5" xfId="16493"/>
    <cellStyle name="isced 2 2 6" xfId="3929"/>
    <cellStyle name="isced 2 3" xfId="3933"/>
    <cellStyle name="isced 2 3 2" xfId="3934"/>
    <cellStyle name="isced 2 3 2 2" xfId="12289"/>
    <cellStyle name="isced 2 3 2 3" xfId="16484"/>
    <cellStyle name="isced 2 3 3" xfId="12288"/>
    <cellStyle name="isced 2 3 4" xfId="16485"/>
    <cellStyle name="isced 2 4" xfId="3935"/>
    <cellStyle name="isced 2 4 2" xfId="12290"/>
    <cellStyle name="isced 2 4 3" xfId="16483"/>
    <cellStyle name="isced 2 5" xfId="12283"/>
    <cellStyle name="isced 2 6" xfId="16494"/>
    <cellStyle name="isced 2 7" xfId="3928"/>
    <cellStyle name="isced 3" xfId="265"/>
    <cellStyle name="isced 3 2" xfId="266"/>
    <cellStyle name="isced 3 2 2" xfId="3938"/>
    <cellStyle name="isced 3 2 2 2" xfId="3939"/>
    <cellStyle name="isced 3 2 2 2 2" xfId="3940"/>
    <cellStyle name="isced 3 2 2 2 2 2" xfId="12295"/>
    <cellStyle name="isced 3 2 2 2 2 3" xfId="16471"/>
    <cellStyle name="isced 3 2 2 2 3" xfId="12294"/>
    <cellStyle name="isced 3 2 2 2 4" xfId="16476"/>
    <cellStyle name="isced 3 2 2 3" xfId="3941"/>
    <cellStyle name="isced 3 2 2 3 2" xfId="12296"/>
    <cellStyle name="isced 3 2 2 3 3" xfId="16470"/>
    <cellStyle name="isced 3 2 2 4" xfId="12293"/>
    <cellStyle name="isced 3 2 2 5" xfId="16477"/>
    <cellStyle name="isced 3 2 3" xfId="3942"/>
    <cellStyle name="isced 3 2 3 2" xfId="3943"/>
    <cellStyle name="isced 3 2 3 2 2" xfId="12298"/>
    <cellStyle name="isced 3 2 3 2 3" xfId="16468"/>
    <cellStyle name="isced 3 2 3 3" xfId="12297"/>
    <cellStyle name="isced 3 2 3 4" xfId="16469"/>
    <cellStyle name="isced 3 2 4" xfId="3944"/>
    <cellStyle name="isced 3 2 4 2" xfId="12299"/>
    <cellStyle name="isced 3 2 4 3" xfId="16467"/>
    <cellStyle name="isced 3 2 5" xfId="12292"/>
    <cellStyle name="isced 3 2 6" xfId="16481"/>
    <cellStyle name="isced 3 2 7" xfId="3937"/>
    <cellStyle name="isced 3 3" xfId="267"/>
    <cellStyle name="isced 3 3 2" xfId="3946"/>
    <cellStyle name="isced 3 3 2 2" xfId="3947"/>
    <cellStyle name="isced 3 3 2 2 2" xfId="3948"/>
    <cellStyle name="isced 3 3 2 2 2 2" xfId="12303"/>
    <cellStyle name="isced 3 3 2 2 2 3" xfId="16463"/>
    <cellStyle name="isced 3 3 2 2 3" xfId="12302"/>
    <cellStyle name="isced 3 3 2 2 4" xfId="16464"/>
    <cellStyle name="isced 3 3 2 3" xfId="3949"/>
    <cellStyle name="isced 3 3 2 3 2" xfId="12304"/>
    <cellStyle name="isced 3 3 2 3 3" xfId="16462"/>
    <cellStyle name="isced 3 3 2 4" xfId="12301"/>
    <cellStyle name="isced 3 3 2 5" xfId="16465"/>
    <cellStyle name="isced 3 3 3" xfId="3950"/>
    <cellStyle name="isced 3 3 3 2" xfId="3951"/>
    <cellStyle name="isced 3 3 3 2 2" xfId="12306"/>
    <cellStyle name="isced 3 3 3 2 3" xfId="16460"/>
    <cellStyle name="isced 3 3 3 3" xfId="12305"/>
    <cellStyle name="isced 3 3 3 4" xfId="16461"/>
    <cellStyle name="isced 3 3 4" xfId="3952"/>
    <cellStyle name="isced 3 3 4 2" xfId="12307"/>
    <cellStyle name="isced 3 3 4 3" xfId="16458"/>
    <cellStyle name="isced 3 3 5" xfId="12300"/>
    <cellStyle name="isced 3 3 6" xfId="16466"/>
    <cellStyle name="isced 3 3 7" xfId="3945"/>
    <cellStyle name="isced 3 4" xfId="3953"/>
    <cellStyle name="isced 3 4 2" xfId="3954"/>
    <cellStyle name="isced 3 4 2 2" xfId="3955"/>
    <cellStyle name="isced 3 4 2 2 2" xfId="12310"/>
    <cellStyle name="isced 3 4 2 2 3" xfId="16451"/>
    <cellStyle name="isced 3 4 2 3" xfId="12309"/>
    <cellStyle name="isced 3 4 2 4" xfId="16452"/>
    <cellStyle name="isced 3 4 3" xfId="3956"/>
    <cellStyle name="isced 3 4 3 2" xfId="12311"/>
    <cellStyle name="isced 3 4 3 3" xfId="16450"/>
    <cellStyle name="isced 3 4 4" xfId="12308"/>
    <cellStyle name="isced 3 4 5" xfId="16457"/>
    <cellStyle name="isced 3 5" xfId="3957"/>
    <cellStyle name="isced 3 5 2" xfId="3958"/>
    <cellStyle name="isced 3 5 2 2" xfId="12313"/>
    <cellStyle name="isced 3 5 2 3" xfId="16448"/>
    <cellStyle name="isced 3 5 3" xfId="12312"/>
    <cellStyle name="isced 3 5 4" xfId="16449"/>
    <cellStyle name="isced 3 6" xfId="3959"/>
    <cellStyle name="isced 3 6 2" xfId="12314"/>
    <cellStyle name="isced 3 6 3" xfId="16443"/>
    <cellStyle name="isced 3 7" xfId="12291"/>
    <cellStyle name="isced 3 8" xfId="16482"/>
    <cellStyle name="isced 3 9" xfId="3936"/>
    <cellStyle name="isced 4" xfId="268"/>
    <cellStyle name="isced 4 2" xfId="269"/>
    <cellStyle name="isced 4 2 2" xfId="3962"/>
    <cellStyle name="isced 4 2 2 2" xfId="3963"/>
    <cellStyle name="isced 4 2 2 2 2" xfId="3964"/>
    <cellStyle name="isced 4 2 2 2 2 2" xfId="12319"/>
    <cellStyle name="isced 4 2 2 2 2 3" xfId="16435"/>
    <cellStyle name="isced 4 2 2 2 3" xfId="12318"/>
    <cellStyle name="isced 4 2 2 2 4" xfId="16439"/>
    <cellStyle name="isced 4 2 2 3" xfId="3965"/>
    <cellStyle name="isced 4 2 2 3 2" xfId="12320"/>
    <cellStyle name="isced 4 2 2 3 3" xfId="16434"/>
    <cellStyle name="isced 4 2 2 4" xfId="12317"/>
    <cellStyle name="isced 4 2 2 5" xfId="16440"/>
    <cellStyle name="isced 4 2 3" xfId="3966"/>
    <cellStyle name="isced 4 2 3 2" xfId="3967"/>
    <cellStyle name="isced 4 2 3 2 2" xfId="12322"/>
    <cellStyle name="isced 4 2 3 2 3" xfId="16428"/>
    <cellStyle name="isced 4 2 3 3" xfId="12321"/>
    <cellStyle name="isced 4 2 3 4" xfId="16429"/>
    <cellStyle name="isced 4 2 4" xfId="3968"/>
    <cellStyle name="isced 4 2 4 2" xfId="12323"/>
    <cellStyle name="isced 4 2 4 3" xfId="16427"/>
    <cellStyle name="isced 4 2 5" xfId="12316"/>
    <cellStyle name="isced 4 2 6" xfId="16441"/>
    <cellStyle name="isced 4 2 7" xfId="3961"/>
    <cellStyle name="isced 4 3" xfId="270"/>
    <cellStyle name="isced 4 3 2" xfId="3970"/>
    <cellStyle name="isced 4 3 2 2" xfId="3971"/>
    <cellStyle name="isced 4 3 2 2 2" xfId="3972"/>
    <cellStyle name="isced 4 3 2 2 2 2" xfId="12327"/>
    <cellStyle name="isced 4 3 2 2 2 3" xfId="16423"/>
    <cellStyle name="isced 4 3 2 2 3" xfId="12326"/>
    <cellStyle name="isced 4 3 2 2 4" xfId="16424"/>
    <cellStyle name="isced 4 3 2 3" xfId="3973"/>
    <cellStyle name="isced 4 3 2 3 2" xfId="12328"/>
    <cellStyle name="isced 4 3 2 3 3" xfId="16422"/>
    <cellStyle name="isced 4 3 2 4" xfId="12325"/>
    <cellStyle name="isced 4 3 2 5" xfId="16425"/>
    <cellStyle name="isced 4 3 3" xfId="3974"/>
    <cellStyle name="isced 4 3 3 2" xfId="3975"/>
    <cellStyle name="isced 4 3 3 2 2" xfId="12330"/>
    <cellStyle name="isced 4 3 3 2 3" xfId="16420"/>
    <cellStyle name="isced 4 3 3 3" xfId="12329"/>
    <cellStyle name="isced 4 3 3 4" xfId="16421"/>
    <cellStyle name="isced 4 3 4" xfId="3976"/>
    <cellStyle name="isced 4 3 4 2" xfId="12331"/>
    <cellStyle name="isced 4 3 4 3" xfId="16419"/>
    <cellStyle name="isced 4 3 5" xfId="12324"/>
    <cellStyle name="isced 4 3 6" xfId="16426"/>
    <cellStyle name="isced 4 3 7" xfId="3969"/>
    <cellStyle name="isced 4 4" xfId="3977"/>
    <cellStyle name="isced 4 4 2" xfId="3978"/>
    <cellStyle name="isced 4 4 2 2" xfId="3979"/>
    <cellStyle name="isced 4 4 2 2 2" xfId="12334"/>
    <cellStyle name="isced 4 4 2 2 3" xfId="16415"/>
    <cellStyle name="isced 4 4 2 3" xfId="12333"/>
    <cellStyle name="isced 4 4 2 4" xfId="16416"/>
    <cellStyle name="isced 4 4 3" xfId="3980"/>
    <cellStyle name="isced 4 4 3 2" xfId="12335"/>
    <cellStyle name="isced 4 4 3 3" xfId="16410"/>
    <cellStyle name="isced 4 4 4" xfId="12332"/>
    <cellStyle name="isced 4 4 5" xfId="16418"/>
    <cellStyle name="isced 4 5" xfId="3981"/>
    <cellStyle name="isced 4 5 2" xfId="3982"/>
    <cellStyle name="isced 4 5 2 2" xfId="12337"/>
    <cellStyle name="isced 4 5 2 3" xfId="16408"/>
    <cellStyle name="isced 4 5 3" xfId="12336"/>
    <cellStyle name="isced 4 5 4" xfId="16409"/>
    <cellStyle name="isced 4 6" xfId="3983"/>
    <cellStyle name="isced 4 6 2" xfId="12338"/>
    <cellStyle name="isced 4 6 3" xfId="16407"/>
    <cellStyle name="isced 4 7" xfId="12315"/>
    <cellStyle name="isced 4 8" xfId="16442"/>
    <cellStyle name="isced 4 9" xfId="3960"/>
    <cellStyle name="isced 5" xfId="271"/>
    <cellStyle name="isced 5 2" xfId="3985"/>
    <cellStyle name="isced 5 2 2" xfId="3986"/>
    <cellStyle name="isced 5 2 2 2" xfId="12341"/>
    <cellStyle name="isced 5 2 2 3" xfId="16400"/>
    <cellStyle name="isced 5 2 3" xfId="12340"/>
    <cellStyle name="isced 5 2 4" xfId="16401"/>
    <cellStyle name="isced 5 3" xfId="3987"/>
    <cellStyle name="isced 5 3 2" xfId="12342"/>
    <cellStyle name="isced 5 3 3" xfId="16399"/>
    <cellStyle name="isced 5 4" xfId="12339"/>
    <cellStyle name="isced 5 5" xfId="16406"/>
    <cellStyle name="isced 5 6" xfId="3984"/>
    <cellStyle name="isced 6" xfId="272"/>
    <cellStyle name="isced 6 2" xfId="3989"/>
    <cellStyle name="isced 6 2 2" xfId="12344"/>
    <cellStyle name="isced 6 2 3" xfId="16397"/>
    <cellStyle name="isced 6 3" xfId="12343"/>
    <cellStyle name="isced 6 4" xfId="16398"/>
    <cellStyle name="isced 6 5" xfId="3988"/>
    <cellStyle name="isced 7" xfId="3990"/>
    <cellStyle name="isced 7 2" xfId="12345"/>
    <cellStyle name="isced 7 3" xfId="16393"/>
    <cellStyle name="isced 8" xfId="12282"/>
    <cellStyle name="isced 9" xfId="16499"/>
    <cellStyle name="ISCED Titles" xfId="273"/>
    <cellStyle name="isced_8gradk" xfId="274"/>
    <cellStyle name="Komma 2" xfId="50"/>
    <cellStyle name="Komma 2 2" xfId="275"/>
    <cellStyle name="Kontrolná bunka" xfId="14" builtinId="23" customBuiltin="1"/>
    <cellStyle name="Kontrolná bunka 2" xfId="986"/>
    <cellStyle name="Kontrolná bunka 3" xfId="2688"/>
    <cellStyle name="Laskenta" xfId="1267"/>
    <cellStyle name="level1a" xfId="276"/>
    <cellStyle name="level1a 10" xfId="3991"/>
    <cellStyle name="level1a 10 2" xfId="3992"/>
    <cellStyle name="level1a 10 2 2" xfId="3993"/>
    <cellStyle name="level1a 10 2 2 2" xfId="3994"/>
    <cellStyle name="level1a 10 2 2 2 2" xfId="12351"/>
    <cellStyle name="level1a 10 2 2 2 3" xfId="16384"/>
    <cellStyle name="level1a 10 2 2 3" xfId="12350"/>
    <cellStyle name="level1a 10 2 2 4" xfId="16385"/>
    <cellStyle name="level1a 10 2 3" xfId="3995"/>
    <cellStyle name="level1a 10 2 3 2" xfId="12352"/>
    <cellStyle name="level1a 10 2 3 3" xfId="16383"/>
    <cellStyle name="level1a 10 2 4" xfId="12349"/>
    <cellStyle name="level1a 10 2 5" xfId="16386"/>
    <cellStyle name="level1a 10 3" xfId="3996"/>
    <cellStyle name="level1a 10 3 2" xfId="3997"/>
    <cellStyle name="level1a 10 3 2 2" xfId="12354"/>
    <cellStyle name="level1a 10 3 2 3" xfId="16381"/>
    <cellStyle name="level1a 10 3 3" xfId="12353"/>
    <cellStyle name="level1a 10 3 4" xfId="16382"/>
    <cellStyle name="level1a 10 4" xfId="3998"/>
    <cellStyle name="level1a 10 4 2" xfId="12355"/>
    <cellStyle name="level1a 10 4 3" xfId="16380"/>
    <cellStyle name="level1a 10 5" xfId="12348"/>
    <cellStyle name="level1a 10 6" xfId="16387"/>
    <cellStyle name="level1a 11" xfId="3999"/>
    <cellStyle name="level1a 11 2" xfId="4000"/>
    <cellStyle name="level1a 11 2 2" xfId="12357"/>
    <cellStyle name="level1a 11 2 3" xfId="16378"/>
    <cellStyle name="level1a 11 3" xfId="12356"/>
    <cellStyle name="level1a 11 4" xfId="16379"/>
    <cellStyle name="level1a 12" xfId="4001"/>
    <cellStyle name="level1a 12 2" xfId="12358"/>
    <cellStyle name="level1a 12 3" xfId="16376"/>
    <cellStyle name="level1a 13" xfId="12347"/>
    <cellStyle name="level1a 14" xfId="16388"/>
    <cellStyle name="level1a 2" xfId="277"/>
    <cellStyle name="level1a 2 10" xfId="4002"/>
    <cellStyle name="level1a 2 10 2" xfId="4003"/>
    <cellStyle name="level1a 2 10 2 2" xfId="12361"/>
    <cellStyle name="level1a 2 10 2 3" xfId="16369"/>
    <cellStyle name="level1a 2 10 3" xfId="12360"/>
    <cellStyle name="level1a 2 10 4" xfId="16370"/>
    <cellStyle name="level1a 2 11" xfId="4004"/>
    <cellStyle name="level1a 2 11 2" xfId="12362"/>
    <cellStyle name="level1a 2 11 3" xfId="16368"/>
    <cellStyle name="level1a 2 12" xfId="12359"/>
    <cellStyle name="level1a 2 13" xfId="16375"/>
    <cellStyle name="level1a 2 2" xfId="278"/>
    <cellStyle name="level1a 2 2 10" xfId="4005"/>
    <cellStyle name="level1a 2 2 10 2" xfId="12364"/>
    <cellStyle name="level1a 2 2 10 3" xfId="16366"/>
    <cellStyle name="level1a 2 2 11" xfId="12363"/>
    <cellStyle name="level1a 2 2 12" xfId="16367"/>
    <cellStyle name="level1a 2 2 2" xfId="279"/>
    <cellStyle name="level1a 2 2 2 2" xfId="280"/>
    <cellStyle name="level1a 2 2 2 2 2" xfId="4007"/>
    <cellStyle name="level1a 2 2 2 2 2 2" xfId="4008"/>
    <cellStyle name="level1a 2 2 2 2 2 2 2" xfId="4009"/>
    <cellStyle name="level1a 2 2 2 2 2 2 2 2" xfId="4010"/>
    <cellStyle name="level1a 2 2 2 2 2 2 2 2 2" xfId="12370"/>
    <cellStyle name="level1a 2 2 2 2 2 2 2 2 3" xfId="16353"/>
    <cellStyle name="level1a 2 2 2 2 2 2 2 3" xfId="12369"/>
    <cellStyle name="level1a 2 2 2 2 2 2 2 4" xfId="16357"/>
    <cellStyle name="level1a 2 2 2 2 2 2 3" xfId="4011"/>
    <cellStyle name="level1a 2 2 2 2 2 2 3 2" xfId="12371"/>
    <cellStyle name="level1a 2 2 2 2 2 2 3 3" xfId="16352"/>
    <cellStyle name="level1a 2 2 2 2 2 2 4" xfId="12368"/>
    <cellStyle name="level1a 2 2 2 2 2 2 5" xfId="16358"/>
    <cellStyle name="level1a 2 2 2 2 2 3" xfId="4012"/>
    <cellStyle name="level1a 2 2 2 2 2 3 2" xfId="4013"/>
    <cellStyle name="level1a 2 2 2 2 2 3 2 2" xfId="12373"/>
    <cellStyle name="level1a 2 2 2 2 2 3 2 3" xfId="16346"/>
    <cellStyle name="level1a 2 2 2 2 2 3 3" xfId="12372"/>
    <cellStyle name="level1a 2 2 2 2 2 3 4" xfId="16347"/>
    <cellStyle name="level1a 2 2 2 2 2 4" xfId="4014"/>
    <cellStyle name="level1a 2 2 2 2 2 4 2" xfId="12374"/>
    <cellStyle name="level1a 2 2 2 2 2 4 3" xfId="16345"/>
    <cellStyle name="level1a 2 2 2 2 2 5" xfId="12367"/>
    <cellStyle name="level1a 2 2 2 2 2 6" xfId="16359"/>
    <cellStyle name="level1a 2 2 2 2 3" xfId="4015"/>
    <cellStyle name="level1a 2 2 2 2 3 2" xfId="4016"/>
    <cellStyle name="level1a 2 2 2 2 3 2 2" xfId="4017"/>
    <cellStyle name="level1a 2 2 2 2 3 2 2 2" xfId="12377"/>
    <cellStyle name="level1a 2 2 2 2 3 2 2 3" xfId="16342"/>
    <cellStyle name="level1a 2 2 2 2 3 2 3" xfId="12376"/>
    <cellStyle name="level1a 2 2 2 2 3 2 4" xfId="16343"/>
    <cellStyle name="level1a 2 2 2 2 3 3" xfId="4018"/>
    <cellStyle name="level1a 2 2 2 2 3 3 2" xfId="12378"/>
    <cellStyle name="level1a 2 2 2 2 3 3 3" xfId="16341"/>
    <cellStyle name="level1a 2 2 2 2 3 4" xfId="12375"/>
    <cellStyle name="level1a 2 2 2 2 3 5" xfId="16344"/>
    <cellStyle name="level1a 2 2 2 2 4" xfId="4019"/>
    <cellStyle name="level1a 2 2 2 2 4 2" xfId="4020"/>
    <cellStyle name="level1a 2 2 2 2 4 2 2" xfId="12380"/>
    <cellStyle name="level1a 2 2 2 2 4 2 3" xfId="16339"/>
    <cellStyle name="level1a 2 2 2 2 4 3" xfId="12379"/>
    <cellStyle name="level1a 2 2 2 2 4 4" xfId="16340"/>
    <cellStyle name="level1a 2 2 2 2 5" xfId="4021"/>
    <cellStyle name="level1a 2 2 2 2 5 2" xfId="12381"/>
    <cellStyle name="level1a 2 2 2 2 5 3" xfId="16338"/>
    <cellStyle name="level1a 2 2 2 2 6" xfId="12366"/>
    <cellStyle name="level1a 2 2 2 2 7" xfId="16360"/>
    <cellStyle name="level1a 2 2 2 2 8" xfId="4006"/>
    <cellStyle name="level1a 2 2 2 3" xfId="281"/>
    <cellStyle name="level1a 2 2 2 3 2" xfId="4023"/>
    <cellStyle name="level1a 2 2 2 3 2 2" xfId="4024"/>
    <cellStyle name="level1a 2 2 2 3 2 2 2" xfId="4025"/>
    <cellStyle name="level1a 2 2 2 3 2 2 2 2" xfId="4026"/>
    <cellStyle name="level1a 2 2 2 3 2 2 2 2 2" xfId="12386"/>
    <cellStyle name="level1a 2 2 2 3 2 2 2 2 3" xfId="16328"/>
    <cellStyle name="level1a 2 2 2 3 2 2 2 3" xfId="12385"/>
    <cellStyle name="level1a 2 2 2 3 2 2 2 4" xfId="16333"/>
    <cellStyle name="level1a 2 2 2 3 2 2 3" xfId="4027"/>
    <cellStyle name="level1a 2 2 2 3 2 2 3 2" xfId="12387"/>
    <cellStyle name="level1a 2 2 2 3 2 2 3 3" xfId="16327"/>
    <cellStyle name="level1a 2 2 2 3 2 2 4" xfId="12384"/>
    <cellStyle name="level1a 2 2 2 3 2 2 5" xfId="16334"/>
    <cellStyle name="level1a 2 2 2 3 2 3" xfId="4028"/>
    <cellStyle name="level1a 2 2 2 3 2 3 2" xfId="4029"/>
    <cellStyle name="level1a 2 2 2 3 2 3 2 2" xfId="12389"/>
    <cellStyle name="level1a 2 2 2 3 2 3 2 3" xfId="16325"/>
    <cellStyle name="level1a 2 2 2 3 2 3 3" xfId="12388"/>
    <cellStyle name="level1a 2 2 2 3 2 3 4" xfId="16326"/>
    <cellStyle name="level1a 2 2 2 3 2 4" xfId="4030"/>
    <cellStyle name="level1a 2 2 2 3 2 4 2" xfId="12390"/>
    <cellStyle name="level1a 2 2 2 3 2 4 3" xfId="16324"/>
    <cellStyle name="level1a 2 2 2 3 2 5" xfId="12383"/>
    <cellStyle name="level1a 2 2 2 3 2 6" xfId="16336"/>
    <cellStyle name="level1a 2 2 2 3 3" xfId="4031"/>
    <cellStyle name="level1a 2 2 2 3 3 2" xfId="4032"/>
    <cellStyle name="level1a 2 2 2 3 3 2 2" xfId="4033"/>
    <cellStyle name="level1a 2 2 2 3 3 2 2 2" xfId="12393"/>
    <cellStyle name="level1a 2 2 2 3 3 2 2 3" xfId="16317"/>
    <cellStyle name="level1a 2 2 2 3 3 2 3" xfId="12392"/>
    <cellStyle name="level1a 2 2 2 3 3 2 4" xfId="16318"/>
    <cellStyle name="level1a 2 2 2 3 3 3" xfId="4034"/>
    <cellStyle name="level1a 2 2 2 3 3 3 2" xfId="12394"/>
    <cellStyle name="level1a 2 2 2 3 3 3 3" xfId="16316"/>
    <cellStyle name="level1a 2 2 2 3 3 4" xfId="12391"/>
    <cellStyle name="level1a 2 2 2 3 3 5" xfId="16319"/>
    <cellStyle name="level1a 2 2 2 3 4" xfId="4035"/>
    <cellStyle name="level1a 2 2 2 3 4 2" xfId="4036"/>
    <cellStyle name="level1a 2 2 2 3 4 2 2" xfId="12396"/>
    <cellStyle name="level1a 2 2 2 3 4 2 3" xfId="16311"/>
    <cellStyle name="level1a 2 2 2 3 4 3" xfId="12395"/>
    <cellStyle name="level1a 2 2 2 3 4 4" xfId="16315"/>
    <cellStyle name="level1a 2 2 2 3 5" xfId="4037"/>
    <cellStyle name="level1a 2 2 2 3 5 2" xfId="12397"/>
    <cellStyle name="level1a 2 2 2 3 5 3" xfId="16310"/>
    <cellStyle name="level1a 2 2 2 3 6" xfId="12382"/>
    <cellStyle name="level1a 2 2 2 3 7" xfId="16337"/>
    <cellStyle name="level1a 2 2 2 3 8" xfId="4022"/>
    <cellStyle name="level1a 2 2 2 4" xfId="1269"/>
    <cellStyle name="level1a 2 2 2 4 2" xfId="4038"/>
    <cellStyle name="level1a 2 2 2 4 2 2" xfId="4039"/>
    <cellStyle name="level1a 2 2 2 4 2 2 2" xfId="4040"/>
    <cellStyle name="level1a 2 2 2 4 2 2 2 2" xfId="4041"/>
    <cellStyle name="level1a 2 2 2 4 2 2 2 2 2" xfId="12402"/>
    <cellStyle name="level1a 2 2 2 4 2 2 2 2 3" xfId="16301"/>
    <cellStyle name="level1a 2 2 2 4 2 2 2 3" xfId="12401"/>
    <cellStyle name="level1a 2 2 2 4 2 2 2 4" xfId="16302"/>
    <cellStyle name="level1a 2 2 2 4 2 2 3" xfId="4042"/>
    <cellStyle name="level1a 2 2 2 4 2 2 3 2" xfId="12403"/>
    <cellStyle name="level1a 2 2 2 4 2 2 3 3" xfId="16300"/>
    <cellStyle name="level1a 2 2 2 4 2 2 4" xfId="12400"/>
    <cellStyle name="level1a 2 2 2 4 2 2 5" xfId="16303"/>
    <cellStyle name="level1a 2 2 2 4 2 3" xfId="4043"/>
    <cellStyle name="level1a 2 2 2 4 2 3 2" xfId="4044"/>
    <cellStyle name="level1a 2 2 2 4 2 3 2 2" xfId="12405"/>
    <cellStyle name="level1a 2 2 2 4 2 3 2 3" xfId="16298"/>
    <cellStyle name="level1a 2 2 2 4 2 3 3" xfId="12404"/>
    <cellStyle name="level1a 2 2 2 4 2 3 4" xfId="16299"/>
    <cellStyle name="level1a 2 2 2 4 2 4" xfId="4045"/>
    <cellStyle name="level1a 2 2 2 4 2 4 2" xfId="12406"/>
    <cellStyle name="level1a 2 2 2 4 2 4 3" xfId="16297"/>
    <cellStyle name="level1a 2 2 2 4 2 5" xfId="12399"/>
    <cellStyle name="level1a 2 2 2 4 2 6" xfId="16304"/>
    <cellStyle name="level1a 2 2 2 4 3" xfId="4046"/>
    <cellStyle name="level1a 2 2 2 4 3 2" xfId="4047"/>
    <cellStyle name="level1a 2 2 2 4 3 2 2" xfId="4048"/>
    <cellStyle name="level1a 2 2 2 4 3 2 2 2" xfId="12409"/>
    <cellStyle name="level1a 2 2 2 4 3 2 2 3" xfId="16294"/>
    <cellStyle name="level1a 2 2 2 4 3 2 3" xfId="12408"/>
    <cellStyle name="level1a 2 2 2 4 3 2 4" xfId="16295"/>
    <cellStyle name="level1a 2 2 2 4 3 3" xfId="4049"/>
    <cellStyle name="level1a 2 2 2 4 3 3 2" xfId="12410"/>
    <cellStyle name="level1a 2 2 2 4 3 3 3" xfId="16292"/>
    <cellStyle name="level1a 2 2 2 4 3 4" xfId="12407"/>
    <cellStyle name="level1a 2 2 2 4 3 5" xfId="16296"/>
    <cellStyle name="level1a 2 2 2 4 4" xfId="4050"/>
    <cellStyle name="level1a 2 2 2 4 4 2" xfId="4051"/>
    <cellStyle name="level1a 2 2 2 4 4 2 2" xfId="12412"/>
    <cellStyle name="level1a 2 2 2 4 4 2 3" xfId="16286"/>
    <cellStyle name="level1a 2 2 2 4 4 3" xfId="12411"/>
    <cellStyle name="level1a 2 2 2 4 4 4" xfId="16291"/>
    <cellStyle name="level1a 2 2 2 4 5" xfId="4052"/>
    <cellStyle name="level1a 2 2 2 4 5 2" xfId="12413"/>
    <cellStyle name="level1a 2 2 2 4 5 3" xfId="16285"/>
    <cellStyle name="level1a 2 2 2 4 6" xfId="12398"/>
    <cellStyle name="level1a 2 2 2 4 7" xfId="16305"/>
    <cellStyle name="level1a 2 2 2 5" xfId="4053"/>
    <cellStyle name="level1a 2 2 2 5 2" xfId="4054"/>
    <cellStyle name="level1a 2 2 2 5 2 2" xfId="4055"/>
    <cellStyle name="level1a 2 2 2 5 2 2 2" xfId="4056"/>
    <cellStyle name="level1a 2 2 2 5 2 2 2 2" xfId="12417"/>
    <cellStyle name="level1a 2 2 2 5 2 2 2 3" xfId="16277"/>
    <cellStyle name="level1a 2 2 2 5 2 2 3" xfId="12416"/>
    <cellStyle name="level1a 2 2 2 5 2 2 4" xfId="16282"/>
    <cellStyle name="level1a 2 2 2 5 2 3" xfId="4057"/>
    <cellStyle name="level1a 2 2 2 5 2 3 2" xfId="12418"/>
    <cellStyle name="level1a 2 2 2 5 2 3 3" xfId="16276"/>
    <cellStyle name="level1a 2 2 2 5 2 4" xfId="12415"/>
    <cellStyle name="level1a 2 2 2 5 2 5" xfId="16283"/>
    <cellStyle name="level1a 2 2 2 5 3" xfId="4058"/>
    <cellStyle name="level1a 2 2 2 5 3 2" xfId="4059"/>
    <cellStyle name="level1a 2 2 2 5 3 2 2" xfId="12420"/>
    <cellStyle name="level1a 2 2 2 5 3 2 3" xfId="16274"/>
    <cellStyle name="level1a 2 2 2 5 3 3" xfId="12419"/>
    <cellStyle name="level1a 2 2 2 5 3 4" xfId="16275"/>
    <cellStyle name="level1a 2 2 2 5 4" xfId="4060"/>
    <cellStyle name="level1a 2 2 2 5 4 2" xfId="12421"/>
    <cellStyle name="level1a 2 2 2 5 4 3" xfId="16273"/>
    <cellStyle name="level1a 2 2 2 5 5" xfId="12414"/>
    <cellStyle name="level1a 2 2 2 5 6" xfId="16284"/>
    <cellStyle name="level1a 2 2 2 6" xfId="4061"/>
    <cellStyle name="level1a 2 2 2 6 2" xfId="4062"/>
    <cellStyle name="level1a 2 2 2 6 2 2" xfId="12423"/>
    <cellStyle name="level1a 2 2 2 6 2 3" xfId="16268"/>
    <cellStyle name="level1a 2 2 2 6 3" xfId="12422"/>
    <cellStyle name="level1a 2 2 2 6 4" xfId="16269"/>
    <cellStyle name="level1a 2 2 2 7" xfId="4063"/>
    <cellStyle name="level1a 2 2 2 7 2" xfId="12424"/>
    <cellStyle name="level1a 2 2 2 7 3" xfId="16263"/>
    <cellStyle name="level1a 2 2 2 8" xfId="12365"/>
    <cellStyle name="level1a 2 2 2 9" xfId="16361"/>
    <cellStyle name="level1a 2 2 3" xfId="282"/>
    <cellStyle name="level1a 2 2 3 10" xfId="4064"/>
    <cellStyle name="level1a 2 2 3 2" xfId="283"/>
    <cellStyle name="level1a 2 2 3 2 2" xfId="4066"/>
    <cellStyle name="level1a 2 2 3 2 2 2" xfId="4067"/>
    <cellStyle name="level1a 2 2 3 2 2 2 2" xfId="4068"/>
    <cellStyle name="level1a 2 2 3 2 2 2 2 2" xfId="4069"/>
    <cellStyle name="level1a 2 2 3 2 2 2 2 2 2" xfId="12430"/>
    <cellStyle name="level1a 2 2 3 2 2 2 2 2 3" xfId="16257"/>
    <cellStyle name="level1a 2 2 3 2 2 2 2 3" xfId="12429"/>
    <cellStyle name="level1a 2 2 3 2 2 2 2 4" xfId="16258"/>
    <cellStyle name="level1a 2 2 3 2 2 2 3" xfId="4070"/>
    <cellStyle name="level1a 2 2 3 2 2 2 3 2" xfId="12431"/>
    <cellStyle name="level1a 2 2 3 2 2 2 3 3" xfId="16256"/>
    <cellStyle name="level1a 2 2 3 2 2 2 4" xfId="12428"/>
    <cellStyle name="level1a 2 2 3 2 2 2 5" xfId="16259"/>
    <cellStyle name="level1a 2 2 3 2 2 3" xfId="4071"/>
    <cellStyle name="level1a 2 2 3 2 2 3 2" xfId="4072"/>
    <cellStyle name="level1a 2 2 3 2 2 3 2 2" xfId="12433"/>
    <cellStyle name="level1a 2 2 3 2 2 3 2 3" xfId="16254"/>
    <cellStyle name="level1a 2 2 3 2 2 3 3" xfId="12432"/>
    <cellStyle name="level1a 2 2 3 2 2 3 4" xfId="16255"/>
    <cellStyle name="level1a 2 2 3 2 2 4" xfId="4073"/>
    <cellStyle name="level1a 2 2 3 2 2 4 2" xfId="12434"/>
    <cellStyle name="level1a 2 2 3 2 2 4 3" xfId="16253"/>
    <cellStyle name="level1a 2 2 3 2 2 5" xfId="12427"/>
    <cellStyle name="level1a 2 2 3 2 2 6" xfId="16260"/>
    <cellStyle name="level1a 2 2 3 2 3" xfId="4074"/>
    <cellStyle name="level1a 2 2 3 2 3 2" xfId="4075"/>
    <cellStyle name="level1a 2 2 3 2 3 2 2" xfId="4076"/>
    <cellStyle name="level1a 2 2 3 2 3 2 2 2" xfId="12437"/>
    <cellStyle name="level1a 2 2 3 2 3 2 2 3" xfId="16249"/>
    <cellStyle name="level1a 2 2 3 2 3 2 3" xfId="12436"/>
    <cellStyle name="level1a 2 2 3 2 3 2 4" xfId="16250"/>
    <cellStyle name="level1a 2 2 3 2 3 3" xfId="4077"/>
    <cellStyle name="level1a 2 2 3 2 3 3 2" xfId="12438"/>
    <cellStyle name="level1a 2 2 3 2 3 3 3" xfId="16244"/>
    <cellStyle name="level1a 2 2 3 2 3 4" xfId="12435"/>
    <cellStyle name="level1a 2 2 3 2 3 5" xfId="16252"/>
    <cellStyle name="level1a 2 2 3 2 4" xfId="4078"/>
    <cellStyle name="level1a 2 2 3 2 4 2" xfId="4079"/>
    <cellStyle name="level1a 2 2 3 2 4 2 2" xfId="12440"/>
    <cellStyle name="level1a 2 2 3 2 4 2 3" xfId="16242"/>
    <cellStyle name="level1a 2 2 3 2 4 3" xfId="12439"/>
    <cellStyle name="level1a 2 2 3 2 4 4" xfId="16243"/>
    <cellStyle name="level1a 2 2 3 2 5" xfId="4080"/>
    <cellStyle name="level1a 2 2 3 2 5 2" xfId="12441"/>
    <cellStyle name="level1a 2 2 3 2 5 3" xfId="16241"/>
    <cellStyle name="level1a 2 2 3 2 6" xfId="12426"/>
    <cellStyle name="level1a 2 2 3 2 7" xfId="16261"/>
    <cellStyle name="level1a 2 2 3 2 8" xfId="4065"/>
    <cellStyle name="level1a 2 2 3 3" xfId="284"/>
    <cellStyle name="level1a 2 2 3 3 2" xfId="4082"/>
    <cellStyle name="level1a 2 2 3 3 2 2" xfId="4083"/>
    <cellStyle name="level1a 2 2 3 3 2 2 2" xfId="4084"/>
    <cellStyle name="level1a 2 2 3 3 2 2 2 2" xfId="4085"/>
    <cellStyle name="level1a 2 2 3 3 2 2 2 2 2" xfId="12446"/>
    <cellStyle name="level1a 2 2 3 3 2 2 2 2 3" xfId="16232"/>
    <cellStyle name="level1a 2 2 3 3 2 2 2 3" xfId="12445"/>
    <cellStyle name="level1a 2 2 3 3 2 2 2 4" xfId="16233"/>
    <cellStyle name="level1a 2 2 3 3 2 2 3" xfId="4086"/>
    <cellStyle name="level1a 2 2 3 3 2 2 3 2" xfId="12447"/>
    <cellStyle name="level1a 2 2 3 3 2 2 3 3" xfId="16231"/>
    <cellStyle name="level1a 2 2 3 3 2 2 4" xfId="12444"/>
    <cellStyle name="level1a 2 2 3 3 2 2 5" xfId="16234"/>
    <cellStyle name="level1a 2 2 3 3 2 3" xfId="4087"/>
    <cellStyle name="level1a 2 2 3 3 2 3 2" xfId="4088"/>
    <cellStyle name="level1a 2 2 3 3 2 3 2 2" xfId="12449"/>
    <cellStyle name="level1a 2 2 3 3 2 3 2 3" xfId="16226"/>
    <cellStyle name="level1a 2 2 3 3 2 3 3" xfId="12448"/>
    <cellStyle name="level1a 2 2 3 3 2 3 4" xfId="16227"/>
    <cellStyle name="level1a 2 2 3 3 2 4" xfId="4089"/>
    <cellStyle name="level1a 2 2 3 3 2 4 2" xfId="12450"/>
    <cellStyle name="level1a 2 2 3 3 2 4 3" xfId="16221"/>
    <cellStyle name="level1a 2 2 3 3 2 5" xfId="12443"/>
    <cellStyle name="level1a 2 2 3 3 2 6" xfId="16235"/>
    <cellStyle name="level1a 2 2 3 3 3" xfId="4090"/>
    <cellStyle name="level1a 2 2 3 3 3 2" xfId="4091"/>
    <cellStyle name="level1a 2 2 3 3 3 2 2" xfId="4092"/>
    <cellStyle name="level1a 2 2 3 3 3 2 2 2" xfId="12453"/>
    <cellStyle name="level1a 2 2 3 3 3 2 2 3" xfId="16218"/>
    <cellStyle name="level1a 2 2 3 3 3 2 3" xfId="12452"/>
    <cellStyle name="level1a 2 2 3 3 3 2 4" xfId="16219"/>
    <cellStyle name="level1a 2 2 3 3 3 3" xfId="4093"/>
    <cellStyle name="level1a 2 2 3 3 3 3 2" xfId="12454"/>
    <cellStyle name="level1a 2 2 3 3 3 3 3" xfId="16217"/>
    <cellStyle name="level1a 2 2 3 3 3 4" xfId="12451"/>
    <cellStyle name="level1a 2 2 3 3 3 5" xfId="16220"/>
    <cellStyle name="level1a 2 2 3 3 4" xfId="4094"/>
    <cellStyle name="level1a 2 2 3 3 4 2" xfId="4095"/>
    <cellStyle name="level1a 2 2 3 3 4 2 2" xfId="12456"/>
    <cellStyle name="level1a 2 2 3 3 4 2 3" xfId="16215"/>
    <cellStyle name="level1a 2 2 3 3 4 3" xfId="12455"/>
    <cellStyle name="level1a 2 2 3 3 4 4" xfId="16216"/>
    <cellStyle name="level1a 2 2 3 3 5" xfId="4096"/>
    <cellStyle name="level1a 2 2 3 3 5 2" xfId="12457"/>
    <cellStyle name="level1a 2 2 3 3 5 3" xfId="16214"/>
    <cellStyle name="level1a 2 2 3 3 6" xfId="12442"/>
    <cellStyle name="level1a 2 2 3 3 7" xfId="16240"/>
    <cellStyle name="level1a 2 2 3 3 8" xfId="4081"/>
    <cellStyle name="level1a 2 2 3 4" xfId="285"/>
    <cellStyle name="level1a 2 2 3 4 2" xfId="4098"/>
    <cellStyle name="level1a 2 2 3 4 2 2" xfId="4099"/>
    <cellStyle name="level1a 2 2 3 4 2 2 2" xfId="4100"/>
    <cellStyle name="level1a 2 2 3 4 2 2 2 2" xfId="12461"/>
    <cellStyle name="level1a 2 2 3 4 2 2 2 3" xfId="16210"/>
    <cellStyle name="level1a 2 2 3 4 2 2 3" xfId="12460"/>
    <cellStyle name="level1a 2 2 3 4 2 2 4" xfId="16211"/>
    <cellStyle name="level1a 2 2 3 4 2 3" xfId="4101"/>
    <cellStyle name="level1a 2 2 3 4 2 3 2" xfId="12462"/>
    <cellStyle name="level1a 2 2 3 4 2 3 3" xfId="16208"/>
    <cellStyle name="level1a 2 2 3 4 2 4" xfId="12459"/>
    <cellStyle name="level1a 2 2 3 4 2 5" xfId="16212"/>
    <cellStyle name="level1a 2 2 3 4 3" xfId="4102"/>
    <cellStyle name="level1a 2 2 3 4 3 2" xfId="4103"/>
    <cellStyle name="level1a 2 2 3 4 3 2 2" xfId="12464"/>
    <cellStyle name="level1a 2 2 3 4 3 2 3" xfId="16202"/>
    <cellStyle name="level1a 2 2 3 4 3 3" xfId="12463"/>
    <cellStyle name="level1a 2 2 3 4 3 4" xfId="16207"/>
    <cellStyle name="level1a 2 2 3 4 4" xfId="4104"/>
    <cellStyle name="level1a 2 2 3 4 4 2" xfId="12465"/>
    <cellStyle name="level1a 2 2 3 4 4 3" xfId="16201"/>
    <cellStyle name="level1a 2 2 3 4 5" xfId="12458"/>
    <cellStyle name="level1a 2 2 3 4 6" xfId="16213"/>
    <cellStyle name="level1a 2 2 3 4 7" xfId="4097"/>
    <cellStyle name="level1a 2 2 3 5" xfId="4105"/>
    <cellStyle name="level1a 2 2 3 5 2" xfId="4106"/>
    <cellStyle name="level1a 2 2 3 5 2 2" xfId="4107"/>
    <cellStyle name="level1a 2 2 3 5 2 2 2" xfId="12468"/>
    <cellStyle name="level1a 2 2 3 5 2 2 3" xfId="16198"/>
    <cellStyle name="level1a 2 2 3 5 2 3" xfId="12467"/>
    <cellStyle name="level1a 2 2 3 5 2 4" xfId="16199"/>
    <cellStyle name="level1a 2 2 3 5 3" xfId="4108"/>
    <cellStyle name="level1a 2 2 3 5 3 2" xfId="12469"/>
    <cellStyle name="level1a 2 2 3 5 3 3" xfId="16193"/>
    <cellStyle name="level1a 2 2 3 5 4" xfId="12466"/>
    <cellStyle name="level1a 2 2 3 5 5" xfId="16200"/>
    <cellStyle name="level1a 2 2 3 6" xfId="4109"/>
    <cellStyle name="level1a 2 2 3 6 2" xfId="4110"/>
    <cellStyle name="level1a 2 2 3 6 2 2" xfId="12471"/>
    <cellStyle name="level1a 2 2 3 6 2 3" xfId="16191"/>
    <cellStyle name="level1a 2 2 3 6 3" xfId="12470"/>
    <cellStyle name="level1a 2 2 3 6 4" xfId="16192"/>
    <cellStyle name="level1a 2 2 3 7" xfId="4111"/>
    <cellStyle name="level1a 2 2 3 7 2" xfId="12472"/>
    <cellStyle name="level1a 2 2 3 7 3" xfId="16190"/>
    <cellStyle name="level1a 2 2 3 8" xfId="12425"/>
    <cellStyle name="level1a 2 2 3 9" xfId="16262"/>
    <cellStyle name="level1a 2 2 4" xfId="286"/>
    <cellStyle name="level1a 2 2 4 10" xfId="4112"/>
    <cellStyle name="level1a 2 2 4 2" xfId="287"/>
    <cellStyle name="level1a 2 2 4 2 2" xfId="4114"/>
    <cellStyle name="level1a 2 2 4 2 2 2" xfId="4115"/>
    <cellStyle name="level1a 2 2 4 2 2 2 2" xfId="4116"/>
    <cellStyle name="level1a 2 2 4 2 2 2 2 2" xfId="4117"/>
    <cellStyle name="level1a 2 2 4 2 2 2 2 2 2" xfId="12478"/>
    <cellStyle name="level1a 2 2 4 2 2 2 2 2 3" xfId="16177"/>
    <cellStyle name="level1a 2 2 4 2 2 2 2 3" xfId="12477"/>
    <cellStyle name="level1a 2 2 4 2 2 2 2 4" xfId="16178"/>
    <cellStyle name="level1a 2 2 4 2 2 2 3" xfId="4118"/>
    <cellStyle name="level1a 2 2 4 2 2 2 3 2" xfId="12479"/>
    <cellStyle name="level1a 2 2 4 2 2 2 3 3" xfId="16176"/>
    <cellStyle name="level1a 2 2 4 2 2 2 4" xfId="12476"/>
    <cellStyle name="level1a 2 2 4 2 2 2 5" xfId="16179"/>
    <cellStyle name="level1a 2 2 4 2 2 3" xfId="4119"/>
    <cellStyle name="level1a 2 2 4 2 2 3 2" xfId="4120"/>
    <cellStyle name="level1a 2 2 4 2 2 3 2 2" xfId="12481"/>
    <cellStyle name="level1a 2 2 4 2 2 3 2 3" xfId="16174"/>
    <cellStyle name="level1a 2 2 4 2 2 3 3" xfId="12480"/>
    <cellStyle name="level1a 2 2 4 2 2 3 4" xfId="16175"/>
    <cellStyle name="level1a 2 2 4 2 2 4" xfId="4121"/>
    <cellStyle name="level1a 2 2 4 2 2 4 2" xfId="12482"/>
    <cellStyle name="level1a 2 2 4 2 2 4 3" xfId="16173"/>
    <cellStyle name="level1a 2 2 4 2 2 5" xfId="12475"/>
    <cellStyle name="level1a 2 2 4 2 2 6" xfId="16184"/>
    <cellStyle name="level1a 2 2 4 2 3" xfId="4122"/>
    <cellStyle name="level1a 2 2 4 2 3 2" xfId="4123"/>
    <cellStyle name="level1a 2 2 4 2 3 2 2" xfId="4124"/>
    <cellStyle name="level1a 2 2 4 2 3 2 2 2" xfId="12485"/>
    <cellStyle name="level1a 2 2 4 2 3 2 2 3" xfId="16170"/>
    <cellStyle name="level1a 2 2 4 2 3 2 3" xfId="12484"/>
    <cellStyle name="level1a 2 2 4 2 3 2 4" xfId="16171"/>
    <cellStyle name="level1a 2 2 4 2 3 3" xfId="4125"/>
    <cellStyle name="level1a 2 2 4 2 3 3 2" xfId="12486"/>
    <cellStyle name="level1a 2 2 4 2 3 3 3" xfId="16169"/>
    <cellStyle name="level1a 2 2 4 2 3 4" xfId="12483"/>
    <cellStyle name="level1a 2 2 4 2 3 5" xfId="16172"/>
    <cellStyle name="level1a 2 2 4 2 4" xfId="4126"/>
    <cellStyle name="level1a 2 2 4 2 4 2" xfId="4127"/>
    <cellStyle name="level1a 2 2 4 2 4 2 2" xfId="12488"/>
    <cellStyle name="level1a 2 2 4 2 4 2 3" xfId="16166"/>
    <cellStyle name="level1a 2 2 4 2 4 3" xfId="12487"/>
    <cellStyle name="level1a 2 2 4 2 4 4" xfId="16168"/>
    <cellStyle name="level1a 2 2 4 2 5" xfId="4128"/>
    <cellStyle name="level1a 2 2 4 2 5 2" xfId="12489"/>
    <cellStyle name="level1a 2 2 4 2 5 3" xfId="16165"/>
    <cellStyle name="level1a 2 2 4 2 6" xfId="12474"/>
    <cellStyle name="level1a 2 2 4 2 7" xfId="16185"/>
    <cellStyle name="level1a 2 2 4 2 8" xfId="4113"/>
    <cellStyle name="level1a 2 2 4 3" xfId="288"/>
    <cellStyle name="level1a 2 2 4 3 2" xfId="4130"/>
    <cellStyle name="level1a 2 2 4 3 2 2" xfId="4131"/>
    <cellStyle name="level1a 2 2 4 3 2 2 2" xfId="4132"/>
    <cellStyle name="level1a 2 2 4 3 2 2 2 2" xfId="4133"/>
    <cellStyle name="level1a 2 2 4 3 2 2 2 2 2" xfId="12494"/>
    <cellStyle name="level1a 2 2 4 3 2 2 2 2 3" xfId="16156"/>
    <cellStyle name="level1a 2 2 4 3 2 2 2 3" xfId="12493"/>
    <cellStyle name="level1a 2 2 4 3 2 2 2 4" xfId="16157"/>
    <cellStyle name="level1a 2 2 4 3 2 2 3" xfId="4134"/>
    <cellStyle name="level1a 2 2 4 3 2 2 3 2" xfId="12495"/>
    <cellStyle name="level1a 2 2 4 3 2 2 3 3" xfId="16151"/>
    <cellStyle name="level1a 2 2 4 3 2 2 4" xfId="12492"/>
    <cellStyle name="level1a 2 2 4 3 2 2 5" xfId="16158"/>
    <cellStyle name="level1a 2 2 4 3 2 3" xfId="4135"/>
    <cellStyle name="level1a 2 2 4 3 2 3 2" xfId="4136"/>
    <cellStyle name="level1a 2 2 4 3 2 3 2 2" xfId="12497"/>
    <cellStyle name="level1a 2 2 4 3 2 3 2 3" xfId="16149"/>
    <cellStyle name="level1a 2 2 4 3 2 3 3" xfId="12496"/>
    <cellStyle name="level1a 2 2 4 3 2 3 4" xfId="16150"/>
    <cellStyle name="level1a 2 2 4 3 2 4" xfId="4137"/>
    <cellStyle name="level1a 2 2 4 3 2 4 2" xfId="12498"/>
    <cellStyle name="level1a 2 2 4 3 2 4 3" xfId="16148"/>
    <cellStyle name="level1a 2 2 4 3 2 5" xfId="12491"/>
    <cellStyle name="level1a 2 2 4 3 2 6" xfId="16159"/>
    <cellStyle name="level1a 2 2 4 3 3" xfId="4138"/>
    <cellStyle name="level1a 2 2 4 3 3 2" xfId="4139"/>
    <cellStyle name="level1a 2 2 4 3 3 2 2" xfId="4140"/>
    <cellStyle name="level1a 2 2 4 3 3 2 2 2" xfId="12501"/>
    <cellStyle name="level1a 2 2 4 3 3 2 2 3" xfId="16142"/>
    <cellStyle name="level1a 2 2 4 3 3 2 3" xfId="12500"/>
    <cellStyle name="level1a 2 2 4 3 3 2 4" xfId="16143"/>
    <cellStyle name="level1a 2 2 4 3 3 3" xfId="4141"/>
    <cellStyle name="level1a 2 2 4 3 3 3 2" xfId="12502"/>
    <cellStyle name="level1a 2 2 4 3 3 3 3" xfId="16137"/>
    <cellStyle name="level1a 2 2 4 3 3 4" xfId="12499"/>
    <cellStyle name="level1a 2 2 4 3 3 5" xfId="16147"/>
    <cellStyle name="level1a 2 2 4 3 4" xfId="4142"/>
    <cellStyle name="level1a 2 2 4 3 4 2" xfId="4143"/>
    <cellStyle name="level1a 2 2 4 3 4 2 2" xfId="12504"/>
    <cellStyle name="level1a 2 2 4 3 4 2 3" xfId="16135"/>
    <cellStyle name="level1a 2 2 4 3 4 3" xfId="12503"/>
    <cellStyle name="level1a 2 2 4 3 4 4" xfId="16136"/>
    <cellStyle name="level1a 2 2 4 3 5" xfId="4144"/>
    <cellStyle name="level1a 2 2 4 3 5 2" xfId="12505"/>
    <cellStyle name="level1a 2 2 4 3 5 3" xfId="16134"/>
    <cellStyle name="level1a 2 2 4 3 6" xfId="12490"/>
    <cellStyle name="level1a 2 2 4 3 7" xfId="16160"/>
    <cellStyle name="level1a 2 2 4 3 8" xfId="4129"/>
    <cellStyle name="level1a 2 2 4 4" xfId="289"/>
    <cellStyle name="level1a 2 2 4 4 2" xfId="4146"/>
    <cellStyle name="level1a 2 2 4 4 2 2" xfId="4147"/>
    <cellStyle name="level1a 2 2 4 4 2 2 2" xfId="4148"/>
    <cellStyle name="level1a 2 2 4 4 2 2 2 2" xfId="12509"/>
    <cellStyle name="level1a 2 2 4 4 2 2 2 3" xfId="16130"/>
    <cellStyle name="level1a 2 2 4 4 2 2 3" xfId="12508"/>
    <cellStyle name="level1a 2 2 4 4 2 2 4" xfId="16131"/>
    <cellStyle name="level1a 2 2 4 4 2 3" xfId="4149"/>
    <cellStyle name="level1a 2 2 4 4 2 3 2" xfId="12510"/>
    <cellStyle name="level1a 2 2 4 4 2 3 3" xfId="16129"/>
    <cellStyle name="level1a 2 2 4 4 2 4" xfId="12507"/>
    <cellStyle name="level1a 2 2 4 4 2 5" xfId="16132"/>
    <cellStyle name="level1a 2 2 4 4 3" xfId="4150"/>
    <cellStyle name="level1a 2 2 4 4 3 2" xfId="4151"/>
    <cellStyle name="level1a 2 2 4 4 3 2 2" xfId="12512"/>
    <cellStyle name="level1a 2 2 4 4 3 2 3" xfId="16127"/>
    <cellStyle name="level1a 2 2 4 4 3 3" xfId="12511"/>
    <cellStyle name="level1a 2 2 4 4 3 4" xfId="16128"/>
    <cellStyle name="level1a 2 2 4 4 4" xfId="4152"/>
    <cellStyle name="level1a 2 2 4 4 4 2" xfId="12513"/>
    <cellStyle name="level1a 2 2 4 4 4 3" xfId="16126"/>
    <cellStyle name="level1a 2 2 4 4 5" xfId="12506"/>
    <cellStyle name="level1a 2 2 4 4 6" xfId="16133"/>
    <cellStyle name="level1a 2 2 4 4 7" xfId="4145"/>
    <cellStyle name="level1a 2 2 4 5" xfId="4153"/>
    <cellStyle name="level1a 2 2 4 5 2" xfId="4154"/>
    <cellStyle name="level1a 2 2 4 5 2 2" xfId="4155"/>
    <cellStyle name="level1a 2 2 4 5 2 2 2" xfId="12516"/>
    <cellStyle name="level1a 2 2 4 5 2 2 3" xfId="16118"/>
    <cellStyle name="level1a 2 2 4 5 2 3" xfId="12515"/>
    <cellStyle name="level1a 2 2 4 5 2 4" xfId="16123"/>
    <cellStyle name="level1a 2 2 4 5 3" xfId="4156"/>
    <cellStyle name="level1a 2 2 4 5 3 2" xfId="12517"/>
    <cellStyle name="level1a 2 2 4 5 3 3" xfId="16117"/>
    <cellStyle name="level1a 2 2 4 5 4" xfId="12514"/>
    <cellStyle name="level1a 2 2 4 5 5" xfId="16124"/>
    <cellStyle name="level1a 2 2 4 6" xfId="4157"/>
    <cellStyle name="level1a 2 2 4 6 2" xfId="4158"/>
    <cellStyle name="level1a 2 2 4 6 2 2" xfId="12519"/>
    <cellStyle name="level1a 2 2 4 6 2 3" xfId="16115"/>
    <cellStyle name="level1a 2 2 4 6 3" xfId="12518"/>
    <cellStyle name="level1a 2 2 4 6 4" xfId="16116"/>
    <cellStyle name="level1a 2 2 4 7" xfId="4159"/>
    <cellStyle name="level1a 2 2 4 7 2" xfId="12520"/>
    <cellStyle name="level1a 2 2 4 7 3" xfId="16114"/>
    <cellStyle name="level1a 2 2 4 8" xfId="12473"/>
    <cellStyle name="level1a 2 2 4 9" xfId="16189"/>
    <cellStyle name="level1a 2 2 5" xfId="290"/>
    <cellStyle name="level1a 2 2 5 10" xfId="16109"/>
    <cellStyle name="level1a 2 2 5 11" xfId="4160"/>
    <cellStyle name="level1a 2 2 5 2" xfId="291"/>
    <cellStyle name="level1a 2 2 5 2 2" xfId="4162"/>
    <cellStyle name="level1a 2 2 5 2 2 2" xfId="4163"/>
    <cellStyle name="level1a 2 2 5 2 2 2 2" xfId="4164"/>
    <cellStyle name="level1a 2 2 5 2 2 2 2 2" xfId="4165"/>
    <cellStyle name="level1a 2 2 5 2 2 2 2 2 2" xfId="12526"/>
    <cellStyle name="level1a 2 2 5 2 2 2 2 2 3" xfId="16101"/>
    <cellStyle name="level1a 2 2 5 2 2 2 2 3" xfId="12525"/>
    <cellStyle name="level1a 2 2 5 2 2 2 2 4" xfId="16105"/>
    <cellStyle name="level1a 2 2 5 2 2 2 3" xfId="4166"/>
    <cellStyle name="level1a 2 2 5 2 2 2 3 2" xfId="12527"/>
    <cellStyle name="level1a 2 2 5 2 2 2 3 3" xfId="16100"/>
    <cellStyle name="level1a 2 2 5 2 2 2 4" xfId="12524"/>
    <cellStyle name="level1a 2 2 5 2 2 2 5" xfId="16106"/>
    <cellStyle name="level1a 2 2 5 2 2 3" xfId="4167"/>
    <cellStyle name="level1a 2 2 5 2 2 3 2" xfId="4168"/>
    <cellStyle name="level1a 2 2 5 2 2 3 2 2" xfId="12529"/>
    <cellStyle name="level1a 2 2 5 2 2 3 2 3" xfId="16094"/>
    <cellStyle name="level1a 2 2 5 2 2 3 3" xfId="12528"/>
    <cellStyle name="level1a 2 2 5 2 2 3 4" xfId="16095"/>
    <cellStyle name="level1a 2 2 5 2 2 4" xfId="4169"/>
    <cellStyle name="level1a 2 2 5 2 2 4 2" xfId="12530"/>
    <cellStyle name="level1a 2 2 5 2 2 4 3" xfId="16093"/>
    <cellStyle name="level1a 2 2 5 2 2 5" xfId="12523"/>
    <cellStyle name="level1a 2 2 5 2 2 6" xfId="16107"/>
    <cellStyle name="level1a 2 2 5 2 3" xfId="4170"/>
    <cellStyle name="level1a 2 2 5 2 3 2" xfId="4171"/>
    <cellStyle name="level1a 2 2 5 2 3 2 2" xfId="4172"/>
    <cellStyle name="level1a 2 2 5 2 3 2 2 2" xfId="12533"/>
    <cellStyle name="level1a 2 2 5 2 3 2 2 3" xfId="16090"/>
    <cellStyle name="level1a 2 2 5 2 3 2 3" xfId="12532"/>
    <cellStyle name="level1a 2 2 5 2 3 2 4" xfId="16091"/>
    <cellStyle name="level1a 2 2 5 2 3 3" xfId="4173"/>
    <cellStyle name="level1a 2 2 5 2 3 3 2" xfId="12534"/>
    <cellStyle name="level1a 2 2 5 2 3 3 3" xfId="16089"/>
    <cellStyle name="level1a 2 2 5 2 3 4" xfId="12531"/>
    <cellStyle name="level1a 2 2 5 2 3 5" xfId="16092"/>
    <cellStyle name="level1a 2 2 5 2 4" xfId="4174"/>
    <cellStyle name="level1a 2 2 5 2 4 2" xfId="4175"/>
    <cellStyle name="level1a 2 2 5 2 4 2 2" xfId="12536"/>
    <cellStyle name="level1a 2 2 5 2 4 2 3" xfId="16087"/>
    <cellStyle name="level1a 2 2 5 2 4 3" xfId="12535"/>
    <cellStyle name="level1a 2 2 5 2 4 4" xfId="16088"/>
    <cellStyle name="level1a 2 2 5 2 5" xfId="4176"/>
    <cellStyle name="level1a 2 2 5 2 5 2" xfId="12537"/>
    <cellStyle name="level1a 2 2 5 2 5 3" xfId="16086"/>
    <cellStyle name="level1a 2 2 5 2 6" xfId="12522"/>
    <cellStyle name="level1a 2 2 5 2 7" xfId="16108"/>
    <cellStyle name="level1a 2 2 5 2 8" xfId="4161"/>
    <cellStyle name="level1a 2 2 5 3" xfId="292"/>
    <cellStyle name="level1a 2 2 5 3 2" xfId="4178"/>
    <cellStyle name="level1a 2 2 5 3 2 2" xfId="4179"/>
    <cellStyle name="level1a 2 2 5 3 2 2 2" xfId="4180"/>
    <cellStyle name="level1a 2 2 5 3 2 2 2 2" xfId="4181"/>
    <cellStyle name="level1a 2 2 5 3 2 2 2 2 2" xfId="12542"/>
    <cellStyle name="level1a 2 2 5 3 2 2 2 2 3" xfId="16076"/>
    <cellStyle name="level1a 2 2 5 3 2 2 2 3" xfId="12541"/>
    <cellStyle name="level1a 2 2 5 3 2 2 2 4" xfId="16081"/>
    <cellStyle name="level1a 2 2 5 3 2 2 3" xfId="4182"/>
    <cellStyle name="level1a 2 2 5 3 2 2 3 2" xfId="12543"/>
    <cellStyle name="level1a 2 2 5 3 2 2 3 3" xfId="16075"/>
    <cellStyle name="level1a 2 2 5 3 2 2 4" xfId="12540"/>
    <cellStyle name="level1a 2 2 5 3 2 2 5" xfId="16082"/>
    <cellStyle name="level1a 2 2 5 3 2 3" xfId="4183"/>
    <cellStyle name="level1a 2 2 5 3 2 3 2" xfId="4184"/>
    <cellStyle name="level1a 2 2 5 3 2 3 2 2" xfId="12545"/>
    <cellStyle name="level1a 2 2 5 3 2 3 2 3" xfId="16073"/>
    <cellStyle name="level1a 2 2 5 3 2 3 3" xfId="12544"/>
    <cellStyle name="level1a 2 2 5 3 2 3 4" xfId="16074"/>
    <cellStyle name="level1a 2 2 5 3 2 4" xfId="4185"/>
    <cellStyle name="level1a 2 2 5 3 2 4 2" xfId="12546"/>
    <cellStyle name="level1a 2 2 5 3 2 4 3" xfId="16072"/>
    <cellStyle name="level1a 2 2 5 3 2 5" xfId="12539"/>
    <cellStyle name="level1a 2 2 5 3 2 6" xfId="16084"/>
    <cellStyle name="level1a 2 2 5 3 3" xfId="4186"/>
    <cellStyle name="level1a 2 2 5 3 3 2" xfId="4187"/>
    <cellStyle name="level1a 2 2 5 3 3 2 2" xfId="4188"/>
    <cellStyle name="level1a 2 2 5 3 3 2 2 2" xfId="12549"/>
    <cellStyle name="level1a 2 2 5 3 3 2 2 3" xfId="16065"/>
    <cellStyle name="level1a 2 2 5 3 3 2 3" xfId="12548"/>
    <cellStyle name="level1a 2 2 5 3 3 2 4" xfId="16066"/>
    <cellStyle name="level1a 2 2 5 3 3 3" xfId="4189"/>
    <cellStyle name="level1a 2 2 5 3 3 3 2" xfId="12550"/>
    <cellStyle name="level1a 2 2 5 3 3 3 3" xfId="16064"/>
    <cellStyle name="level1a 2 2 5 3 3 4" xfId="12547"/>
    <cellStyle name="level1a 2 2 5 3 3 5" xfId="16067"/>
    <cellStyle name="level1a 2 2 5 3 4" xfId="4190"/>
    <cellStyle name="level1a 2 2 5 3 4 2" xfId="4191"/>
    <cellStyle name="level1a 2 2 5 3 4 2 2" xfId="12552"/>
    <cellStyle name="level1a 2 2 5 3 4 2 3" xfId="16059"/>
    <cellStyle name="level1a 2 2 5 3 4 3" xfId="12551"/>
    <cellStyle name="level1a 2 2 5 3 4 4" xfId="16063"/>
    <cellStyle name="level1a 2 2 5 3 5" xfId="4192"/>
    <cellStyle name="level1a 2 2 5 3 5 2" xfId="12553"/>
    <cellStyle name="level1a 2 2 5 3 5 3" xfId="16058"/>
    <cellStyle name="level1a 2 2 5 3 6" xfId="12538"/>
    <cellStyle name="level1a 2 2 5 3 7" xfId="16085"/>
    <cellStyle name="level1a 2 2 5 3 8" xfId="4177"/>
    <cellStyle name="level1a 2 2 5 4" xfId="293"/>
    <cellStyle name="level1a 2 2 5 4 2" xfId="4194"/>
    <cellStyle name="level1a 2 2 5 4 2 2" xfId="4195"/>
    <cellStyle name="level1a 2 2 5 4 2 2 2" xfId="4196"/>
    <cellStyle name="level1a 2 2 5 4 2 2 2 2" xfId="4197"/>
    <cellStyle name="level1a 2 2 5 4 2 2 2 2 2" xfId="12558"/>
    <cellStyle name="level1a 2 2 5 4 2 2 2 2 3" xfId="16049"/>
    <cellStyle name="level1a 2 2 5 4 2 2 2 3" xfId="12557"/>
    <cellStyle name="level1a 2 2 5 4 2 2 2 4" xfId="16050"/>
    <cellStyle name="level1a 2 2 5 4 2 2 3" xfId="4198"/>
    <cellStyle name="level1a 2 2 5 4 2 2 3 2" xfId="12559"/>
    <cellStyle name="level1a 2 2 5 4 2 2 3 3" xfId="16048"/>
    <cellStyle name="level1a 2 2 5 4 2 2 4" xfId="12556"/>
    <cellStyle name="level1a 2 2 5 4 2 2 5" xfId="16051"/>
    <cellStyle name="level1a 2 2 5 4 2 3" xfId="4199"/>
    <cellStyle name="level1a 2 2 5 4 2 3 2" xfId="4200"/>
    <cellStyle name="level1a 2 2 5 4 2 3 2 2" xfId="12561"/>
    <cellStyle name="level1a 2 2 5 4 2 3 2 3" xfId="16046"/>
    <cellStyle name="level1a 2 2 5 4 2 3 3" xfId="12560"/>
    <cellStyle name="level1a 2 2 5 4 2 3 4" xfId="16047"/>
    <cellStyle name="level1a 2 2 5 4 2 4" xfId="4201"/>
    <cellStyle name="level1a 2 2 5 4 2 4 2" xfId="12562"/>
    <cellStyle name="level1a 2 2 5 4 2 4 3" xfId="16045"/>
    <cellStyle name="level1a 2 2 5 4 2 5" xfId="12555"/>
    <cellStyle name="level1a 2 2 5 4 2 6" xfId="16052"/>
    <cellStyle name="level1a 2 2 5 4 3" xfId="4202"/>
    <cellStyle name="level1a 2 2 5 4 3 2" xfId="4203"/>
    <cellStyle name="level1a 2 2 5 4 3 2 2" xfId="4204"/>
    <cellStyle name="level1a 2 2 5 4 3 2 2 2" xfId="12565"/>
    <cellStyle name="level1a 2 2 5 4 3 2 2 3" xfId="16042"/>
    <cellStyle name="level1a 2 2 5 4 3 2 3" xfId="12564"/>
    <cellStyle name="level1a 2 2 5 4 3 2 4" xfId="16043"/>
    <cellStyle name="level1a 2 2 5 4 3 3" xfId="4205"/>
    <cellStyle name="level1a 2 2 5 4 3 3 2" xfId="12566"/>
    <cellStyle name="level1a 2 2 5 4 3 3 3" xfId="16040"/>
    <cellStyle name="level1a 2 2 5 4 3 4" xfId="12563"/>
    <cellStyle name="level1a 2 2 5 4 3 5" xfId="16044"/>
    <cellStyle name="level1a 2 2 5 4 4" xfId="4206"/>
    <cellStyle name="level1a 2 2 5 4 4 2" xfId="4207"/>
    <cellStyle name="level1a 2 2 5 4 4 2 2" xfId="12568"/>
    <cellStyle name="level1a 2 2 5 4 4 2 3" xfId="16034"/>
    <cellStyle name="level1a 2 2 5 4 4 3" xfId="12567"/>
    <cellStyle name="level1a 2 2 5 4 4 4" xfId="16039"/>
    <cellStyle name="level1a 2 2 5 4 5" xfId="4208"/>
    <cellStyle name="level1a 2 2 5 4 5 2" xfId="12569"/>
    <cellStyle name="level1a 2 2 5 4 5 3" xfId="16033"/>
    <cellStyle name="level1a 2 2 5 4 6" xfId="12554"/>
    <cellStyle name="level1a 2 2 5 4 7" xfId="16053"/>
    <cellStyle name="level1a 2 2 5 4 8" xfId="4193"/>
    <cellStyle name="level1a 2 2 5 5" xfId="4209"/>
    <cellStyle name="level1a 2 2 5 5 2" xfId="4210"/>
    <cellStyle name="level1a 2 2 5 5 2 2" xfId="4211"/>
    <cellStyle name="level1a 2 2 5 5 2 2 2" xfId="4212"/>
    <cellStyle name="level1a 2 2 5 5 2 2 2 2" xfId="12573"/>
    <cellStyle name="level1a 2 2 5 5 2 2 2 3" xfId="16025"/>
    <cellStyle name="level1a 2 2 5 5 2 2 3" xfId="12572"/>
    <cellStyle name="level1a 2 2 5 5 2 2 4" xfId="16030"/>
    <cellStyle name="level1a 2 2 5 5 2 3" xfId="4213"/>
    <cellStyle name="level1a 2 2 5 5 2 3 2" xfId="12574"/>
    <cellStyle name="level1a 2 2 5 5 2 3 3" xfId="16024"/>
    <cellStyle name="level1a 2 2 5 5 2 4" xfId="12571"/>
    <cellStyle name="level1a 2 2 5 5 2 5" xfId="16031"/>
    <cellStyle name="level1a 2 2 5 5 3" xfId="4214"/>
    <cellStyle name="level1a 2 2 5 5 3 2" xfId="4215"/>
    <cellStyle name="level1a 2 2 5 5 3 2 2" xfId="12576"/>
    <cellStyle name="level1a 2 2 5 5 3 2 3" xfId="16022"/>
    <cellStyle name="level1a 2 2 5 5 3 3" xfId="12575"/>
    <cellStyle name="level1a 2 2 5 5 3 4" xfId="16023"/>
    <cellStyle name="level1a 2 2 5 5 4" xfId="4216"/>
    <cellStyle name="level1a 2 2 5 5 4 2" xfId="12577"/>
    <cellStyle name="level1a 2 2 5 5 4 3" xfId="16021"/>
    <cellStyle name="level1a 2 2 5 5 5" xfId="12570"/>
    <cellStyle name="level1a 2 2 5 5 6" xfId="16032"/>
    <cellStyle name="level1a 2 2 5 6" xfId="4217"/>
    <cellStyle name="level1a 2 2 5 6 2" xfId="4218"/>
    <cellStyle name="level1a 2 2 5 6 2 2" xfId="4219"/>
    <cellStyle name="level1a 2 2 5 6 2 2 2" xfId="12580"/>
    <cellStyle name="level1a 2 2 5 6 2 2 3" xfId="16011"/>
    <cellStyle name="level1a 2 2 5 6 2 3" xfId="12579"/>
    <cellStyle name="level1a 2 2 5 6 2 4" xfId="16016"/>
    <cellStyle name="level1a 2 2 5 6 3" xfId="4220"/>
    <cellStyle name="level1a 2 2 5 6 3 2" xfId="12581"/>
    <cellStyle name="level1a 2 2 5 6 3 3" xfId="16010"/>
    <cellStyle name="level1a 2 2 5 6 4" xfId="12578"/>
    <cellStyle name="level1a 2 2 5 6 5" xfId="16017"/>
    <cellStyle name="level1a 2 2 5 7" xfId="4221"/>
    <cellStyle name="level1a 2 2 5 7 2" xfId="4222"/>
    <cellStyle name="level1a 2 2 5 7 2 2" xfId="12583"/>
    <cellStyle name="level1a 2 2 5 7 2 3" xfId="16008"/>
    <cellStyle name="level1a 2 2 5 7 3" xfId="12582"/>
    <cellStyle name="level1a 2 2 5 7 4" xfId="16009"/>
    <cellStyle name="level1a 2 2 5 8" xfId="4223"/>
    <cellStyle name="level1a 2 2 5 8 2" xfId="12584"/>
    <cellStyle name="level1a 2 2 5 8 3" xfId="16007"/>
    <cellStyle name="level1a 2 2 5 9" xfId="12521"/>
    <cellStyle name="level1a 2 2 6" xfId="294"/>
    <cellStyle name="level1a 2 2 6 2" xfId="4225"/>
    <cellStyle name="level1a 2 2 6 2 2" xfId="4226"/>
    <cellStyle name="level1a 2 2 6 2 2 2" xfId="4227"/>
    <cellStyle name="level1a 2 2 6 2 2 2 2" xfId="4228"/>
    <cellStyle name="level1a 2 2 6 2 2 2 2 2" xfId="12589"/>
    <cellStyle name="level1a 2 2 6 2 2 2 2 3" xfId="16002"/>
    <cellStyle name="level1a 2 2 6 2 2 2 3" xfId="12588"/>
    <cellStyle name="level1a 2 2 6 2 2 2 4" xfId="16003"/>
    <cellStyle name="level1a 2 2 6 2 2 3" xfId="4229"/>
    <cellStyle name="level1a 2 2 6 2 2 3 2" xfId="12590"/>
    <cellStyle name="level1a 2 2 6 2 2 3 3" xfId="16001"/>
    <cellStyle name="level1a 2 2 6 2 2 4" xfId="12587"/>
    <cellStyle name="level1a 2 2 6 2 2 5" xfId="16004"/>
    <cellStyle name="level1a 2 2 6 2 3" xfId="4230"/>
    <cellStyle name="level1a 2 2 6 2 3 2" xfId="4231"/>
    <cellStyle name="level1a 2 2 6 2 3 2 2" xfId="12592"/>
    <cellStyle name="level1a 2 2 6 2 3 2 3" xfId="15998"/>
    <cellStyle name="level1a 2 2 6 2 3 3" xfId="12591"/>
    <cellStyle name="level1a 2 2 6 2 3 4" xfId="16000"/>
    <cellStyle name="level1a 2 2 6 2 4" xfId="4232"/>
    <cellStyle name="level1a 2 2 6 2 4 2" xfId="12593"/>
    <cellStyle name="level1a 2 2 6 2 4 3" xfId="15997"/>
    <cellStyle name="level1a 2 2 6 2 5" xfId="12586"/>
    <cellStyle name="level1a 2 2 6 2 6" xfId="16005"/>
    <cellStyle name="level1a 2 2 6 3" xfId="4233"/>
    <cellStyle name="level1a 2 2 6 3 2" xfId="4234"/>
    <cellStyle name="level1a 2 2 6 3 2 2" xfId="4235"/>
    <cellStyle name="level1a 2 2 6 3 2 2 2" xfId="12596"/>
    <cellStyle name="level1a 2 2 6 3 2 2 3" xfId="15990"/>
    <cellStyle name="level1a 2 2 6 3 2 3" xfId="12595"/>
    <cellStyle name="level1a 2 2 6 3 2 4" xfId="15991"/>
    <cellStyle name="level1a 2 2 6 3 3" xfId="4236"/>
    <cellStyle name="level1a 2 2 6 3 3 2" xfId="12597"/>
    <cellStyle name="level1a 2 2 6 3 3 3" xfId="15989"/>
    <cellStyle name="level1a 2 2 6 3 4" xfId="12594"/>
    <cellStyle name="level1a 2 2 6 3 5" xfId="15992"/>
    <cellStyle name="level1a 2 2 6 4" xfId="4237"/>
    <cellStyle name="level1a 2 2 6 4 2" xfId="4238"/>
    <cellStyle name="level1a 2 2 6 4 2 2" xfId="12599"/>
    <cellStyle name="level1a 2 2 6 4 2 3" xfId="15983"/>
    <cellStyle name="level1a 2 2 6 4 3" xfId="12598"/>
    <cellStyle name="level1a 2 2 6 4 4" xfId="15988"/>
    <cellStyle name="level1a 2 2 6 5" xfId="4239"/>
    <cellStyle name="level1a 2 2 6 5 2" xfId="12600"/>
    <cellStyle name="level1a 2 2 6 5 3" xfId="15982"/>
    <cellStyle name="level1a 2 2 6 6" xfId="12585"/>
    <cellStyle name="level1a 2 2 6 7" xfId="16006"/>
    <cellStyle name="level1a 2 2 6 8" xfId="4224"/>
    <cellStyle name="level1a 2 2 7" xfId="1268"/>
    <cellStyle name="level1a 2 2 7 2" xfId="4240"/>
    <cellStyle name="level1a 2 2 7 2 2" xfId="4241"/>
    <cellStyle name="level1a 2 2 7 2 2 2" xfId="4242"/>
    <cellStyle name="level1a 2 2 7 2 2 2 2" xfId="4243"/>
    <cellStyle name="level1a 2 2 7 2 2 2 2 2" xfId="12605"/>
    <cellStyle name="level1a 2 2 7 2 2 2 2 3" xfId="15974"/>
    <cellStyle name="level1a 2 2 7 2 2 2 3" xfId="12604"/>
    <cellStyle name="level1a 2 2 7 2 2 2 4" xfId="15975"/>
    <cellStyle name="level1a 2 2 7 2 2 3" xfId="4244"/>
    <cellStyle name="level1a 2 2 7 2 2 3 2" xfId="12606"/>
    <cellStyle name="level1a 2 2 7 2 2 3 3" xfId="15969"/>
    <cellStyle name="level1a 2 2 7 2 2 4" xfId="12603"/>
    <cellStyle name="level1a 2 2 7 2 2 5" xfId="15979"/>
    <cellStyle name="level1a 2 2 7 2 3" xfId="4245"/>
    <cellStyle name="level1a 2 2 7 2 3 2" xfId="4246"/>
    <cellStyle name="level1a 2 2 7 2 3 2 2" xfId="12608"/>
    <cellStyle name="level1a 2 2 7 2 3 2 3" xfId="15967"/>
    <cellStyle name="level1a 2 2 7 2 3 3" xfId="12607"/>
    <cellStyle name="level1a 2 2 7 2 3 4" xfId="15968"/>
    <cellStyle name="level1a 2 2 7 2 4" xfId="4247"/>
    <cellStyle name="level1a 2 2 7 2 4 2" xfId="12609"/>
    <cellStyle name="level1a 2 2 7 2 4 3" xfId="15966"/>
    <cellStyle name="level1a 2 2 7 2 5" xfId="12602"/>
    <cellStyle name="level1a 2 2 7 2 6" xfId="15980"/>
    <cellStyle name="level1a 2 2 7 3" xfId="4248"/>
    <cellStyle name="level1a 2 2 7 3 2" xfId="4249"/>
    <cellStyle name="level1a 2 2 7 3 2 2" xfId="4250"/>
    <cellStyle name="level1a 2 2 7 3 2 2 2" xfId="12612"/>
    <cellStyle name="level1a 2 2 7 3 2 2 3" xfId="15963"/>
    <cellStyle name="level1a 2 2 7 3 2 3" xfId="12611"/>
    <cellStyle name="level1a 2 2 7 3 2 4" xfId="15964"/>
    <cellStyle name="level1a 2 2 7 3 3" xfId="4251"/>
    <cellStyle name="level1a 2 2 7 3 3 2" xfId="12613"/>
    <cellStyle name="level1a 2 2 7 3 3 3" xfId="15962"/>
    <cellStyle name="level1a 2 2 7 3 4" xfId="12610"/>
    <cellStyle name="level1a 2 2 7 3 5" xfId="15965"/>
    <cellStyle name="level1a 2 2 7 4" xfId="4252"/>
    <cellStyle name="level1a 2 2 7 4 2" xfId="4253"/>
    <cellStyle name="level1a 2 2 7 4 2 2" xfId="12615"/>
    <cellStyle name="level1a 2 2 7 4 2 3" xfId="15960"/>
    <cellStyle name="level1a 2 2 7 4 3" xfId="12614"/>
    <cellStyle name="level1a 2 2 7 4 4" xfId="15961"/>
    <cellStyle name="level1a 2 2 7 5" xfId="4254"/>
    <cellStyle name="level1a 2 2 7 5 2" xfId="12616"/>
    <cellStyle name="level1a 2 2 7 5 3" xfId="15959"/>
    <cellStyle name="level1a 2 2 7 6" xfId="12601"/>
    <cellStyle name="level1a 2 2 7 7" xfId="15981"/>
    <cellStyle name="level1a 2 2 8" xfId="4255"/>
    <cellStyle name="level1a 2 2 8 2" xfId="4256"/>
    <cellStyle name="level1a 2 2 8 2 2" xfId="4257"/>
    <cellStyle name="level1a 2 2 8 2 2 2" xfId="4258"/>
    <cellStyle name="level1a 2 2 8 2 2 2 2" xfId="12620"/>
    <cellStyle name="level1a 2 2 8 2 2 2 3" xfId="15950"/>
    <cellStyle name="level1a 2 2 8 2 2 3" xfId="12619"/>
    <cellStyle name="level1a 2 2 8 2 2 4" xfId="15955"/>
    <cellStyle name="level1a 2 2 8 2 3" xfId="4259"/>
    <cellStyle name="level1a 2 2 8 2 3 2" xfId="12621"/>
    <cellStyle name="level1a 2 2 8 2 3 3" xfId="15949"/>
    <cellStyle name="level1a 2 2 8 2 4" xfId="12618"/>
    <cellStyle name="level1a 2 2 8 2 5" xfId="15956"/>
    <cellStyle name="level1a 2 2 8 3" xfId="4260"/>
    <cellStyle name="level1a 2 2 8 3 2" xfId="4261"/>
    <cellStyle name="level1a 2 2 8 3 2 2" xfId="12623"/>
    <cellStyle name="level1a 2 2 8 3 2 3" xfId="15947"/>
    <cellStyle name="level1a 2 2 8 3 3" xfId="12622"/>
    <cellStyle name="level1a 2 2 8 3 4" xfId="15948"/>
    <cellStyle name="level1a 2 2 8 4" xfId="4262"/>
    <cellStyle name="level1a 2 2 8 4 2" xfId="12624"/>
    <cellStyle name="level1a 2 2 8 4 3" xfId="15946"/>
    <cellStyle name="level1a 2 2 8 5" xfId="12617"/>
    <cellStyle name="level1a 2 2 8 6" xfId="15958"/>
    <cellStyle name="level1a 2 2 9" xfId="4263"/>
    <cellStyle name="level1a 2 2 9 2" xfId="4264"/>
    <cellStyle name="level1a 2 2 9 2 2" xfId="12626"/>
    <cellStyle name="level1a 2 2 9 2 3" xfId="15940"/>
    <cellStyle name="level1a 2 2 9 3" xfId="12625"/>
    <cellStyle name="level1a 2 2 9 4" xfId="15941"/>
    <cellStyle name="level1a 2 3" xfId="295"/>
    <cellStyle name="level1a 2 3 10" xfId="12627"/>
    <cellStyle name="level1a 2 3 11" xfId="15939"/>
    <cellStyle name="level1a 2 3 12" xfId="4265"/>
    <cellStyle name="level1a 2 3 2" xfId="296"/>
    <cellStyle name="level1a 2 3 2 10" xfId="4266"/>
    <cellStyle name="level1a 2 3 2 2" xfId="297"/>
    <cellStyle name="level1a 2 3 2 2 2" xfId="4268"/>
    <cellStyle name="level1a 2 3 2 2 2 2" xfId="4269"/>
    <cellStyle name="level1a 2 3 2 2 2 2 2" xfId="4270"/>
    <cellStyle name="level1a 2 3 2 2 2 2 2 2" xfId="4271"/>
    <cellStyle name="level1a 2 3 2 2 2 2 2 2 2" xfId="12633"/>
    <cellStyle name="level1a 2 3 2 2 2 2 2 2 3" xfId="15926"/>
    <cellStyle name="level1a 2 3 2 2 2 2 2 3" xfId="12632"/>
    <cellStyle name="level1a 2 3 2 2 2 2 2 4" xfId="15927"/>
    <cellStyle name="level1a 2 3 2 2 2 2 3" xfId="4272"/>
    <cellStyle name="level1a 2 3 2 2 2 2 3 2" xfId="12634"/>
    <cellStyle name="level1a 2 3 2 2 2 2 3 3" xfId="15925"/>
    <cellStyle name="level1a 2 3 2 2 2 2 4" xfId="12631"/>
    <cellStyle name="level1a 2 3 2 2 2 2 5" xfId="15932"/>
    <cellStyle name="level1a 2 3 2 2 2 3" xfId="4273"/>
    <cellStyle name="level1a 2 3 2 2 2 3 2" xfId="4274"/>
    <cellStyle name="level1a 2 3 2 2 2 3 2 2" xfId="12636"/>
    <cellStyle name="level1a 2 3 2 2 2 3 2 3" xfId="15923"/>
    <cellStyle name="level1a 2 3 2 2 2 3 3" xfId="12635"/>
    <cellStyle name="level1a 2 3 2 2 2 3 4" xfId="15924"/>
    <cellStyle name="level1a 2 3 2 2 2 4" xfId="4275"/>
    <cellStyle name="level1a 2 3 2 2 2 4 2" xfId="12637"/>
    <cellStyle name="level1a 2 3 2 2 2 4 3" xfId="15922"/>
    <cellStyle name="level1a 2 3 2 2 2 5" xfId="12630"/>
    <cellStyle name="level1a 2 3 2 2 2 6" xfId="15933"/>
    <cellStyle name="level1a 2 3 2 2 3" xfId="4276"/>
    <cellStyle name="level1a 2 3 2 2 3 2" xfId="4277"/>
    <cellStyle name="level1a 2 3 2 2 3 2 2" xfId="4278"/>
    <cellStyle name="level1a 2 3 2 2 3 2 2 2" xfId="12640"/>
    <cellStyle name="level1a 2 3 2 2 3 2 2 3" xfId="15919"/>
    <cellStyle name="level1a 2 3 2 2 3 2 3" xfId="12639"/>
    <cellStyle name="level1a 2 3 2 2 3 2 4" xfId="15920"/>
    <cellStyle name="level1a 2 3 2 2 3 3" xfId="4279"/>
    <cellStyle name="level1a 2 3 2 2 3 3 2" xfId="12641"/>
    <cellStyle name="level1a 2 3 2 2 3 3 3" xfId="15918"/>
    <cellStyle name="level1a 2 3 2 2 3 4" xfId="12638"/>
    <cellStyle name="level1a 2 3 2 2 3 5" xfId="15921"/>
    <cellStyle name="level1a 2 3 2 2 4" xfId="4280"/>
    <cellStyle name="level1a 2 3 2 2 4 2" xfId="4281"/>
    <cellStyle name="level1a 2 3 2 2 4 2 2" xfId="12643"/>
    <cellStyle name="level1a 2 3 2 2 4 2 3" xfId="15916"/>
    <cellStyle name="level1a 2 3 2 2 4 3" xfId="12642"/>
    <cellStyle name="level1a 2 3 2 2 4 4" xfId="15917"/>
    <cellStyle name="level1a 2 3 2 2 5" xfId="4282"/>
    <cellStyle name="level1a 2 3 2 2 5 2" xfId="12644"/>
    <cellStyle name="level1a 2 3 2 2 5 3" xfId="15914"/>
    <cellStyle name="level1a 2 3 2 2 6" xfId="12629"/>
    <cellStyle name="level1a 2 3 2 2 7" xfId="15937"/>
    <cellStyle name="level1a 2 3 2 2 8" xfId="4267"/>
    <cellStyle name="level1a 2 3 2 3" xfId="298"/>
    <cellStyle name="level1a 2 3 2 3 2" xfId="4284"/>
    <cellStyle name="level1a 2 3 2 3 2 2" xfId="4285"/>
    <cellStyle name="level1a 2 3 2 3 2 2 2" xfId="4286"/>
    <cellStyle name="level1a 2 3 2 3 2 2 2 2" xfId="4287"/>
    <cellStyle name="level1a 2 3 2 3 2 2 2 2 2" xfId="12649"/>
    <cellStyle name="level1a 2 3 2 3 2 2 2 2 3" xfId="15905"/>
    <cellStyle name="level1a 2 3 2 3 2 2 2 3" xfId="12648"/>
    <cellStyle name="level1a 2 3 2 3 2 2 2 4" xfId="15906"/>
    <cellStyle name="level1a 2 3 2 3 2 2 3" xfId="4288"/>
    <cellStyle name="level1a 2 3 2 3 2 2 3 2" xfId="12650"/>
    <cellStyle name="level1a 2 3 2 3 2 2 3 3" xfId="15904"/>
    <cellStyle name="level1a 2 3 2 3 2 2 4" xfId="12647"/>
    <cellStyle name="level1a 2 3 2 3 2 2 5" xfId="15907"/>
    <cellStyle name="level1a 2 3 2 3 2 3" xfId="4289"/>
    <cellStyle name="level1a 2 3 2 3 2 3 2" xfId="4290"/>
    <cellStyle name="level1a 2 3 2 3 2 3 2 2" xfId="12652"/>
    <cellStyle name="level1a 2 3 2 3 2 3 2 3" xfId="15898"/>
    <cellStyle name="level1a 2 3 2 3 2 3 3" xfId="12651"/>
    <cellStyle name="level1a 2 3 2 3 2 3 4" xfId="15899"/>
    <cellStyle name="level1a 2 3 2 3 2 4" xfId="4291"/>
    <cellStyle name="level1a 2 3 2 3 2 4 2" xfId="12653"/>
    <cellStyle name="level1a 2 3 2 3 2 4 3" xfId="15897"/>
    <cellStyle name="level1a 2 3 2 3 2 5" xfId="12646"/>
    <cellStyle name="level1a 2 3 2 3 2 6" xfId="15908"/>
    <cellStyle name="level1a 2 3 2 3 3" xfId="4292"/>
    <cellStyle name="level1a 2 3 2 3 3 2" xfId="4293"/>
    <cellStyle name="level1a 2 3 2 3 3 2 2" xfId="4294"/>
    <cellStyle name="level1a 2 3 2 3 3 2 2 2" xfId="12656"/>
    <cellStyle name="level1a 2 3 2 3 3 2 2 3" xfId="15891"/>
    <cellStyle name="level1a 2 3 2 3 3 2 3" xfId="12655"/>
    <cellStyle name="level1a 2 3 2 3 3 2 4" xfId="15895"/>
    <cellStyle name="level1a 2 3 2 3 3 3" xfId="4295"/>
    <cellStyle name="level1a 2 3 2 3 3 3 2" xfId="12657"/>
    <cellStyle name="level1a 2 3 2 3 3 3 3" xfId="15890"/>
    <cellStyle name="level1a 2 3 2 3 3 4" xfId="12654"/>
    <cellStyle name="level1a 2 3 2 3 3 5" xfId="15896"/>
    <cellStyle name="level1a 2 3 2 3 4" xfId="4296"/>
    <cellStyle name="level1a 2 3 2 3 4 2" xfId="4297"/>
    <cellStyle name="level1a 2 3 2 3 4 2 2" xfId="12659"/>
    <cellStyle name="level1a 2 3 2 3 4 2 3" xfId="15884"/>
    <cellStyle name="level1a 2 3 2 3 4 3" xfId="12658"/>
    <cellStyle name="level1a 2 3 2 3 4 4" xfId="15885"/>
    <cellStyle name="level1a 2 3 2 3 5" xfId="4298"/>
    <cellStyle name="level1a 2 3 2 3 5 2" xfId="12660"/>
    <cellStyle name="level1a 2 3 2 3 5 3" xfId="15883"/>
    <cellStyle name="level1a 2 3 2 3 6" xfId="12645"/>
    <cellStyle name="level1a 2 3 2 3 7" xfId="15913"/>
    <cellStyle name="level1a 2 3 2 3 8" xfId="4283"/>
    <cellStyle name="level1a 2 3 2 4" xfId="299"/>
    <cellStyle name="level1a 2 3 2 4 2" xfId="4300"/>
    <cellStyle name="level1a 2 3 2 4 2 2" xfId="4301"/>
    <cellStyle name="level1a 2 3 2 4 2 2 2" xfId="4302"/>
    <cellStyle name="level1a 2 3 2 4 2 2 2 2" xfId="12664"/>
    <cellStyle name="level1a 2 3 2 4 2 2 2 3" xfId="15879"/>
    <cellStyle name="level1a 2 3 2 4 2 2 3" xfId="12663"/>
    <cellStyle name="level1a 2 3 2 4 2 2 4" xfId="15880"/>
    <cellStyle name="level1a 2 3 2 4 2 3" xfId="4303"/>
    <cellStyle name="level1a 2 3 2 4 2 3 2" xfId="12665"/>
    <cellStyle name="level1a 2 3 2 4 2 3 3" xfId="15878"/>
    <cellStyle name="level1a 2 3 2 4 2 4" xfId="12662"/>
    <cellStyle name="level1a 2 3 2 4 2 5" xfId="15881"/>
    <cellStyle name="level1a 2 3 2 4 3" xfId="4304"/>
    <cellStyle name="level1a 2 3 2 4 3 2" xfId="4305"/>
    <cellStyle name="level1a 2 3 2 4 3 2 2" xfId="12667"/>
    <cellStyle name="level1a 2 3 2 4 3 2 3" xfId="15876"/>
    <cellStyle name="level1a 2 3 2 4 3 3" xfId="12666"/>
    <cellStyle name="level1a 2 3 2 4 3 4" xfId="15877"/>
    <cellStyle name="level1a 2 3 2 4 4" xfId="4306"/>
    <cellStyle name="level1a 2 3 2 4 4 2" xfId="12668"/>
    <cellStyle name="level1a 2 3 2 4 4 3" xfId="15875"/>
    <cellStyle name="level1a 2 3 2 4 5" xfId="12661"/>
    <cellStyle name="level1a 2 3 2 4 6" xfId="15882"/>
    <cellStyle name="level1a 2 3 2 4 7" xfId="4299"/>
    <cellStyle name="level1a 2 3 2 5" xfId="4307"/>
    <cellStyle name="level1a 2 3 2 5 2" xfId="4308"/>
    <cellStyle name="level1a 2 3 2 5 2 2" xfId="4309"/>
    <cellStyle name="level1a 2 3 2 5 2 2 2" xfId="12671"/>
    <cellStyle name="level1a 2 3 2 5 2 2 3" xfId="15871"/>
    <cellStyle name="level1a 2 3 2 5 2 3" xfId="12670"/>
    <cellStyle name="level1a 2 3 2 5 2 4" xfId="15872"/>
    <cellStyle name="level1a 2 3 2 5 3" xfId="4310"/>
    <cellStyle name="level1a 2 3 2 5 3 2" xfId="12672"/>
    <cellStyle name="level1a 2 3 2 5 3 3" xfId="15866"/>
    <cellStyle name="level1a 2 3 2 5 4" xfId="12669"/>
    <cellStyle name="level1a 2 3 2 5 5" xfId="15874"/>
    <cellStyle name="level1a 2 3 2 6" xfId="4311"/>
    <cellStyle name="level1a 2 3 2 6 2" xfId="4312"/>
    <cellStyle name="level1a 2 3 2 6 2 2" xfId="12674"/>
    <cellStyle name="level1a 2 3 2 6 2 3" xfId="15864"/>
    <cellStyle name="level1a 2 3 2 6 3" xfId="12673"/>
    <cellStyle name="level1a 2 3 2 6 4" xfId="15865"/>
    <cellStyle name="level1a 2 3 2 7" xfId="4313"/>
    <cellStyle name="level1a 2 3 2 7 2" xfId="12675"/>
    <cellStyle name="level1a 2 3 2 7 3" xfId="15863"/>
    <cellStyle name="level1a 2 3 2 8" xfId="12628"/>
    <cellStyle name="level1a 2 3 2 9" xfId="15938"/>
    <cellStyle name="level1a 2 3 3" xfId="300"/>
    <cellStyle name="level1a 2 3 3 10" xfId="4314"/>
    <cellStyle name="level1a 2 3 3 2" xfId="301"/>
    <cellStyle name="level1a 2 3 3 2 2" xfId="4316"/>
    <cellStyle name="level1a 2 3 3 2 2 2" xfId="4317"/>
    <cellStyle name="level1a 2 3 3 2 2 2 2" xfId="4318"/>
    <cellStyle name="level1a 2 3 3 2 2 2 2 2" xfId="4319"/>
    <cellStyle name="level1a 2 3 3 2 2 2 2 2 2" xfId="12681"/>
    <cellStyle name="level1a 2 3 3 2 2 2 2 2 3" xfId="15853"/>
    <cellStyle name="level1a 2 3 3 2 2 2 2 3" xfId="12680"/>
    <cellStyle name="level1a 2 3 3 2 2 2 2 4" xfId="15854"/>
    <cellStyle name="level1a 2 3 3 2 2 2 3" xfId="4320"/>
    <cellStyle name="level1a 2 3 3 2 2 2 3 2" xfId="12682"/>
    <cellStyle name="level1a 2 3 3 2 2 2 3 3" xfId="15849"/>
    <cellStyle name="level1a 2 3 3 2 2 2 4" xfId="12679"/>
    <cellStyle name="level1a 2 3 3 2 2 2 5" xfId="15855"/>
    <cellStyle name="level1a 2 3 3 2 2 3" xfId="4321"/>
    <cellStyle name="level1a 2 3 3 2 2 3 2" xfId="4322"/>
    <cellStyle name="level1a 2 3 3 2 2 3 2 2" xfId="12684"/>
    <cellStyle name="level1a 2 3 3 2 2 3 2 3" xfId="15843"/>
    <cellStyle name="level1a 2 3 3 2 2 3 3" xfId="12683"/>
    <cellStyle name="level1a 2 3 3 2 2 3 4" xfId="15848"/>
    <cellStyle name="level1a 2 3 3 2 2 4" xfId="4323"/>
    <cellStyle name="level1a 2 3 3 2 2 4 2" xfId="12685"/>
    <cellStyle name="level1a 2 3 3 2 2 4 3" xfId="15842"/>
    <cellStyle name="level1a 2 3 3 2 2 5" xfId="12678"/>
    <cellStyle name="level1a 2 3 3 2 2 6" xfId="15856"/>
    <cellStyle name="level1a 2 3 3 2 3" xfId="4324"/>
    <cellStyle name="level1a 2 3 3 2 3 2" xfId="4325"/>
    <cellStyle name="level1a 2 3 3 2 3 2 2" xfId="4326"/>
    <cellStyle name="level1a 2 3 3 2 3 2 2 2" xfId="12688"/>
    <cellStyle name="level1a 2 3 3 2 3 2 2 3" xfId="15839"/>
    <cellStyle name="level1a 2 3 3 2 3 2 3" xfId="12687"/>
    <cellStyle name="level1a 2 3 3 2 3 2 4" xfId="15840"/>
    <cellStyle name="level1a 2 3 3 2 3 3" xfId="4327"/>
    <cellStyle name="level1a 2 3 3 2 3 3 2" xfId="12689"/>
    <cellStyle name="level1a 2 3 3 2 3 3 3" xfId="15838"/>
    <cellStyle name="level1a 2 3 3 2 3 4" xfId="12686"/>
    <cellStyle name="level1a 2 3 3 2 3 5" xfId="15841"/>
    <cellStyle name="level1a 2 3 3 2 4" xfId="4328"/>
    <cellStyle name="level1a 2 3 3 2 4 2" xfId="4329"/>
    <cellStyle name="level1a 2 3 3 2 4 2 2" xfId="12691"/>
    <cellStyle name="level1a 2 3 3 2 4 2 3" xfId="15836"/>
    <cellStyle name="level1a 2 3 3 2 4 3" xfId="12690"/>
    <cellStyle name="level1a 2 3 3 2 4 4" xfId="15837"/>
    <cellStyle name="level1a 2 3 3 2 5" xfId="4330"/>
    <cellStyle name="level1a 2 3 3 2 5 2" xfId="12692"/>
    <cellStyle name="level1a 2 3 3 2 5 3" xfId="15835"/>
    <cellStyle name="level1a 2 3 3 2 6" xfId="12677"/>
    <cellStyle name="level1a 2 3 3 2 7" xfId="15857"/>
    <cellStyle name="level1a 2 3 3 2 8" xfId="4315"/>
    <cellStyle name="level1a 2 3 3 3" xfId="302"/>
    <cellStyle name="level1a 2 3 3 3 2" xfId="4332"/>
    <cellStyle name="level1a 2 3 3 3 2 2" xfId="4333"/>
    <cellStyle name="level1a 2 3 3 3 2 2 2" xfId="4334"/>
    <cellStyle name="level1a 2 3 3 3 2 2 2 2" xfId="4335"/>
    <cellStyle name="level1a 2 3 3 3 2 2 2 2 2" xfId="12697"/>
    <cellStyle name="level1a 2 3 3 3 2 2 2 2 3" xfId="15829"/>
    <cellStyle name="level1a 2 3 3 3 2 2 2 3" xfId="12696"/>
    <cellStyle name="level1a 2 3 3 3 2 2 2 4" xfId="15830"/>
    <cellStyle name="level1a 2 3 3 3 2 2 3" xfId="4336"/>
    <cellStyle name="level1a 2 3 3 3 2 2 3 2" xfId="12698"/>
    <cellStyle name="level1a 2 3 3 3 2 2 3 3" xfId="15824"/>
    <cellStyle name="level1a 2 3 3 3 2 2 4" xfId="12695"/>
    <cellStyle name="level1a 2 3 3 3 2 2 5" xfId="15832"/>
    <cellStyle name="level1a 2 3 3 3 2 3" xfId="4337"/>
    <cellStyle name="level1a 2 3 3 3 2 3 2" xfId="4338"/>
    <cellStyle name="level1a 2 3 3 3 2 3 2 2" xfId="12700"/>
    <cellStyle name="level1a 2 3 3 3 2 3 2 3" xfId="15822"/>
    <cellStyle name="level1a 2 3 3 3 2 3 3" xfId="12699"/>
    <cellStyle name="level1a 2 3 3 3 2 3 4" xfId="15823"/>
    <cellStyle name="level1a 2 3 3 3 2 4" xfId="4339"/>
    <cellStyle name="level1a 2 3 3 3 2 4 2" xfId="12701"/>
    <cellStyle name="level1a 2 3 3 3 2 4 3" xfId="15821"/>
    <cellStyle name="level1a 2 3 3 3 2 5" xfId="12694"/>
    <cellStyle name="level1a 2 3 3 3 2 6" xfId="15833"/>
    <cellStyle name="level1a 2 3 3 3 3" xfId="4340"/>
    <cellStyle name="level1a 2 3 3 3 3 2" xfId="4341"/>
    <cellStyle name="level1a 2 3 3 3 3 2 2" xfId="4342"/>
    <cellStyle name="level1a 2 3 3 3 3 2 2 2" xfId="12704"/>
    <cellStyle name="level1a 2 3 3 3 3 2 2 3" xfId="15814"/>
    <cellStyle name="level1a 2 3 3 3 3 2 3" xfId="12703"/>
    <cellStyle name="level1a 2 3 3 3 3 2 4" xfId="15815"/>
    <cellStyle name="level1a 2 3 3 3 3 3" xfId="4343"/>
    <cellStyle name="level1a 2 3 3 3 3 3 2" xfId="12705"/>
    <cellStyle name="level1a 2 3 3 3 3 3 3" xfId="11109"/>
    <cellStyle name="level1a 2 3 3 3 3 4" xfId="12702"/>
    <cellStyle name="level1a 2 3 3 3 3 5" xfId="15820"/>
    <cellStyle name="level1a 2 3 3 3 4" xfId="4344"/>
    <cellStyle name="level1a 2 3 3 3 4 2" xfId="4345"/>
    <cellStyle name="level1a 2 3 3 3 4 2 2" xfId="12707"/>
    <cellStyle name="level1a 2 3 3 3 4 2 3" xfId="11111"/>
    <cellStyle name="level1a 2 3 3 3 4 3" xfId="12706"/>
    <cellStyle name="level1a 2 3 3 3 4 4" xfId="11110"/>
    <cellStyle name="level1a 2 3 3 3 5" xfId="4346"/>
    <cellStyle name="level1a 2 3 3 3 5 2" xfId="12708"/>
    <cellStyle name="level1a 2 3 3 3 5 3" xfId="11115"/>
    <cellStyle name="level1a 2 3 3 3 6" xfId="12693"/>
    <cellStyle name="level1a 2 3 3 3 7" xfId="15834"/>
    <cellStyle name="level1a 2 3 3 3 8" xfId="4331"/>
    <cellStyle name="level1a 2 3 3 4" xfId="303"/>
    <cellStyle name="level1a 2 3 3 4 2" xfId="4348"/>
    <cellStyle name="level1a 2 3 3 4 2 2" xfId="4349"/>
    <cellStyle name="level1a 2 3 3 4 2 2 2" xfId="4350"/>
    <cellStyle name="level1a 2 3 3 4 2 2 2 2" xfId="12712"/>
    <cellStyle name="level1a 2 3 3 4 2 2 2 3" xfId="11123"/>
    <cellStyle name="level1a 2 3 3 4 2 2 3" xfId="12711"/>
    <cellStyle name="level1a 2 3 3 4 2 2 4" xfId="11122"/>
    <cellStyle name="level1a 2 3 3 4 2 3" xfId="4351"/>
    <cellStyle name="level1a 2 3 3 4 2 3 2" xfId="12713"/>
    <cellStyle name="level1a 2 3 3 4 2 3 3" xfId="11124"/>
    <cellStyle name="level1a 2 3 3 4 2 4" xfId="12710"/>
    <cellStyle name="level1a 2 3 3 4 2 5" xfId="11121"/>
    <cellStyle name="level1a 2 3 3 4 3" xfId="4352"/>
    <cellStyle name="level1a 2 3 3 4 3 2" xfId="4353"/>
    <cellStyle name="level1a 2 3 3 4 3 2 2" xfId="12715"/>
    <cellStyle name="level1a 2 3 3 4 3 2 3" xfId="11126"/>
    <cellStyle name="level1a 2 3 3 4 3 3" xfId="12714"/>
    <cellStyle name="level1a 2 3 3 4 3 4" xfId="11125"/>
    <cellStyle name="level1a 2 3 3 4 4" xfId="4354"/>
    <cellStyle name="level1a 2 3 3 4 4 2" xfId="12716"/>
    <cellStyle name="level1a 2 3 3 4 4 3" xfId="11127"/>
    <cellStyle name="level1a 2 3 3 4 5" xfId="12709"/>
    <cellStyle name="level1a 2 3 3 4 6" xfId="11116"/>
    <cellStyle name="level1a 2 3 3 4 7" xfId="4347"/>
    <cellStyle name="level1a 2 3 3 5" xfId="4355"/>
    <cellStyle name="level1a 2 3 3 5 2" xfId="4356"/>
    <cellStyle name="level1a 2 3 3 5 2 2" xfId="4357"/>
    <cellStyle name="level1a 2 3 3 5 2 2 2" xfId="12719"/>
    <cellStyle name="level1a 2 3 3 5 2 2 3" xfId="11130"/>
    <cellStyle name="level1a 2 3 3 5 2 3" xfId="12718"/>
    <cellStyle name="level1a 2 3 3 5 2 4" xfId="11129"/>
    <cellStyle name="level1a 2 3 3 5 3" xfId="4358"/>
    <cellStyle name="level1a 2 3 3 5 3 2" xfId="12720"/>
    <cellStyle name="level1a 2 3 3 5 3 3" xfId="11131"/>
    <cellStyle name="level1a 2 3 3 5 4" xfId="12717"/>
    <cellStyle name="level1a 2 3 3 5 5" xfId="11128"/>
    <cellStyle name="level1a 2 3 3 6" xfId="4359"/>
    <cellStyle name="level1a 2 3 3 6 2" xfId="4360"/>
    <cellStyle name="level1a 2 3 3 6 2 2" xfId="12722"/>
    <cellStyle name="level1a 2 3 3 6 2 3" xfId="11134"/>
    <cellStyle name="level1a 2 3 3 6 3" xfId="12721"/>
    <cellStyle name="level1a 2 3 3 6 4" xfId="11132"/>
    <cellStyle name="level1a 2 3 3 7" xfId="4361"/>
    <cellStyle name="level1a 2 3 3 7 2" xfId="12723"/>
    <cellStyle name="level1a 2 3 3 7 3" xfId="11135"/>
    <cellStyle name="level1a 2 3 3 8" xfId="12676"/>
    <cellStyle name="level1a 2 3 3 9" xfId="15862"/>
    <cellStyle name="level1a 2 3 4" xfId="304"/>
    <cellStyle name="level1a 2 3 4 10" xfId="11140"/>
    <cellStyle name="level1a 2 3 4 11" xfId="4362"/>
    <cellStyle name="level1a 2 3 4 2" xfId="305"/>
    <cellStyle name="level1a 2 3 4 2 2" xfId="4364"/>
    <cellStyle name="level1a 2 3 4 2 2 2" xfId="4365"/>
    <cellStyle name="level1a 2 3 4 2 2 2 2" xfId="4366"/>
    <cellStyle name="level1a 2 3 4 2 2 2 2 2" xfId="4367"/>
    <cellStyle name="level1a 2 3 4 2 2 2 2 2 2" xfId="12729"/>
    <cellStyle name="level1a 2 3 4 2 2 2 2 2 3" xfId="11149"/>
    <cellStyle name="level1a 2 3 4 2 2 2 2 3" xfId="12728"/>
    <cellStyle name="level1a 2 3 4 2 2 2 2 4" xfId="11144"/>
    <cellStyle name="level1a 2 3 4 2 2 2 3" xfId="4368"/>
    <cellStyle name="level1a 2 3 4 2 2 2 3 2" xfId="12730"/>
    <cellStyle name="level1a 2 3 4 2 2 2 3 3" xfId="11150"/>
    <cellStyle name="level1a 2 3 4 2 2 2 4" xfId="12727"/>
    <cellStyle name="level1a 2 3 4 2 2 2 5" xfId="11143"/>
    <cellStyle name="level1a 2 3 4 2 2 3" xfId="4369"/>
    <cellStyle name="level1a 2 3 4 2 2 3 2" xfId="4370"/>
    <cellStyle name="level1a 2 3 4 2 2 3 2 2" xfId="12732"/>
    <cellStyle name="level1a 2 3 4 2 2 3 2 3" xfId="11152"/>
    <cellStyle name="level1a 2 3 4 2 2 3 3" xfId="12731"/>
    <cellStyle name="level1a 2 3 4 2 2 3 4" xfId="11151"/>
    <cellStyle name="level1a 2 3 4 2 2 4" xfId="4371"/>
    <cellStyle name="level1a 2 3 4 2 2 4 2" xfId="12733"/>
    <cellStyle name="level1a 2 3 4 2 2 4 3" xfId="11153"/>
    <cellStyle name="level1a 2 3 4 2 2 5" xfId="12726"/>
    <cellStyle name="level1a 2 3 4 2 2 6" xfId="11142"/>
    <cellStyle name="level1a 2 3 4 2 3" xfId="4372"/>
    <cellStyle name="level1a 2 3 4 2 3 2" xfId="4373"/>
    <cellStyle name="level1a 2 3 4 2 3 2 2" xfId="4374"/>
    <cellStyle name="level1a 2 3 4 2 3 2 2 2" xfId="12736"/>
    <cellStyle name="level1a 2 3 4 2 3 2 2 3" xfId="11163"/>
    <cellStyle name="level1a 2 3 4 2 3 2 3" xfId="12735"/>
    <cellStyle name="level1a 2 3 4 2 3 2 4" xfId="11158"/>
    <cellStyle name="level1a 2 3 4 2 3 3" xfId="4375"/>
    <cellStyle name="level1a 2 3 4 2 3 3 2" xfId="12737"/>
    <cellStyle name="level1a 2 3 4 2 3 3 3" xfId="11164"/>
    <cellStyle name="level1a 2 3 4 2 3 4" xfId="12734"/>
    <cellStyle name="level1a 2 3 4 2 3 5" xfId="11157"/>
    <cellStyle name="level1a 2 3 4 2 4" xfId="4376"/>
    <cellStyle name="level1a 2 3 4 2 4 2" xfId="4377"/>
    <cellStyle name="level1a 2 3 4 2 4 2 2" xfId="12739"/>
    <cellStyle name="level1a 2 3 4 2 4 2 3" xfId="11166"/>
    <cellStyle name="level1a 2 3 4 2 4 3" xfId="12738"/>
    <cellStyle name="level1a 2 3 4 2 4 4" xfId="11165"/>
    <cellStyle name="level1a 2 3 4 2 5" xfId="4378"/>
    <cellStyle name="level1a 2 3 4 2 5 2" xfId="12740"/>
    <cellStyle name="level1a 2 3 4 2 5 3" xfId="11167"/>
    <cellStyle name="level1a 2 3 4 2 6" xfId="12725"/>
    <cellStyle name="level1a 2 3 4 2 7" xfId="11141"/>
    <cellStyle name="level1a 2 3 4 2 8" xfId="4363"/>
    <cellStyle name="level1a 2 3 4 3" xfId="306"/>
    <cellStyle name="level1a 2 3 4 3 2" xfId="4380"/>
    <cellStyle name="level1a 2 3 4 3 2 2" xfId="4381"/>
    <cellStyle name="level1a 2 3 4 3 2 2 2" xfId="4382"/>
    <cellStyle name="level1a 2 3 4 3 2 2 2 2" xfId="4383"/>
    <cellStyle name="level1a 2 3 4 3 2 2 2 2 2" xfId="12745"/>
    <cellStyle name="level1a 2 3 4 3 2 2 2 2 3" xfId="11172"/>
    <cellStyle name="level1a 2 3 4 3 2 2 2 3" xfId="12744"/>
    <cellStyle name="level1a 2 3 4 3 2 2 2 4" xfId="11171"/>
    <cellStyle name="level1a 2 3 4 3 2 2 3" xfId="4384"/>
    <cellStyle name="level1a 2 3 4 3 2 2 3 2" xfId="12746"/>
    <cellStyle name="level1a 2 3 4 3 2 2 3 3" xfId="11173"/>
    <cellStyle name="level1a 2 3 4 3 2 2 4" xfId="12743"/>
    <cellStyle name="level1a 2 3 4 3 2 2 5" xfId="11170"/>
    <cellStyle name="level1a 2 3 4 3 2 3" xfId="4385"/>
    <cellStyle name="level1a 2 3 4 3 2 3 2" xfId="4386"/>
    <cellStyle name="level1a 2 3 4 3 2 3 2 2" xfId="12748"/>
    <cellStyle name="level1a 2 3 4 3 2 3 2 3" xfId="11176"/>
    <cellStyle name="level1a 2 3 4 3 2 3 3" xfId="12747"/>
    <cellStyle name="level1a 2 3 4 3 2 3 4" xfId="11174"/>
    <cellStyle name="level1a 2 3 4 3 2 4" xfId="4387"/>
    <cellStyle name="level1a 2 3 4 3 2 4 2" xfId="12749"/>
    <cellStyle name="level1a 2 3 4 3 2 4 3" xfId="11177"/>
    <cellStyle name="level1a 2 3 4 3 2 5" xfId="12742"/>
    <cellStyle name="level1a 2 3 4 3 2 6" xfId="11169"/>
    <cellStyle name="level1a 2 3 4 3 3" xfId="4388"/>
    <cellStyle name="level1a 2 3 4 3 3 2" xfId="4389"/>
    <cellStyle name="level1a 2 3 4 3 3 2 2" xfId="4390"/>
    <cellStyle name="level1a 2 3 4 3 3 2 2 2" xfId="12752"/>
    <cellStyle name="level1a 2 3 4 3 3 2 2 3" xfId="11184"/>
    <cellStyle name="level1a 2 3 4 3 3 2 3" xfId="12751"/>
    <cellStyle name="level1a 2 3 4 3 3 2 4" xfId="11183"/>
    <cellStyle name="level1a 2 3 4 3 3 3" xfId="4391"/>
    <cellStyle name="level1a 2 3 4 3 3 3 2" xfId="12753"/>
    <cellStyle name="level1a 2 3 4 3 3 3 3" xfId="11185"/>
    <cellStyle name="level1a 2 3 4 3 3 4" xfId="12750"/>
    <cellStyle name="level1a 2 3 4 3 3 5" xfId="11182"/>
    <cellStyle name="level1a 2 3 4 3 4" xfId="4392"/>
    <cellStyle name="level1a 2 3 4 3 4 2" xfId="4393"/>
    <cellStyle name="level1a 2 3 4 3 4 2 2" xfId="12755"/>
    <cellStyle name="level1a 2 3 4 3 4 2 3" xfId="11191"/>
    <cellStyle name="level1a 2 3 4 3 4 3" xfId="12754"/>
    <cellStyle name="level1a 2 3 4 3 4 4" xfId="11186"/>
    <cellStyle name="level1a 2 3 4 3 5" xfId="4394"/>
    <cellStyle name="level1a 2 3 4 3 5 2" xfId="12756"/>
    <cellStyle name="level1a 2 3 4 3 5 3" xfId="11192"/>
    <cellStyle name="level1a 2 3 4 3 6" xfId="12741"/>
    <cellStyle name="level1a 2 3 4 3 7" xfId="11168"/>
    <cellStyle name="level1a 2 3 4 3 8" xfId="4379"/>
    <cellStyle name="level1a 2 3 4 4" xfId="307"/>
    <cellStyle name="level1a 2 3 4 4 2" xfId="4396"/>
    <cellStyle name="level1a 2 3 4 4 2 2" xfId="4397"/>
    <cellStyle name="level1a 2 3 4 4 2 2 2" xfId="4398"/>
    <cellStyle name="level1a 2 3 4 4 2 2 2 2" xfId="4399"/>
    <cellStyle name="level1a 2 3 4 4 2 2 2 2 2" xfId="12761"/>
    <cellStyle name="level1a 2 3 4 4 2 2 2 2 3" xfId="11200"/>
    <cellStyle name="level1a 2 3 4 4 2 2 2 3" xfId="12760"/>
    <cellStyle name="level1a 2 3 4 4 2 2 2 4" xfId="11199"/>
    <cellStyle name="level1a 2 3 4 4 2 2 3" xfId="4400"/>
    <cellStyle name="level1a 2 3 4 4 2 2 3 2" xfId="12762"/>
    <cellStyle name="level1a 2 3 4 4 2 2 3 3" xfId="11205"/>
    <cellStyle name="level1a 2 3 4 4 2 2 4" xfId="12759"/>
    <cellStyle name="level1a 2 3 4 4 2 2 5" xfId="11195"/>
    <cellStyle name="level1a 2 3 4 4 2 3" xfId="4401"/>
    <cellStyle name="level1a 2 3 4 4 2 3 2" xfId="4402"/>
    <cellStyle name="level1a 2 3 4 4 2 3 2 2" xfId="12764"/>
    <cellStyle name="level1a 2 3 4 4 2 3 2 3" xfId="11207"/>
    <cellStyle name="level1a 2 3 4 4 2 3 3" xfId="12763"/>
    <cellStyle name="level1a 2 3 4 4 2 3 4" xfId="11206"/>
    <cellStyle name="level1a 2 3 4 4 2 4" xfId="4403"/>
    <cellStyle name="level1a 2 3 4 4 2 4 2" xfId="12765"/>
    <cellStyle name="level1a 2 3 4 4 2 4 3" xfId="11208"/>
    <cellStyle name="level1a 2 3 4 4 2 5" xfId="12758"/>
    <cellStyle name="level1a 2 3 4 4 2 6" xfId="11194"/>
    <cellStyle name="level1a 2 3 4 4 3" xfId="4404"/>
    <cellStyle name="level1a 2 3 4 4 3 2" xfId="4405"/>
    <cellStyle name="level1a 2 3 4 4 3 2 2" xfId="4406"/>
    <cellStyle name="level1a 2 3 4 4 3 2 2 2" xfId="12768"/>
    <cellStyle name="level1a 2 3 4 4 3 2 2 3" xfId="11211"/>
    <cellStyle name="level1a 2 3 4 4 3 2 3" xfId="12767"/>
    <cellStyle name="level1a 2 3 4 4 3 2 4" xfId="11210"/>
    <cellStyle name="level1a 2 3 4 4 3 3" xfId="4407"/>
    <cellStyle name="level1a 2 3 4 4 3 3 2" xfId="12769"/>
    <cellStyle name="level1a 2 3 4 4 3 3 3" xfId="11212"/>
    <cellStyle name="level1a 2 3 4 4 3 4" xfId="12766"/>
    <cellStyle name="level1a 2 3 4 4 3 5" xfId="11209"/>
    <cellStyle name="level1a 2 3 4 4 4" xfId="4408"/>
    <cellStyle name="level1a 2 3 4 4 4 2" xfId="4409"/>
    <cellStyle name="level1a 2 3 4 4 4 2 2" xfId="12771"/>
    <cellStyle name="level1a 2 3 4 4 4 2 3" xfId="11214"/>
    <cellStyle name="level1a 2 3 4 4 4 3" xfId="12770"/>
    <cellStyle name="level1a 2 3 4 4 4 4" xfId="11213"/>
    <cellStyle name="level1a 2 3 4 4 5" xfId="4410"/>
    <cellStyle name="level1a 2 3 4 4 5 2" xfId="12772"/>
    <cellStyle name="level1a 2 3 4 4 5 3" xfId="11215"/>
    <cellStyle name="level1a 2 3 4 4 6" xfId="12757"/>
    <cellStyle name="level1a 2 3 4 4 7" xfId="11193"/>
    <cellStyle name="level1a 2 3 4 4 8" xfId="4395"/>
    <cellStyle name="level1a 2 3 4 5" xfId="4411"/>
    <cellStyle name="level1a 2 3 4 5 2" xfId="4412"/>
    <cellStyle name="level1a 2 3 4 5 2 2" xfId="4413"/>
    <cellStyle name="level1a 2 3 4 5 2 2 2" xfId="4414"/>
    <cellStyle name="level1a 2 3 4 5 2 2 2 2" xfId="12776"/>
    <cellStyle name="level1a 2 3 4 5 2 2 2 3" xfId="11224"/>
    <cellStyle name="level1a 2 3 4 5 2 2 3" xfId="12775"/>
    <cellStyle name="level1a 2 3 4 5 2 2 4" xfId="11219"/>
    <cellStyle name="level1a 2 3 4 5 2 3" xfId="4415"/>
    <cellStyle name="level1a 2 3 4 5 2 3 2" xfId="12777"/>
    <cellStyle name="level1a 2 3 4 5 2 3 3" xfId="11225"/>
    <cellStyle name="level1a 2 3 4 5 2 4" xfId="12774"/>
    <cellStyle name="level1a 2 3 4 5 2 5" xfId="11218"/>
    <cellStyle name="level1a 2 3 4 5 3" xfId="4416"/>
    <cellStyle name="level1a 2 3 4 5 3 2" xfId="4417"/>
    <cellStyle name="level1a 2 3 4 5 3 2 2" xfId="12779"/>
    <cellStyle name="level1a 2 3 4 5 3 2 3" xfId="11227"/>
    <cellStyle name="level1a 2 3 4 5 3 3" xfId="12778"/>
    <cellStyle name="level1a 2 3 4 5 3 4" xfId="11226"/>
    <cellStyle name="level1a 2 3 4 5 4" xfId="4418"/>
    <cellStyle name="level1a 2 3 4 5 4 2" xfId="12780"/>
    <cellStyle name="level1a 2 3 4 5 4 3" xfId="11228"/>
    <cellStyle name="level1a 2 3 4 5 5" xfId="12773"/>
    <cellStyle name="level1a 2 3 4 5 6" xfId="11216"/>
    <cellStyle name="level1a 2 3 4 6" xfId="4419"/>
    <cellStyle name="level1a 2 3 4 6 2" xfId="4420"/>
    <cellStyle name="level1a 2 3 4 6 2 2" xfId="4421"/>
    <cellStyle name="level1a 2 3 4 6 2 2 2" xfId="12783"/>
    <cellStyle name="level1a 2 3 4 6 2 2 3" xfId="11235"/>
    <cellStyle name="level1a 2 3 4 6 2 3" xfId="12782"/>
    <cellStyle name="level1a 2 3 4 6 2 4" xfId="11234"/>
    <cellStyle name="level1a 2 3 4 6 3" xfId="4422"/>
    <cellStyle name="level1a 2 3 4 6 3 2" xfId="12784"/>
    <cellStyle name="level1a 2 3 4 6 3 3" xfId="11236"/>
    <cellStyle name="level1a 2 3 4 6 4" xfId="12781"/>
    <cellStyle name="level1a 2 3 4 6 5" xfId="11233"/>
    <cellStyle name="level1a 2 3 4 7" xfId="4423"/>
    <cellStyle name="level1a 2 3 4 7 2" xfId="4424"/>
    <cellStyle name="level1a 2 3 4 7 2 2" xfId="12786"/>
    <cellStyle name="level1a 2 3 4 7 2 3" xfId="11241"/>
    <cellStyle name="level1a 2 3 4 7 3" xfId="12785"/>
    <cellStyle name="level1a 2 3 4 7 4" xfId="11237"/>
    <cellStyle name="level1a 2 3 4 8" xfId="4425"/>
    <cellStyle name="level1a 2 3 4 8 2" xfId="12787"/>
    <cellStyle name="level1a 2 3 4 8 3" xfId="11242"/>
    <cellStyle name="level1a 2 3 4 9" xfId="12724"/>
    <cellStyle name="level1a 2 3 5" xfId="308"/>
    <cellStyle name="level1a 2 3 5 2" xfId="4427"/>
    <cellStyle name="level1a 2 3 5 2 2" xfId="4428"/>
    <cellStyle name="level1a 2 3 5 2 2 2" xfId="4429"/>
    <cellStyle name="level1a 2 3 5 2 2 2 2" xfId="4430"/>
    <cellStyle name="level1a 2 3 5 2 2 2 2 2" xfId="12792"/>
    <cellStyle name="level1a 2 3 5 2 2 2 2 3" xfId="11251"/>
    <cellStyle name="level1a 2 3 5 2 2 2 3" xfId="12791"/>
    <cellStyle name="level1a 2 3 5 2 2 2 4" xfId="11250"/>
    <cellStyle name="level1a 2 3 5 2 2 3" xfId="4431"/>
    <cellStyle name="level1a 2 3 5 2 2 3 2" xfId="12793"/>
    <cellStyle name="level1a 2 3 5 2 2 3 3" xfId="11252"/>
    <cellStyle name="level1a 2 3 5 2 2 4" xfId="12790"/>
    <cellStyle name="level1a 2 3 5 2 2 5" xfId="11249"/>
    <cellStyle name="level1a 2 3 5 2 3" xfId="4432"/>
    <cellStyle name="level1a 2 3 5 2 3 2" xfId="4433"/>
    <cellStyle name="level1a 2 3 5 2 3 2 2" xfId="12795"/>
    <cellStyle name="level1a 2 3 5 2 3 2 3" xfId="11254"/>
    <cellStyle name="level1a 2 3 5 2 3 3" xfId="12794"/>
    <cellStyle name="level1a 2 3 5 2 3 4" xfId="11253"/>
    <cellStyle name="level1a 2 3 5 2 4" xfId="4434"/>
    <cellStyle name="level1a 2 3 5 2 4 2" xfId="12796"/>
    <cellStyle name="level1a 2 3 5 2 4 3" xfId="11255"/>
    <cellStyle name="level1a 2 3 5 2 5" xfId="12789"/>
    <cellStyle name="level1a 2 3 5 2 6" xfId="11248"/>
    <cellStyle name="level1a 2 3 5 3" xfId="4435"/>
    <cellStyle name="level1a 2 3 5 3 2" xfId="4436"/>
    <cellStyle name="level1a 2 3 5 3 2 2" xfId="4437"/>
    <cellStyle name="level1a 2 3 5 3 2 2 2" xfId="12799"/>
    <cellStyle name="level1a 2 3 5 3 2 2 3" xfId="11258"/>
    <cellStyle name="level1a 2 3 5 3 2 3" xfId="12798"/>
    <cellStyle name="level1a 2 3 5 3 2 4" xfId="11257"/>
    <cellStyle name="level1a 2 3 5 3 3" xfId="4438"/>
    <cellStyle name="level1a 2 3 5 3 3 2" xfId="12800"/>
    <cellStyle name="level1a 2 3 5 3 3 3" xfId="11260"/>
    <cellStyle name="level1a 2 3 5 3 4" xfId="12797"/>
    <cellStyle name="level1a 2 3 5 3 5" xfId="11256"/>
    <cellStyle name="level1a 2 3 5 4" xfId="4439"/>
    <cellStyle name="level1a 2 3 5 4 2" xfId="4440"/>
    <cellStyle name="level1a 2 3 5 4 2 2" xfId="12802"/>
    <cellStyle name="level1a 2 3 5 4 2 3" xfId="11266"/>
    <cellStyle name="level1a 2 3 5 4 3" xfId="12801"/>
    <cellStyle name="level1a 2 3 5 4 4" xfId="11261"/>
    <cellStyle name="level1a 2 3 5 5" xfId="4441"/>
    <cellStyle name="level1a 2 3 5 5 2" xfId="12803"/>
    <cellStyle name="level1a 2 3 5 5 3" xfId="11267"/>
    <cellStyle name="level1a 2 3 5 6" xfId="12788"/>
    <cellStyle name="level1a 2 3 5 7" xfId="11247"/>
    <cellStyle name="level1a 2 3 5 8" xfId="4426"/>
    <cellStyle name="level1a 2 3 6" xfId="4442"/>
    <cellStyle name="level1a 2 3 6 2" xfId="4443"/>
    <cellStyle name="level1a 2 3 6 2 2" xfId="4444"/>
    <cellStyle name="level1a 2 3 6 2 2 2" xfId="4445"/>
    <cellStyle name="level1a 2 3 6 2 2 2 2" xfId="12807"/>
    <cellStyle name="level1a 2 3 6 2 2 2 3" xfId="11275"/>
    <cellStyle name="level1a 2 3 6 2 2 3" xfId="12806"/>
    <cellStyle name="level1a 2 3 6 2 2 4" xfId="11270"/>
    <cellStyle name="level1a 2 3 6 2 3" xfId="4446"/>
    <cellStyle name="level1a 2 3 6 2 3 2" xfId="12808"/>
    <cellStyle name="level1a 2 3 6 2 3 3" xfId="11276"/>
    <cellStyle name="level1a 2 3 6 2 4" xfId="12805"/>
    <cellStyle name="level1a 2 3 6 2 5" xfId="11269"/>
    <cellStyle name="level1a 2 3 6 3" xfId="4447"/>
    <cellStyle name="level1a 2 3 6 3 2" xfId="4448"/>
    <cellStyle name="level1a 2 3 6 3 2 2" xfId="12810"/>
    <cellStyle name="level1a 2 3 6 3 2 3" xfId="11278"/>
    <cellStyle name="level1a 2 3 6 3 3" xfId="12809"/>
    <cellStyle name="level1a 2 3 6 3 4" xfId="11277"/>
    <cellStyle name="level1a 2 3 6 4" xfId="4449"/>
    <cellStyle name="level1a 2 3 6 4 2" xfId="12811"/>
    <cellStyle name="level1a 2 3 6 4 3" xfId="11279"/>
    <cellStyle name="level1a 2 3 6 5" xfId="12804"/>
    <cellStyle name="level1a 2 3 6 6" xfId="11268"/>
    <cellStyle name="level1a 2 3 7" xfId="4450"/>
    <cellStyle name="level1a 2 3 7 2" xfId="4451"/>
    <cellStyle name="level1a 2 3 7 2 2" xfId="4452"/>
    <cellStyle name="level1a 2 3 7 2 2 2" xfId="12814"/>
    <cellStyle name="level1a 2 3 7 2 2 3" xfId="11289"/>
    <cellStyle name="level1a 2 3 7 2 3" xfId="12813"/>
    <cellStyle name="level1a 2 3 7 2 4" xfId="11284"/>
    <cellStyle name="level1a 2 3 7 3" xfId="4453"/>
    <cellStyle name="level1a 2 3 7 3 2" xfId="12815"/>
    <cellStyle name="level1a 2 3 7 3 3" xfId="11290"/>
    <cellStyle name="level1a 2 3 7 4" xfId="12812"/>
    <cellStyle name="level1a 2 3 7 5" xfId="11283"/>
    <cellStyle name="level1a 2 3 8" xfId="4454"/>
    <cellStyle name="level1a 2 3 8 2" xfId="4455"/>
    <cellStyle name="level1a 2 3 8 2 2" xfId="12817"/>
    <cellStyle name="level1a 2 3 8 2 3" xfId="11292"/>
    <cellStyle name="level1a 2 3 8 3" xfId="12816"/>
    <cellStyle name="level1a 2 3 8 4" xfId="11291"/>
    <cellStyle name="level1a 2 3 9" xfId="4456"/>
    <cellStyle name="level1a 2 3 9 2" xfId="12818"/>
    <cellStyle name="level1a 2 3 9 3" xfId="11293"/>
    <cellStyle name="level1a 2 4" xfId="309"/>
    <cellStyle name="level1a 2 4 10" xfId="4457"/>
    <cellStyle name="level1a 2 4 2" xfId="310"/>
    <cellStyle name="level1a 2 4 2 2" xfId="4459"/>
    <cellStyle name="level1a 2 4 2 2 2" xfId="4460"/>
    <cellStyle name="level1a 2 4 2 2 2 2" xfId="4461"/>
    <cellStyle name="level1a 2 4 2 2 2 2 2" xfId="4462"/>
    <cellStyle name="level1a 2 4 2 2 2 2 2 2" xfId="12824"/>
    <cellStyle name="level1a 2 4 2 2 2 2 2 3" xfId="11299"/>
    <cellStyle name="level1a 2 4 2 2 2 2 3" xfId="12823"/>
    <cellStyle name="level1a 2 4 2 2 2 2 4" xfId="11298"/>
    <cellStyle name="level1a 2 4 2 2 2 3" xfId="4463"/>
    <cellStyle name="level1a 2 4 2 2 2 3 2" xfId="12825"/>
    <cellStyle name="level1a 2 4 2 2 2 3 3" xfId="11300"/>
    <cellStyle name="level1a 2 4 2 2 2 4" xfId="12822"/>
    <cellStyle name="level1a 2 4 2 2 2 5" xfId="11297"/>
    <cellStyle name="level1a 2 4 2 2 3" xfId="4464"/>
    <cellStyle name="level1a 2 4 2 2 3 2" xfId="4465"/>
    <cellStyle name="level1a 2 4 2 2 3 2 2" xfId="12827"/>
    <cellStyle name="level1a 2 4 2 2 3 2 3" xfId="11303"/>
    <cellStyle name="level1a 2 4 2 2 3 3" xfId="12826"/>
    <cellStyle name="level1a 2 4 2 2 3 4" xfId="11302"/>
    <cellStyle name="level1a 2 4 2 2 4" xfId="4466"/>
    <cellStyle name="level1a 2 4 2 2 4 2" xfId="12828"/>
    <cellStyle name="level1a 2 4 2 2 4 3" xfId="11308"/>
    <cellStyle name="level1a 2 4 2 2 5" xfId="12821"/>
    <cellStyle name="level1a 2 4 2 2 6" xfId="11296"/>
    <cellStyle name="level1a 2 4 2 3" xfId="4467"/>
    <cellStyle name="level1a 2 4 2 3 2" xfId="4468"/>
    <cellStyle name="level1a 2 4 2 3 2 2" xfId="4469"/>
    <cellStyle name="level1a 2 4 2 3 2 2 2" xfId="12831"/>
    <cellStyle name="level1a 2 4 2 3 2 2 3" xfId="11311"/>
    <cellStyle name="level1a 2 4 2 3 2 3" xfId="12830"/>
    <cellStyle name="level1a 2 4 2 3 2 4" xfId="11310"/>
    <cellStyle name="level1a 2 4 2 3 3" xfId="4470"/>
    <cellStyle name="level1a 2 4 2 3 3 2" xfId="12832"/>
    <cellStyle name="level1a 2 4 2 3 3 3" xfId="11312"/>
    <cellStyle name="level1a 2 4 2 3 4" xfId="12829"/>
    <cellStyle name="level1a 2 4 2 3 5" xfId="11309"/>
    <cellStyle name="level1a 2 4 2 4" xfId="4471"/>
    <cellStyle name="level1a 2 4 2 4 2" xfId="4472"/>
    <cellStyle name="level1a 2 4 2 4 2 2" xfId="12834"/>
    <cellStyle name="level1a 2 4 2 4 2 3" xfId="11318"/>
    <cellStyle name="level1a 2 4 2 4 3" xfId="12833"/>
    <cellStyle name="level1a 2 4 2 4 4" xfId="11317"/>
    <cellStyle name="level1a 2 4 2 5" xfId="4473"/>
    <cellStyle name="level1a 2 4 2 5 2" xfId="12835"/>
    <cellStyle name="level1a 2 4 2 5 3" xfId="11319"/>
    <cellStyle name="level1a 2 4 2 6" xfId="12820"/>
    <cellStyle name="level1a 2 4 2 7" xfId="11295"/>
    <cellStyle name="level1a 2 4 2 8" xfId="4458"/>
    <cellStyle name="level1a 2 4 3" xfId="311"/>
    <cellStyle name="level1a 2 4 3 2" xfId="4475"/>
    <cellStyle name="level1a 2 4 3 2 2" xfId="4476"/>
    <cellStyle name="level1a 2 4 3 2 2 2" xfId="4477"/>
    <cellStyle name="level1a 2 4 3 2 2 2 2" xfId="4478"/>
    <cellStyle name="level1a 2 4 3 2 2 2 2 2" xfId="12840"/>
    <cellStyle name="level1a 2 4 3 2 2 2 2 3" xfId="11331"/>
    <cellStyle name="level1a 2 4 3 2 2 2 3" xfId="12839"/>
    <cellStyle name="level1a 2 4 3 2 2 2 4" xfId="11326"/>
    <cellStyle name="level1a 2 4 3 2 2 3" xfId="4479"/>
    <cellStyle name="level1a 2 4 3 2 2 3 2" xfId="12841"/>
    <cellStyle name="level1a 2 4 3 2 2 3 3" xfId="11332"/>
    <cellStyle name="level1a 2 4 3 2 2 4" xfId="12838"/>
    <cellStyle name="level1a 2 4 3 2 2 5" xfId="11325"/>
    <cellStyle name="level1a 2 4 3 2 3" xfId="4480"/>
    <cellStyle name="level1a 2 4 3 2 3 2" xfId="4481"/>
    <cellStyle name="level1a 2 4 3 2 3 2 2" xfId="12843"/>
    <cellStyle name="level1a 2 4 3 2 3 2 3" xfId="11334"/>
    <cellStyle name="level1a 2 4 3 2 3 3" xfId="12842"/>
    <cellStyle name="level1a 2 4 3 2 3 4" xfId="11333"/>
    <cellStyle name="level1a 2 4 3 2 4" xfId="4482"/>
    <cellStyle name="level1a 2 4 3 2 4 2" xfId="12844"/>
    <cellStyle name="level1a 2 4 3 2 4 3" xfId="11335"/>
    <cellStyle name="level1a 2 4 3 2 5" xfId="12837"/>
    <cellStyle name="level1a 2 4 3 2 6" xfId="11321"/>
    <cellStyle name="level1a 2 4 3 3" xfId="4483"/>
    <cellStyle name="level1a 2 4 3 3 2" xfId="4484"/>
    <cellStyle name="level1a 2 4 3 3 2 2" xfId="4485"/>
    <cellStyle name="level1a 2 4 3 3 2 2 2" xfId="12847"/>
    <cellStyle name="level1a 2 4 3 3 2 2 3" xfId="11338"/>
    <cellStyle name="level1a 2 4 3 3 2 3" xfId="12846"/>
    <cellStyle name="level1a 2 4 3 3 2 4" xfId="11337"/>
    <cellStyle name="level1a 2 4 3 3 3" xfId="4486"/>
    <cellStyle name="level1a 2 4 3 3 3 2" xfId="12848"/>
    <cellStyle name="level1a 2 4 3 3 3 3" xfId="11339"/>
    <cellStyle name="level1a 2 4 3 3 4" xfId="12845"/>
    <cellStyle name="level1a 2 4 3 3 5" xfId="11336"/>
    <cellStyle name="level1a 2 4 3 4" xfId="4487"/>
    <cellStyle name="level1a 2 4 3 4 2" xfId="4488"/>
    <cellStyle name="level1a 2 4 3 4 2 2" xfId="12850"/>
    <cellStyle name="level1a 2 4 3 4 2 3" xfId="11341"/>
    <cellStyle name="level1a 2 4 3 4 3" xfId="12849"/>
    <cellStyle name="level1a 2 4 3 4 4" xfId="11340"/>
    <cellStyle name="level1a 2 4 3 5" xfId="4489"/>
    <cellStyle name="level1a 2 4 3 5 2" xfId="12851"/>
    <cellStyle name="level1a 2 4 3 5 3" xfId="11342"/>
    <cellStyle name="level1a 2 4 3 6" xfId="12836"/>
    <cellStyle name="level1a 2 4 3 7" xfId="11320"/>
    <cellStyle name="level1a 2 4 3 8" xfId="4474"/>
    <cellStyle name="level1a 2 4 4" xfId="4490"/>
    <cellStyle name="level1a 2 4 4 2" xfId="4491"/>
    <cellStyle name="level1a 2 4 4 2 2" xfId="4492"/>
    <cellStyle name="level1a 2 4 4 2 2 2" xfId="4493"/>
    <cellStyle name="level1a 2 4 4 2 2 2 2" xfId="12855"/>
    <cellStyle name="level1a 2 4 4 2 2 2 3" xfId="11351"/>
    <cellStyle name="level1a 2 4 4 2 2 3" xfId="12854"/>
    <cellStyle name="level1a 2 4 4 2 2 4" xfId="11350"/>
    <cellStyle name="level1a 2 4 4 2 3" xfId="4494"/>
    <cellStyle name="level1a 2 4 4 2 3 2" xfId="12856"/>
    <cellStyle name="level1a 2 4 4 2 3 3" xfId="11352"/>
    <cellStyle name="level1a 2 4 4 2 4" xfId="12853"/>
    <cellStyle name="level1a 2 4 4 2 5" xfId="11345"/>
    <cellStyle name="level1a 2 4 4 3" xfId="4495"/>
    <cellStyle name="level1a 2 4 4 3 2" xfId="4496"/>
    <cellStyle name="level1a 2 4 4 3 2 2" xfId="12858"/>
    <cellStyle name="level1a 2 4 4 3 2 3" xfId="11354"/>
    <cellStyle name="level1a 2 4 4 3 3" xfId="12857"/>
    <cellStyle name="level1a 2 4 4 3 4" xfId="11353"/>
    <cellStyle name="level1a 2 4 4 4" xfId="4497"/>
    <cellStyle name="level1a 2 4 4 4 2" xfId="12859"/>
    <cellStyle name="level1a 2 4 4 4 3" xfId="11359"/>
    <cellStyle name="level1a 2 4 4 5" xfId="12852"/>
    <cellStyle name="level1a 2 4 4 6" xfId="11344"/>
    <cellStyle name="level1a 2 4 5" xfId="4498"/>
    <cellStyle name="level1a 2 4 5 2" xfId="4499"/>
    <cellStyle name="level1a 2 4 5 2 2" xfId="4500"/>
    <cellStyle name="level1a 2 4 5 2 2 2" xfId="12862"/>
    <cellStyle name="level1a 2 4 5 2 2 3" xfId="11362"/>
    <cellStyle name="level1a 2 4 5 2 3" xfId="12861"/>
    <cellStyle name="level1a 2 4 5 2 4" xfId="11361"/>
    <cellStyle name="level1a 2 4 5 3" xfId="4501"/>
    <cellStyle name="level1a 2 4 5 3 2" xfId="12863"/>
    <cellStyle name="level1a 2 4 5 3 3" xfId="11363"/>
    <cellStyle name="level1a 2 4 5 4" xfId="12860"/>
    <cellStyle name="level1a 2 4 5 5" xfId="11360"/>
    <cellStyle name="level1a 2 4 6" xfId="4502"/>
    <cellStyle name="level1a 2 4 6 2" xfId="4503"/>
    <cellStyle name="level1a 2 4 6 2 2" xfId="12865"/>
    <cellStyle name="level1a 2 4 6 2 3" xfId="11368"/>
    <cellStyle name="level1a 2 4 6 3" xfId="12864"/>
    <cellStyle name="level1a 2 4 6 4" xfId="11367"/>
    <cellStyle name="level1a 2 4 7" xfId="4504"/>
    <cellStyle name="level1a 2 4 7 2" xfId="12866"/>
    <cellStyle name="level1a 2 4 7 3" xfId="11373"/>
    <cellStyle name="level1a 2 4 8" xfId="12819"/>
    <cellStyle name="level1a 2 4 9" xfId="11294"/>
    <cellStyle name="level1a 2 5" xfId="312"/>
    <cellStyle name="level1a 2 5 2" xfId="4506"/>
    <cellStyle name="level1a 2 5 2 2" xfId="4507"/>
    <cellStyle name="level1a 2 5 2 2 2" xfId="4508"/>
    <cellStyle name="level1a 2 5 2 2 2 2" xfId="4509"/>
    <cellStyle name="level1a 2 5 2 2 2 2 2" xfId="12871"/>
    <cellStyle name="level1a 2 5 2 2 2 2 3" xfId="11378"/>
    <cellStyle name="level1a 2 5 2 2 2 3" xfId="12870"/>
    <cellStyle name="level1a 2 5 2 2 2 4" xfId="11377"/>
    <cellStyle name="level1a 2 5 2 2 3" xfId="4510"/>
    <cellStyle name="level1a 2 5 2 2 3 2" xfId="12872"/>
    <cellStyle name="level1a 2 5 2 2 3 3" xfId="11379"/>
    <cellStyle name="level1a 2 5 2 2 4" xfId="12869"/>
    <cellStyle name="level1a 2 5 2 2 5" xfId="11376"/>
    <cellStyle name="level1a 2 5 2 3" xfId="4511"/>
    <cellStyle name="level1a 2 5 2 3 2" xfId="4512"/>
    <cellStyle name="level1a 2 5 2 3 2 2" xfId="12874"/>
    <cellStyle name="level1a 2 5 2 3 2 3" xfId="11381"/>
    <cellStyle name="level1a 2 5 2 3 3" xfId="12873"/>
    <cellStyle name="level1a 2 5 2 3 4" xfId="11380"/>
    <cellStyle name="level1a 2 5 2 4" xfId="4513"/>
    <cellStyle name="level1a 2 5 2 4 2" xfId="12875"/>
    <cellStyle name="level1a 2 5 2 4 3" xfId="11382"/>
    <cellStyle name="level1a 2 5 2 5" xfId="12868"/>
    <cellStyle name="level1a 2 5 2 6" xfId="11375"/>
    <cellStyle name="level1a 2 5 3" xfId="4514"/>
    <cellStyle name="level1a 2 5 3 2" xfId="4515"/>
    <cellStyle name="level1a 2 5 3 2 2" xfId="4516"/>
    <cellStyle name="level1a 2 5 3 2 2 2" xfId="12878"/>
    <cellStyle name="level1a 2 5 3 2 2 3" xfId="11386"/>
    <cellStyle name="level1a 2 5 3 2 3" xfId="12877"/>
    <cellStyle name="level1a 2 5 3 2 4" xfId="11384"/>
    <cellStyle name="level1a 2 5 3 3" xfId="4517"/>
    <cellStyle name="level1a 2 5 3 3 2" xfId="12879"/>
    <cellStyle name="level1a 2 5 3 3 3" xfId="11387"/>
    <cellStyle name="level1a 2 5 3 4" xfId="12876"/>
    <cellStyle name="level1a 2 5 3 5" xfId="11383"/>
    <cellStyle name="level1a 2 5 4" xfId="4518"/>
    <cellStyle name="level1a 2 5 4 2" xfId="4519"/>
    <cellStyle name="level1a 2 5 4 2 2" xfId="12881"/>
    <cellStyle name="level1a 2 5 4 2 3" xfId="11393"/>
    <cellStyle name="level1a 2 5 4 3" xfId="12880"/>
    <cellStyle name="level1a 2 5 4 4" xfId="11392"/>
    <cellStyle name="level1a 2 5 5" xfId="4520"/>
    <cellStyle name="level1a 2 5 5 2" xfId="12882"/>
    <cellStyle name="level1a 2 5 5 3" xfId="11394"/>
    <cellStyle name="level1a 2 5 6" xfId="12867"/>
    <cellStyle name="level1a 2 5 7" xfId="11374"/>
    <cellStyle name="level1a 2 5 8" xfId="4505"/>
    <cellStyle name="level1a 2 6" xfId="313"/>
    <cellStyle name="level1a 2 6 2" xfId="4522"/>
    <cellStyle name="level1a 2 6 2 2" xfId="4523"/>
    <cellStyle name="level1a 2 6 2 2 2" xfId="4524"/>
    <cellStyle name="level1a 2 6 2 2 2 2" xfId="4525"/>
    <cellStyle name="level1a 2 6 2 2 2 2 2" xfId="12887"/>
    <cellStyle name="level1a 2 6 2 2 2 2 3" xfId="11403"/>
    <cellStyle name="level1a 2 6 2 2 2 3" xfId="12886"/>
    <cellStyle name="level1a 2 6 2 2 2 4" xfId="11402"/>
    <cellStyle name="level1a 2 6 2 2 3" xfId="4526"/>
    <cellStyle name="level1a 2 6 2 2 3 2" xfId="12888"/>
    <cellStyle name="level1a 2 6 2 2 3 3" xfId="11404"/>
    <cellStyle name="level1a 2 6 2 2 4" xfId="12885"/>
    <cellStyle name="level1a 2 6 2 2 5" xfId="11401"/>
    <cellStyle name="level1a 2 6 2 3" xfId="4527"/>
    <cellStyle name="level1a 2 6 2 3 2" xfId="4528"/>
    <cellStyle name="level1a 2 6 2 3 2 2" xfId="12890"/>
    <cellStyle name="level1a 2 6 2 3 2 3" xfId="11409"/>
    <cellStyle name="level1a 2 6 2 3 3" xfId="12889"/>
    <cellStyle name="level1a 2 6 2 3 4" xfId="11405"/>
    <cellStyle name="level1a 2 6 2 4" xfId="4529"/>
    <cellStyle name="level1a 2 6 2 4 2" xfId="12891"/>
    <cellStyle name="level1a 2 6 2 4 3" xfId="11410"/>
    <cellStyle name="level1a 2 6 2 5" xfId="12884"/>
    <cellStyle name="level1a 2 6 2 6" xfId="11396"/>
    <cellStyle name="level1a 2 6 3" xfId="4530"/>
    <cellStyle name="level1a 2 6 3 2" xfId="4531"/>
    <cellStyle name="level1a 2 6 3 2 2" xfId="4532"/>
    <cellStyle name="level1a 2 6 3 2 2 2" xfId="12894"/>
    <cellStyle name="level1a 2 6 3 2 2 3" xfId="11417"/>
    <cellStyle name="level1a 2 6 3 2 3" xfId="12893"/>
    <cellStyle name="level1a 2 6 3 2 4" xfId="11416"/>
    <cellStyle name="level1a 2 6 3 3" xfId="4533"/>
    <cellStyle name="level1a 2 6 3 3 2" xfId="12895"/>
    <cellStyle name="level1a 2 6 3 3 3" xfId="11418"/>
    <cellStyle name="level1a 2 6 3 4" xfId="12892"/>
    <cellStyle name="level1a 2 6 3 5" xfId="11415"/>
    <cellStyle name="level1a 2 6 4" xfId="4534"/>
    <cellStyle name="level1a 2 6 4 2" xfId="4535"/>
    <cellStyle name="level1a 2 6 4 2 2" xfId="12897"/>
    <cellStyle name="level1a 2 6 4 2 3" xfId="11420"/>
    <cellStyle name="level1a 2 6 4 3" xfId="12896"/>
    <cellStyle name="level1a 2 6 4 4" xfId="11419"/>
    <cellStyle name="level1a 2 6 5" xfId="4536"/>
    <cellStyle name="level1a 2 6 5 2" xfId="12898"/>
    <cellStyle name="level1a 2 6 5 3" xfId="11421"/>
    <cellStyle name="level1a 2 6 6" xfId="12883"/>
    <cellStyle name="level1a 2 6 7" xfId="11395"/>
    <cellStyle name="level1a 2 6 8" xfId="4521"/>
    <cellStyle name="level1a 2 7" xfId="750"/>
    <cellStyle name="level1a 2 7 2" xfId="4537"/>
    <cellStyle name="level1a 2 7 2 2" xfId="4538"/>
    <cellStyle name="level1a 2 7 2 2 2" xfId="4539"/>
    <cellStyle name="level1a 2 7 2 2 2 2" xfId="4540"/>
    <cellStyle name="level1a 2 7 2 2 2 2 2" xfId="12903"/>
    <cellStyle name="level1a 2 7 2 2 2 2 3" xfId="11426"/>
    <cellStyle name="level1a 2 7 2 2 2 3" xfId="12902"/>
    <cellStyle name="level1a 2 7 2 2 2 4" xfId="11425"/>
    <cellStyle name="level1a 2 7 2 2 3" xfId="4541"/>
    <cellStyle name="level1a 2 7 2 2 3 2" xfId="12904"/>
    <cellStyle name="level1a 2 7 2 2 3 3" xfId="11428"/>
    <cellStyle name="level1a 2 7 2 2 4" xfId="12901"/>
    <cellStyle name="level1a 2 7 2 2 5" xfId="11424"/>
    <cellStyle name="level1a 2 7 2 3" xfId="4542"/>
    <cellStyle name="level1a 2 7 2 3 2" xfId="4543"/>
    <cellStyle name="level1a 2 7 2 3 2 2" xfId="12906"/>
    <cellStyle name="level1a 2 7 2 3 2 3" xfId="11434"/>
    <cellStyle name="level1a 2 7 2 3 3" xfId="12905"/>
    <cellStyle name="level1a 2 7 2 3 4" xfId="11429"/>
    <cellStyle name="level1a 2 7 2 4" xfId="4544"/>
    <cellStyle name="level1a 2 7 2 4 2" xfId="12907"/>
    <cellStyle name="level1a 2 7 2 4 3" xfId="11435"/>
    <cellStyle name="level1a 2 7 2 5" xfId="12900"/>
    <cellStyle name="level1a 2 7 2 6" xfId="11423"/>
    <cellStyle name="level1a 2 7 3" xfId="4545"/>
    <cellStyle name="level1a 2 7 3 2" xfId="4546"/>
    <cellStyle name="level1a 2 7 3 2 2" xfId="4547"/>
    <cellStyle name="level1a 2 7 3 2 2 2" xfId="12910"/>
    <cellStyle name="level1a 2 7 3 2 2 3" xfId="11438"/>
    <cellStyle name="level1a 2 7 3 2 3" xfId="12909"/>
    <cellStyle name="level1a 2 7 3 2 4" xfId="11437"/>
    <cellStyle name="level1a 2 7 3 3" xfId="4548"/>
    <cellStyle name="level1a 2 7 3 3 2" xfId="12911"/>
    <cellStyle name="level1a 2 7 3 3 3" xfId="11443"/>
    <cellStyle name="level1a 2 7 3 4" xfId="12908"/>
    <cellStyle name="level1a 2 7 3 5" xfId="11436"/>
    <cellStyle name="level1a 2 7 4" xfId="4549"/>
    <cellStyle name="level1a 2 7 4 2" xfId="4550"/>
    <cellStyle name="level1a 2 7 4 2 2" xfId="12913"/>
    <cellStyle name="level1a 2 7 4 2 3" xfId="11445"/>
    <cellStyle name="level1a 2 7 4 3" xfId="12912"/>
    <cellStyle name="level1a 2 7 4 4" xfId="11444"/>
    <cellStyle name="level1a 2 7 5" xfId="4551"/>
    <cellStyle name="level1a 2 7 5 2" xfId="12914"/>
    <cellStyle name="level1a 2 7 5 3" xfId="11446"/>
    <cellStyle name="level1a 2 7 6" xfId="12899"/>
    <cellStyle name="level1a 2 7 7" xfId="11422"/>
    <cellStyle name="level1a 2 8" xfId="4552"/>
    <cellStyle name="level1a 2 8 2" xfId="4553"/>
    <cellStyle name="level1a 2 8 2 2" xfId="4554"/>
    <cellStyle name="level1a 2 8 2 2 2" xfId="4555"/>
    <cellStyle name="level1a 2 8 2 2 2 2" xfId="4556"/>
    <cellStyle name="level1a 2 8 2 2 2 2 2" xfId="12919"/>
    <cellStyle name="level1a 2 8 2 2 2 2 3" xfId="11458"/>
    <cellStyle name="level1a 2 8 2 2 2 3" xfId="12918"/>
    <cellStyle name="level1a 2 8 2 2 2 4" xfId="11457"/>
    <cellStyle name="level1a 2 8 2 2 3" xfId="4557"/>
    <cellStyle name="level1a 2 8 2 2 3 2" xfId="12920"/>
    <cellStyle name="level1a 2 8 2 2 3 3" xfId="11459"/>
    <cellStyle name="level1a 2 8 2 2 4" xfId="12917"/>
    <cellStyle name="level1a 2 8 2 2 5" xfId="11452"/>
    <cellStyle name="level1a 2 8 2 3" xfId="4558"/>
    <cellStyle name="level1a 2 8 2 3 2" xfId="4559"/>
    <cellStyle name="level1a 2 8 2 3 2 2" xfId="12922"/>
    <cellStyle name="level1a 2 8 2 3 2 3" xfId="11461"/>
    <cellStyle name="level1a 2 8 2 3 3" xfId="12921"/>
    <cellStyle name="level1a 2 8 2 3 4" xfId="11460"/>
    <cellStyle name="level1a 2 8 2 4" xfId="4560"/>
    <cellStyle name="level1a 2 8 2 4 2" xfId="12923"/>
    <cellStyle name="level1a 2 8 2 4 3" xfId="11462"/>
    <cellStyle name="level1a 2 8 2 5" xfId="12916"/>
    <cellStyle name="level1a 2 8 2 6" xfId="11451"/>
    <cellStyle name="level1a 2 8 3" xfId="4561"/>
    <cellStyle name="level1a 2 8 3 2" xfId="4562"/>
    <cellStyle name="level1a 2 8 3 2 2" xfId="12925"/>
    <cellStyle name="level1a 2 8 3 2 3" xfId="11464"/>
    <cellStyle name="level1a 2 8 3 3" xfId="12924"/>
    <cellStyle name="level1a 2 8 3 4" xfId="11463"/>
    <cellStyle name="level1a 2 8 4" xfId="4563"/>
    <cellStyle name="level1a 2 8 4 2" xfId="12926"/>
    <cellStyle name="level1a 2 8 4 3" xfId="11465"/>
    <cellStyle name="level1a 2 8 5" xfId="12915"/>
    <cellStyle name="level1a 2 8 6" xfId="11447"/>
    <cellStyle name="level1a 2 9" xfId="4564"/>
    <cellStyle name="level1a 2 9 2" xfId="4565"/>
    <cellStyle name="level1a 2 9 2 2" xfId="4566"/>
    <cellStyle name="level1a 2 9 2 2 2" xfId="4567"/>
    <cellStyle name="level1a 2 9 2 2 2 2" xfId="12930"/>
    <cellStyle name="level1a 2 9 2 2 2 3" xfId="11470"/>
    <cellStyle name="level1a 2 9 2 2 3" xfId="12929"/>
    <cellStyle name="level1a 2 9 2 2 4" xfId="11468"/>
    <cellStyle name="level1a 2 9 2 3" xfId="4568"/>
    <cellStyle name="level1a 2 9 2 3 2" xfId="12931"/>
    <cellStyle name="level1a 2 9 2 3 3" xfId="11471"/>
    <cellStyle name="level1a 2 9 2 4" xfId="12928"/>
    <cellStyle name="level1a 2 9 2 5" xfId="11467"/>
    <cellStyle name="level1a 2 9 3" xfId="4569"/>
    <cellStyle name="level1a 2 9 3 2" xfId="4570"/>
    <cellStyle name="level1a 2 9 3 2 2" xfId="12933"/>
    <cellStyle name="level1a 2 9 3 2 3" xfId="11477"/>
    <cellStyle name="level1a 2 9 3 3" xfId="12932"/>
    <cellStyle name="level1a 2 9 3 4" xfId="11476"/>
    <cellStyle name="level1a 2 9 4" xfId="4571"/>
    <cellStyle name="level1a 2 9 4 2" xfId="12934"/>
    <cellStyle name="level1a 2 9 4 3" xfId="11478"/>
    <cellStyle name="level1a 2 9 5" xfId="12927"/>
    <cellStyle name="level1a 2 9 6" xfId="11466"/>
    <cellStyle name="level1a 3" xfId="314"/>
    <cellStyle name="level1a 3 10" xfId="12935"/>
    <cellStyle name="level1a 3 11" xfId="11479"/>
    <cellStyle name="level1a 3 2" xfId="315"/>
    <cellStyle name="level1a 3 2 2" xfId="316"/>
    <cellStyle name="level1a 3 2 2 2" xfId="4572"/>
    <cellStyle name="level1a 3 2 2 2 2" xfId="4573"/>
    <cellStyle name="level1a 3 2 2 2 2 2" xfId="4574"/>
    <cellStyle name="level1a 3 2 2 2 2 2 2" xfId="4575"/>
    <cellStyle name="level1a 3 2 2 2 2 2 2 2" xfId="12941"/>
    <cellStyle name="level1a 3 2 2 2 2 2 2 3" xfId="11489"/>
    <cellStyle name="level1a 3 2 2 2 2 2 3" xfId="12940"/>
    <cellStyle name="level1a 3 2 2 2 2 2 4" xfId="11488"/>
    <cellStyle name="level1a 3 2 2 2 2 3" xfId="4576"/>
    <cellStyle name="level1a 3 2 2 2 2 3 2" xfId="12942"/>
    <cellStyle name="level1a 3 2 2 2 2 3 3" xfId="11493"/>
    <cellStyle name="level1a 3 2 2 2 2 4" xfId="12939"/>
    <cellStyle name="level1a 3 2 2 2 2 5" xfId="11487"/>
    <cellStyle name="level1a 3 2 2 2 3" xfId="4577"/>
    <cellStyle name="level1a 3 2 2 2 3 2" xfId="4578"/>
    <cellStyle name="level1a 3 2 2 2 3 2 2" xfId="12944"/>
    <cellStyle name="level1a 3 2 2 2 3 2 3" xfId="11499"/>
    <cellStyle name="level1a 3 2 2 2 3 3" xfId="12943"/>
    <cellStyle name="level1a 3 2 2 2 3 4" xfId="11494"/>
    <cellStyle name="level1a 3 2 2 2 4" xfId="4579"/>
    <cellStyle name="level1a 3 2 2 2 4 2" xfId="12945"/>
    <cellStyle name="level1a 3 2 2 2 4 3" xfId="11500"/>
    <cellStyle name="level1a 3 2 2 2 5" xfId="12938"/>
    <cellStyle name="level1a 3 2 2 2 6" xfId="11486"/>
    <cellStyle name="level1a 3 2 2 3" xfId="4580"/>
    <cellStyle name="level1a 3 2 2 3 2" xfId="4581"/>
    <cellStyle name="level1a 3 2 2 3 2 2" xfId="12947"/>
    <cellStyle name="level1a 3 2 2 3 2 3" xfId="11502"/>
    <cellStyle name="level1a 3 2 2 3 3" xfId="12946"/>
    <cellStyle name="level1a 3 2 2 3 4" xfId="11501"/>
    <cellStyle name="level1a 3 2 2 4" xfId="4582"/>
    <cellStyle name="level1a 3 2 2 4 2" xfId="12948"/>
    <cellStyle name="level1a 3 2 2 4 3" xfId="11503"/>
    <cellStyle name="level1a 3 2 2 5" xfId="12937"/>
    <cellStyle name="level1a 3 2 2 6" xfId="11485"/>
    <cellStyle name="level1a 3 2 3" xfId="317"/>
    <cellStyle name="level1a 3 2 3 2" xfId="4583"/>
    <cellStyle name="level1a 3 2 3 2 2" xfId="4584"/>
    <cellStyle name="level1a 3 2 3 2 2 2" xfId="4585"/>
    <cellStyle name="level1a 3 2 3 2 2 2 2" xfId="4586"/>
    <cellStyle name="level1a 3 2 3 2 2 2 2 2" xfId="12953"/>
    <cellStyle name="level1a 3 2 3 2 2 2 2 3" xfId="11508"/>
    <cellStyle name="level1a 3 2 3 2 2 2 3" xfId="12952"/>
    <cellStyle name="level1a 3 2 3 2 2 2 4" xfId="11507"/>
    <cellStyle name="level1a 3 2 3 2 2 3" xfId="4587"/>
    <cellStyle name="level1a 3 2 3 2 2 3 2" xfId="12954"/>
    <cellStyle name="level1a 3 2 3 2 2 3 3" xfId="11509"/>
    <cellStyle name="level1a 3 2 3 2 2 4" xfId="12951"/>
    <cellStyle name="level1a 3 2 3 2 2 5" xfId="11506"/>
    <cellStyle name="level1a 3 2 3 2 3" xfId="4588"/>
    <cellStyle name="level1a 3 2 3 2 3 2" xfId="4589"/>
    <cellStyle name="level1a 3 2 3 2 3 2 2" xfId="12956"/>
    <cellStyle name="level1a 3 2 3 2 3 2 3" xfId="11512"/>
    <cellStyle name="level1a 3 2 3 2 3 3" xfId="12955"/>
    <cellStyle name="level1a 3 2 3 2 3 4" xfId="11510"/>
    <cellStyle name="level1a 3 2 3 2 4" xfId="4590"/>
    <cellStyle name="level1a 3 2 3 2 4 2" xfId="12957"/>
    <cellStyle name="level1a 3 2 3 2 4 3" xfId="11513"/>
    <cellStyle name="level1a 3 2 3 2 5" xfId="12950"/>
    <cellStyle name="level1a 3 2 3 2 6" xfId="11505"/>
    <cellStyle name="level1a 3 2 3 3" xfId="4591"/>
    <cellStyle name="level1a 3 2 3 3 2" xfId="4592"/>
    <cellStyle name="level1a 3 2 3 3 2 2" xfId="12959"/>
    <cellStyle name="level1a 3 2 3 3 2 3" xfId="11519"/>
    <cellStyle name="level1a 3 2 3 3 3" xfId="12958"/>
    <cellStyle name="level1a 3 2 3 3 4" xfId="11518"/>
    <cellStyle name="level1a 3 2 3 4" xfId="4593"/>
    <cellStyle name="level1a 3 2 3 4 2" xfId="12960"/>
    <cellStyle name="level1a 3 2 3 4 3" xfId="11520"/>
    <cellStyle name="level1a 3 2 3 5" xfId="12949"/>
    <cellStyle name="level1a 3 2 3 6" xfId="11504"/>
    <cellStyle name="level1a 3 2 4" xfId="4594"/>
    <cellStyle name="level1a 3 2 4 2" xfId="4595"/>
    <cellStyle name="level1a 3 2 4 2 2" xfId="4596"/>
    <cellStyle name="level1a 3 2 4 2 2 2" xfId="4597"/>
    <cellStyle name="level1a 3 2 4 2 2 2 2" xfId="12964"/>
    <cellStyle name="level1a 3 2 4 2 2 2 3" xfId="11528"/>
    <cellStyle name="level1a 3 2 4 2 2 3" xfId="12963"/>
    <cellStyle name="level1a 3 2 4 2 2 4" xfId="11527"/>
    <cellStyle name="level1a 3 2 4 2 3" xfId="4598"/>
    <cellStyle name="level1a 3 2 4 2 3 2" xfId="12965"/>
    <cellStyle name="level1a 3 2 4 2 3 3" xfId="11529"/>
    <cellStyle name="level1a 3 2 4 2 4" xfId="12962"/>
    <cellStyle name="level1a 3 2 4 2 5" xfId="11522"/>
    <cellStyle name="level1a 3 2 4 3" xfId="4599"/>
    <cellStyle name="level1a 3 2 4 3 2" xfId="4600"/>
    <cellStyle name="level1a 3 2 4 3 2 2" xfId="12967"/>
    <cellStyle name="level1a 3 2 4 3 2 3" xfId="11531"/>
    <cellStyle name="level1a 3 2 4 3 3" xfId="12966"/>
    <cellStyle name="level1a 3 2 4 3 4" xfId="11530"/>
    <cellStyle name="level1a 3 2 4 4" xfId="4601"/>
    <cellStyle name="level1a 3 2 4 4 2" xfId="12968"/>
    <cellStyle name="level1a 3 2 4 4 3" xfId="11535"/>
    <cellStyle name="level1a 3 2 4 5" xfId="12961"/>
    <cellStyle name="level1a 3 2 4 6" xfId="11521"/>
    <cellStyle name="level1a 3 2 5" xfId="4602"/>
    <cellStyle name="level1a 3 2 5 2" xfId="4603"/>
    <cellStyle name="level1a 3 2 5 2 2" xfId="12970"/>
    <cellStyle name="level1a 3 2 5 2 3" xfId="11541"/>
    <cellStyle name="level1a 3 2 5 3" xfId="12969"/>
    <cellStyle name="level1a 3 2 5 4" xfId="11536"/>
    <cellStyle name="level1a 3 2 6" xfId="4604"/>
    <cellStyle name="level1a 3 2 6 2" xfId="12971"/>
    <cellStyle name="level1a 3 2 6 3" xfId="11542"/>
    <cellStyle name="level1a 3 2 7" xfId="12936"/>
    <cellStyle name="level1a 3 2 8" xfId="11480"/>
    <cellStyle name="level1a 3 3" xfId="318"/>
    <cellStyle name="level1a 3 3 2" xfId="319"/>
    <cellStyle name="level1a 3 3 2 2" xfId="4605"/>
    <cellStyle name="level1a 3 3 2 2 2" xfId="4606"/>
    <cellStyle name="level1a 3 3 2 2 2 2" xfId="4607"/>
    <cellStyle name="level1a 3 3 2 2 2 2 2" xfId="4608"/>
    <cellStyle name="level1a 3 3 2 2 2 2 2 2" xfId="12977"/>
    <cellStyle name="level1a 3 3 2 2 2 2 2 3" xfId="11548"/>
    <cellStyle name="level1a 3 3 2 2 2 2 3" xfId="12976"/>
    <cellStyle name="level1a 3 3 2 2 2 2 4" xfId="11547"/>
    <cellStyle name="level1a 3 3 2 2 2 3" xfId="4609"/>
    <cellStyle name="level1a 3 3 2 2 2 3 2" xfId="12978"/>
    <cellStyle name="level1a 3 3 2 2 2 3 3" xfId="11549"/>
    <cellStyle name="level1a 3 3 2 2 2 4" xfId="12975"/>
    <cellStyle name="level1a 3 3 2 2 2 5" xfId="11546"/>
    <cellStyle name="level1a 3 3 2 2 3" xfId="4610"/>
    <cellStyle name="level1a 3 3 2 2 3 2" xfId="4611"/>
    <cellStyle name="level1a 3 3 2 2 3 2 2" xfId="12980"/>
    <cellStyle name="level1a 3 3 2 2 3 2 3" xfId="11551"/>
    <cellStyle name="level1a 3 3 2 2 3 3" xfId="12979"/>
    <cellStyle name="level1a 3 3 2 2 3 4" xfId="11550"/>
    <cellStyle name="level1a 3 3 2 2 4" xfId="4612"/>
    <cellStyle name="level1a 3 3 2 2 4 2" xfId="12981"/>
    <cellStyle name="level1a 3 3 2 2 4 3" xfId="11552"/>
    <cellStyle name="level1a 3 3 2 2 5" xfId="12974"/>
    <cellStyle name="level1a 3 3 2 2 6" xfId="11545"/>
    <cellStyle name="level1a 3 3 2 3" xfId="4613"/>
    <cellStyle name="level1a 3 3 2 3 2" xfId="4614"/>
    <cellStyle name="level1a 3 3 2 3 2 2" xfId="12983"/>
    <cellStyle name="level1a 3 3 2 3 2 3" xfId="11555"/>
    <cellStyle name="level1a 3 3 2 3 3" xfId="12982"/>
    <cellStyle name="level1a 3 3 2 3 4" xfId="11554"/>
    <cellStyle name="level1a 3 3 2 4" xfId="4615"/>
    <cellStyle name="level1a 3 3 2 4 2" xfId="12984"/>
    <cellStyle name="level1a 3 3 2 4 3" xfId="11560"/>
    <cellStyle name="level1a 3 3 2 5" xfId="12973"/>
    <cellStyle name="level1a 3 3 2 6" xfId="11544"/>
    <cellStyle name="level1a 3 3 3" xfId="320"/>
    <cellStyle name="level1a 3 3 3 2" xfId="4616"/>
    <cellStyle name="level1a 3 3 3 2 2" xfId="4617"/>
    <cellStyle name="level1a 3 3 3 2 2 2" xfId="4618"/>
    <cellStyle name="level1a 3 3 3 2 2 2 2" xfId="4619"/>
    <cellStyle name="level1a 3 3 3 2 2 2 2 2" xfId="12989"/>
    <cellStyle name="level1a 3 3 3 2 2 2 2 3" xfId="11569"/>
    <cellStyle name="level1a 3 3 3 2 2 2 3" xfId="12988"/>
    <cellStyle name="level1a 3 3 3 2 2 2 4" xfId="11564"/>
    <cellStyle name="level1a 3 3 3 2 2 3" xfId="4620"/>
    <cellStyle name="level1a 3 3 3 2 2 3 2" xfId="12990"/>
    <cellStyle name="level1a 3 3 3 2 2 3 3" xfId="11570"/>
    <cellStyle name="level1a 3 3 3 2 2 4" xfId="12987"/>
    <cellStyle name="level1a 3 3 3 2 2 5" xfId="11563"/>
    <cellStyle name="level1a 3 3 3 2 3" xfId="4621"/>
    <cellStyle name="level1a 3 3 3 2 3 2" xfId="4622"/>
    <cellStyle name="level1a 3 3 3 2 3 2 2" xfId="12992"/>
    <cellStyle name="level1a 3 3 3 2 3 2 3" xfId="11572"/>
    <cellStyle name="level1a 3 3 3 2 3 3" xfId="12991"/>
    <cellStyle name="level1a 3 3 3 2 3 4" xfId="11571"/>
    <cellStyle name="level1a 3 3 3 2 4" xfId="4623"/>
    <cellStyle name="level1a 3 3 3 2 4 2" xfId="12993"/>
    <cellStyle name="level1a 3 3 3 2 4 3" xfId="11573"/>
    <cellStyle name="level1a 3 3 3 2 5" xfId="12986"/>
    <cellStyle name="level1a 3 3 3 2 6" xfId="11562"/>
    <cellStyle name="level1a 3 3 3 3" xfId="4624"/>
    <cellStyle name="level1a 3 3 3 3 2" xfId="4625"/>
    <cellStyle name="level1a 3 3 3 3 2 2" xfId="12995"/>
    <cellStyle name="level1a 3 3 3 3 2 3" xfId="11578"/>
    <cellStyle name="level1a 3 3 3 3 3" xfId="12994"/>
    <cellStyle name="level1a 3 3 3 3 4" xfId="11577"/>
    <cellStyle name="level1a 3 3 3 4" xfId="4626"/>
    <cellStyle name="level1a 3 3 3 4 2" xfId="12996"/>
    <cellStyle name="level1a 3 3 3 4 3" xfId="11583"/>
    <cellStyle name="level1a 3 3 3 5" xfId="12985"/>
    <cellStyle name="level1a 3 3 3 6" xfId="11561"/>
    <cellStyle name="level1a 3 3 4" xfId="321"/>
    <cellStyle name="level1a 3 3 4 2" xfId="4627"/>
    <cellStyle name="level1a 3 3 4 2 2" xfId="4628"/>
    <cellStyle name="level1a 3 3 4 2 2 2" xfId="4629"/>
    <cellStyle name="level1a 3 3 4 2 2 2 2" xfId="13000"/>
    <cellStyle name="level1a 3 3 4 2 2 2 3" xfId="11587"/>
    <cellStyle name="level1a 3 3 4 2 2 3" xfId="12999"/>
    <cellStyle name="level1a 3 3 4 2 2 4" xfId="11586"/>
    <cellStyle name="level1a 3 3 4 2 3" xfId="4630"/>
    <cellStyle name="level1a 3 3 4 2 3 2" xfId="13001"/>
    <cellStyle name="level1a 3 3 4 2 3 3" xfId="11588"/>
    <cellStyle name="level1a 3 3 4 2 4" xfId="12998"/>
    <cellStyle name="level1a 3 3 4 2 5" xfId="11585"/>
    <cellStyle name="level1a 3 3 4 3" xfId="4631"/>
    <cellStyle name="level1a 3 3 4 3 2" xfId="4632"/>
    <cellStyle name="level1a 3 3 4 3 2 2" xfId="13003"/>
    <cellStyle name="level1a 3 3 4 3 2 3" xfId="11590"/>
    <cellStyle name="level1a 3 3 4 3 3" xfId="13002"/>
    <cellStyle name="level1a 3 3 4 3 4" xfId="11589"/>
    <cellStyle name="level1a 3 3 4 4" xfId="4633"/>
    <cellStyle name="level1a 3 3 4 4 2" xfId="13004"/>
    <cellStyle name="level1a 3 3 4 4 3" xfId="11591"/>
    <cellStyle name="level1a 3 3 4 5" xfId="12997"/>
    <cellStyle name="level1a 3 3 4 6" xfId="11584"/>
    <cellStyle name="level1a 3 3 5" xfId="4634"/>
    <cellStyle name="level1a 3 3 5 2" xfId="4635"/>
    <cellStyle name="level1a 3 3 5 2 2" xfId="13006"/>
    <cellStyle name="level1a 3 3 5 2 3" xfId="11593"/>
    <cellStyle name="level1a 3 3 5 3" xfId="13005"/>
    <cellStyle name="level1a 3 3 5 4" xfId="11592"/>
    <cellStyle name="level1a 3 3 6" xfId="4636"/>
    <cellStyle name="level1a 3 3 6 2" xfId="13007"/>
    <cellStyle name="level1a 3 3 6 3" xfId="11594"/>
    <cellStyle name="level1a 3 3 7" xfId="12972"/>
    <cellStyle name="level1a 3 3 8" xfId="11543"/>
    <cellStyle name="level1a 3 4" xfId="322"/>
    <cellStyle name="level1a 3 4 2" xfId="323"/>
    <cellStyle name="level1a 3 4 2 2" xfId="4637"/>
    <cellStyle name="level1a 3 4 2 2 2" xfId="4638"/>
    <cellStyle name="level1a 3 4 2 2 2 2" xfId="4639"/>
    <cellStyle name="level1a 3 4 2 2 2 2 2" xfId="4640"/>
    <cellStyle name="level1a 3 4 2 2 2 2 2 2" xfId="13013"/>
    <cellStyle name="level1a 3 4 2 2 2 2 2 3" xfId="11617"/>
    <cellStyle name="level1a 3 4 2 2 2 2 3" xfId="13012"/>
    <cellStyle name="level1a 3 4 2 2 2 2 4" xfId="11616"/>
    <cellStyle name="level1a 3 4 2 2 2 3" xfId="4641"/>
    <cellStyle name="level1a 3 4 2 2 2 3 2" xfId="13014"/>
    <cellStyle name="level1a 3 4 2 2 2 3 3" xfId="11618"/>
    <cellStyle name="level1a 3 4 2 2 2 4" xfId="13011"/>
    <cellStyle name="level1a 3 4 2 2 2 5" xfId="11615"/>
    <cellStyle name="level1a 3 4 2 2 3" xfId="4642"/>
    <cellStyle name="level1a 3 4 2 2 3 2" xfId="4643"/>
    <cellStyle name="level1a 3 4 2 2 3 2 2" xfId="13016"/>
    <cellStyle name="level1a 3 4 2 2 3 2 3" xfId="11624"/>
    <cellStyle name="level1a 3 4 2 2 3 3" xfId="13015"/>
    <cellStyle name="level1a 3 4 2 2 3 4" xfId="11623"/>
    <cellStyle name="level1a 3 4 2 2 4" xfId="4644"/>
    <cellStyle name="level1a 3 4 2 2 4 2" xfId="13017"/>
    <cellStyle name="level1a 3 4 2 2 4 3" xfId="11625"/>
    <cellStyle name="level1a 3 4 2 2 5" xfId="13010"/>
    <cellStyle name="level1a 3 4 2 2 6" xfId="11614"/>
    <cellStyle name="level1a 3 4 2 3" xfId="4645"/>
    <cellStyle name="level1a 3 4 2 3 2" xfId="4646"/>
    <cellStyle name="level1a 3 4 2 3 2 2" xfId="13019"/>
    <cellStyle name="level1a 3 4 2 3 2 3" xfId="11627"/>
    <cellStyle name="level1a 3 4 2 3 3" xfId="13018"/>
    <cellStyle name="level1a 3 4 2 3 4" xfId="11626"/>
    <cellStyle name="level1a 3 4 2 4" xfId="4647"/>
    <cellStyle name="level1a 3 4 2 4 2" xfId="13020"/>
    <cellStyle name="level1a 3 4 2 4 3" xfId="11735"/>
    <cellStyle name="level1a 3 4 2 5" xfId="13009"/>
    <cellStyle name="level1a 3 4 2 6" xfId="11597"/>
    <cellStyle name="level1a 3 4 3" xfId="324"/>
    <cellStyle name="level1a 3 4 3 2" xfId="4648"/>
    <cellStyle name="level1a 3 4 3 2 2" xfId="4649"/>
    <cellStyle name="level1a 3 4 3 2 2 2" xfId="4650"/>
    <cellStyle name="level1a 3 4 3 2 2 2 2" xfId="4651"/>
    <cellStyle name="level1a 3 4 3 2 2 2 2 2" xfId="13025"/>
    <cellStyle name="level1a 3 4 3 2 2 2 2 3" xfId="11744"/>
    <cellStyle name="level1a 3 4 3 2 2 2 3" xfId="13024"/>
    <cellStyle name="level1a 3 4 3 2 2 2 4" xfId="11743"/>
    <cellStyle name="level1a 3 4 3 2 2 3" xfId="4652"/>
    <cellStyle name="level1a 3 4 3 2 2 3 2" xfId="13026"/>
    <cellStyle name="level1a 3 4 3 2 2 3 3" xfId="11745"/>
    <cellStyle name="level1a 3 4 3 2 2 4" xfId="13023"/>
    <cellStyle name="level1a 3 4 3 2 2 5" xfId="11742"/>
    <cellStyle name="level1a 3 4 3 2 3" xfId="4653"/>
    <cellStyle name="level1a 3 4 3 2 3 2" xfId="4654"/>
    <cellStyle name="level1a 3 4 3 2 3 2 2" xfId="13028"/>
    <cellStyle name="level1a 3 4 3 2 3 2 3" xfId="11747"/>
    <cellStyle name="level1a 3 4 3 2 3 3" xfId="13027"/>
    <cellStyle name="level1a 3 4 3 2 3 4" xfId="11746"/>
    <cellStyle name="level1a 3 4 3 2 4" xfId="4655"/>
    <cellStyle name="level1a 3 4 3 2 4 2" xfId="13029"/>
    <cellStyle name="level1a 3 4 3 2 4 3" xfId="11748"/>
    <cellStyle name="level1a 3 4 3 2 5" xfId="13022"/>
    <cellStyle name="level1a 3 4 3 2 6" xfId="11741"/>
    <cellStyle name="level1a 3 4 3 3" xfId="4656"/>
    <cellStyle name="level1a 3 4 3 3 2" xfId="4657"/>
    <cellStyle name="level1a 3 4 3 3 2 2" xfId="13031"/>
    <cellStyle name="level1a 3 4 3 3 2 3" xfId="11750"/>
    <cellStyle name="level1a 3 4 3 3 3" xfId="13030"/>
    <cellStyle name="level1a 3 4 3 3 4" xfId="11749"/>
    <cellStyle name="level1a 3 4 3 4" xfId="4658"/>
    <cellStyle name="level1a 3 4 3 4 2" xfId="13032"/>
    <cellStyle name="level1a 3 4 3 4 3" xfId="11751"/>
    <cellStyle name="level1a 3 4 3 5" xfId="13021"/>
    <cellStyle name="level1a 3 4 3 6" xfId="11736"/>
    <cellStyle name="level1a 3 4 4" xfId="325"/>
    <cellStyle name="level1a 3 4 4 2" xfId="4659"/>
    <cellStyle name="level1a 3 4 4 2 2" xfId="4660"/>
    <cellStyle name="level1a 3 4 4 2 2 2" xfId="4661"/>
    <cellStyle name="level1a 3 4 4 2 2 2 2" xfId="13036"/>
    <cellStyle name="level1a 3 4 4 2 2 2 3" xfId="11760"/>
    <cellStyle name="level1a 3 4 4 2 2 3" xfId="13035"/>
    <cellStyle name="level1a 3 4 4 2 2 4" xfId="11755"/>
    <cellStyle name="level1a 3 4 4 2 3" xfId="4662"/>
    <cellStyle name="level1a 3 4 4 2 3 2" xfId="13037"/>
    <cellStyle name="level1a 3 4 4 2 3 3" xfId="11761"/>
    <cellStyle name="level1a 3 4 4 2 4" xfId="13034"/>
    <cellStyle name="level1a 3 4 4 2 5" xfId="11754"/>
    <cellStyle name="level1a 3 4 4 3" xfId="4663"/>
    <cellStyle name="level1a 3 4 4 3 2" xfId="4664"/>
    <cellStyle name="level1a 3 4 4 3 2 2" xfId="13039"/>
    <cellStyle name="level1a 3 4 4 3 2 3" xfId="11763"/>
    <cellStyle name="level1a 3 4 4 3 3" xfId="13038"/>
    <cellStyle name="level1a 3 4 4 3 4" xfId="11762"/>
    <cellStyle name="level1a 3 4 4 4" xfId="4665"/>
    <cellStyle name="level1a 3 4 4 4 2" xfId="13040"/>
    <cellStyle name="level1a 3 4 4 4 3" xfId="11764"/>
    <cellStyle name="level1a 3 4 4 5" xfId="13033"/>
    <cellStyle name="level1a 3 4 4 6" xfId="11752"/>
    <cellStyle name="level1a 3 4 5" xfId="4666"/>
    <cellStyle name="level1a 3 4 5 2" xfId="4667"/>
    <cellStyle name="level1a 3 4 5 2 2" xfId="13042"/>
    <cellStyle name="level1a 3 4 5 2 3" xfId="11770"/>
    <cellStyle name="level1a 3 4 5 3" xfId="13041"/>
    <cellStyle name="level1a 3 4 5 4" xfId="11769"/>
    <cellStyle name="level1a 3 4 6" xfId="4668"/>
    <cellStyle name="level1a 3 4 6 2" xfId="13043"/>
    <cellStyle name="level1a 3 4 6 3" xfId="11771"/>
    <cellStyle name="level1a 3 4 7" xfId="13008"/>
    <cellStyle name="level1a 3 4 8" xfId="11596"/>
    <cellStyle name="level1a 3 5" xfId="326"/>
    <cellStyle name="level1a 3 5 2" xfId="327"/>
    <cellStyle name="level1a 3 5 2 2" xfId="4669"/>
    <cellStyle name="level1a 3 5 2 2 2" xfId="4670"/>
    <cellStyle name="level1a 3 5 2 2 2 2" xfId="4671"/>
    <cellStyle name="level1a 3 5 2 2 2 2 2" xfId="4672"/>
    <cellStyle name="level1a 3 5 2 2 2 2 2 2" xfId="13049"/>
    <cellStyle name="level1a 3 5 2 2 2 2 2 3" xfId="11784"/>
    <cellStyle name="level1a 3 5 2 2 2 2 3" xfId="13048"/>
    <cellStyle name="level1a 3 5 2 2 2 2 4" xfId="11783"/>
    <cellStyle name="level1a 3 5 2 2 2 3" xfId="4673"/>
    <cellStyle name="level1a 3 5 2 2 2 3 2" xfId="13050"/>
    <cellStyle name="level1a 3 5 2 2 2 3 3" xfId="11785"/>
    <cellStyle name="level1a 3 5 2 2 2 4" xfId="13047"/>
    <cellStyle name="level1a 3 5 2 2 2 5" xfId="11778"/>
    <cellStyle name="level1a 3 5 2 2 3" xfId="4674"/>
    <cellStyle name="level1a 3 5 2 2 3 2" xfId="4675"/>
    <cellStyle name="level1a 3 5 2 2 3 2 2" xfId="13052"/>
    <cellStyle name="level1a 3 5 2 2 3 2 3" xfId="11787"/>
    <cellStyle name="level1a 3 5 2 2 3 3" xfId="13051"/>
    <cellStyle name="level1a 3 5 2 2 3 4" xfId="11786"/>
    <cellStyle name="level1a 3 5 2 2 4" xfId="4676"/>
    <cellStyle name="level1a 3 5 2 2 4 2" xfId="13053"/>
    <cellStyle name="level1a 3 5 2 2 4 3" xfId="11788"/>
    <cellStyle name="level1a 3 5 2 2 5" xfId="13046"/>
    <cellStyle name="level1a 3 5 2 2 6" xfId="11777"/>
    <cellStyle name="level1a 3 5 2 3" xfId="4677"/>
    <cellStyle name="level1a 3 5 2 3 2" xfId="4678"/>
    <cellStyle name="level1a 3 5 2 3 2 2" xfId="13055"/>
    <cellStyle name="level1a 3 5 2 3 2 3" xfId="11790"/>
    <cellStyle name="level1a 3 5 2 3 3" xfId="13054"/>
    <cellStyle name="level1a 3 5 2 3 4" xfId="11789"/>
    <cellStyle name="level1a 3 5 2 4" xfId="4679"/>
    <cellStyle name="level1a 3 5 2 4 2" xfId="13056"/>
    <cellStyle name="level1a 3 5 2 4 3" xfId="11791"/>
    <cellStyle name="level1a 3 5 2 5" xfId="13045"/>
    <cellStyle name="level1a 3 5 2 6" xfId="11773"/>
    <cellStyle name="level1a 3 5 3" xfId="328"/>
    <cellStyle name="level1a 3 5 3 2" xfId="4680"/>
    <cellStyle name="level1a 3 5 3 2 2" xfId="4681"/>
    <cellStyle name="level1a 3 5 3 2 2 2" xfId="4682"/>
    <cellStyle name="level1a 3 5 3 2 2 2 2" xfId="4683"/>
    <cellStyle name="level1a 3 5 3 2 2 2 2 2" xfId="13061"/>
    <cellStyle name="level1a 3 5 3 2 2 2 2 3" xfId="11797"/>
    <cellStyle name="level1a 3 5 3 2 2 2 3" xfId="13060"/>
    <cellStyle name="level1a 3 5 3 2 2 2 4" xfId="11796"/>
    <cellStyle name="level1a 3 5 3 2 2 3" xfId="4684"/>
    <cellStyle name="level1a 3 5 3 2 2 3 2" xfId="13062"/>
    <cellStyle name="level1a 3 5 3 2 2 3 3" xfId="11802"/>
    <cellStyle name="level1a 3 5 3 2 2 4" xfId="13059"/>
    <cellStyle name="level1a 3 5 3 2 2 5" xfId="11794"/>
    <cellStyle name="level1a 3 5 3 2 3" xfId="4685"/>
    <cellStyle name="level1a 3 5 3 2 3 2" xfId="4686"/>
    <cellStyle name="level1a 3 5 3 2 3 2 2" xfId="13064"/>
    <cellStyle name="level1a 3 5 3 2 3 2 3" xfId="11804"/>
    <cellStyle name="level1a 3 5 3 2 3 3" xfId="13063"/>
    <cellStyle name="level1a 3 5 3 2 3 4" xfId="11803"/>
    <cellStyle name="level1a 3 5 3 2 4" xfId="4687"/>
    <cellStyle name="level1a 3 5 3 2 4 2" xfId="13065"/>
    <cellStyle name="level1a 3 5 3 2 4 3" xfId="11805"/>
    <cellStyle name="level1a 3 5 3 2 5" xfId="13058"/>
    <cellStyle name="level1a 3 5 3 2 6" xfId="11793"/>
    <cellStyle name="level1a 3 5 3 3" xfId="4688"/>
    <cellStyle name="level1a 3 5 3 3 2" xfId="4689"/>
    <cellStyle name="level1a 3 5 3 3 2 2" xfId="13067"/>
    <cellStyle name="level1a 3 5 3 3 2 3" xfId="11811"/>
    <cellStyle name="level1a 3 5 3 3 3" xfId="13066"/>
    <cellStyle name="level1a 3 5 3 3 4" xfId="11806"/>
    <cellStyle name="level1a 3 5 3 4" xfId="4690"/>
    <cellStyle name="level1a 3 5 3 4 2" xfId="13068"/>
    <cellStyle name="level1a 3 5 3 4 3" xfId="11812"/>
    <cellStyle name="level1a 3 5 3 5" xfId="13057"/>
    <cellStyle name="level1a 3 5 3 6" xfId="11792"/>
    <cellStyle name="level1a 3 5 4" xfId="329"/>
    <cellStyle name="level1a 3 5 4 2" xfId="4691"/>
    <cellStyle name="level1a 3 5 4 2 2" xfId="4692"/>
    <cellStyle name="level1a 3 5 4 2 2 2" xfId="4693"/>
    <cellStyle name="level1a 3 5 4 2 2 2 2" xfId="4694"/>
    <cellStyle name="level1a 3 5 4 2 2 2 2 2" xfId="13073"/>
    <cellStyle name="level1a 3 5 4 2 2 2 2 3" xfId="11820"/>
    <cellStyle name="level1a 3 5 4 2 2 2 3" xfId="13072"/>
    <cellStyle name="level1a 3 5 4 2 2 2 4" xfId="11819"/>
    <cellStyle name="level1a 3 5 4 2 2 3" xfId="4695"/>
    <cellStyle name="level1a 3 5 4 2 2 3 2" xfId="13074"/>
    <cellStyle name="level1a 3 5 4 2 2 3 3" xfId="11825"/>
    <cellStyle name="level1a 3 5 4 2 2 4" xfId="13071"/>
    <cellStyle name="level1a 3 5 4 2 2 5" xfId="11815"/>
    <cellStyle name="level1a 3 5 4 2 3" xfId="4696"/>
    <cellStyle name="level1a 3 5 4 2 3 2" xfId="4697"/>
    <cellStyle name="level1a 3 5 4 2 3 2 2" xfId="13076"/>
    <cellStyle name="level1a 3 5 4 2 3 2 3" xfId="11827"/>
    <cellStyle name="level1a 3 5 4 2 3 3" xfId="13075"/>
    <cellStyle name="level1a 3 5 4 2 3 4" xfId="11826"/>
    <cellStyle name="level1a 3 5 4 2 4" xfId="4698"/>
    <cellStyle name="level1a 3 5 4 2 4 2" xfId="13077"/>
    <cellStyle name="level1a 3 5 4 2 4 3" xfId="11828"/>
    <cellStyle name="level1a 3 5 4 2 5" xfId="13070"/>
    <cellStyle name="level1a 3 5 4 2 6" xfId="11814"/>
    <cellStyle name="level1a 3 5 4 3" xfId="4699"/>
    <cellStyle name="level1a 3 5 4 3 2" xfId="4700"/>
    <cellStyle name="level1a 3 5 4 3 2 2" xfId="13079"/>
    <cellStyle name="level1a 3 5 4 3 2 3" xfId="11830"/>
    <cellStyle name="level1a 3 5 4 3 3" xfId="13078"/>
    <cellStyle name="level1a 3 5 4 3 4" xfId="11829"/>
    <cellStyle name="level1a 3 5 4 4" xfId="4701"/>
    <cellStyle name="level1a 3 5 4 4 2" xfId="13080"/>
    <cellStyle name="level1a 3 5 4 4 3" xfId="11831"/>
    <cellStyle name="level1a 3 5 4 5" xfId="13069"/>
    <cellStyle name="level1a 3 5 4 6" xfId="11813"/>
    <cellStyle name="level1a 3 5 5" xfId="4702"/>
    <cellStyle name="level1a 3 5 5 2" xfId="4703"/>
    <cellStyle name="level1a 3 5 5 2 2" xfId="4704"/>
    <cellStyle name="level1a 3 5 5 2 2 2" xfId="4705"/>
    <cellStyle name="level1a 3 5 5 2 2 2 2" xfId="13084"/>
    <cellStyle name="level1a 3 5 5 2 2 2 3" xfId="11835"/>
    <cellStyle name="level1a 3 5 5 2 2 3" xfId="13083"/>
    <cellStyle name="level1a 3 5 5 2 2 4" xfId="11834"/>
    <cellStyle name="level1a 3 5 5 2 3" xfId="4706"/>
    <cellStyle name="level1a 3 5 5 2 3 2" xfId="13085"/>
    <cellStyle name="level1a 3 5 5 2 3 3" xfId="11836"/>
    <cellStyle name="level1a 3 5 5 2 4" xfId="13082"/>
    <cellStyle name="level1a 3 5 5 2 5" xfId="11833"/>
    <cellStyle name="level1a 3 5 5 3" xfId="4707"/>
    <cellStyle name="level1a 3 5 5 3 2" xfId="4708"/>
    <cellStyle name="level1a 3 5 5 3 2 2" xfId="13087"/>
    <cellStyle name="level1a 3 5 5 3 2 3" xfId="11839"/>
    <cellStyle name="level1a 3 5 5 3 3" xfId="13086"/>
    <cellStyle name="level1a 3 5 5 3 4" xfId="11838"/>
    <cellStyle name="level1a 3 5 5 4" xfId="4709"/>
    <cellStyle name="level1a 3 5 5 4 2" xfId="13088"/>
    <cellStyle name="level1a 3 5 5 4 3" xfId="11842"/>
    <cellStyle name="level1a 3 5 5 5" xfId="13081"/>
    <cellStyle name="level1a 3 5 5 6" xfId="11832"/>
    <cellStyle name="level1a 3 5 6" xfId="4710"/>
    <cellStyle name="level1a 3 5 6 2" xfId="4711"/>
    <cellStyle name="level1a 3 5 6 2 2" xfId="13090"/>
    <cellStyle name="level1a 3 5 6 2 3" xfId="11844"/>
    <cellStyle name="level1a 3 5 6 3" xfId="13089"/>
    <cellStyle name="level1a 3 5 6 4" xfId="11843"/>
    <cellStyle name="level1a 3 5 7" xfId="4712"/>
    <cellStyle name="level1a 3 5 7 2" xfId="13091"/>
    <cellStyle name="level1a 3 5 7 3" xfId="11845"/>
    <cellStyle name="level1a 3 5 8" xfId="13044"/>
    <cellStyle name="level1a 3 5 9" xfId="11772"/>
    <cellStyle name="level1a 3 6" xfId="330"/>
    <cellStyle name="level1a 3 6 2" xfId="4713"/>
    <cellStyle name="level1a 3 6 2 2" xfId="4714"/>
    <cellStyle name="level1a 3 6 2 2 2" xfId="4715"/>
    <cellStyle name="level1a 3 6 2 2 2 2" xfId="4716"/>
    <cellStyle name="level1a 3 6 2 2 2 2 2" xfId="13096"/>
    <cellStyle name="level1a 3 6 2 2 2 2 3" xfId="11854"/>
    <cellStyle name="level1a 3 6 2 2 2 3" xfId="13095"/>
    <cellStyle name="level1a 3 6 2 2 2 4" xfId="11853"/>
    <cellStyle name="level1a 3 6 2 2 3" xfId="4717"/>
    <cellStyle name="level1a 3 6 2 2 3 2" xfId="13097"/>
    <cellStyle name="level1a 3 6 2 2 3 3" xfId="11855"/>
    <cellStyle name="level1a 3 6 2 2 4" xfId="13094"/>
    <cellStyle name="level1a 3 6 2 2 5" xfId="11852"/>
    <cellStyle name="level1a 3 6 2 3" xfId="4718"/>
    <cellStyle name="level1a 3 6 2 3 2" xfId="4719"/>
    <cellStyle name="level1a 3 6 2 3 2 2" xfId="13099"/>
    <cellStyle name="level1a 3 6 2 3 2 3" xfId="11860"/>
    <cellStyle name="level1a 3 6 2 3 3" xfId="13098"/>
    <cellStyle name="level1a 3 6 2 3 4" xfId="11859"/>
    <cellStyle name="level1a 3 6 2 4" xfId="4720"/>
    <cellStyle name="level1a 3 6 2 4 2" xfId="13100"/>
    <cellStyle name="level1a 3 6 2 4 3" xfId="11865"/>
    <cellStyle name="level1a 3 6 2 5" xfId="13093"/>
    <cellStyle name="level1a 3 6 2 6" xfId="11851"/>
    <cellStyle name="level1a 3 6 3" xfId="4721"/>
    <cellStyle name="level1a 3 6 3 2" xfId="4722"/>
    <cellStyle name="level1a 3 6 3 2 2" xfId="13102"/>
    <cellStyle name="level1a 3 6 3 2 3" xfId="11867"/>
    <cellStyle name="level1a 3 6 3 3" xfId="13101"/>
    <cellStyle name="level1a 3 6 3 4" xfId="11866"/>
    <cellStyle name="level1a 3 6 4" xfId="4723"/>
    <cellStyle name="level1a 3 6 4 2" xfId="13103"/>
    <cellStyle name="level1a 3 6 4 3" xfId="11868"/>
    <cellStyle name="level1a 3 6 5" xfId="13092"/>
    <cellStyle name="level1a 3 6 6" xfId="11846"/>
    <cellStyle name="level1a 3 7" xfId="4724"/>
    <cellStyle name="level1a 3 7 2" xfId="4725"/>
    <cellStyle name="level1a 3 7 2 2" xfId="4726"/>
    <cellStyle name="level1a 3 7 2 2 2" xfId="4727"/>
    <cellStyle name="level1a 3 7 2 2 2 2" xfId="13107"/>
    <cellStyle name="level1a 3 7 2 2 2 3" xfId="11872"/>
    <cellStyle name="level1a 3 7 2 2 3" xfId="13106"/>
    <cellStyle name="level1a 3 7 2 2 4" xfId="11871"/>
    <cellStyle name="level1a 3 7 2 3" xfId="4728"/>
    <cellStyle name="level1a 3 7 2 3 2" xfId="13108"/>
    <cellStyle name="level1a 3 7 2 3 3" xfId="11873"/>
    <cellStyle name="level1a 3 7 2 4" xfId="13105"/>
    <cellStyle name="level1a 3 7 2 5" xfId="11870"/>
    <cellStyle name="level1a 3 7 3" xfId="4729"/>
    <cellStyle name="level1a 3 7 3 2" xfId="4730"/>
    <cellStyle name="level1a 3 7 3 2 2" xfId="13110"/>
    <cellStyle name="level1a 3 7 3 2 3" xfId="11875"/>
    <cellStyle name="level1a 3 7 3 3" xfId="13109"/>
    <cellStyle name="level1a 3 7 3 4" xfId="11874"/>
    <cellStyle name="level1a 3 7 4" xfId="4731"/>
    <cellStyle name="level1a 3 7 4 2" xfId="13111"/>
    <cellStyle name="level1a 3 7 4 3" xfId="11876"/>
    <cellStyle name="level1a 3 7 5" xfId="13104"/>
    <cellStyle name="level1a 3 7 6" xfId="11869"/>
    <cellStyle name="level1a 3 8" xfId="4732"/>
    <cellStyle name="level1a 3 8 2" xfId="4733"/>
    <cellStyle name="level1a 3 8 2 2" xfId="13113"/>
    <cellStyle name="level1a 3 8 2 3" xfId="11879"/>
    <cellStyle name="level1a 3 8 3" xfId="13112"/>
    <cellStyle name="level1a 3 8 4" xfId="11878"/>
    <cellStyle name="level1a 3 9" xfId="4734"/>
    <cellStyle name="level1a 3 9 2" xfId="13114"/>
    <cellStyle name="level1a 3 9 3" xfId="11884"/>
    <cellStyle name="level1a 4" xfId="331"/>
    <cellStyle name="level1a 4 10" xfId="11885"/>
    <cellStyle name="level1a 4 2" xfId="332"/>
    <cellStyle name="level1a 4 2 2" xfId="333"/>
    <cellStyle name="level1a 4 2 2 2" xfId="4735"/>
    <cellStyle name="level1a 4 2 2 2 2" xfId="4736"/>
    <cellStyle name="level1a 4 2 2 2 2 2" xfId="4737"/>
    <cellStyle name="level1a 4 2 2 2 2 2 2" xfId="4738"/>
    <cellStyle name="level1a 4 2 2 2 2 2 2 2" xfId="13121"/>
    <cellStyle name="level1a 4 2 2 2 2 2 2 3" xfId="11895"/>
    <cellStyle name="level1a 4 2 2 2 2 2 3" xfId="13120"/>
    <cellStyle name="level1a 4 2 2 2 2 2 4" xfId="11894"/>
    <cellStyle name="level1a 4 2 2 2 2 3" xfId="4739"/>
    <cellStyle name="level1a 4 2 2 2 2 3 2" xfId="13122"/>
    <cellStyle name="level1a 4 2 2 2 2 3 3" xfId="11896"/>
    <cellStyle name="level1a 4 2 2 2 2 4" xfId="13119"/>
    <cellStyle name="level1a 4 2 2 2 2 5" xfId="11893"/>
    <cellStyle name="level1a 4 2 2 2 3" xfId="4740"/>
    <cellStyle name="level1a 4 2 2 2 3 2" xfId="4741"/>
    <cellStyle name="level1a 4 2 2 2 3 2 2" xfId="13124"/>
    <cellStyle name="level1a 4 2 2 2 3 2 3" xfId="11901"/>
    <cellStyle name="level1a 4 2 2 2 3 3" xfId="13123"/>
    <cellStyle name="level1a 4 2 2 2 3 4" xfId="11897"/>
    <cellStyle name="level1a 4 2 2 2 4" xfId="4742"/>
    <cellStyle name="level1a 4 2 2 2 4 2" xfId="13125"/>
    <cellStyle name="level1a 4 2 2 2 4 3" xfId="11902"/>
    <cellStyle name="level1a 4 2 2 2 5" xfId="13118"/>
    <cellStyle name="level1a 4 2 2 2 6" xfId="11888"/>
    <cellStyle name="level1a 4 2 2 3" xfId="4743"/>
    <cellStyle name="level1a 4 2 2 3 2" xfId="4744"/>
    <cellStyle name="level1a 4 2 2 3 2 2" xfId="13127"/>
    <cellStyle name="level1a 4 2 2 3 2 3" xfId="11908"/>
    <cellStyle name="level1a 4 2 2 3 3" xfId="13126"/>
    <cellStyle name="level1a 4 2 2 3 4" xfId="11907"/>
    <cellStyle name="level1a 4 2 2 4" xfId="4745"/>
    <cellStyle name="level1a 4 2 2 4 2" xfId="13128"/>
    <cellStyle name="level1a 4 2 2 4 3" xfId="11909"/>
    <cellStyle name="level1a 4 2 2 5" xfId="13117"/>
    <cellStyle name="level1a 4 2 2 6" xfId="11887"/>
    <cellStyle name="level1a 4 2 3" xfId="334"/>
    <cellStyle name="level1a 4 2 3 2" xfId="4746"/>
    <cellStyle name="level1a 4 2 3 2 2" xfId="4747"/>
    <cellStyle name="level1a 4 2 3 2 2 2" xfId="4748"/>
    <cellStyle name="level1a 4 2 3 2 2 2 2" xfId="4749"/>
    <cellStyle name="level1a 4 2 3 2 2 2 2 2" xfId="13133"/>
    <cellStyle name="level1a 4 2 3 2 2 2 2 3" xfId="11914"/>
    <cellStyle name="level1a 4 2 3 2 2 2 3" xfId="13132"/>
    <cellStyle name="level1a 4 2 3 2 2 2 4" xfId="11913"/>
    <cellStyle name="level1a 4 2 3 2 2 3" xfId="4750"/>
    <cellStyle name="level1a 4 2 3 2 2 3 2" xfId="13134"/>
    <cellStyle name="level1a 4 2 3 2 2 3 3" xfId="11915"/>
    <cellStyle name="level1a 4 2 3 2 2 4" xfId="13131"/>
    <cellStyle name="level1a 4 2 3 2 2 5" xfId="11912"/>
    <cellStyle name="level1a 4 2 3 2 3" xfId="4751"/>
    <cellStyle name="level1a 4 2 3 2 3 2" xfId="4752"/>
    <cellStyle name="level1a 4 2 3 2 3 2 2" xfId="13136"/>
    <cellStyle name="level1a 4 2 3 2 3 2 3" xfId="11917"/>
    <cellStyle name="level1a 4 2 3 2 3 3" xfId="13135"/>
    <cellStyle name="level1a 4 2 3 2 3 4" xfId="11916"/>
    <cellStyle name="level1a 4 2 3 2 4" xfId="4753"/>
    <cellStyle name="level1a 4 2 3 2 4 2" xfId="13137"/>
    <cellStyle name="level1a 4 2 3 2 4 3" xfId="11918"/>
    <cellStyle name="level1a 4 2 3 2 5" xfId="13130"/>
    <cellStyle name="level1a 4 2 3 2 6" xfId="11911"/>
    <cellStyle name="level1a 4 2 3 3" xfId="4754"/>
    <cellStyle name="level1a 4 2 3 3 2" xfId="4755"/>
    <cellStyle name="level1a 4 2 3 3 2 2" xfId="13139"/>
    <cellStyle name="level1a 4 2 3 3 2 3" xfId="11921"/>
    <cellStyle name="level1a 4 2 3 3 3" xfId="13138"/>
    <cellStyle name="level1a 4 2 3 3 4" xfId="11920"/>
    <cellStyle name="level1a 4 2 3 4" xfId="4756"/>
    <cellStyle name="level1a 4 2 3 4 2" xfId="13140"/>
    <cellStyle name="level1a 4 2 3 4 3" xfId="11926"/>
    <cellStyle name="level1a 4 2 3 5" xfId="13129"/>
    <cellStyle name="level1a 4 2 3 6" xfId="11910"/>
    <cellStyle name="level1a 4 2 4" xfId="335"/>
    <cellStyle name="level1a 4 2 4 2" xfId="4757"/>
    <cellStyle name="level1a 4 2 4 2 2" xfId="4758"/>
    <cellStyle name="level1a 4 2 4 2 2 2" xfId="4759"/>
    <cellStyle name="level1a 4 2 4 2 2 2 2" xfId="13144"/>
    <cellStyle name="level1a 4 2 4 2 2 2 3" xfId="11930"/>
    <cellStyle name="level1a 4 2 4 2 2 3" xfId="13143"/>
    <cellStyle name="level1a 4 2 4 2 2 4" xfId="11929"/>
    <cellStyle name="level1a 4 2 4 2 3" xfId="4760"/>
    <cellStyle name="level1a 4 2 4 2 3 2" xfId="13145"/>
    <cellStyle name="level1a 4 2 4 2 3 3" xfId="11935"/>
    <cellStyle name="level1a 4 2 4 2 4" xfId="13142"/>
    <cellStyle name="level1a 4 2 4 2 5" xfId="11928"/>
    <cellStyle name="level1a 4 2 4 3" xfId="4761"/>
    <cellStyle name="level1a 4 2 4 3 2" xfId="4762"/>
    <cellStyle name="level1a 4 2 4 3 2 2" xfId="13147"/>
    <cellStyle name="level1a 4 2 4 3 2 3" xfId="11937"/>
    <cellStyle name="level1a 4 2 4 3 3" xfId="13146"/>
    <cellStyle name="level1a 4 2 4 3 4" xfId="11936"/>
    <cellStyle name="level1a 4 2 4 4" xfId="4763"/>
    <cellStyle name="level1a 4 2 4 4 2" xfId="13148"/>
    <cellStyle name="level1a 4 2 4 4 3" xfId="11938"/>
    <cellStyle name="level1a 4 2 4 5" xfId="13141"/>
    <cellStyle name="level1a 4 2 4 6" xfId="11927"/>
    <cellStyle name="level1a 4 2 5" xfId="4764"/>
    <cellStyle name="level1a 4 2 5 2" xfId="4765"/>
    <cellStyle name="level1a 4 2 5 2 2" xfId="13150"/>
    <cellStyle name="level1a 4 2 5 2 3" xfId="11943"/>
    <cellStyle name="level1a 4 2 5 3" xfId="13149"/>
    <cellStyle name="level1a 4 2 5 4" xfId="11939"/>
    <cellStyle name="level1a 4 2 6" xfId="4766"/>
    <cellStyle name="level1a 4 2 6 2" xfId="13151"/>
    <cellStyle name="level1a 4 2 6 3" xfId="11944"/>
    <cellStyle name="level1a 4 2 7" xfId="13116"/>
    <cellStyle name="level1a 4 2 8" xfId="11886"/>
    <cellStyle name="level1a 4 3" xfId="336"/>
    <cellStyle name="level1a 4 3 2" xfId="337"/>
    <cellStyle name="level1a 4 3 2 2" xfId="4767"/>
    <cellStyle name="level1a 4 3 2 2 2" xfId="4768"/>
    <cellStyle name="level1a 4 3 2 2 2 2" xfId="4769"/>
    <cellStyle name="level1a 4 3 2 2 2 2 2" xfId="4770"/>
    <cellStyle name="level1a 4 3 2 2 2 2 2 2" xfId="13157"/>
    <cellStyle name="level1a 4 3 2 2 2 2 2 3" xfId="11954"/>
    <cellStyle name="level1a 4 3 2 2 2 2 3" xfId="13156"/>
    <cellStyle name="level1a 4 3 2 2 2 2 4" xfId="11953"/>
    <cellStyle name="level1a 4 3 2 2 2 3" xfId="4771"/>
    <cellStyle name="level1a 4 3 2 2 2 3 2" xfId="13158"/>
    <cellStyle name="level1a 4 3 2 2 2 3 3" xfId="11955"/>
    <cellStyle name="level1a 4 3 2 2 2 4" xfId="13155"/>
    <cellStyle name="level1a 4 3 2 2 2 5" xfId="11952"/>
    <cellStyle name="level1a 4 3 2 2 3" xfId="4772"/>
    <cellStyle name="level1a 4 3 2 2 3 2" xfId="4773"/>
    <cellStyle name="level1a 4 3 2 2 3 2 2" xfId="13160"/>
    <cellStyle name="level1a 4 3 2 2 3 2 3" xfId="11957"/>
    <cellStyle name="level1a 4 3 2 2 3 3" xfId="13159"/>
    <cellStyle name="level1a 4 3 2 2 3 4" xfId="11956"/>
    <cellStyle name="level1a 4 3 2 2 4" xfId="4774"/>
    <cellStyle name="level1a 4 3 2 2 4 2" xfId="13161"/>
    <cellStyle name="level1a 4 3 2 2 4 3" xfId="11958"/>
    <cellStyle name="level1a 4 3 2 2 5" xfId="13154"/>
    <cellStyle name="level1a 4 3 2 2 6" xfId="11951"/>
    <cellStyle name="level1a 4 3 2 3" xfId="4775"/>
    <cellStyle name="level1a 4 3 2 3 2" xfId="4776"/>
    <cellStyle name="level1a 4 3 2 3 2 2" xfId="13163"/>
    <cellStyle name="level1a 4 3 2 3 2 3" xfId="11960"/>
    <cellStyle name="level1a 4 3 2 3 3" xfId="13162"/>
    <cellStyle name="level1a 4 3 2 3 4" xfId="11959"/>
    <cellStyle name="level1a 4 3 2 4" xfId="4777"/>
    <cellStyle name="level1a 4 3 2 4 2" xfId="13164"/>
    <cellStyle name="level1a 4 3 2 4 3" xfId="11962"/>
    <cellStyle name="level1a 4 3 2 5" xfId="13153"/>
    <cellStyle name="level1a 4 3 2 6" xfId="11950"/>
    <cellStyle name="level1a 4 3 3" xfId="338"/>
    <cellStyle name="level1a 4 3 3 2" xfId="4778"/>
    <cellStyle name="level1a 4 3 3 2 2" xfId="4779"/>
    <cellStyle name="level1a 4 3 3 2 2 2" xfId="4780"/>
    <cellStyle name="level1a 4 3 3 2 2 2 2" xfId="4781"/>
    <cellStyle name="level1a 4 3 3 2 2 2 2 2" xfId="13169"/>
    <cellStyle name="level1a 4 3 3 2 2 2 2 3" xfId="11969"/>
    <cellStyle name="level1a 4 3 3 2 2 2 3" xfId="13168"/>
    <cellStyle name="level1a 4 3 3 2 2 2 4" xfId="11968"/>
    <cellStyle name="level1a 4 3 3 2 2 3" xfId="4782"/>
    <cellStyle name="level1a 4 3 3 2 2 3 2" xfId="13170"/>
    <cellStyle name="level1a 4 3 3 2 2 3 3" xfId="11970"/>
    <cellStyle name="level1a 4 3 3 2 2 4" xfId="13167"/>
    <cellStyle name="level1a 4 3 3 2 2 5" xfId="11967"/>
    <cellStyle name="level1a 4 3 3 2 3" xfId="4783"/>
    <cellStyle name="level1a 4 3 3 2 3 2" xfId="4784"/>
    <cellStyle name="level1a 4 3 3 2 3 2 2" xfId="13172"/>
    <cellStyle name="level1a 4 3 3 2 3 2 3" xfId="11976"/>
    <cellStyle name="level1a 4 3 3 2 3 3" xfId="13171"/>
    <cellStyle name="level1a 4 3 3 2 3 4" xfId="11975"/>
    <cellStyle name="level1a 4 3 3 2 4" xfId="4785"/>
    <cellStyle name="level1a 4 3 3 2 4 2" xfId="13173"/>
    <cellStyle name="level1a 4 3 3 2 4 3" xfId="11977"/>
    <cellStyle name="level1a 4 3 3 2 5" xfId="13166"/>
    <cellStyle name="level1a 4 3 3 2 6" xfId="11966"/>
    <cellStyle name="level1a 4 3 3 3" xfId="4786"/>
    <cellStyle name="level1a 4 3 3 3 2" xfId="4787"/>
    <cellStyle name="level1a 4 3 3 3 2 2" xfId="13175"/>
    <cellStyle name="level1a 4 3 3 3 2 3" xfId="11979"/>
    <cellStyle name="level1a 4 3 3 3 3" xfId="13174"/>
    <cellStyle name="level1a 4 3 3 3 4" xfId="11978"/>
    <cellStyle name="level1a 4 3 3 4" xfId="4788"/>
    <cellStyle name="level1a 4 3 3 4 2" xfId="13176"/>
    <cellStyle name="level1a 4 3 3 4 3" xfId="11983"/>
    <cellStyle name="level1a 4 3 3 5" xfId="13165"/>
    <cellStyle name="level1a 4 3 3 6" xfId="11963"/>
    <cellStyle name="level1a 4 3 4" xfId="339"/>
    <cellStyle name="level1a 4 3 4 2" xfId="4789"/>
    <cellStyle name="level1a 4 3 4 2 2" xfId="4790"/>
    <cellStyle name="level1a 4 3 4 2 2 2" xfId="4791"/>
    <cellStyle name="level1a 4 3 4 2 2 2 2" xfId="13180"/>
    <cellStyle name="level1a 4 3 4 2 2 2 3" xfId="11991"/>
    <cellStyle name="level1a 4 3 4 2 2 3" xfId="13179"/>
    <cellStyle name="level1a 4 3 4 2 2 4" xfId="11990"/>
    <cellStyle name="level1a 4 3 4 2 3" xfId="4792"/>
    <cellStyle name="level1a 4 3 4 2 3 2" xfId="13181"/>
    <cellStyle name="level1a 4 3 4 2 3 3" xfId="11992"/>
    <cellStyle name="level1a 4 3 4 2 4" xfId="13178"/>
    <cellStyle name="level1a 4 3 4 2 5" xfId="11989"/>
    <cellStyle name="level1a 4 3 4 3" xfId="4793"/>
    <cellStyle name="level1a 4 3 4 3 2" xfId="4794"/>
    <cellStyle name="level1a 4 3 4 3 2 2" xfId="13183"/>
    <cellStyle name="level1a 4 3 4 3 2 3" xfId="11994"/>
    <cellStyle name="level1a 4 3 4 3 3" xfId="13182"/>
    <cellStyle name="level1a 4 3 4 3 4" xfId="11993"/>
    <cellStyle name="level1a 4 3 4 4" xfId="4795"/>
    <cellStyle name="level1a 4 3 4 4 2" xfId="13184"/>
    <cellStyle name="level1a 4 3 4 4 3" xfId="11995"/>
    <cellStyle name="level1a 4 3 4 5" xfId="13177"/>
    <cellStyle name="level1a 4 3 4 6" xfId="11984"/>
    <cellStyle name="level1a 4 3 5" xfId="4796"/>
    <cellStyle name="level1a 4 3 5 2" xfId="4797"/>
    <cellStyle name="level1a 4 3 5 2 2" xfId="13186"/>
    <cellStyle name="level1a 4 3 5 2 3" xfId="11997"/>
    <cellStyle name="level1a 4 3 5 3" xfId="13185"/>
    <cellStyle name="level1a 4 3 5 4" xfId="11996"/>
    <cellStyle name="level1a 4 3 6" xfId="4798"/>
    <cellStyle name="level1a 4 3 6 2" xfId="13187"/>
    <cellStyle name="level1a 4 3 6 3" xfId="11998"/>
    <cellStyle name="level1a 4 3 7" xfId="13152"/>
    <cellStyle name="level1a 4 3 8" xfId="11949"/>
    <cellStyle name="level1a 4 4" xfId="340"/>
    <cellStyle name="level1a 4 4 2" xfId="341"/>
    <cellStyle name="level1a 4 4 2 2" xfId="4799"/>
    <cellStyle name="level1a 4 4 2 2 2" xfId="4800"/>
    <cellStyle name="level1a 4 4 2 2 2 2" xfId="4801"/>
    <cellStyle name="level1a 4 4 2 2 2 2 2" xfId="4802"/>
    <cellStyle name="level1a 4 4 2 2 2 2 2 2" xfId="13193"/>
    <cellStyle name="level1a 4 4 2 2 2 2 2 3" xfId="12137"/>
    <cellStyle name="level1a 4 4 2 2 2 2 3" xfId="13192"/>
    <cellStyle name="level1a 4 4 2 2 2 2 4" xfId="12136"/>
    <cellStyle name="level1a 4 4 2 2 2 3" xfId="4803"/>
    <cellStyle name="level1a 4 4 2 2 2 3 2" xfId="13194"/>
    <cellStyle name="level1a 4 4 2 2 2 3 3" xfId="12138"/>
    <cellStyle name="level1a 4 4 2 2 2 4" xfId="13191"/>
    <cellStyle name="level1a 4 4 2 2 2 5" xfId="12067"/>
    <cellStyle name="level1a 4 4 2 2 3" xfId="4804"/>
    <cellStyle name="level1a 4 4 2 2 3 2" xfId="4805"/>
    <cellStyle name="level1a 4 4 2 2 3 2 2" xfId="13196"/>
    <cellStyle name="level1a 4 4 2 2 3 2 3" xfId="12140"/>
    <cellStyle name="level1a 4 4 2 2 3 3" xfId="13195"/>
    <cellStyle name="level1a 4 4 2 2 3 4" xfId="12139"/>
    <cellStyle name="level1a 4 4 2 2 4" xfId="4806"/>
    <cellStyle name="level1a 4 4 2 2 4 2" xfId="13197"/>
    <cellStyle name="level1a 4 4 2 2 4 3" xfId="12145"/>
    <cellStyle name="level1a 4 4 2 2 5" xfId="13190"/>
    <cellStyle name="level1a 4 4 2 2 6" xfId="12002"/>
    <cellStyle name="level1a 4 4 2 3" xfId="4807"/>
    <cellStyle name="level1a 4 4 2 3 2" xfId="4808"/>
    <cellStyle name="level1a 4 4 2 3 2 2" xfId="13199"/>
    <cellStyle name="level1a 4 4 2 3 2 3" xfId="12147"/>
    <cellStyle name="level1a 4 4 2 3 3" xfId="13198"/>
    <cellStyle name="level1a 4 4 2 3 4" xfId="12146"/>
    <cellStyle name="level1a 4 4 2 4" xfId="4809"/>
    <cellStyle name="level1a 4 4 2 4 2" xfId="13200"/>
    <cellStyle name="level1a 4 4 2 4 3" xfId="12148"/>
    <cellStyle name="level1a 4 4 2 5" xfId="13189"/>
    <cellStyle name="level1a 4 4 2 6" xfId="12000"/>
    <cellStyle name="level1a 4 4 3" xfId="342"/>
    <cellStyle name="level1a 4 4 3 2" xfId="4810"/>
    <cellStyle name="level1a 4 4 3 2 2" xfId="4811"/>
    <cellStyle name="level1a 4 4 3 2 2 2" xfId="4812"/>
    <cellStyle name="level1a 4 4 3 2 2 2 2" xfId="4813"/>
    <cellStyle name="level1a 4 4 3 2 2 2 2 2" xfId="13205"/>
    <cellStyle name="level1a 4 4 3 2 2 2 2 3" xfId="12160"/>
    <cellStyle name="level1a 4 4 3 2 2 2 3" xfId="13204"/>
    <cellStyle name="level1a 4 4 3 2 2 2 4" xfId="12159"/>
    <cellStyle name="level1a 4 4 3 2 2 3" xfId="4814"/>
    <cellStyle name="level1a 4 4 3 2 2 3 2" xfId="13206"/>
    <cellStyle name="level1a 4 4 3 2 2 3 3" xfId="12161"/>
    <cellStyle name="level1a 4 4 3 2 2 4" xfId="13203"/>
    <cellStyle name="level1a 4 4 3 2 2 5" xfId="12154"/>
    <cellStyle name="level1a 4 4 3 2 3" xfId="4815"/>
    <cellStyle name="level1a 4 4 3 2 3 2" xfId="4816"/>
    <cellStyle name="level1a 4 4 3 2 3 2 2" xfId="13208"/>
    <cellStyle name="level1a 4 4 3 2 3 2 3" xfId="12163"/>
    <cellStyle name="level1a 4 4 3 2 3 3" xfId="13207"/>
    <cellStyle name="level1a 4 4 3 2 3 4" xfId="12162"/>
    <cellStyle name="level1a 4 4 3 2 4" xfId="4817"/>
    <cellStyle name="level1a 4 4 3 2 4 2" xfId="13209"/>
    <cellStyle name="level1a 4 4 3 2 4 3" xfId="12164"/>
    <cellStyle name="level1a 4 4 3 2 5" xfId="13202"/>
    <cellStyle name="level1a 4 4 3 2 6" xfId="12153"/>
    <cellStyle name="level1a 4 4 3 3" xfId="4818"/>
    <cellStyle name="level1a 4 4 3 3 2" xfId="4819"/>
    <cellStyle name="level1a 4 4 3 3 2 2" xfId="13211"/>
    <cellStyle name="level1a 4 4 3 3 2 3" xfId="12166"/>
    <cellStyle name="level1a 4 4 3 3 3" xfId="13210"/>
    <cellStyle name="level1a 4 4 3 3 4" xfId="12165"/>
    <cellStyle name="level1a 4 4 3 4" xfId="4820"/>
    <cellStyle name="level1a 4 4 3 4 2" xfId="13212"/>
    <cellStyle name="level1a 4 4 3 4 3" xfId="12167"/>
    <cellStyle name="level1a 4 4 3 5" xfId="13201"/>
    <cellStyle name="level1a 4 4 3 6" xfId="12149"/>
    <cellStyle name="level1a 4 4 4" xfId="343"/>
    <cellStyle name="level1a 4 4 4 2" xfId="4821"/>
    <cellStyle name="level1a 4 4 4 2 2" xfId="4822"/>
    <cellStyle name="level1a 4 4 4 2 2 2" xfId="4823"/>
    <cellStyle name="level1a 4 4 4 2 2 2 2" xfId="4824"/>
    <cellStyle name="level1a 4 4 4 2 2 2 2 2" xfId="13217"/>
    <cellStyle name="level1a 4 4 4 2 2 2 2 3" xfId="12173"/>
    <cellStyle name="level1a 4 4 4 2 2 2 3" xfId="13216"/>
    <cellStyle name="level1a 4 4 4 2 2 2 4" xfId="12172"/>
    <cellStyle name="level1a 4 4 4 2 2 3" xfId="4825"/>
    <cellStyle name="level1a 4 4 4 2 2 3 2" xfId="13218"/>
    <cellStyle name="level1a 4 4 4 2 2 3 3" xfId="12178"/>
    <cellStyle name="level1a 4 4 4 2 2 4" xfId="13215"/>
    <cellStyle name="level1a 4 4 4 2 2 5" xfId="12170"/>
    <cellStyle name="level1a 4 4 4 2 3" xfId="4826"/>
    <cellStyle name="level1a 4 4 4 2 3 2" xfId="4827"/>
    <cellStyle name="level1a 4 4 4 2 3 2 2" xfId="13220"/>
    <cellStyle name="level1a 4 4 4 2 3 2 3" xfId="12180"/>
    <cellStyle name="level1a 4 4 4 2 3 3" xfId="13219"/>
    <cellStyle name="level1a 4 4 4 2 3 4" xfId="12179"/>
    <cellStyle name="level1a 4 4 4 2 4" xfId="4828"/>
    <cellStyle name="level1a 4 4 4 2 4 2" xfId="13221"/>
    <cellStyle name="level1a 4 4 4 2 4 3" xfId="12181"/>
    <cellStyle name="level1a 4 4 4 2 5" xfId="13214"/>
    <cellStyle name="level1a 4 4 4 2 6" xfId="12169"/>
    <cellStyle name="level1a 4 4 4 3" xfId="4829"/>
    <cellStyle name="level1a 4 4 4 3 2" xfId="4830"/>
    <cellStyle name="level1a 4 4 4 3 2 2" xfId="13223"/>
    <cellStyle name="level1a 4 4 4 3 2 3" xfId="12199"/>
    <cellStyle name="level1a 4 4 4 3 3" xfId="13222"/>
    <cellStyle name="level1a 4 4 4 3 4" xfId="12182"/>
    <cellStyle name="level1a 4 4 4 4" xfId="4831"/>
    <cellStyle name="level1a 4 4 4 4 2" xfId="13224"/>
    <cellStyle name="level1a 4 4 4 4 3" xfId="12200"/>
    <cellStyle name="level1a 4 4 4 5" xfId="13213"/>
    <cellStyle name="level1a 4 4 4 6" xfId="12168"/>
    <cellStyle name="level1a 4 4 5" xfId="4832"/>
    <cellStyle name="level1a 4 4 5 2" xfId="4833"/>
    <cellStyle name="level1a 4 4 5 2 2" xfId="4834"/>
    <cellStyle name="level1a 4 4 5 2 2 2" xfId="4835"/>
    <cellStyle name="level1a 4 4 5 2 2 2 2" xfId="13228"/>
    <cellStyle name="level1a 4 4 5 2 2 2 3" xfId="12207"/>
    <cellStyle name="level1a 4 4 5 2 2 3" xfId="13227"/>
    <cellStyle name="level1a 4 4 5 2 2 4" xfId="12203"/>
    <cellStyle name="level1a 4 4 5 2 3" xfId="4836"/>
    <cellStyle name="level1a 4 4 5 2 3 2" xfId="13229"/>
    <cellStyle name="level1a 4 4 5 2 3 3" xfId="12208"/>
    <cellStyle name="level1a 4 4 5 2 4" xfId="13226"/>
    <cellStyle name="level1a 4 4 5 2 5" xfId="12202"/>
    <cellStyle name="level1a 4 4 5 3" xfId="4837"/>
    <cellStyle name="level1a 4 4 5 3 2" xfId="4838"/>
    <cellStyle name="level1a 4 4 5 3 2 2" xfId="13231"/>
    <cellStyle name="level1a 4 4 5 3 2 3" xfId="12214"/>
    <cellStyle name="level1a 4 4 5 3 3" xfId="13230"/>
    <cellStyle name="level1a 4 4 5 3 4" xfId="12213"/>
    <cellStyle name="level1a 4 4 5 4" xfId="4839"/>
    <cellStyle name="level1a 4 4 5 4 2" xfId="13232"/>
    <cellStyle name="level1a 4 4 5 4 3" xfId="12215"/>
    <cellStyle name="level1a 4 4 5 5" xfId="13225"/>
    <cellStyle name="level1a 4 4 5 6" xfId="12201"/>
    <cellStyle name="level1a 4 4 6" xfId="4840"/>
    <cellStyle name="level1a 4 4 6 2" xfId="4841"/>
    <cellStyle name="level1a 4 4 6 2 2" xfId="13234"/>
    <cellStyle name="level1a 4 4 6 2 3" xfId="12217"/>
    <cellStyle name="level1a 4 4 6 3" xfId="13233"/>
    <cellStyle name="level1a 4 4 6 4" xfId="12216"/>
    <cellStyle name="level1a 4 4 7" xfId="4842"/>
    <cellStyle name="level1a 4 4 7 2" xfId="13235"/>
    <cellStyle name="level1a 4 4 7 3" xfId="12218"/>
    <cellStyle name="level1a 4 4 8" xfId="13188"/>
    <cellStyle name="level1a 4 4 9" xfId="11999"/>
    <cellStyle name="level1a 4 5" xfId="344"/>
    <cellStyle name="level1a 4 5 2" xfId="4843"/>
    <cellStyle name="level1a 4 5 2 2" xfId="4844"/>
    <cellStyle name="level1a 4 5 2 2 2" xfId="4845"/>
    <cellStyle name="level1a 4 5 2 2 2 2" xfId="4846"/>
    <cellStyle name="level1a 4 5 2 2 2 2 2" xfId="13240"/>
    <cellStyle name="level1a 4 5 2 2 2 2 3" xfId="12223"/>
    <cellStyle name="level1a 4 5 2 2 2 3" xfId="13239"/>
    <cellStyle name="level1a 4 5 2 2 2 4" xfId="12222"/>
    <cellStyle name="level1a 4 5 2 2 3" xfId="4847"/>
    <cellStyle name="level1a 4 5 2 2 3 2" xfId="13241"/>
    <cellStyle name="level1a 4 5 2 2 3 3" xfId="12224"/>
    <cellStyle name="level1a 4 5 2 2 4" xfId="13238"/>
    <cellStyle name="level1a 4 5 2 2 5" xfId="12221"/>
    <cellStyle name="level1a 4 5 2 3" xfId="4848"/>
    <cellStyle name="level1a 4 5 2 3 2" xfId="4849"/>
    <cellStyle name="level1a 4 5 2 3 2 2" xfId="13243"/>
    <cellStyle name="level1a 4 5 2 3 2 3" xfId="12227"/>
    <cellStyle name="level1a 4 5 2 3 3" xfId="13242"/>
    <cellStyle name="level1a 4 5 2 3 4" xfId="12226"/>
    <cellStyle name="level1a 4 5 2 4" xfId="4850"/>
    <cellStyle name="level1a 4 5 2 4 2" xfId="13244"/>
    <cellStyle name="level1a 4 5 2 4 3" xfId="12232"/>
    <cellStyle name="level1a 4 5 2 5" xfId="13237"/>
    <cellStyle name="level1a 4 5 2 6" xfId="12220"/>
    <cellStyle name="level1a 4 5 3" xfId="4851"/>
    <cellStyle name="level1a 4 5 3 2" xfId="4852"/>
    <cellStyle name="level1a 4 5 3 2 2" xfId="13246"/>
    <cellStyle name="level1a 4 5 3 2 3" xfId="12234"/>
    <cellStyle name="level1a 4 5 3 3" xfId="13245"/>
    <cellStyle name="level1a 4 5 3 4" xfId="12233"/>
    <cellStyle name="level1a 4 5 4" xfId="4853"/>
    <cellStyle name="level1a 4 5 4 2" xfId="13247"/>
    <cellStyle name="level1a 4 5 4 3" xfId="12235"/>
    <cellStyle name="level1a 4 5 5" xfId="13236"/>
    <cellStyle name="level1a 4 5 6" xfId="12219"/>
    <cellStyle name="level1a 4 6" xfId="4854"/>
    <cellStyle name="level1a 4 6 2" xfId="4855"/>
    <cellStyle name="level1a 4 6 2 2" xfId="4856"/>
    <cellStyle name="level1a 4 6 2 2 2" xfId="4857"/>
    <cellStyle name="level1a 4 6 2 2 2 2" xfId="13251"/>
    <cellStyle name="level1a 4 6 2 2 2 3" xfId="12242"/>
    <cellStyle name="level1a 4 6 2 2 3" xfId="13250"/>
    <cellStyle name="level1a 4 6 2 2 4" xfId="12241"/>
    <cellStyle name="level1a 4 6 2 3" xfId="4858"/>
    <cellStyle name="level1a 4 6 2 3 2" xfId="13252"/>
    <cellStyle name="level1a 4 6 2 3 3" xfId="12243"/>
    <cellStyle name="level1a 4 6 2 4" xfId="13249"/>
    <cellStyle name="level1a 4 6 2 5" xfId="12240"/>
    <cellStyle name="level1a 4 6 3" xfId="4859"/>
    <cellStyle name="level1a 4 6 3 2" xfId="4860"/>
    <cellStyle name="level1a 4 6 3 2 2" xfId="13254"/>
    <cellStyle name="level1a 4 6 3 2 3" xfId="12248"/>
    <cellStyle name="level1a 4 6 3 3" xfId="13253"/>
    <cellStyle name="level1a 4 6 3 4" xfId="12244"/>
    <cellStyle name="level1a 4 6 4" xfId="4861"/>
    <cellStyle name="level1a 4 6 4 2" xfId="13255"/>
    <cellStyle name="level1a 4 6 4 3" xfId="12249"/>
    <cellStyle name="level1a 4 6 5" xfId="13248"/>
    <cellStyle name="level1a 4 6 6" xfId="12236"/>
    <cellStyle name="level1a 4 7" xfId="4862"/>
    <cellStyle name="level1a 4 7 2" xfId="4863"/>
    <cellStyle name="level1a 4 7 2 2" xfId="13257"/>
    <cellStyle name="level1a 4 7 2 3" xfId="12267"/>
    <cellStyle name="level1a 4 7 3" xfId="13256"/>
    <cellStyle name="level1a 4 7 4" xfId="12266"/>
    <cellStyle name="level1a 4 8" xfId="4864"/>
    <cellStyle name="level1a 4 8 2" xfId="13258"/>
    <cellStyle name="level1a 4 8 3" xfId="12268"/>
    <cellStyle name="level1a 4 9" xfId="13115"/>
    <cellStyle name="level1a 5" xfId="345"/>
    <cellStyle name="level1a 5 2" xfId="346"/>
    <cellStyle name="level1a 5 2 2" xfId="4865"/>
    <cellStyle name="level1a 5 2 2 2" xfId="4866"/>
    <cellStyle name="level1a 5 2 2 2 2" xfId="4867"/>
    <cellStyle name="level1a 5 2 2 2 2 2" xfId="4868"/>
    <cellStyle name="level1a 5 2 2 2 2 2 2" xfId="13264"/>
    <cellStyle name="level1a 5 2 2 2 2 2 3" xfId="12274"/>
    <cellStyle name="level1a 5 2 2 2 2 3" xfId="13263"/>
    <cellStyle name="level1a 5 2 2 2 2 4" xfId="12273"/>
    <cellStyle name="level1a 5 2 2 2 3" xfId="4869"/>
    <cellStyle name="level1a 5 2 2 2 3 2" xfId="13265"/>
    <cellStyle name="level1a 5 2 2 2 3 3" xfId="12275"/>
    <cellStyle name="level1a 5 2 2 2 4" xfId="13262"/>
    <cellStyle name="level1a 5 2 2 2 5" xfId="12272"/>
    <cellStyle name="level1a 5 2 2 3" xfId="4870"/>
    <cellStyle name="level1a 5 2 2 3 2" xfId="4871"/>
    <cellStyle name="level1a 5 2 2 3 2 2" xfId="13267"/>
    <cellStyle name="level1a 5 2 2 3 2 3" xfId="12277"/>
    <cellStyle name="level1a 5 2 2 3 3" xfId="13266"/>
    <cellStyle name="level1a 5 2 2 3 4" xfId="12276"/>
    <cellStyle name="level1a 5 2 2 4" xfId="4872"/>
    <cellStyle name="level1a 5 2 2 4 2" xfId="13268"/>
    <cellStyle name="level1a 5 2 2 4 3" xfId="12279"/>
    <cellStyle name="level1a 5 2 2 5" xfId="13261"/>
    <cellStyle name="level1a 5 2 2 6" xfId="12271"/>
    <cellStyle name="level1a 5 2 3" xfId="4873"/>
    <cellStyle name="level1a 5 2 3 2" xfId="4874"/>
    <cellStyle name="level1a 5 2 3 2 2" xfId="13270"/>
    <cellStyle name="level1a 5 2 3 2 3" xfId="13345"/>
    <cellStyle name="level1a 5 2 3 3" xfId="13269"/>
    <cellStyle name="level1a 5 2 3 4" xfId="12280"/>
    <cellStyle name="level1a 5 2 4" xfId="4875"/>
    <cellStyle name="level1a 5 2 4 2" xfId="13271"/>
    <cellStyle name="level1a 5 2 4 3" xfId="13346"/>
    <cellStyle name="level1a 5 2 5" xfId="13260"/>
    <cellStyle name="level1a 5 2 6" xfId="12270"/>
    <cellStyle name="level1a 5 3" xfId="347"/>
    <cellStyle name="level1a 5 3 2" xfId="4876"/>
    <cellStyle name="level1a 5 3 2 2" xfId="4877"/>
    <cellStyle name="level1a 5 3 2 2 2" xfId="4878"/>
    <cellStyle name="level1a 5 3 2 2 2 2" xfId="4879"/>
    <cellStyle name="level1a 5 3 2 2 2 2 2" xfId="13276"/>
    <cellStyle name="level1a 5 3 2 2 2 2 3" xfId="13355"/>
    <cellStyle name="level1a 5 3 2 2 2 3" xfId="13275"/>
    <cellStyle name="level1a 5 3 2 2 2 4" xfId="13354"/>
    <cellStyle name="level1a 5 3 2 2 3" xfId="4880"/>
    <cellStyle name="level1a 5 3 2 2 3 2" xfId="13277"/>
    <cellStyle name="level1a 5 3 2 2 3 3" xfId="13356"/>
    <cellStyle name="level1a 5 3 2 2 4" xfId="13274"/>
    <cellStyle name="level1a 5 3 2 2 5" xfId="13349"/>
    <cellStyle name="level1a 5 3 2 3" xfId="4881"/>
    <cellStyle name="level1a 5 3 2 3 2" xfId="4882"/>
    <cellStyle name="level1a 5 3 2 3 2 2" xfId="13279"/>
    <cellStyle name="level1a 5 3 2 3 2 3" xfId="13358"/>
    <cellStyle name="level1a 5 3 2 3 3" xfId="13278"/>
    <cellStyle name="level1a 5 3 2 3 4" xfId="13357"/>
    <cellStyle name="level1a 5 3 2 4" xfId="4883"/>
    <cellStyle name="level1a 5 3 2 4 2" xfId="13280"/>
    <cellStyle name="level1a 5 3 2 4 3" xfId="13362"/>
    <cellStyle name="level1a 5 3 2 5" xfId="13273"/>
    <cellStyle name="level1a 5 3 2 6" xfId="13348"/>
    <cellStyle name="level1a 5 3 3" xfId="4884"/>
    <cellStyle name="level1a 5 3 3 2" xfId="4885"/>
    <cellStyle name="level1a 5 3 3 2 2" xfId="13282"/>
    <cellStyle name="level1a 5 3 3 2 3" xfId="13368"/>
    <cellStyle name="level1a 5 3 3 3" xfId="13281"/>
    <cellStyle name="level1a 5 3 3 4" xfId="13363"/>
    <cellStyle name="level1a 5 3 4" xfId="4886"/>
    <cellStyle name="level1a 5 3 4 2" xfId="13283"/>
    <cellStyle name="level1a 5 3 4 3" xfId="13369"/>
    <cellStyle name="level1a 5 3 5" xfId="13272"/>
    <cellStyle name="level1a 5 3 6" xfId="13347"/>
    <cellStyle name="level1a 5 4" xfId="4887"/>
    <cellStyle name="level1a 5 4 2" xfId="4888"/>
    <cellStyle name="level1a 5 4 2 2" xfId="4889"/>
    <cellStyle name="level1a 5 4 2 2 2" xfId="4890"/>
    <cellStyle name="level1a 5 4 2 2 2 2" xfId="13287"/>
    <cellStyle name="level1a 5 4 2 2 2 3" xfId="13373"/>
    <cellStyle name="level1a 5 4 2 2 3" xfId="13286"/>
    <cellStyle name="level1a 5 4 2 2 4" xfId="13372"/>
    <cellStyle name="level1a 5 4 2 3" xfId="4891"/>
    <cellStyle name="level1a 5 4 2 3 2" xfId="13288"/>
    <cellStyle name="level1a 5 4 2 3 3" xfId="13374"/>
    <cellStyle name="level1a 5 4 2 4" xfId="13285"/>
    <cellStyle name="level1a 5 4 2 5" xfId="13371"/>
    <cellStyle name="level1a 5 4 3" xfId="4892"/>
    <cellStyle name="level1a 5 4 3 2" xfId="4893"/>
    <cellStyle name="level1a 5 4 3 2 2" xfId="13290"/>
    <cellStyle name="level1a 5 4 3 2 3" xfId="13376"/>
    <cellStyle name="level1a 5 4 3 3" xfId="13289"/>
    <cellStyle name="level1a 5 4 3 4" xfId="13375"/>
    <cellStyle name="level1a 5 4 4" xfId="4894"/>
    <cellStyle name="level1a 5 4 4 2" xfId="13291"/>
    <cellStyle name="level1a 5 4 4 3" xfId="13377"/>
    <cellStyle name="level1a 5 4 5" xfId="13284"/>
    <cellStyle name="level1a 5 4 6" xfId="13370"/>
    <cellStyle name="level1a 5 5" xfId="4895"/>
    <cellStyle name="level1a 5 5 2" xfId="4896"/>
    <cellStyle name="level1a 5 5 2 2" xfId="13293"/>
    <cellStyle name="level1a 5 5 2 3" xfId="13379"/>
    <cellStyle name="level1a 5 5 3" xfId="13292"/>
    <cellStyle name="level1a 5 5 4" xfId="13378"/>
    <cellStyle name="level1a 5 6" xfId="4897"/>
    <cellStyle name="level1a 5 6 2" xfId="13294"/>
    <cellStyle name="level1a 5 6 3" xfId="13381"/>
    <cellStyle name="level1a 5 7" xfId="13259"/>
    <cellStyle name="level1a 5 8" xfId="12269"/>
    <cellStyle name="level1a 6" xfId="348"/>
    <cellStyle name="level1a 6 2" xfId="4898"/>
    <cellStyle name="level1a 6 2 2" xfId="4899"/>
    <cellStyle name="level1a 6 2 2 2" xfId="4900"/>
    <cellStyle name="level1a 6 2 2 2 2" xfId="4901"/>
    <cellStyle name="level1a 6 2 2 2 2 2" xfId="13299"/>
    <cellStyle name="level1a 6 2 2 2 2 3" xfId="13390"/>
    <cellStyle name="level1a 6 2 2 2 3" xfId="13298"/>
    <cellStyle name="level1a 6 2 2 2 4" xfId="13389"/>
    <cellStyle name="level1a 6 2 2 3" xfId="4902"/>
    <cellStyle name="level1a 6 2 2 3 2" xfId="13300"/>
    <cellStyle name="level1a 6 2 2 3 3" xfId="13391"/>
    <cellStyle name="level1a 6 2 2 4" xfId="13297"/>
    <cellStyle name="level1a 6 2 2 5" xfId="13388"/>
    <cellStyle name="level1a 6 2 3" xfId="4903"/>
    <cellStyle name="level1a 6 2 3 2" xfId="4904"/>
    <cellStyle name="level1a 6 2 3 2 2" xfId="13302"/>
    <cellStyle name="level1a 6 2 3 2 3" xfId="13397"/>
    <cellStyle name="level1a 6 2 3 3" xfId="13301"/>
    <cellStyle name="level1a 6 2 3 4" xfId="13392"/>
    <cellStyle name="level1a 6 2 4" xfId="4905"/>
    <cellStyle name="level1a 6 2 4 2" xfId="13303"/>
    <cellStyle name="level1a 6 2 4 3" xfId="13398"/>
    <cellStyle name="level1a 6 2 5" xfId="13296"/>
    <cellStyle name="level1a 6 2 6" xfId="13383"/>
    <cellStyle name="level1a 6 3" xfId="4906"/>
    <cellStyle name="level1a 6 3 2" xfId="4907"/>
    <cellStyle name="level1a 6 3 2 2" xfId="13305"/>
    <cellStyle name="level1a 6 3 2 3" xfId="13400"/>
    <cellStyle name="level1a 6 3 3" xfId="13304"/>
    <cellStyle name="level1a 6 3 4" xfId="13399"/>
    <cellStyle name="level1a 6 4" xfId="4908"/>
    <cellStyle name="level1a 6 4 2" xfId="13306"/>
    <cellStyle name="level1a 6 4 3" xfId="13401"/>
    <cellStyle name="level1a 6 5" xfId="13295"/>
    <cellStyle name="level1a 6 6" xfId="13382"/>
    <cellStyle name="level1a 7" xfId="349"/>
    <cellStyle name="level1a 7 2" xfId="4909"/>
    <cellStyle name="level1a 7 2 2" xfId="4910"/>
    <cellStyle name="level1a 7 2 2 2" xfId="4911"/>
    <cellStyle name="level1a 7 2 2 2 2" xfId="4912"/>
    <cellStyle name="level1a 7 2 2 2 2 2" xfId="13311"/>
    <cellStyle name="level1a 7 2 2 2 2 3" xfId="13413"/>
    <cellStyle name="level1a 7 2 2 2 3" xfId="13310"/>
    <cellStyle name="level1a 7 2 2 2 4" xfId="13412"/>
    <cellStyle name="level1a 7 2 2 3" xfId="4913"/>
    <cellStyle name="level1a 7 2 2 3 2" xfId="13312"/>
    <cellStyle name="level1a 7 2 2 3 3" xfId="13414"/>
    <cellStyle name="level1a 7 2 2 4" xfId="13309"/>
    <cellStyle name="level1a 7 2 2 5" xfId="13411"/>
    <cellStyle name="level1a 7 2 3" xfId="4914"/>
    <cellStyle name="level1a 7 2 3 2" xfId="4915"/>
    <cellStyle name="level1a 7 2 3 2 2" xfId="13314"/>
    <cellStyle name="level1a 7 2 3 2 3" xfId="13416"/>
    <cellStyle name="level1a 7 2 3 3" xfId="13313"/>
    <cellStyle name="level1a 7 2 3 4" xfId="13415"/>
    <cellStyle name="level1a 7 2 4" xfId="4916"/>
    <cellStyle name="level1a 7 2 4 2" xfId="13315"/>
    <cellStyle name="level1a 7 2 4 3" xfId="13417"/>
    <cellStyle name="level1a 7 2 5" xfId="13308"/>
    <cellStyle name="level1a 7 2 6" xfId="13406"/>
    <cellStyle name="level1a 7 3" xfId="4917"/>
    <cellStyle name="level1a 7 3 2" xfId="4918"/>
    <cellStyle name="level1a 7 3 2 2" xfId="13317"/>
    <cellStyle name="level1a 7 3 2 3" xfId="13419"/>
    <cellStyle name="level1a 7 3 3" xfId="13316"/>
    <cellStyle name="level1a 7 3 4" xfId="13418"/>
    <cellStyle name="level1a 7 4" xfId="4919"/>
    <cellStyle name="level1a 7 4 2" xfId="13318"/>
    <cellStyle name="level1a 7 4 3" xfId="13420"/>
    <cellStyle name="level1a 7 5" xfId="13307"/>
    <cellStyle name="level1a 7 6" xfId="13405"/>
    <cellStyle name="level1a 8" xfId="751"/>
    <cellStyle name="level1a 8 2" xfId="4920"/>
    <cellStyle name="level1a 8 2 2" xfId="4921"/>
    <cellStyle name="level1a 8 2 2 2" xfId="4922"/>
    <cellStyle name="level1a 8 2 2 2 2" xfId="4923"/>
    <cellStyle name="level1a 8 2 2 2 2 2" xfId="13323"/>
    <cellStyle name="level1a 8 2 2 2 2 3" xfId="13430"/>
    <cellStyle name="level1a 8 2 2 2 3" xfId="13322"/>
    <cellStyle name="level1a 8 2 2 2 4" xfId="13425"/>
    <cellStyle name="level1a 8 2 2 3" xfId="4924"/>
    <cellStyle name="level1a 8 2 2 3 2" xfId="13324"/>
    <cellStyle name="level1a 8 2 2 3 3" xfId="13431"/>
    <cellStyle name="level1a 8 2 2 4" xfId="13321"/>
    <cellStyle name="level1a 8 2 2 5" xfId="13424"/>
    <cellStyle name="level1a 8 2 3" xfId="4925"/>
    <cellStyle name="level1a 8 2 3 2" xfId="4926"/>
    <cellStyle name="level1a 8 2 3 2 2" xfId="13326"/>
    <cellStyle name="level1a 8 2 3 2 3" xfId="13433"/>
    <cellStyle name="level1a 8 2 3 3" xfId="13325"/>
    <cellStyle name="level1a 8 2 3 4" xfId="13432"/>
    <cellStyle name="level1a 8 2 4" xfId="4927"/>
    <cellStyle name="level1a 8 2 4 2" xfId="13327"/>
    <cellStyle name="level1a 8 2 4 3" xfId="13434"/>
    <cellStyle name="level1a 8 2 5" xfId="13320"/>
    <cellStyle name="level1a 8 2 6" xfId="13422"/>
    <cellStyle name="level1a 8 3" xfId="4928"/>
    <cellStyle name="level1a 8 3 2" xfId="4929"/>
    <cellStyle name="level1a 8 3 2 2" xfId="13329"/>
    <cellStyle name="level1a 8 3 2 3" xfId="13440"/>
    <cellStyle name="level1a 8 3 3" xfId="13328"/>
    <cellStyle name="level1a 8 3 4" xfId="13439"/>
    <cellStyle name="level1a 8 4" xfId="4930"/>
    <cellStyle name="level1a 8 4 2" xfId="13330"/>
    <cellStyle name="level1a 8 4 3" xfId="13441"/>
    <cellStyle name="level1a 8 5" xfId="13319"/>
    <cellStyle name="level1a 8 6" xfId="13421"/>
    <cellStyle name="level1a 9" xfId="1270"/>
    <cellStyle name="level1a 9 2" xfId="4931"/>
    <cellStyle name="level1a 9 2 2" xfId="4932"/>
    <cellStyle name="level1a 9 2 2 2" xfId="4933"/>
    <cellStyle name="level1a 9 2 2 2 2" xfId="4934"/>
    <cellStyle name="level1a 9 2 2 2 2 2" xfId="13335"/>
    <cellStyle name="level1a 9 2 2 2 2 3" xfId="13453"/>
    <cellStyle name="level1a 9 2 2 2 3" xfId="13334"/>
    <cellStyle name="level1a 9 2 2 2 4" xfId="13448"/>
    <cellStyle name="level1a 9 2 2 3" xfId="4935"/>
    <cellStyle name="level1a 9 2 2 3 2" xfId="13336"/>
    <cellStyle name="level1a 9 2 2 3 3" xfId="13454"/>
    <cellStyle name="level1a 9 2 2 4" xfId="13333"/>
    <cellStyle name="level1a 9 2 2 5" xfId="13447"/>
    <cellStyle name="level1a 9 2 3" xfId="4936"/>
    <cellStyle name="level1a 9 2 3 2" xfId="4937"/>
    <cellStyle name="level1a 9 2 3 2 2" xfId="13338"/>
    <cellStyle name="level1a 9 2 3 2 3" xfId="13456"/>
    <cellStyle name="level1a 9 2 3 3" xfId="13337"/>
    <cellStyle name="level1a 9 2 3 4" xfId="13455"/>
    <cellStyle name="level1a 9 2 4" xfId="4938"/>
    <cellStyle name="level1a 9 2 4 2" xfId="13339"/>
    <cellStyle name="level1a 9 2 4 3" xfId="13457"/>
    <cellStyle name="level1a 9 2 5" xfId="13332"/>
    <cellStyle name="level1a 9 2 6" xfId="13443"/>
    <cellStyle name="level1a 9 3" xfId="4939"/>
    <cellStyle name="level1a 9 3 2" xfId="4940"/>
    <cellStyle name="level1a 9 3 2 2" xfId="13341"/>
    <cellStyle name="level1a 9 3 2 3" xfId="13459"/>
    <cellStyle name="level1a 9 3 3" xfId="13340"/>
    <cellStyle name="level1a 9 3 4" xfId="13458"/>
    <cellStyle name="level1a 9 4" xfId="4941"/>
    <cellStyle name="level1a 9 4 2" xfId="13342"/>
    <cellStyle name="level1a 9 4 3" xfId="13460"/>
    <cellStyle name="level1a 9 5" xfId="13331"/>
    <cellStyle name="level1a 9 6" xfId="13442"/>
    <cellStyle name="level2" xfId="350"/>
    <cellStyle name="level2 10" xfId="4942"/>
    <cellStyle name="level2 2" xfId="351"/>
    <cellStyle name="level2 2 2" xfId="1271"/>
    <cellStyle name="level2 2 2 2" xfId="1272"/>
    <cellStyle name="level2 2 2 2 2" xfId="4945"/>
    <cellStyle name="level2 2 2 3" xfId="1273"/>
    <cellStyle name="level2 2 2 3 2" xfId="4947"/>
    <cellStyle name="level2 2 2 3 3" xfId="4946"/>
    <cellStyle name="level2 2 2 4" xfId="4944"/>
    <cellStyle name="level2 2 3" xfId="4948"/>
    <cellStyle name="level2 2 3 2" xfId="4949"/>
    <cellStyle name="level2 2 4" xfId="4950"/>
    <cellStyle name="level2 2 4 2" xfId="4951"/>
    <cellStyle name="level2 2 5" xfId="4952"/>
    <cellStyle name="level2 2 5 2" xfId="4953"/>
    <cellStyle name="level2 2 6" xfId="4954"/>
    <cellStyle name="level2 2 6 2" xfId="4955"/>
    <cellStyle name="level2 2 7" xfId="4956"/>
    <cellStyle name="level2 2 7 2" xfId="4957"/>
    <cellStyle name="level2 2 8" xfId="4943"/>
    <cellStyle name="level2 3" xfId="352"/>
    <cellStyle name="level2 3 2" xfId="4958"/>
    <cellStyle name="level2 4" xfId="1274"/>
    <cellStyle name="level2 4 2" xfId="4959"/>
    <cellStyle name="level2 5" xfId="4960"/>
    <cellStyle name="level2 6" xfId="4961"/>
    <cellStyle name="level2 7" xfId="4962"/>
    <cellStyle name="level2 8" xfId="4963"/>
    <cellStyle name="level2 9" xfId="4964"/>
    <cellStyle name="level2a" xfId="353"/>
    <cellStyle name="level2a 2" xfId="752"/>
    <cellStyle name="level2a 2 2" xfId="1276"/>
    <cellStyle name="level2a 2 2 2" xfId="1277"/>
    <cellStyle name="level2a 2 2 3" xfId="1278"/>
    <cellStyle name="level2a 2 2 3 2" xfId="4966"/>
    <cellStyle name="level2a 2 2 3 3" xfId="4965"/>
    <cellStyle name="level2a 2 3" xfId="1275"/>
    <cellStyle name="level2a 2 3 2" xfId="4968"/>
    <cellStyle name="level2a 2 3 3" xfId="4967"/>
    <cellStyle name="level2a 2 4" xfId="4969"/>
    <cellStyle name="level2a 2 4 2" xfId="4970"/>
    <cellStyle name="level2a 2 5" xfId="4971"/>
    <cellStyle name="level2a 2 5 2" xfId="4972"/>
    <cellStyle name="level2a 2 6" xfId="4973"/>
    <cellStyle name="level2a 2 6 2" xfId="4974"/>
    <cellStyle name="level2a 2 7" xfId="4975"/>
    <cellStyle name="level2a 2 7 2" xfId="4976"/>
    <cellStyle name="level2a 3" xfId="1279"/>
    <cellStyle name="level2a 4" xfId="1280"/>
    <cellStyle name="level2a 5" xfId="4977"/>
    <cellStyle name="level2a 6" xfId="4978"/>
    <cellStyle name="level2a 7" xfId="4979"/>
    <cellStyle name="level2a 8" xfId="4980"/>
    <cellStyle name="level2a 9" xfId="4981"/>
    <cellStyle name="level3" xfId="354"/>
    <cellStyle name="level3 10" xfId="4982"/>
    <cellStyle name="level3 2" xfId="4983"/>
    <cellStyle name="level3 3" xfId="4984"/>
    <cellStyle name="level3 4" xfId="4985"/>
    <cellStyle name="level3 5" xfId="4986"/>
    <cellStyle name="level3 6" xfId="4987"/>
    <cellStyle name="level3 7" xfId="4988"/>
    <cellStyle name="level3 8" xfId="4989"/>
    <cellStyle name="level3 9" xfId="4990"/>
    <cellStyle name="light_blue" xfId="2722"/>
    <cellStyle name="Line titles-Rows" xfId="355"/>
    <cellStyle name="Line titles-Rows 10" xfId="14197"/>
    <cellStyle name="Line titles-Rows 11" xfId="13493"/>
    <cellStyle name="Line titles-Rows 12" xfId="4991"/>
    <cellStyle name="Line titles-Rows 2" xfId="356"/>
    <cellStyle name="Line titles-Rows 2 10" xfId="13495"/>
    <cellStyle name="Line titles-Rows 2 11" xfId="4992"/>
    <cellStyle name="Line titles-Rows 2 2" xfId="357"/>
    <cellStyle name="Line titles-Rows 2 2 2" xfId="358"/>
    <cellStyle name="Line titles-Rows 2 2 2 2" xfId="4995"/>
    <cellStyle name="Line titles-Rows 2 2 2 2 2" xfId="4996"/>
    <cellStyle name="Line titles-Rows 2 2 2 2 2 2" xfId="14192"/>
    <cellStyle name="Line titles-Rows 2 2 2 2 2 3" xfId="13503"/>
    <cellStyle name="Line titles-Rows 2 2 2 2 3" xfId="14193"/>
    <cellStyle name="Line titles-Rows 2 2 2 2 4" xfId="13502"/>
    <cellStyle name="Line titles-Rows 2 2 2 3" xfId="4997"/>
    <cellStyle name="Line titles-Rows 2 2 2 3 2" xfId="14191"/>
    <cellStyle name="Line titles-Rows 2 2 2 3 3" xfId="13504"/>
    <cellStyle name="Line titles-Rows 2 2 2 4" xfId="14194"/>
    <cellStyle name="Line titles-Rows 2 2 2 5" xfId="13501"/>
    <cellStyle name="Line titles-Rows 2 2 2 6" xfId="4994"/>
    <cellStyle name="Line titles-Rows 2 2 3" xfId="359"/>
    <cellStyle name="Line titles-Rows 2 2 3 2" xfId="4999"/>
    <cellStyle name="Line titles-Rows 2 2 3 2 2" xfId="5000"/>
    <cellStyle name="Line titles-Rows 2 2 3 2 2 2" xfId="14188"/>
    <cellStyle name="Line titles-Rows 2 2 3 2 2 3" xfId="13511"/>
    <cellStyle name="Line titles-Rows 2 2 3 2 3" xfId="14189"/>
    <cellStyle name="Line titles-Rows 2 2 3 2 4" xfId="13510"/>
    <cellStyle name="Line titles-Rows 2 2 3 3" xfId="5001"/>
    <cellStyle name="Line titles-Rows 2 2 3 3 2" xfId="14187"/>
    <cellStyle name="Line titles-Rows 2 2 3 3 3" xfId="13512"/>
    <cellStyle name="Line titles-Rows 2 2 3 4" xfId="14190"/>
    <cellStyle name="Line titles-Rows 2 2 3 5" xfId="13505"/>
    <cellStyle name="Line titles-Rows 2 2 3 6" xfId="4998"/>
    <cellStyle name="Line titles-Rows 2 2 4" xfId="5002"/>
    <cellStyle name="Line titles-Rows 2 2 4 2" xfId="5003"/>
    <cellStyle name="Line titles-Rows 2 2 4 2 2" xfId="14185"/>
    <cellStyle name="Line titles-Rows 2 2 4 2 3" xfId="13514"/>
    <cellStyle name="Line titles-Rows 2 2 4 3" xfId="14186"/>
    <cellStyle name="Line titles-Rows 2 2 4 4" xfId="13513"/>
    <cellStyle name="Line titles-Rows 2 2 5" xfId="5004"/>
    <cellStyle name="Line titles-Rows 2 2 5 2" xfId="14184"/>
    <cellStyle name="Line titles-Rows 2 2 5 3" xfId="13518"/>
    <cellStyle name="Line titles-Rows 2 2 6" xfId="14195"/>
    <cellStyle name="Line titles-Rows 2 2 7" xfId="13496"/>
    <cellStyle name="Line titles-Rows 2 2 8" xfId="4993"/>
    <cellStyle name="Line titles-Rows 2 3" xfId="360"/>
    <cellStyle name="Line titles-Rows 2 3 2" xfId="361"/>
    <cellStyle name="Line titles-Rows 2 3 2 2" xfId="5007"/>
    <cellStyle name="Line titles-Rows 2 3 2 2 2" xfId="5008"/>
    <cellStyle name="Line titles-Rows 2 3 2 2 2 2" xfId="14180"/>
    <cellStyle name="Line titles-Rows 2 3 2 2 2 3" xfId="13526"/>
    <cellStyle name="Line titles-Rows 2 3 2 2 3" xfId="14181"/>
    <cellStyle name="Line titles-Rows 2 3 2 2 4" xfId="13525"/>
    <cellStyle name="Line titles-Rows 2 3 2 3" xfId="5009"/>
    <cellStyle name="Line titles-Rows 2 3 2 3 2" xfId="14179"/>
    <cellStyle name="Line titles-Rows 2 3 2 3 3" xfId="13527"/>
    <cellStyle name="Line titles-Rows 2 3 2 4" xfId="14182"/>
    <cellStyle name="Line titles-Rows 2 3 2 5" xfId="13524"/>
    <cellStyle name="Line titles-Rows 2 3 2 6" xfId="5006"/>
    <cellStyle name="Line titles-Rows 2 3 3" xfId="362"/>
    <cellStyle name="Line titles-Rows 2 3 3 2" xfId="5011"/>
    <cellStyle name="Line titles-Rows 2 3 3 2 2" xfId="5012"/>
    <cellStyle name="Line titles-Rows 2 3 3 2 2 2" xfId="14176"/>
    <cellStyle name="Line titles-Rows 2 3 3 2 2 3" xfId="13530"/>
    <cellStyle name="Line titles-Rows 2 3 3 2 3" xfId="14177"/>
    <cellStyle name="Line titles-Rows 2 3 3 2 4" xfId="13529"/>
    <cellStyle name="Line titles-Rows 2 3 3 3" xfId="5013"/>
    <cellStyle name="Line titles-Rows 2 3 3 3 2" xfId="14175"/>
    <cellStyle name="Line titles-Rows 2 3 3 3 3" xfId="13531"/>
    <cellStyle name="Line titles-Rows 2 3 3 4" xfId="14178"/>
    <cellStyle name="Line titles-Rows 2 3 3 5" xfId="13528"/>
    <cellStyle name="Line titles-Rows 2 3 3 6" xfId="5010"/>
    <cellStyle name="Line titles-Rows 2 3 4" xfId="5014"/>
    <cellStyle name="Line titles-Rows 2 3 4 2" xfId="5015"/>
    <cellStyle name="Line titles-Rows 2 3 4 2 2" xfId="14173"/>
    <cellStyle name="Line titles-Rows 2 3 4 2 3" xfId="13533"/>
    <cellStyle name="Line titles-Rows 2 3 4 3" xfId="14174"/>
    <cellStyle name="Line titles-Rows 2 3 4 4" xfId="13532"/>
    <cellStyle name="Line titles-Rows 2 3 5" xfId="5016"/>
    <cellStyle name="Line titles-Rows 2 3 5 2" xfId="14172"/>
    <cellStyle name="Line titles-Rows 2 3 5 3" xfId="13534"/>
    <cellStyle name="Line titles-Rows 2 3 6" xfId="14183"/>
    <cellStyle name="Line titles-Rows 2 3 7" xfId="13519"/>
    <cellStyle name="Line titles-Rows 2 3 8" xfId="5005"/>
    <cellStyle name="Line titles-Rows 2 4" xfId="363"/>
    <cellStyle name="Line titles-Rows 2 4 2" xfId="364"/>
    <cellStyle name="Line titles-Rows 2 4 2 2" xfId="5019"/>
    <cellStyle name="Line titles-Rows 2 4 2 2 2" xfId="5020"/>
    <cellStyle name="Line titles-Rows 2 4 2 2 2 2" xfId="14168"/>
    <cellStyle name="Line titles-Rows 2 4 2 2 2 3" xfId="13543"/>
    <cellStyle name="Line titles-Rows 2 4 2 2 3" xfId="14169"/>
    <cellStyle name="Line titles-Rows 2 4 2 2 4" xfId="13538"/>
    <cellStyle name="Line titles-Rows 2 4 2 3" xfId="5021"/>
    <cellStyle name="Line titles-Rows 2 4 2 3 2" xfId="14167"/>
    <cellStyle name="Line titles-Rows 2 4 2 3 3" xfId="13544"/>
    <cellStyle name="Line titles-Rows 2 4 2 4" xfId="14170"/>
    <cellStyle name="Line titles-Rows 2 4 2 5" xfId="13537"/>
    <cellStyle name="Line titles-Rows 2 4 2 6" xfId="5018"/>
    <cellStyle name="Line titles-Rows 2 4 3" xfId="365"/>
    <cellStyle name="Line titles-Rows 2 4 3 2" xfId="5023"/>
    <cellStyle name="Line titles-Rows 2 4 3 2 2" xfId="5024"/>
    <cellStyle name="Line titles-Rows 2 4 3 2 2 2" xfId="14164"/>
    <cellStyle name="Line titles-Rows 2 4 3 2 2 3" xfId="13547"/>
    <cellStyle name="Line titles-Rows 2 4 3 2 3" xfId="14165"/>
    <cellStyle name="Line titles-Rows 2 4 3 2 4" xfId="13546"/>
    <cellStyle name="Line titles-Rows 2 4 3 3" xfId="5025"/>
    <cellStyle name="Line titles-Rows 2 4 3 3 2" xfId="14163"/>
    <cellStyle name="Line titles-Rows 2 4 3 3 3" xfId="13552"/>
    <cellStyle name="Line titles-Rows 2 4 3 4" xfId="14166"/>
    <cellStyle name="Line titles-Rows 2 4 3 5" xfId="13545"/>
    <cellStyle name="Line titles-Rows 2 4 3 6" xfId="5022"/>
    <cellStyle name="Line titles-Rows 2 4 4" xfId="5026"/>
    <cellStyle name="Line titles-Rows 2 4 4 2" xfId="5027"/>
    <cellStyle name="Line titles-Rows 2 4 4 2 2" xfId="14161"/>
    <cellStyle name="Line titles-Rows 2 4 4 2 3" xfId="13554"/>
    <cellStyle name="Line titles-Rows 2 4 4 3" xfId="14162"/>
    <cellStyle name="Line titles-Rows 2 4 4 4" xfId="13553"/>
    <cellStyle name="Line titles-Rows 2 4 5" xfId="5028"/>
    <cellStyle name="Line titles-Rows 2 4 5 2" xfId="14160"/>
    <cellStyle name="Line titles-Rows 2 4 5 3" xfId="13555"/>
    <cellStyle name="Line titles-Rows 2 4 6" xfId="14171"/>
    <cellStyle name="Line titles-Rows 2 4 7" xfId="13535"/>
    <cellStyle name="Line titles-Rows 2 4 8" xfId="5017"/>
    <cellStyle name="Line titles-Rows 2 5" xfId="366"/>
    <cellStyle name="Line titles-Rows 2 5 2" xfId="5030"/>
    <cellStyle name="Line titles-Rows 2 5 2 2" xfId="5031"/>
    <cellStyle name="Line titles-Rows 2 5 2 2 2" xfId="14157"/>
    <cellStyle name="Line titles-Rows 2 5 2 2 3" xfId="13561"/>
    <cellStyle name="Line titles-Rows 2 5 2 3" xfId="14158"/>
    <cellStyle name="Line titles-Rows 2 5 2 4" xfId="13560"/>
    <cellStyle name="Line titles-Rows 2 5 3" xfId="5032"/>
    <cellStyle name="Line titles-Rows 2 5 3 2" xfId="14156"/>
    <cellStyle name="Line titles-Rows 2 5 3 3" xfId="13566"/>
    <cellStyle name="Line titles-Rows 2 5 4" xfId="14159"/>
    <cellStyle name="Line titles-Rows 2 5 5" xfId="13556"/>
    <cellStyle name="Line titles-Rows 2 5 6" xfId="5029"/>
    <cellStyle name="Line titles-Rows 2 6" xfId="367"/>
    <cellStyle name="Line titles-Rows 2 6 2" xfId="5034"/>
    <cellStyle name="Line titles-Rows 2 6 2 2" xfId="5035"/>
    <cellStyle name="Line titles-Rows 2 6 2 2 2" xfId="14153"/>
    <cellStyle name="Line titles-Rows 2 6 2 2 3" xfId="13569"/>
    <cellStyle name="Line titles-Rows 2 6 2 3" xfId="14154"/>
    <cellStyle name="Line titles-Rows 2 6 2 4" xfId="13568"/>
    <cellStyle name="Line titles-Rows 2 6 3" xfId="5036"/>
    <cellStyle name="Line titles-Rows 2 6 3 2" xfId="14152"/>
    <cellStyle name="Line titles-Rows 2 6 3 3" xfId="13570"/>
    <cellStyle name="Line titles-Rows 2 6 4" xfId="14155"/>
    <cellStyle name="Line titles-Rows 2 6 5" xfId="13567"/>
    <cellStyle name="Line titles-Rows 2 6 6" xfId="5033"/>
    <cellStyle name="Line titles-Rows 2 7" xfId="5037"/>
    <cellStyle name="Line titles-Rows 2 7 2" xfId="5038"/>
    <cellStyle name="Line titles-Rows 2 7 2 2" xfId="14150"/>
    <cellStyle name="Line titles-Rows 2 7 2 3" xfId="13572"/>
    <cellStyle name="Line titles-Rows 2 7 3" xfId="14151"/>
    <cellStyle name="Line titles-Rows 2 7 4" xfId="13571"/>
    <cellStyle name="Line titles-Rows 2 8" xfId="5039"/>
    <cellStyle name="Line titles-Rows 2 8 2" xfId="14149"/>
    <cellStyle name="Line titles-Rows 2 8 3" xfId="13573"/>
    <cellStyle name="Line titles-Rows 2 9" xfId="14196"/>
    <cellStyle name="Line titles-Rows 3" xfId="368"/>
    <cellStyle name="Line titles-Rows 3 2" xfId="369"/>
    <cellStyle name="Line titles-Rows 3 2 2" xfId="5042"/>
    <cellStyle name="Line titles-Rows 3 2 2 2" xfId="5043"/>
    <cellStyle name="Line titles-Rows 3 2 2 2 2" xfId="14145"/>
    <cellStyle name="Line titles-Rows 3 2 2 2 3" xfId="13577"/>
    <cellStyle name="Line titles-Rows 3 2 2 3" xfId="14146"/>
    <cellStyle name="Line titles-Rows 3 2 2 4" xfId="13576"/>
    <cellStyle name="Line titles-Rows 3 2 3" xfId="5044"/>
    <cellStyle name="Line titles-Rows 3 2 3 2" xfId="14144"/>
    <cellStyle name="Line titles-Rows 3 2 3 3" xfId="13579"/>
    <cellStyle name="Line titles-Rows 3 2 4" xfId="14147"/>
    <cellStyle name="Line titles-Rows 3 2 5" xfId="13575"/>
    <cellStyle name="Line titles-Rows 3 2 6" xfId="5041"/>
    <cellStyle name="Line titles-Rows 3 3" xfId="370"/>
    <cellStyle name="Line titles-Rows 3 3 2" xfId="5046"/>
    <cellStyle name="Line titles-Rows 3 3 2 2" xfId="5047"/>
    <cellStyle name="Line titles-Rows 3 3 2 2 2" xfId="14141"/>
    <cellStyle name="Line titles-Rows 3 3 2 2 3" xfId="13586"/>
    <cellStyle name="Line titles-Rows 3 3 2 3" xfId="14142"/>
    <cellStyle name="Line titles-Rows 3 3 2 4" xfId="13585"/>
    <cellStyle name="Line titles-Rows 3 3 3" xfId="5048"/>
    <cellStyle name="Line titles-Rows 3 3 3 2" xfId="14140"/>
    <cellStyle name="Line titles-Rows 3 3 3 3" xfId="13587"/>
    <cellStyle name="Line titles-Rows 3 3 4" xfId="14143"/>
    <cellStyle name="Line titles-Rows 3 3 5" xfId="13580"/>
    <cellStyle name="Line titles-Rows 3 3 6" xfId="5045"/>
    <cellStyle name="Line titles-Rows 3 4" xfId="5049"/>
    <cellStyle name="Line titles-Rows 3 4 2" xfId="5050"/>
    <cellStyle name="Line titles-Rows 3 4 2 2" xfId="14138"/>
    <cellStyle name="Line titles-Rows 3 4 2 3" xfId="13589"/>
    <cellStyle name="Line titles-Rows 3 4 3" xfId="14139"/>
    <cellStyle name="Line titles-Rows 3 4 4" xfId="13588"/>
    <cellStyle name="Line titles-Rows 3 5" xfId="5051"/>
    <cellStyle name="Line titles-Rows 3 5 2" xfId="14137"/>
    <cellStyle name="Line titles-Rows 3 5 3" xfId="13594"/>
    <cellStyle name="Line titles-Rows 3 6" xfId="14148"/>
    <cellStyle name="Line titles-Rows 3 7" xfId="13574"/>
    <cellStyle name="Line titles-Rows 3 8" xfId="5040"/>
    <cellStyle name="Line titles-Rows 4" xfId="371"/>
    <cellStyle name="Line titles-Rows 4 2" xfId="372"/>
    <cellStyle name="Line titles-Rows 4 2 2" xfId="5054"/>
    <cellStyle name="Line titles-Rows 4 2 2 2" xfId="5055"/>
    <cellStyle name="Line titles-Rows 4 2 2 2 2" xfId="14133"/>
    <cellStyle name="Line titles-Rows 4 2 2 2 3" xfId="13598"/>
    <cellStyle name="Line titles-Rows 4 2 2 3" xfId="14134"/>
    <cellStyle name="Line titles-Rows 4 2 2 4" xfId="13597"/>
    <cellStyle name="Line titles-Rows 4 2 3" xfId="5056"/>
    <cellStyle name="Line titles-Rows 4 2 3 2" xfId="14132"/>
    <cellStyle name="Line titles-Rows 4 2 3 3" xfId="13602"/>
    <cellStyle name="Line titles-Rows 4 2 4" xfId="14135"/>
    <cellStyle name="Line titles-Rows 4 2 5" xfId="13596"/>
    <cellStyle name="Line titles-Rows 4 2 6" xfId="5053"/>
    <cellStyle name="Line titles-Rows 4 3" xfId="373"/>
    <cellStyle name="Line titles-Rows 4 3 2" xfId="5058"/>
    <cellStyle name="Line titles-Rows 4 3 2 2" xfId="5059"/>
    <cellStyle name="Line titles-Rows 4 3 2 2 2" xfId="14129"/>
    <cellStyle name="Line titles-Rows 4 3 2 2 3" xfId="13609"/>
    <cellStyle name="Line titles-Rows 4 3 2 3" xfId="14130"/>
    <cellStyle name="Line titles-Rows 4 3 2 4" xfId="13608"/>
    <cellStyle name="Line titles-Rows 4 3 3" xfId="5060"/>
    <cellStyle name="Line titles-Rows 4 3 3 2" xfId="14128"/>
    <cellStyle name="Line titles-Rows 4 3 3 3" xfId="13610"/>
    <cellStyle name="Line titles-Rows 4 3 4" xfId="14131"/>
    <cellStyle name="Line titles-Rows 4 3 5" xfId="13603"/>
    <cellStyle name="Line titles-Rows 4 3 6" xfId="5057"/>
    <cellStyle name="Line titles-Rows 4 4" xfId="5061"/>
    <cellStyle name="Line titles-Rows 4 4 2" xfId="5062"/>
    <cellStyle name="Line titles-Rows 4 4 2 2" xfId="14126"/>
    <cellStyle name="Line titles-Rows 4 4 2 3" xfId="13612"/>
    <cellStyle name="Line titles-Rows 4 4 3" xfId="14127"/>
    <cellStyle name="Line titles-Rows 4 4 4" xfId="13611"/>
    <cellStyle name="Line titles-Rows 4 5" xfId="5063"/>
    <cellStyle name="Line titles-Rows 4 5 2" xfId="14125"/>
    <cellStyle name="Line titles-Rows 4 5 3" xfId="13613"/>
    <cellStyle name="Line titles-Rows 4 6" xfId="14136"/>
    <cellStyle name="Line titles-Rows 4 7" xfId="13595"/>
    <cellStyle name="Line titles-Rows 4 8" xfId="5052"/>
    <cellStyle name="Line titles-Rows 5" xfId="374"/>
    <cellStyle name="Line titles-Rows 5 2" xfId="375"/>
    <cellStyle name="Line titles-Rows 5 2 2" xfId="5066"/>
    <cellStyle name="Line titles-Rows 5 2 2 2" xfId="5067"/>
    <cellStyle name="Line titles-Rows 5 2 2 2 2" xfId="14121"/>
    <cellStyle name="Line titles-Rows 5 2 2 2 3" xfId="13617"/>
    <cellStyle name="Line titles-Rows 5 2 2 3" xfId="14122"/>
    <cellStyle name="Line titles-Rows 5 2 2 4" xfId="13616"/>
    <cellStyle name="Line titles-Rows 5 2 3" xfId="5068"/>
    <cellStyle name="Line titles-Rows 5 2 3 2" xfId="14120"/>
    <cellStyle name="Line titles-Rows 5 2 3 3" xfId="13618"/>
    <cellStyle name="Line titles-Rows 5 2 4" xfId="14123"/>
    <cellStyle name="Line titles-Rows 5 2 5" xfId="13615"/>
    <cellStyle name="Line titles-Rows 5 2 6" xfId="5065"/>
    <cellStyle name="Line titles-Rows 5 3" xfId="376"/>
    <cellStyle name="Line titles-Rows 5 3 2" xfId="5070"/>
    <cellStyle name="Line titles-Rows 5 3 2 2" xfId="5071"/>
    <cellStyle name="Line titles-Rows 5 3 2 2 2" xfId="14117"/>
    <cellStyle name="Line titles-Rows 5 3 2 2 3" xfId="13622"/>
    <cellStyle name="Line titles-Rows 5 3 2 3" xfId="14118"/>
    <cellStyle name="Line titles-Rows 5 3 2 4" xfId="13621"/>
    <cellStyle name="Line titles-Rows 5 3 3" xfId="5072"/>
    <cellStyle name="Line titles-Rows 5 3 3 2" xfId="14116"/>
    <cellStyle name="Line titles-Rows 5 3 3 3" xfId="13623"/>
    <cellStyle name="Line titles-Rows 5 3 4" xfId="14119"/>
    <cellStyle name="Line titles-Rows 5 3 5" xfId="13619"/>
    <cellStyle name="Line titles-Rows 5 3 6" xfId="5069"/>
    <cellStyle name="Line titles-Rows 5 4" xfId="5073"/>
    <cellStyle name="Line titles-Rows 5 4 2" xfId="5074"/>
    <cellStyle name="Line titles-Rows 5 4 2 2" xfId="14114"/>
    <cellStyle name="Line titles-Rows 5 4 2 3" xfId="13629"/>
    <cellStyle name="Line titles-Rows 5 4 3" xfId="14115"/>
    <cellStyle name="Line titles-Rows 5 4 4" xfId="13628"/>
    <cellStyle name="Line titles-Rows 5 5" xfId="5075"/>
    <cellStyle name="Line titles-Rows 5 5 2" xfId="14113"/>
    <cellStyle name="Line titles-Rows 5 5 3" xfId="13630"/>
    <cellStyle name="Line titles-Rows 5 6" xfId="14124"/>
    <cellStyle name="Line titles-Rows 5 7" xfId="13614"/>
    <cellStyle name="Line titles-Rows 5 8" xfId="5064"/>
    <cellStyle name="Line titles-Rows 6" xfId="377"/>
    <cellStyle name="Line titles-Rows 6 2" xfId="5077"/>
    <cellStyle name="Line titles-Rows 6 2 2" xfId="5078"/>
    <cellStyle name="Line titles-Rows 6 2 2 2" xfId="14110"/>
    <cellStyle name="Line titles-Rows 6 2 2 3" xfId="13637"/>
    <cellStyle name="Line titles-Rows 6 2 3" xfId="14111"/>
    <cellStyle name="Line titles-Rows 6 2 4" xfId="13632"/>
    <cellStyle name="Line titles-Rows 6 3" xfId="5079"/>
    <cellStyle name="Line titles-Rows 6 3 2" xfId="14109"/>
    <cellStyle name="Line titles-Rows 6 3 3" xfId="13638"/>
    <cellStyle name="Line titles-Rows 6 4" xfId="14112"/>
    <cellStyle name="Line titles-Rows 6 5" xfId="13631"/>
    <cellStyle name="Line titles-Rows 6 6" xfId="5076"/>
    <cellStyle name="Line titles-Rows 7" xfId="378"/>
    <cellStyle name="Line titles-Rows 7 2" xfId="5081"/>
    <cellStyle name="Line titles-Rows 7 2 2" xfId="5082"/>
    <cellStyle name="Line titles-Rows 7 2 2 2" xfId="14106"/>
    <cellStyle name="Line titles-Rows 7 2 2 3" xfId="13641"/>
    <cellStyle name="Line titles-Rows 7 2 3" xfId="14107"/>
    <cellStyle name="Line titles-Rows 7 2 4" xfId="13640"/>
    <cellStyle name="Line titles-Rows 7 3" xfId="5083"/>
    <cellStyle name="Line titles-Rows 7 3 2" xfId="14105"/>
    <cellStyle name="Line titles-Rows 7 3 3" xfId="13645"/>
    <cellStyle name="Line titles-Rows 7 4" xfId="14108"/>
    <cellStyle name="Line titles-Rows 7 5" xfId="13639"/>
    <cellStyle name="Line titles-Rows 7 6" xfId="5080"/>
    <cellStyle name="Line titles-Rows 8" xfId="5084"/>
    <cellStyle name="Line titles-Rows 8 2" xfId="5085"/>
    <cellStyle name="Line titles-Rows 8 2 2" xfId="14103"/>
    <cellStyle name="Line titles-Rows 8 2 3" xfId="13651"/>
    <cellStyle name="Line titles-Rows 8 3" xfId="14104"/>
    <cellStyle name="Line titles-Rows 8 4" xfId="13646"/>
    <cellStyle name="Line titles-Rows 9" xfId="5086"/>
    <cellStyle name="Line titles-Rows 9 2" xfId="14102"/>
    <cellStyle name="Line titles-Rows 9 3" xfId="13652"/>
    <cellStyle name="Linked Cell 2" xfId="379"/>
    <cellStyle name="Linked Cell 2 2" xfId="1281"/>
    <cellStyle name="Linked Cell 3" xfId="1282"/>
    <cellStyle name="Linked Cell 4" xfId="1283"/>
    <cellStyle name="Linked Cell 5" xfId="1284"/>
    <cellStyle name="Linkitetty solu" xfId="1285"/>
    <cellStyle name="Migliaia (0)_conti99" xfId="380"/>
    <cellStyle name="Milliers [0]_8GRAD" xfId="1286"/>
    <cellStyle name="Milliers_8GRAD" xfId="1287"/>
    <cellStyle name="mìny_CZLFS0X0" xfId="381"/>
    <cellStyle name="Monétaire [0]_8GRAD" xfId="1288"/>
    <cellStyle name="Monétaire_8GRAD" xfId="1289"/>
    <cellStyle name="Nadpis 1" xfId="3" builtinId="16" customBuiltin="1"/>
    <cellStyle name="Nadpis 1 2" xfId="975"/>
    <cellStyle name="Nadpis 1 3" xfId="2677"/>
    <cellStyle name="Nadpis 2" xfId="4" builtinId="17" customBuiltin="1"/>
    <cellStyle name="Nadpis 2 2" xfId="976"/>
    <cellStyle name="Nadpis 2 3" xfId="2678"/>
    <cellStyle name="Nadpis 3" xfId="5" builtinId="18" customBuiltin="1"/>
    <cellStyle name="Nadpis 3 2" xfId="977"/>
    <cellStyle name="Nadpis 3 3" xfId="2679"/>
    <cellStyle name="Nadpis 4" xfId="6" builtinId="19" customBuiltin="1"/>
    <cellStyle name="Nadpis 4 2" xfId="978"/>
    <cellStyle name="Nadpis 4 3" xfId="2680"/>
    <cellStyle name="Neutraali" xfId="1290"/>
    <cellStyle name="Neutral 2" xfId="1291"/>
    <cellStyle name="Neutral 2 2" xfId="5088"/>
    <cellStyle name="Neutral 2 3" xfId="5087"/>
    <cellStyle name="Neutrálna" xfId="9" builtinId="28" customBuiltin="1"/>
    <cellStyle name="Neutrálna 2" xfId="981"/>
    <cellStyle name="Neutrálna 3" xfId="2683"/>
    <cellStyle name="Normaali 2" xfId="382"/>
    <cellStyle name="Normaali 2 2" xfId="383"/>
    <cellStyle name="Normaali 2 2 2" xfId="851"/>
    <cellStyle name="Normaali 2 2 3" xfId="5089"/>
    <cellStyle name="Normaali 2 3" xfId="384"/>
    <cellStyle name="Normaali 2 3 2" xfId="5090"/>
    <cellStyle name="Normaali 2 3 3" xfId="5091"/>
    <cellStyle name="Normaali 2 4" xfId="385"/>
    <cellStyle name="Normaali 2 4 2" xfId="5092"/>
    <cellStyle name="Normaali 2 4 3" xfId="5093"/>
    <cellStyle name="Normaali 2 5" xfId="5094"/>
    <cellStyle name="Normaali 2 6" xfId="5095"/>
    <cellStyle name="Normaali 2_T_B1.2" xfId="852"/>
    <cellStyle name="Normaali 3" xfId="386"/>
    <cellStyle name="Normaali 3 2" xfId="387"/>
    <cellStyle name="Normaali 3 2 2" xfId="853"/>
    <cellStyle name="Normaali 3 2 3" xfId="5096"/>
    <cellStyle name="Normaali 3 3" xfId="388"/>
    <cellStyle name="Normaali 3 3 2" xfId="5097"/>
    <cellStyle name="Normaali 3 3 3" xfId="5098"/>
    <cellStyle name="Normaali 3 4" xfId="389"/>
    <cellStyle name="Normaali 3 4 2" xfId="5099"/>
    <cellStyle name="Normaali 3 4 3" xfId="5100"/>
    <cellStyle name="Normaali 3 5" xfId="5101"/>
    <cellStyle name="Normaali 3 6" xfId="5102"/>
    <cellStyle name="Normaali 3_T_B1.2" xfId="854"/>
    <cellStyle name="Normal - Style1" xfId="855"/>
    <cellStyle name="Normal - Style1 2" xfId="5104"/>
    <cellStyle name="Normal - Style1 3" xfId="5103"/>
    <cellStyle name="Normal 10" xfId="390"/>
    <cellStyle name="Normal 10 2" xfId="753"/>
    <cellStyle name="Normal 10 2 2" xfId="1293"/>
    <cellStyle name="Normal 10 2 3" xfId="5106"/>
    <cellStyle name="Normal 10 3" xfId="856"/>
    <cellStyle name="Normal 10 3 2" xfId="1294"/>
    <cellStyle name="Normal 10 4" xfId="1292"/>
    <cellStyle name="Normal 10 5" xfId="5105"/>
    <cellStyle name="Normal 10 6" xfId="17881"/>
    <cellStyle name="Normal 11" xfId="391"/>
    <cellStyle name="Normal 11 10" xfId="5107"/>
    <cellStyle name="Normal 11 2" xfId="51"/>
    <cellStyle name="Normal 11 2 10" xfId="5108"/>
    <cellStyle name="Normal 11 2 10 2" xfId="5109"/>
    <cellStyle name="Normal 11 2 10 2 2" xfId="5110"/>
    <cellStyle name="Normal 11 2 10 2 3" xfId="5111"/>
    <cellStyle name="Normal 11 2 10 3" xfId="5112"/>
    <cellStyle name="Normal 11 2 10 4" xfId="5113"/>
    <cellStyle name="Normal 11 2 11" xfId="5114"/>
    <cellStyle name="Normal 11 2 11 2" xfId="5115"/>
    <cellStyle name="Normal 11 2 11 2 2" xfId="5116"/>
    <cellStyle name="Normal 11 2 11 2 3" xfId="5117"/>
    <cellStyle name="Normal 11 2 11 3" xfId="5118"/>
    <cellStyle name="Normal 11 2 11 4" xfId="5119"/>
    <cellStyle name="Normal 11 2 12" xfId="5120"/>
    <cellStyle name="Normal 11 2 12 2" xfId="5121"/>
    <cellStyle name="Normal 11 2 12 3" xfId="5122"/>
    <cellStyle name="Normal 11 2 13" xfId="5123"/>
    <cellStyle name="Normal 11 2 13 2" xfId="5124"/>
    <cellStyle name="Normal 11 2 13 3" xfId="5125"/>
    <cellStyle name="Normal 11 2 14" xfId="5126"/>
    <cellStyle name="Normal 11 2 15" xfId="5127"/>
    <cellStyle name="Normal 11 2 2" xfId="392"/>
    <cellStyle name="Normal 11 2 2 2" xfId="857"/>
    <cellStyle name="Normal 11 2 2 2 2" xfId="5128"/>
    <cellStyle name="Normal 11 2 2 2 2 2" xfId="5129"/>
    <cellStyle name="Normal 11 2 2 2 2 3" xfId="5130"/>
    <cellStyle name="Normal 11 2 2 2 3" xfId="5131"/>
    <cellStyle name="Normal 11 2 2 2 3 2" xfId="5132"/>
    <cellStyle name="Normal 11 2 2 2 3 3" xfId="5133"/>
    <cellStyle name="Normal 11 2 2 2 4" xfId="5134"/>
    <cellStyle name="Normal 11 2 2 2 5" xfId="5135"/>
    <cellStyle name="Normal 11 2 2 3" xfId="5136"/>
    <cellStyle name="Normal 11 2 2 3 2" xfId="5137"/>
    <cellStyle name="Normal 11 2 2 3 2 2" xfId="5138"/>
    <cellStyle name="Normal 11 2 2 3 2 3" xfId="5139"/>
    <cellStyle name="Normal 11 2 2 3 3" xfId="5140"/>
    <cellStyle name="Normal 11 2 2 3 4" xfId="5141"/>
    <cellStyle name="Normal 11 2 2 4" xfId="5142"/>
    <cellStyle name="Normal 11 2 2 4 2" xfId="5143"/>
    <cellStyle name="Normal 11 2 2 4 2 2" xfId="5144"/>
    <cellStyle name="Normal 11 2 2 4 2 3" xfId="5145"/>
    <cellStyle name="Normal 11 2 2 4 3" xfId="5146"/>
    <cellStyle name="Normal 11 2 2 4 4" xfId="5147"/>
    <cellStyle name="Normal 11 2 2 5" xfId="5148"/>
    <cellStyle name="Normal 11 2 2 5 2" xfId="5149"/>
    <cellStyle name="Normal 11 2 2 5 2 2" xfId="5150"/>
    <cellStyle name="Normal 11 2 2 5 2 3" xfId="5151"/>
    <cellStyle name="Normal 11 2 2 5 3" xfId="5152"/>
    <cellStyle name="Normal 11 2 2 5 4" xfId="5153"/>
    <cellStyle name="Normal 11 2 2 6" xfId="5154"/>
    <cellStyle name="Normal 11 2 2 6 2" xfId="5155"/>
    <cellStyle name="Normal 11 2 2 6 3" xfId="5156"/>
    <cellStyle name="Normal 11 2 2 7" xfId="5157"/>
    <cellStyle name="Normal 11 2 2 7 2" xfId="5158"/>
    <cellStyle name="Normal 11 2 2 7 3" xfId="5159"/>
    <cellStyle name="Normal 11 2 2 8" xfId="5160"/>
    <cellStyle name="Normal 11 2 2 9" xfId="5161"/>
    <cellStyle name="Normal 11 2 3" xfId="393"/>
    <cellStyle name="Normal 11 2 3 2" xfId="5162"/>
    <cellStyle name="Normal 11 2 3 2 2" xfId="5163"/>
    <cellStyle name="Normal 11 2 3 2 2 2" xfId="5164"/>
    <cellStyle name="Normal 11 2 3 2 2 2 2" xfId="5165"/>
    <cellStyle name="Normal 11 2 3 2 2 2 3" xfId="5166"/>
    <cellStyle name="Normal 11 2 3 2 2 3" xfId="5167"/>
    <cellStyle name="Normal 11 2 3 2 2 4" xfId="5168"/>
    <cellStyle name="Normal 11 2 3 2 3" xfId="5169"/>
    <cellStyle name="Normal 11 2 3 2 3 2" xfId="5170"/>
    <cellStyle name="Normal 11 2 3 2 3 3" xfId="5171"/>
    <cellStyle name="Normal 11 2 3 2 4" xfId="5172"/>
    <cellStyle name="Normal 11 2 3 2 5" xfId="5173"/>
    <cellStyle name="Normal 11 2 3 3" xfId="5174"/>
    <cellStyle name="Normal 11 2 3 3 2" xfId="5175"/>
    <cellStyle name="Normal 11 2 3 3 2 2" xfId="5176"/>
    <cellStyle name="Normal 11 2 3 3 2 3" xfId="5177"/>
    <cellStyle name="Normal 11 2 3 3 3" xfId="5178"/>
    <cellStyle name="Normal 11 2 3 3 4" xfId="5179"/>
    <cellStyle name="Normal 11 2 3 4" xfId="5180"/>
    <cellStyle name="Normal 11 2 3 4 2" xfId="5181"/>
    <cellStyle name="Normal 11 2 3 4 3" xfId="5182"/>
    <cellStyle name="Normal 11 2 3 5" xfId="5183"/>
    <cellStyle name="Normal 11 2 3 5 2" xfId="5184"/>
    <cellStyle name="Normal 11 2 3 5 3" xfId="5185"/>
    <cellStyle name="Normal 11 2 3 6" xfId="5186"/>
    <cellStyle name="Normal 11 2 3 6 2" xfId="5187"/>
    <cellStyle name="Normal 11 2 3 6 3" xfId="5188"/>
    <cellStyle name="Normal 11 2 3 7" xfId="5189"/>
    <cellStyle name="Normal 11 2 3 8" xfId="5190"/>
    <cellStyle name="Normal 11 2 4" xfId="394"/>
    <cellStyle name="Normal 11 2 4 2" xfId="5191"/>
    <cellStyle name="Normal 11 2 4 2 2" xfId="5192"/>
    <cellStyle name="Normal 11 2 4 2 3" xfId="5193"/>
    <cellStyle name="Normal 11 2 4 3" xfId="5194"/>
    <cellStyle name="Normal 11 2 4 3 2" xfId="5195"/>
    <cellStyle name="Normal 11 2 4 3 3" xfId="5196"/>
    <cellStyle name="Normal 11 2 4 4" xfId="5197"/>
    <cellStyle name="Normal 11 2 4 4 2" xfId="5198"/>
    <cellStyle name="Normal 11 2 4 4 3" xfId="5199"/>
    <cellStyle name="Normal 11 2 4 5" xfId="5200"/>
    <cellStyle name="Normal 11 2 4 6" xfId="5201"/>
    <cellStyle name="Normal 11 2 5" xfId="395"/>
    <cellStyle name="Normal 11 2 5 2" xfId="5202"/>
    <cellStyle name="Normal 11 2 5 2 2" xfId="5203"/>
    <cellStyle name="Normal 11 2 5 2 3" xfId="5204"/>
    <cellStyle name="Normal 11 2 5 3" xfId="5205"/>
    <cellStyle name="Normal 11 2 5 4" xfId="5206"/>
    <cellStyle name="Normal 11 2 6" xfId="725"/>
    <cellStyle name="Normal 11 2 6 2" xfId="5207"/>
    <cellStyle name="Normal 11 2 6 2 2" xfId="5208"/>
    <cellStyle name="Normal 11 2 6 2 3" xfId="5209"/>
    <cellStyle name="Normal 11 2 6 3" xfId="5210"/>
    <cellStyle name="Normal 11 2 6 4" xfId="5211"/>
    <cellStyle name="Normal 11 2 7" xfId="5212"/>
    <cellStyle name="Normal 11 2 7 2" xfId="5213"/>
    <cellStyle name="Normal 11 2 7 2 2" xfId="5214"/>
    <cellStyle name="Normal 11 2 7 2 3" xfId="5215"/>
    <cellStyle name="Normal 11 2 7 3" xfId="5216"/>
    <cellStyle name="Normal 11 2 7 4" xfId="5217"/>
    <cellStyle name="Normal 11 2 8" xfId="5218"/>
    <cellStyle name="Normal 11 2 8 2" xfId="5219"/>
    <cellStyle name="Normal 11 2 8 2 2" xfId="5220"/>
    <cellStyle name="Normal 11 2 8 2 3" xfId="5221"/>
    <cellStyle name="Normal 11 2 8 3" xfId="5222"/>
    <cellStyle name="Normal 11 2 8 4" xfId="5223"/>
    <cellStyle name="Normal 11 2 9" xfId="5224"/>
    <cellStyle name="Normal 11 2 9 2" xfId="5225"/>
    <cellStyle name="Normal 11 2 9 2 2" xfId="5226"/>
    <cellStyle name="Normal 11 2 9 2 3" xfId="5227"/>
    <cellStyle name="Normal 11 2 9 3" xfId="5228"/>
    <cellStyle name="Normal 11 2 9 4" xfId="5229"/>
    <cellStyle name="Normal 11 2_T_B1.2" xfId="858"/>
    <cellStyle name="Normal 11 3" xfId="754"/>
    <cellStyle name="Normal 11 3 2" xfId="1296"/>
    <cellStyle name="Normal 11 3 2 2" xfId="1297"/>
    <cellStyle name="Normal 11 3 3" xfId="1298"/>
    <cellStyle name="Normal 11 3 4" xfId="1295"/>
    <cellStyle name="Normal 11 3 5" xfId="5231"/>
    <cellStyle name="Normal 11 3 6" xfId="5232"/>
    <cellStyle name="Normal 11 3 7" xfId="5230"/>
    <cellStyle name="Normal 11 4" xfId="1299"/>
    <cellStyle name="Normal 11 4 2" xfId="1300"/>
    <cellStyle name="Normal 11 4 2 2" xfId="1301"/>
    <cellStyle name="Normal 11 4 3" xfId="1302"/>
    <cellStyle name="Normal 11 4 4" xfId="5234"/>
    <cellStyle name="Normal 11 4 5" xfId="5235"/>
    <cellStyle name="Normal 11 4 6" xfId="5236"/>
    <cellStyle name="Normal 11 4 7" xfId="5233"/>
    <cellStyle name="Normal 11 5" xfId="5237"/>
    <cellStyle name="Normal 11 5 2" xfId="5238"/>
    <cellStyle name="Normal 11 5 2 2" xfId="5239"/>
    <cellStyle name="Normal 11 5 2 3" xfId="5240"/>
    <cellStyle name="Normal 11 5 3" xfId="5241"/>
    <cellStyle name="Normal 11 5 3 2" xfId="5242"/>
    <cellStyle name="Normal 11 5 3 3" xfId="5243"/>
    <cellStyle name="Normal 11 5 4" xfId="5244"/>
    <cellStyle name="Normal 11 5 5" xfId="5245"/>
    <cellStyle name="Normal 11 6" xfId="5246"/>
    <cellStyle name="Normal 11 6 2" xfId="5247"/>
    <cellStyle name="Normal 11 6 2 2" xfId="5248"/>
    <cellStyle name="Normal 11 6 2 2 2" xfId="5249"/>
    <cellStyle name="Normal 11 6 2 2 3" xfId="5250"/>
    <cellStyle name="Normal 11 6 2 3" xfId="5251"/>
    <cellStyle name="Normal 11 6 2 3 2" xfId="5252"/>
    <cellStyle name="Normal 11 6 2 3 3" xfId="5253"/>
    <cellStyle name="Normal 11 6 2 4" xfId="5254"/>
    <cellStyle name="Normal 11 6 2 5" xfId="5255"/>
    <cellStyle name="Normal 11 6 3" xfId="5256"/>
    <cellStyle name="Normal 11 6 3 2" xfId="5257"/>
    <cellStyle name="Normal 11 6 3 2 2" xfId="5258"/>
    <cellStyle name="Normal 11 6 3 2 3" xfId="5259"/>
    <cellStyle name="Normal 11 6 3 3" xfId="5260"/>
    <cellStyle name="Normal 11 6 3 4" xfId="5261"/>
    <cellStyle name="Normal 11 6 4" xfId="5262"/>
    <cellStyle name="Normal 11 6 4 2" xfId="5263"/>
    <cellStyle name="Normal 11 6 4 2 2" xfId="5264"/>
    <cellStyle name="Normal 11 6 4 2 3" xfId="5265"/>
    <cellStyle name="Normal 11 6 4 3" xfId="5266"/>
    <cellStyle name="Normal 11 6 4 4" xfId="5267"/>
    <cellStyle name="Normal 11 6 5" xfId="5268"/>
    <cellStyle name="Normal 11 6 5 2" xfId="5269"/>
    <cellStyle name="Normal 11 6 5 3" xfId="5270"/>
    <cellStyle name="Normal 11 6 6" xfId="5271"/>
    <cellStyle name="Normal 11 6 7" xfId="5272"/>
    <cellStyle name="Normal 11 7" xfId="5273"/>
    <cellStyle name="Normal 11 7 2" xfId="5274"/>
    <cellStyle name="Normal 11 7 2 2" xfId="5275"/>
    <cellStyle name="Normal 11 7 2 3" xfId="5276"/>
    <cellStyle name="Normal 11 8" xfId="5277"/>
    <cellStyle name="Normal 11 8 2" xfId="5278"/>
    <cellStyle name="Normal 11 8 3" xfId="5279"/>
    <cellStyle name="Normal 11 9" xfId="5280"/>
    <cellStyle name="Normal 11 9 2" xfId="5281"/>
    <cellStyle name="Normal 11 9 3" xfId="5282"/>
    <cellStyle name="Normal 11_T_B1.2" xfId="859"/>
    <cellStyle name="Normal 12" xfId="396"/>
    <cellStyle name="Normal 12 2" xfId="1303"/>
    <cellStyle name="Normal 12 2 2" xfId="5284"/>
    <cellStyle name="Normal 12 2 3" xfId="5283"/>
    <cellStyle name="Normal 12 3" xfId="1304"/>
    <cellStyle name="Normal 13" xfId="397"/>
    <cellStyle name="Normal 13 10" xfId="5285"/>
    <cellStyle name="Normal 13 10 2" xfId="5286"/>
    <cellStyle name="Normal 13 10 2 2" xfId="5287"/>
    <cellStyle name="Normal 13 10 2 3" xfId="5288"/>
    <cellStyle name="Normal 13 10 3" xfId="5289"/>
    <cellStyle name="Normal 13 10 4" xfId="5290"/>
    <cellStyle name="Normal 13 11" xfId="5291"/>
    <cellStyle name="Normal 13 11 2" xfId="5292"/>
    <cellStyle name="Normal 13 11 3" xfId="5293"/>
    <cellStyle name="Normal 13 12" xfId="5294"/>
    <cellStyle name="Normal 13 12 2" xfId="5295"/>
    <cellStyle name="Normal 13 12 3" xfId="5296"/>
    <cellStyle name="Normal 13 13" xfId="5297"/>
    <cellStyle name="Normal 13 2" xfId="722"/>
    <cellStyle name="Normal 13 2 10" xfId="5298"/>
    <cellStyle name="Normal 13 2 10 2" xfId="5299"/>
    <cellStyle name="Normal 13 2 10 3" xfId="5300"/>
    <cellStyle name="Normal 13 2 11" xfId="5301"/>
    <cellStyle name="Normal 13 2 11 2" xfId="5302"/>
    <cellStyle name="Normal 13 2 11 3" xfId="5303"/>
    <cellStyle name="Normal 13 2 12" xfId="5304"/>
    <cellStyle name="Normal 13 2 13" xfId="5305"/>
    <cellStyle name="Normal 13 2 2" xfId="5306"/>
    <cellStyle name="Normal 13 2 2 2" xfId="5307"/>
    <cellStyle name="Normal 13 2 2 2 2" xfId="5308"/>
    <cellStyle name="Normal 13 2 2 2 2 2" xfId="5309"/>
    <cellStyle name="Normal 13 2 2 2 2 3" xfId="5310"/>
    <cellStyle name="Normal 13 2 2 2 3" xfId="5311"/>
    <cellStyle name="Normal 13 2 2 2 3 2" xfId="5312"/>
    <cellStyle name="Normal 13 2 2 2 3 3" xfId="5313"/>
    <cellStyle name="Normal 13 2 2 2 4" xfId="5314"/>
    <cellStyle name="Normal 13 2 2 2 5" xfId="5315"/>
    <cellStyle name="Normal 13 2 2 3" xfId="5316"/>
    <cellStyle name="Normal 13 2 2 3 2" xfId="5317"/>
    <cellStyle name="Normal 13 2 2 3 2 2" xfId="5318"/>
    <cellStyle name="Normal 13 2 2 3 2 3" xfId="5319"/>
    <cellStyle name="Normal 13 2 2 3 3" xfId="5320"/>
    <cellStyle name="Normal 13 2 2 3 4" xfId="5321"/>
    <cellStyle name="Normal 13 2 2 4" xfId="5322"/>
    <cellStyle name="Normal 13 2 2 4 2" xfId="5323"/>
    <cellStyle name="Normal 13 2 2 4 2 2" xfId="5324"/>
    <cellStyle name="Normal 13 2 2 4 2 3" xfId="5325"/>
    <cellStyle name="Normal 13 2 2 4 3" xfId="5326"/>
    <cellStyle name="Normal 13 2 2 4 4" xfId="5327"/>
    <cellStyle name="Normal 13 2 2 5" xfId="5328"/>
    <cellStyle name="Normal 13 2 2 5 2" xfId="5329"/>
    <cellStyle name="Normal 13 2 2 5 2 2" xfId="5330"/>
    <cellStyle name="Normal 13 2 2 5 2 3" xfId="5331"/>
    <cellStyle name="Normal 13 2 2 5 3" xfId="5332"/>
    <cellStyle name="Normal 13 2 2 5 4" xfId="5333"/>
    <cellStyle name="Normal 13 2 2 6" xfId="5334"/>
    <cellStyle name="Normal 13 2 2 6 2" xfId="5335"/>
    <cellStyle name="Normal 13 2 2 6 3" xfId="5336"/>
    <cellStyle name="Normal 13 2 2 7" xfId="5337"/>
    <cellStyle name="Normal 13 2 2 7 2" xfId="5338"/>
    <cellStyle name="Normal 13 2 2 7 3" xfId="5339"/>
    <cellStyle name="Normal 13 2 2 8" xfId="5340"/>
    <cellStyle name="Normal 13 2 2 9" xfId="5341"/>
    <cellStyle name="Normal 13 2 3" xfId="5342"/>
    <cellStyle name="Normal 13 2 3 2" xfId="5343"/>
    <cellStyle name="Normal 13 2 3 2 2" xfId="5344"/>
    <cellStyle name="Normal 13 2 3 2 2 2" xfId="5345"/>
    <cellStyle name="Normal 13 2 3 2 2 3" xfId="5346"/>
    <cellStyle name="Normal 13 2 3 2 3" xfId="5347"/>
    <cellStyle name="Normal 13 2 3 2 3 2" xfId="5348"/>
    <cellStyle name="Normal 13 2 3 2 3 3" xfId="5349"/>
    <cellStyle name="Normal 13 2 3 2 4" xfId="5350"/>
    <cellStyle name="Normal 13 2 3 2 5" xfId="5351"/>
    <cellStyle name="Normal 13 2 3 3" xfId="5352"/>
    <cellStyle name="Normal 13 2 3 3 2" xfId="5353"/>
    <cellStyle name="Normal 13 2 3 3 2 2" xfId="5354"/>
    <cellStyle name="Normal 13 2 3 3 2 3" xfId="5355"/>
    <cellStyle name="Normal 13 2 3 3 3" xfId="5356"/>
    <cellStyle name="Normal 13 2 3 3 4" xfId="5357"/>
    <cellStyle name="Normal 13 2 3 4" xfId="5358"/>
    <cellStyle name="Normal 13 2 3 4 2" xfId="5359"/>
    <cellStyle name="Normal 13 2 3 4 3" xfId="5360"/>
    <cellStyle name="Normal 13 2 3 5" xfId="5361"/>
    <cellStyle name="Normal 13 2 3 5 2" xfId="5362"/>
    <cellStyle name="Normal 13 2 3 5 3" xfId="5363"/>
    <cellStyle name="Normal 13 2 3 6" xfId="5364"/>
    <cellStyle name="Normal 13 2 3 6 2" xfId="5365"/>
    <cellStyle name="Normal 13 2 3 6 3" xfId="5366"/>
    <cellStyle name="Normal 13 2 3 7" xfId="5367"/>
    <cellStyle name="Normal 13 2 3 8" xfId="5368"/>
    <cellStyle name="Normal 13 2 4" xfId="5369"/>
    <cellStyle name="Normal 13 2 4 2" xfId="5370"/>
    <cellStyle name="Normal 13 2 4 2 2" xfId="5371"/>
    <cellStyle name="Normal 13 2 4 2 3" xfId="5372"/>
    <cellStyle name="Normal 13 2 4 3" xfId="5373"/>
    <cellStyle name="Normal 13 2 4 3 2" xfId="5374"/>
    <cellStyle name="Normal 13 2 4 3 3" xfId="5375"/>
    <cellStyle name="Normal 13 2 4 4" xfId="5376"/>
    <cellStyle name="Normal 13 2 4 5" xfId="5377"/>
    <cellStyle name="Normal 13 2 5" xfId="5378"/>
    <cellStyle name="Normal 13 2 5 2" xfId="5379"/>
    <cellStyle name="Normal 13 2 5 2 2" xfId="5380"/>
    <cellStyle name="Normal 13 2 5 2 3" xfId="5381"/>
    <cellStyle name="Normal 13 2 5 3" xfId="5382"/>
    <cellStyle name="Normal 13 2 5 4" xfId="5383"/>
    <cellStyle name="Normal 13 2 6" xfId="5384"/>
    <cellStyle name="Normal 13 2 6 2" xfId="5385"/>
    <cellStyle name="Normal 13 2 6 2 2" xfId="5386"/>
    <cellStyle name="Normal 13 2 6 2 3" xfId="5387"/>
    <cellStyle name="Normal 13 2 6 3" xfId="5388"/>
    <cellStyle name="Normal 13 2 6 4" xfId="5389"/>
    <cellStyle name="Normal 13 2 7" xfId="5390"/>
    <cellStyle name="Normal 13 2 7 2" xfId="5391"/>
    <cellStyle name="Normal 13 2 7 2 2" xfId="5392"/>
    <cellStyle name="Normal 13 2 7 2 3" xfId="5393"/>
    <cellStyle name="Normal 13 2 7 3" xfId="5394"/>
    <cellStyle name="Normal 13 2 7 4" xfId="5395"/>
    <cellStyle name="Normal 13 2 8" xfId="5396"/>
    <cellStyle name="Normal 13 2 8 2" xfId="5397"/>
    <cellStyle name="Normal 13 2 8 2 2" xfId="5398"/>
    <cellStyle name="Normal 13 2 8 2 3" xfId="5399"/>
    <cellStyle name="Normal 13 2 8 3" xfId="5400"/>
    <cellStyle name="Normal 13 2 8 4" xfId="5401"/>
    <cellStyle name="Normal 13 2 9" xfId="5402"/>
    <cellStyle name="Normal 13 2 9 2" xfId="5403"/>
    <cellStyle name="Normal 13 2 9 2 2" xfId="5404"/>
    <cellStyle name="Normal 13 2 9 2 3" xfId="5405"/>
    <cellStyle name="Normal 13 2 9 3" xfId="5406"/>
    <cellStyle name="Normal 13 2 9 4" xfId="5407"/>
    <cellStyle name="Normal 13 3" xfId="860"/>
    <cellStyle name="Normal 13 3 10" xfId="5408"/>
    <cellStyle name="Normal 13 3 2" xfId="5409"/>
    <cellStyle name="Normal 13 3 2 2" xfId="5410"/>
    <cellStyle name="Normal 13 3 2 2 2" xfId="5411"/>
    <cellStyle name="Normal 13 3 2 2 3" xfId="5412"/>
    <cellStyle name="Normal 13 3 2 3" xfId="5413"/>
    <cellStyle name="Normal 13 3 2 3 2" xfId="5414"/>
    <cellStyle name="Normal 13 3 2 3 3" xfId="5415"/>
    <cellStyle name="Normal 13 3 2 4" xfId="5416"/>
    <cellStyle name="Normal 13 3 2 5" xfId="5417"/>
    <cellStyle name="Normal 13 3 3" xfId="5418"/>
    <cellStyle name="Normal 13 3 3 2" xfId="5419"/>
    <cellStyle name="Normal 13 3 3 3" xfId="5420"/>
    <cellStyle name="Normal 13 3 3 4" xfId="5421"/>
    <cellStyle name="Normal 13 3 4" xfId="5422"/>
    <cellStyle name="Normal 13 3 4 2" xfId="5423"/>
    <cellStyle name="Normal 13 3 4 2 2" xfId="5424"/>
    <cellStyle name="Normal 13 3 4 2 3" xfId="5425"/>
    <cellStyle name="Normal 13 3 4 3" xfId="5426"/>
    <cellStyle name="Normal 13 3 4 4" xfId="5427"/>
    <cellStyle name="Normal 13 3 5" xfId="5428"/>
    <cellStyle name="Normal 13 3 5 2" xfId="5429"/>
    <cellStyle name="Normal 13 3 5 3" xfId="5430"/>
    <cellStyle name="Normal 13 3 6" xfId="5431"/>
    <cellStyle name="Normal 13 3 6 2" xfId="5432"/>
    <cellStyle name="Normal 13 3 6 3" xfId="5433"/>
    <cellStyle name="Normal 13 3 7" xfId="5434"/>
    <cellStyle name="Normal 13 3 7 2" xfId="5435"/>
    <cellStyle name="Normal 13 3 7 3" xfId="5436"/>
    <cellStyle name="Normal 13 3 8" xfId="5437"/>
    <cellStyle name="Normal 13 3 9" xfId="5438"/>
    <cellStyle name="Normal 13 4" xfId="1305"/>
    <cellStyle name="Normal 13 4 2" xfId="5439"/>
    <cellStyle name="Normal 13 4 3" xfId="5440"/>
    <cellStyle name="Normal 13 4 3 2" xfId="5441"/>
    <cellStyle name="Normal 13 4 3 3" xfId="5442"/>
    <cellStyle name="Normal 13 5" xfId="5443"/>
    <cellStyle name="Normal 13 5 2" xfId="5444"/>
    <cellStyle name="Normal 13 5 2 2" xfId="5445"/>
    <cellStyle name="Normal 13 5 2 3" xfId="5446"/>
    <cellStyle name="Normal 13 5 3" xfId="5447"/>
    <cellStyle name="Normal 13 5 3 2" xfId="5448"/>
    <cellStyle name="Normal 13 5 3 3" xfId="5449"/>
    <cellStyle name="Normal 13 5 4" xfId="5450"/>
    <cellStyle name="Normal 13 5 5" xfId="5451"/>
    <cellStyle name="Normal 13 6" xfId="5452"/>
    <cellStyle name="Normal 13 6 2" xfId="5453"/>
    <cellStyle name="Normal 13 6 2 2" xfId="5454"/>
    <cellStyle name="Normal 13 6 2 3" xfId="5455"/>
    <cellStyle name="Normal 13 6 3" xfId="5456"/>
    <cellStyle name="Normal 13 6 4" xfId="5457"/>
    <cellStyle name="Normal 13 7" xfId="5458"/>
    <cellStyle name="Normal 13 7 2" xfId="5459"/>
    <cellStyle name="Normal 13 7 2 2" xfId="5460"/>
    <cellStyle name="Normal 13 7 2 3" xfId="5461"/>
    <cellStyle name="Normal 13 7 3" xfId="5462"/>
    <cellStyle name="Normal 13 7 4" xfId="5463"/>
    <cellStyle name="Normal 13 8" xfId="5464"/>
    <cellStyle name="Normal 13 8 2" xfId="5465"/>
    <cellStyle name="Normal 13 8 2 2" xfId="5466"/>
    <cellStyle name="Normal 13 8 2 3" xfId="5467"/>
    <cellStyle name="Normal 13 8 3" xfId="5468"/>
    <cellStyle name="Normal 13 8 4" xfId="5469"/>
    <cellStyle name="Normal 13 9" xfId="5470"/>
    <cellStyle name="Normal 13 9 2" xfId="5471"/>
    <cellStyle name="Normal 13 9 2 2" xfId="5472"/>
    <cellStyle name="Normal 13 9 2 3" xfId="5473"/>
    <cellStyle name="Normal 13 9 3" xfId="5474"/>
    <cellStyle name="Normal 13 9 4" xfId="5475"/>
    <cellStyle name="Normal 14" xfId="1306"/>
    <cellStyle name="Normal 14 10" xfId="5477"/>
    <cellStyle name="Normal 14 10 2" xfId="5478"/>
    <cellStyle name="Normal 14 10 3" xfId="5479"/>
    <cellStyle name="Normal 14 11" xfId="5480"/>
    <cellStyle name="Normal 14 11 2" xfId="5481"/>
    <cellStyle name="Normal 14 11 3" xfId="5482"/>
    <cellStyle name="Normal 14 12" xfId="5483"/>
    <cellStyle name="Normal 14 13" xfId="5476"/>
    <cellStyle name="Normal 14 2" xfId="657"/>
    <cellStyle name="Normal 14 2 2" xfId="1307"/>
    <cellStyle name="Normal 14 2 2 2" xfId="5485"/>
    <cellStyle name="Normal 14 2 2 2 2" xfId="5486"/>
    <cellStyle name="Normal 14 2 2 2 3" xfId="5487"/>
    <cellStyle name="Normal 14 2 2 3" xfId="5488"/>
    <cellStyle name="Normal 14 2 2 3 2" xfId="5489"/>
    <cellStyle name="Normal 14 2 2 3 3" xfId="5490"/>
    <cellStyle name="Normal 14 2 2 4" xfId="5491"/>
    <cellStyle name="Normal 14 2 2 5" xfId="5492"/>
    <cellStyle name="Normal 14 2 2 6" xfId="5484"/>
    <cellStyle name="Normal 14 2 3" xfId="5493"/>
    <cellStyle name="Normal 14 2 3 2" xfId="5494"/>
    <cellStyle name="Normal 14 2 3 2 2" xfId="5495"/>
    <cellStyle name="Normal 14 2 3 2 3" xfId="5496"/>
    <cellStyle name="Normal 14 2 3 3" xfId="5497"/>
    <cellStyle name="Normal 14 2 3 3 2" xfId="5498"/>
    <cellStyle name="Normal 14 2 3 3 3" xfId="5499"/>
    <cellStyle name="Normal 14 2 3 4" xfId="5500"/>
    <cellStyle name="Normal 14 2 3 5" xfId="5501"/>
    <cellStyle name="Normal 14 2 4" xfId="5502"/>
    <cellStyle name="Normal 14 2 4 2" xfId="5503"/>
    <cellStyle name="Normal 14 2 5" xfId="5504"/>
    <cellStyle name="Normal 14 2 5 2" xfId="5505"/>
    <cellStyle name="Normal 14 2 5 2 2" xfId="5506"/>
    <cellStyle name="Normal 14 2 5 2 3" xfId="5507"/>
    <cellStyle name="Normal 14 2 5 3" xfId="5508"/>
    <cellStyle name="Normal 14 2 5 4" xfId="5509"/>
    <cellStyle name="Normal 14 2 6" xfId="5510"/>
    <cellStyle name="Normal 14 2 6 2" xfId="5511"/>
    <cellStyle name="Normal 14 2 6 3" xfId="5512"/>
    <cellStyle name="Normal 14 2 7" xfId="5513"/>
    <cellStyle name="Normal 14 2 7 2" xfId="5514"/>
    <cellStyle name="Normal 14 2 7 3" xfId="5515"/>
    <cellStyle name="Normal 14 2 8" xfId="5516"/>
    <cellStyle name="Normal 14 2 8 2" xfId="5517"/>
    <cellStyle name="Normal 14 2 8 3" xfId="5518"/>
    <cellStyle name="Normal 14 3" xfId="2734"/>
    <cellStyle name="Normal 14 3 2" xfId="5520"/>
    <cellStyle name="Normal 14 3 3" xfId="5521"/>
    <cellStyle name="Normal 14 3 3 2" xfId="5522"/>
    <cellStyle name="Normal 14 3 3 3" xfId="5523"/>
    <cellStyle name="Normal 14 3 4" xfId="5524"/>
    <cellStyle name="Normal 14 3 5" xfId="5525"/>
    <cellStyle name="Normal 14 3 6" xfId="5519"/>
    <cellStyle name="Normal 14 4" xfId="5526"/>
    <cellStyle name="Normal 14 4 2" xfId="5527"/>
    <cellStyle name="Normal 14 4 2 2" xfId="5528"/>
    <cellStyle name="Normal 14 4 2 3" xfId="5529"/>
    <cellStyle name="Normal 14 4 3" xfId="5530"/>
    <cellStyle name="Normal 14 4 3 2" xfId="5531"/>
    <cellStyle name="Normal 14 4 3 3" xfId="5532"/>
    <cellStyle name="Normal 14 4 4" xfId="5533"/>
    <cellStyle name="Normal 14 4 5" xfId="5534"/>
    <cellStyle name="Normal 14 5" xfId="5535"/>
    <cellStyle name="Normal 14 5 2" xfId="5536"/>
    <cellStyle name="Normal 14 5 2 2" xfId="5537"/>
    <cellStyle name="Normal 14 5 2 3" xfId="5538"/>
    <cellStyle name="Normal 14 5 3" xfId="5539"/>
    <cellStyle name="Normal 14 5 4" xfId="5540"/>
    <cellStyle name="Normal 14 6" xfId="5541"/>
    <cellStyle name="Normal 14 6 2" xfId="5542"/>
    <cellStyle name="Normal 14 6 2 2" xfId="5543"/>
    <cellStyle name="Normal 14 6 2 3" xfId="5544"/>
    <cellStyle name="Normal 14 6 3" xfId="5545"/>
    <cellStyle name="Normal 14 6 4" xfId="5546"/>
    <cellStyle name="Normal 14 7" xfId="5547"/>
    <cellStyle name="Normal 14 7 2" xfId="5548"/>
    <cellStyle name="Normal 14 7 2 2" xfId="5549"/>
    <cellStyle name="Normal 14 7 2 3" xfId="5550"/>
    <cellStyle name="Normal 14 7 3" xfId="5551"/>
    <cellStyle name="Normal 14 7 4" xfId="5552"/>
    <cellStyle name="Normal 14 8" xfId="5553"/>
    <cellStyle name="Normal 14 8 2" xfId="5554"/>
    <cellStyle name="Normal 14 8 2 2" xfId="5555"/>
    <cellStyle name="Normal 14 8 2 3" xfId="5556"/>
    <cellStyle name="Normal 14 8 3" xfId="5557"/>
    <cellStyle name="Normal 14 8 4" xfId="5558"/>
    <cellStyle name="Normal 14 9" xfId="5559"/>
    <cellStyle name="Normal 14 9 2" xfId="5560"/>
    <cellStyle name="Normal 14 9 3" xfId="5561"/>
    <cellStyle name="Normal 15" xfId="1308"/>
    <cellStyle name="Normal 15 10" xfId="5562"/>
    <cellStyle name="Normal 15 10 2" xfId="5563"/>
    <cellStyle name="Normal 15 10 3" xfId="5564"/>
    <cellStyle name="Normal 15 11" xfId="5565"/>
    <cellStyle name="Normal 15 11 2" xfId="5566"/>
    <cellStyle name="Normal 15 11 3" xfId="5567"/>
    <cellStyle name="Normal 15 12" xfId="5568"/>
    <cellStyle name="Normal 15 13" xfId="5569"/>
    <cellStyle name="Normal 15 2" xfId="5570"/>
    <cellStyle name="Normal 15 2 10" xfId="5571"/>
    <cellStyle name="Normal 15 2 2" xfId="5572"/>
    <cellStyle name="Normal 15 2 2 2" xfId="5573"/>
    <cellStyle name="Normal 15 2 2 2 2" xfId="5574"/>
    <cellStyle name="Normal 15 2 2 2 3" xfId="5575"/>
    <cellStyle name="Normal 15 2 2 3" xfId="5576"/>
    <cellStyle name="Normal 15 2 2 3 2" xfId="5577"/>
    <cellStyle name="Normal 15 2 2 3 3" xfId="5578"/>
    <cellStyle name="Normal 15 2 2 4" xfId="5579"/>
    <cellStyle name="Normal 15 2 2 5" xfId="5580"/>
    <cellStyle name="Normal 15 2 3" xfId="5581"/>
    <cellStyle name="Normal 15 2 3 2" xfId="5582"/>
    <cellStyle name="Normal 15 2 3 3" xfId="5583"/>
    <cellStyle name="Normal 15 2 3 4" xfId="5584"/>
    <cellStyle name="Normal 15 2 4" xfId="5585"/>
    <cellStyle name="Normal 15 2 4 2" xfId="5586"/>
    <cellStyle name="Normal 15 2 4 2 2" xfId="5587"/>
    <cellStyle name="Normal 15 2 4 2 3" xfId="5588"/>
    <cellStyle name="Normal 15 2 4 3" xfId="5589"/>
    <cellStyle name="Normal 15 2 4 4" xfId="5590"/>
    <cellStyle name="Normal 15 2 5" xfId="5591"/>
    <cellStyle name="Normal 15 2 5 2" xfId="5592"/>
    <cellStyle name="Normal 15 2 5 3" xfId="5593"/>
    <cellStyle name="Normal 15 2 6" xfId="5594"/>
    <cellStyle name="Normal 15 2 6 2" xfId="5595"/>
    <cellStyle name="Normal 15 2 6 3" xfId="5596"/>
    <cellStyle name="Normal 15 2 7" xfId="5597"/>
    <cellStyle name="Normal 15 2 7 2" xfId="5598"/>
    <cellStyle name="Normal 15 2 7 3" xfId="5599"/>
    <cellStyle name="Normal 15 2 8" xfId="5600"/>
    <cellStyle name="Normal 15 2 8 2" xfId="5601"/>
    <cellStyle name="Normal 15 2 8 3" xfId="5602"/>
    <cellStyle name="Normal 15 2 9" xfId="5603"/>
    <cellStyle name="Normal 15 3" xfId="5604"/>
    <cellStyle name="Normal 15 3 2" xfId="5605"/>
    <cellStyle name="Normal 15 3 2 2" xfId="5606"/>
    <cellStyle name="Normal 15 3 2 3" xfId="5607"/>
    <cellStyle name="Normal 15 3 2 4" xfId="5608"/>
    <cellStyle name="Normal 15 3 3" xfId="5609"/>
    <cellStyle name="Normal 15 3 3 2" xfId="5610"/>
    <cellStyle name="Normal 15 3 3 3" xfId="5611"/>
    <cellStyle name="Normal 15 3 4" xfId="5612"/>
    <cellStyle name="Normal 15 3 5" xfId="5613"/>
    <cellStyle name="Normal 15 4" xfId="5614"/>
    <cellStyle name="Normal 15 4 2" xfId="5615"/>
    <cellStyle name="Normal 15 4 2 2" xfId="5616"/>
    <cellStyle name="Normal 15 4 2 3" xfId="5617"/>
    <cellStyle name="Normal 15 4 3" xfId="5618"/>
    <cellStyle name="Normal 15 4 3 2" xfId="5619"/>
    <cellStyle name="Normal 15 4 3 3" xfId="5620"/>
    <cellStyle name="Normal 15 4 4" xfId="5621"/>
    <cellStyle name="Normal 15 4 5" xfId="5622"/>
    <cellStyle name="Normal 15 5" xfId="5623"/>
    <cellStyle name="Normal 15 5 2" xfId="5624"/>
    <cellStyle name="Normal 15 5 2 2" xfId="5625"/>
    <cellStyle name="Normal 15 5 2 3" xfId="5626"/>
    <cellStyle name="Normal 15 5 3" xfId="5627"/>
    <cellStyle name="Normal 15 5 4" xfId="5628"/>
    <cellStyle name="Normal 15 6" xfId="5629"/>
    <cellStyle name="Normal 15 6 2" xfId="5630"/>
    <cellStyle name="Normal 15 6 2 2" xfId="5631"/>
    <cellStyle name="Normal 15 6 2 3" xfId="5632"/>
    <cellStyle name="Normal 15 6 3" xfId="5633"/>
    <cellStyle name="Normal 15 6 4" xfId="5634"/>
    <cellStyle name="Normal 15 7" xfId="5635"/>
    <cellStyle name="Normal 15 7 2" xfId="5636"/>
    <cellStyle name="Normal 15 7 2 2" xfId="5637"/>
    <cellStyle name="Normal 15 7 2 3" xfId="5638"/>
    <cellStyle name="Normal 15 7 3" xfId="5639"/>
    <cellStyle name="Normal 15 7 4" xfId="5640"/>
    <cellStyle name="Normal 15 8" xfId="5641"/>
    <cellStyle name="Normal 15 8 2" xfId="5642"/>
    <cellStyle name="Normal 15 8 2 2" xfId="5643"/>
    <cellStyle name="Normal 15 8 2 3" xfId="5644"/>
    <cellStyle name="Normal 15 8 3" xfId="5645"/>
    <cellStyle name="Normal 15 8 4" xfId="5646"/>
    <cellStyle name="Normal 15 9" xfId="5647"/>
    <cellStyle name="Normal 15 9 2" xfId="5648"/>
    <cellStyle name="Normal 15 9 2 2" xfId="5649"/>
    <cellStyle name="Normal 15 9 2 3" xfId="5650"/>
    <cellStyle name="Normal 15 9 3" xfId="5651"/>
    <cellStyle name="Normal 15 9 4" xfId="5652"/>
    <cellStyle name="Normal 16" xfId="1309"/>
    <cellStyle name="Normal 16 10" xfId="5654"/>
    <cellStyle name="Normal 16 10 2" xfId="5655"/>
    <cellStyle name="Normal 16 10 3" xfId="5656"/>
    <cellStyle name="Normal 16 11" xfId="5653"/>
    <cellStyle name="Normal 16 2" xfId="5657"/>
    <cellStyle name="Normal 16 2 2" xfId="5658"/>
    <cellStyle name="Normal 16 2 2 2" xfId="5659"/>
    <cellStyle name="Normal 16 2 2 2 2" xfId="5660"/>
    <cellStyle name="Normal 16 2 2 2 3" xfId="5661"/>
    <cellStyle name="Normal 16 2 2 3" xfId="5662"/>
    <cellStyle name="Normal 16 2 2 3 2" xfId="5663"/>
    <cellStyle name="Normal 16 2 2 3 3" xfId="5664"/>
    <cellStyle name="Normal 16 2 2 4" xfId="5665"/>
    <cellStyle name="Normal 16 2 2 5" xfId="5666"/>
    <cellStyle name="Normal 16 2 3" xfId="5667"/>
    <cellStyle name="Normal 16 2 3 2" xfId="5668"/>
    <cellStyle name="Normal 16 2 3 2 2" xfId="5669"/>
    <cellStyle name="Normal 16 2 3 2 3" xfId="5670"/>
    <cellStyle name="Normal 16 2 3 3" xfId="5671"/>
    <cellStyle name="Normal 16 2 3 4" xfId="5672"/>
    <cellStyle name="Normal 16 2 4" xfId="5673"/>
    <cellStyle name="Normal 16 2 4 2" xfId="5674"/>
    <cellStyle name="Normal 16 2 4 3" xfId="5675"/>
    <cellStyle name="Normal 16 2 5" xfId="5676"/>
    <cellStyle name="Normal 16 2 5 2" xfId="5677"/>
    <cellStyle name="Normal 16 2 5 3" xfId="5678"/>
    <cellStyle name="Normal 16 2 6" xfId="5679"/>
    <cellStyle name="Normal 16 2 6 2" xfId="5680"/>
    <cellStyle name="Normal 16 2 6 3" xfId="5681"/>
    <cellStyle name="Normal 16 2 7" xfId="5682"/>
    <cellStyle name="Normal 16 2 7 2" xfId="5683"/>
    <cellStyle name="Normal 16 2 7 3" xfId="5684"/>
    <cellStyle name="Normal 16 2 8" xfId="5685"/>
    <cellStyle name="Normal 16 2 9" xfId="5686"/>
    <cellStyle name="Normal 16 3" xfId="5687"/>
    <cellStyle name="Normal 16 3 2" xfId="5688"/>
    <cellStyle name="Normal 16 3 2 2" xfId="5689"/>
    <cellStyle name="Normal 16 3 2 3" xfId="5690"/>
    <cellStyle name="Normal 16 3 3" xfId="5691"/>
    <cellStyle name="Normal 16 3 3 2" xfId="5692"/>
    <cellStyle name="Normal 16 3 3 3" xfId="5693"/>
    <cellStyle name="Normal 16 3 4" xfId="5694"/>
    <cellStyle name="Normal 16 3 5" xfId="5695"/>
    <cellStyle name="Normal 16 4" xfId="5696"/>
    <cellStyle name="Normal 16 4 2" xfId="5697"/>
    <cellStyle name="Normal 16 4 2 2" xfId="5698"/>
    <cellStyle name="Normal 16 4 2 3" xfId="5699"/>
    <cellStyle name="Normal 16 4 3" xfId="5700"/>
    <cellStyle name="Normal 16 4 4" xfId="5701"/>
    <cellStyle name="Normal 16 5" xfId="5702"/>
    <cellStyle name="Normal 16 5 2" xfId="5703"/>
    <cellStyle name="Normal 16 5 2 2" xfId="5704"/>
    <cellStyle name="Normal 16 5 2 3" xfId="5705"/>
    <cellStyle name="Normal 16 5 3" xfId="5706"/>
    <cellStyle name="Normal 16 5 4" xfId="5707"/>
    <cellStyle name="Normal 16 6" xfId="5708"/>
    <cellStyle name="Normal 16 6 2" xfId="5709"/>
    <cellStyle name="Normal 16 6 2 2" xfId="5710"/>
    <cellStyle name="Normal 16 6 2 3" xfId="5711"/>
    <cellStyle name="Normal 16 6 3" xfId="5712"/>
    <cellStyle name="Normal 16 6 4" xfId="5713"/>
    <cellStyle name="Normal 16 7" xfId="5714"/>
    <cellStyle name="Normal 16 7 2" xfId="5715"/>
    <cellStyle name="Normal 16 7 2 2" xfId="5716"/>
    <cellStyle name="Normal 16 7 2 3" xfId="5717"/>
    <cellStyle name="Normal 16 7 3" xfId="5718"/>
    <cellStyle name="Normal 16 7 4" xfId="5719"/>
    <cellStyle name="Normal 16 8" xfId="5720"/>
    <cellStyle name="Normal 16 8 2" xfId="5721"/>
    <cellStyle name="Normal 16 8 3" xfId="5722"/>
    <cellStyle name="Normal 16 9" xfId="5723"/>
    <cellStyle name="Normal 16 9 2" xfId="5724"/>
    <cellStyle name="Normal 16 9 3" xfId="5725"/>
    <cellStyle name="Normal 17" xfId="1310"/>
    <cellStyle name="Normal 17 2" xfId="5726"/>
    <cellStyle name="Normal 17 2 2" xfId="5727"/>
    <cellStyle name="Normal 17 2 2 2" xfId="5728"/>
    <cellStyle name="Normal 17 2 2 3" xfId="5729"/>
    <cellStyle name="Normal 17 2 3" xfId="5730"/>
    <cellStyle name="Normal 17 2 3 2" xfId="5731"/>
    <cellStyle name="Normal 17 2 3 3" xfId="5732"/>
    <cellStyle name="Normal 17 2 4" xfId="5733"/>
    <cellStyle name="Normal 17 2 5" xfId="5734"/>
    <cellStyle name="Normal 17 3" xfId="5735"/>
    <cellStyle name="Normal 17 3 2" xfId="5736"/>
    <cellStyle name="Normal 17 3 2 2" xfId="5737"/>
    <cellStyle name="Normal 17 3 2 3" xfId="5738"/>
    <cellStyle name="Normal 17 3 3" xfId="5739"/>
    <cellStyle name="Normal 17 3 4" xfId="5740"/>
    <cellStyle name="Normal 17 4" xfId="5741"/>
    <cellStyle name="Normal 17 4 2" xfId="5742"/>
    <cellStyle name="Normal 17 4 3" xfId="5743"/>
    <cellStyle name="Normal 17 5" xfId="5744"/>
    <cellStyle name="Normal 17 5 2" xfId="5745"/>
    <cellStyle name="Normal 17 5 3" xfId="5746"/>
    <cellStyle name="Normal 17 6" xfId="5747"/>
    <cellStyle name="Normal 17 7" xfId="5748"/>
    <cellStyle name="Normal 18" xfId="1311"/>
    <cellStyle name="Normal 18 2" xfId="5749"/>
    <cellStyle name="Normal 18 2 2" xfId="5750"/>
    <cellStyle name="Normal 18 2 2 2" xfId="5751"/>
    <cellStyle name="Normal 18 2 2 3" xfId="5752"/>
    <cellStyle name="Normal 18 2 3" xfId="5753"/>
    <cellStyle name="Normal 18 2 4" xfId="5754"/>
    <cellStyle name="Normal 18 3" xfId="5755"/>
    <cellStyle name="Normal 18 3 2" xfId="5756"/>
    <cellStyle name="Normal 18 3 3" xfId="5757"/>
    <cellStyle name="Normal 18 4" xfId="5758"/>
    <cellStyle name="Normal 18 4 2" xfId="5759"/>
    <cellStyle name="Normal 18 4 3" xfId="5760"/>
    <cellStyle name="Normal 18 5" xfId="5761"/>
    <cellStyle name="Normal 18 6" xfId="5762"/>
    <cellStyle name="Normal 18 7" xfId="5763"/>
    <cellStyle name="Normal 19" xfId="1312"/>
    <cellStyle name="Normal 19 2" xfId="5764"/>
    <cellStyle name="Normal 19 2 2" xfId="5765"/>
    <cellStyle name="Normal 19 2 3" xfId="5766"/>
    <cellStyle name="Normal 19 3" xfId="5767"/>
    <cellStyle name="Normal 19 3 2" xfId="5768"/>
    <cellStyle name="Normal 19 3 3" xfId="5769"/>
    <cellStyle name="Normal 19 4" xfId="5770"/>
    <cellStyle name="Normal 19 5" xfId="5771"/>
    <cellStyle name="Normal 2" xfId="49"/>
    <cellStyle name="Normal 2 10" xfId="736"/>
    <cellStyle name="Normal 2 10 2" xfId="755"/>
    <cellStyle name="Normal 2 10 2 2" xfId="861"/>
    <cellStyle name="Normal 2 10 2 3" xfId="5773"/>
    <cellStyle name="Normal 2 10 3" xfId="862"/>
    <cellStyle name="Normal 2 10 4" xfId="5774"/>
    <cellStyle name="Normal 2 10_T_B1.2" xfId="863"/>
    <cellStyle name="Normal 2 11" xfId="730"/>
    <cellStyle name="Normal 2 11 2" xfId="756"/>
    <cellStyle name="Normal 2 11 2 2" xfId="864"/>
    <cellStyle name="Normal 2 11 3" xfId="865"/>
    <cellStyle name="Normal 2 11_T_B1.2" xfId="866"/>
    <cellStyle name="Normal 2 12" xfId="757"/>
    <cellStyle name="Normal 2 12 2" xfId="867"/>
    <cellStyle name="Normal 2 12 2 2" xfId="868"/>
    <cellStyle name="Normal 2 12 3" xfId="869"/>
    <cellStyle name="Normal 2 12_T_B1.2" xfId="870"/>
    <cellStyle name="Normal 2 13" xfId="758"/>
    <cellStyle name="Normal 2 13 2" xfId="871"/>
    <cellStyle name="Normal 2 13 2 2" xfId="872"/>
    <cellStyle name="Normal 2 13 3" xfId="873"/>
    <cellStyle name="Normal 2 13_T_B1.2" xfId="874"/>
    <cellStyle name="Normal 2 14" xfId="759"/>
    <cellStyle name="Normal 2 14 2" xfId="876"/>
    <cellStyle name="Normal 2 14 2 2" xfId="877"/>
    <cellStyle name="Normal 2 14 3" xfId="878"/>
    <cellStyle name="Normal 2 14_T_B1.2" xfId="879"/>
    <cellStyle name="Normal 2 15" xfId="760"/>
    <cellStyle name="Normal 2 15 10" xfId="5775"/>
    <cellStyle name="Normal 2 15 10 2" xfId="5776"/>
    <cellStyle name="Normal 2 15 10 3" xfId="5777"/>
    <cellStyle name="Normal 2 15 11" xfId="5778"/>
    <cellStyle name="Normal 2 15 11 2" xfId="5779"/>
    <cellStyle name="Normal 2 15 11 3" xfId="5780"/>
    <cellStyle name="Normal 2 15 12" xfId="5781"/>
    <cellStyle name="Normal 2 15 13" xfId="5782"/>
    <cellStyle name="Normal 2 15 2" xfId="880"/>
    <cellStyle name="Normal 2 15 2 2" xfId="881"/>
    <cellStyle name="Normal 2 15 2 2 2" xfId="5783"/>
    <cellStyle name="Normal 2 15 2 2 2 2" xfId="5784"/>
    <cellStyle name="Normal 2 15 2 2 2 3" xfId="5785"/>
    <cellStyle name="Normal 2 15 2 2 3" xfId="5786"/>
    <cellStyle name="Normal 2 15 2 2 3 2" xfId="5787"/>
    <cellStyle name="Normal 2 15 2 2 3 3" xfId="5788"/>
    <cellStyle name="Normal 2 15 2 2 4" xfId="5789"/>
    <cellStyle name="Normal 2 15 2 2 5" xfId="5790"/>
    <cellStyle name="Normal 2 15 2 3" xfId="5791"/>
    <cellStyle name="Normal 2 15 2 3 2" xfId="5792"/>
    <cellStyle name="Normal 2 15 2 3 2 2" xfId="5793"/>
    <cellStyle name="Normal 2 15 2 3 2 3" xfId="5794"/>
    <cellStyle name="Normal 2 15 2 3 3" xfId="5795"/>
    <cellStyle name="Normal 2 15 2 3 4" xfId="5796"/>
    <cellStyle name="Normal 2 15 2 4" xfId="5797"/>
    <cellStyle name="Normal 2 15 2 4 2" xfId="5798"/>
    <cellStyle name="Normal 2 15 2 4 2 2" xfId="5799"/>
    <cellStyle name="Normal 2 15 2 4 2 3" xfId="5800"/>
    <cellStyle name="Normal 2 15 2 4 3" xfId="5801"/>
    <cellStyle name="Normal 2 15 2 4 4" xfId="5802"/>
    <cellStyle name="Normal 2 15 2 5" xfId="5803"/>
    <cellStyle name="Normal 2 15 2 5 2" xfId="5804"/>
    <cellStyle name="Normal 2 15 2 5 2 2" xfId="5805"/>
    <cellStyle name="Normal 2 15 2 5 2 3" xfId="5806"/>
    <cellStyle name="Normal 2 15 2 5 3" xfId="5807"/>
    <cellStyle name="Normal 2 15 2 5 4" xfId="5808"/>
    <cellStyle name="Normal 2 15 2 6" xfId="5809"/>
    <cellStyle name="Normal 2 15 2 6 2" xfId="5810"/>
    <cellStyle name="Normal 2 15 2 6 3" xfId="5811"/>
    <cellStyle name="Normal 2 15 2 7" xfId="5812"/>
    <cellStyle name="Normal 2 15 2 7 2" xfId="5813"/>
    <cellStyle name="Normal 2 15 2 7 3" xfId="5814"/>
    <cellStyle name="Normal 2 15 2 8" xfId="5815"/>
    <cellStyle name="Normal 2 15 2 9" xfId="5816"/>
    <cellStyle name="Normal 2 15 3" xfId="882"/>
    <cellStyle name="Normal 2 15 3 2" xfId="5817"/>
    <cellStyle name="Normal 2 15 3 2 2" xfId="5818"/>
    <cellStyle name="Normal 2 15 3 2 2 2" xfId="5819"/>
    <cellStyle name="Normal 2 15 3 2 2 3" xfId="5820"/>
    <cellStyle name="Normal 2 15 3 2 3" xfId="5821"/>
    <cellStyle name="Normal 2 15 3 2 3 2" xfId="5822"/>
    <cellStyle name="Normal 2 15 3 2 3 3" xfId="5823"/>
    <cellStyle name="Normal 2 15 3 2 4" xfId="5824"/>
    <cellStyle name="Normal 2 15 3 2 5" xfId="5825"/>
    <cellStyle name="Normal 2 15 3 3" xfId="5826"/>
    <cellStyle name="Normal 2 15 3 3 2" xfId="5827"/>
    <cellStyle name="Normal 2 15 3 3 2 2" xfId="5828"/>
    <cellStyle name="Normal 2 15 3 3 2 3" xfId="5829"/>
    <cellStyle name="Normal 2 15 3 3 3" xfId="5830"/>
    <cellStyle name="Normal 2 15 3 3 4" xfId="5831"/>
    <cellStyle name="Normal 2 15 3 4" xfId="5832"/>
    <cellStyle name="Normal 2 15 3 4 2" xfId="5833"/>
    <cellStyle name="Normal 2 15 3 4 3" xfId="5834"/>
    <cellStyle name="Normal 2 15 3 5" xfId="5835"/>
    <cellStyle name="Normal 2 15 3 5 2" xfId="5836"/>
    <cellStyle name="Normal 2 15 3 5 3" xfId="5837"/>
    <cellStyle name="Normal 2 15 3 6" xfId="5838"/>
    <cellStyle name="Normal 2 15 3 6 2" xfId="5839"/>
    <cellStyle name="Normal 2 15 3 6 3" xfId="5840"/>
    <cellStyle name="Normal 2 15 3 7" xfId="5841"/>
    <cellStyle name="Normal 2 15 3 8" xfId="5842"/>
    <cellStyle name="Normal 2 15 4" xfId="5843"/>
    <cellStyle name="Normal 2 15 4 2" xfId="5844"/>
    <cellStyle name="Normal 2 15 4 2 2" xfId="5845"/>
    <cellStyle name="Normal 2 15 4 2 3" xfId="5846"/>
    <cellStyle name="Normal 2 15 4 3" xfId="5847"/>
    <cellStyle name="Normal 2 15 4 3 2" xfId="5848"/>
    <cellStyle name="Normal 2 15 4 3 3" xfId="5849"/>
    <cellStyle name="Normal 2 15 4 4" xfId="5850"/>
    <cellStyle name="Normal 2 15 4 5" xfId="5851"/>
    <cellStyle name="Normal 2 15 5" xfId="5852"/>
    <cellStyle name="Normal 2 15 5 2" xfId="5853"/>
    <cellStyle name="Normal 2 15 5 2 2" xfId="5854"/>
    <cellStyle name="Normal 2 15 5 2 3" xfId="5855"/>
    <cellStyle name="Normal 2 15 5 3" xfId="5856"/>
    <cellStyle name="Normal 2 15 5 4" xfId="5857"/>
    <cellStyle name="Normal 2 15 6" xfId="5858"/>
    <cellStyle name="Normal 2 15 6 2" xfId="5859"/>
    <cellStyle name="Normal 2 15 6 2 2" xfId="5860"/>
    <cellStyle name="Normal 2 15 6 2 3" xfId="5861"/>
    <cellStyle name="Normal 2 15 6 3" xfId="5862"/>
    <cellStyle name="Normal 2 15 6 4" xfId="5863"/>
    <cellStyle name="Normal 2 15 7" xfId="5864"/>
    <cellStyle name="Normal 2 15 7 2" xfId="5865"/>
    <cellStyle name="Normal 2 15 7 2 2" xfId="5866"/>
    <cellStyle name="Normal 2 15 7 2 3" xfId="5867"/>
    <cellStyle name="Normal 2 15 7 3" xfId="5868"/>
    <cellStyle name="Normal 2 15 7 4" xfId="5869"/>
    <cellStyle name="Normal 2 15 8" xfId="5870"/>
    <cellStyle name="Normal 2 15 8 2" xfId="5871"/>
    <cellStyle name="Normal 2 15 8 2 2" xfId="5872"/>
    <cellStyle name="Normal 2 15 8 2 3" xfId="5873"/>
    <cellStyle name="Normal 2 15 8 3" xfId="5874"/>
    <cellStyle name="Normal 2 15 8 4" xfId="5875"/>
    <cellStyle name="Normal 2 15 9" xfId="5876"/>
    <cellStyle name="Normal 2 15 9 2" xfId="5877"/>
    <cellStyle name="Normal 2 15 9 2 2" xfId="5878"/>
    <cellStyle name="Normal 2 15 9 2 3" xfId="5879"/>
    <cellStyle name="Normal 2 15 9 3" xfId="5880"/>
    <cellStyle name="Normal 2 15 9 4" xfId="5881"/>
    <cellStyle name="Normal 2 15_T_B1.2" xfId="883"/>
    <cellStyle name="Normal 2 16" xfId="761"/>
    <cellStyle name="Normal 2 16 2" xfId="884"/>
    <cellStyle name="Normal 2 16 2 2" xfId="885"/>
    <cellStyle name="Normal 2 16 3" xfId="886"/>
    <cellStyle name="Normal 2 16_T_B1.2" xfId="887"/>
    <cellStyle name="Normal 2 17" xfId="658"/>
    <cellStyle name="Normal 2 18" xfId="762"/>
    <cellStyle name="Normal 2 18 2" xfId="5882"/>
    <cellStyle name="Normal 2 19" xfId="888"/>
    <cellStyle name="Normal 2 19 2" xfId="1314"/>
    <cellStyle name="Normal 2 2" xfId="43"/>
    <cellStyle name="Normal 2 2 10" xfId="889"/>
    <cellStyle name="Normal 2 2 11" xfId="1315"/>
    <cellStyle name="Normal 2 2 2" xfId="398"/>
    <cellStyle name="Normal 2 2 2 10" xfId="5883"/>
    <cellStyle name="Normal 2 2 2 10 2" xfId="5884"/>
    <cellStyle name="Normal 2 2 2 10 2 2" xfId="5885"/>
    <cellStyle name="Normal 2 2 2 10 2 3" xfId="5886"/>
    <cellStyle name="Normal 2 2 2 10 3" xfId="5887"/>
    <cellStyle name="Normal 2 2 2 10 4" xfId="5888"/>
    <cellStyle name="Normal 2 2 2 11" xfId="5889"/>
    <cellStyle name="Normal 2 2 2 11 2" xfId="5890"/>
    <cellStyle name="Normal 2 2 2 11 2 2" xfId="5891"/>
    <cellStyle name="Normal 2 2 2 11 2 3" xfId="5892"/>
    <cellStyle name="Normal 2 2 2 11 3" xfId="5893"/>
    <cellStyle name="Normal 2 2 2 11 4" xfId="5894"/>
    <cellStyle name="Normal 2 2 2 12" xfId="5895"/>
    <cellStyle name="Normal 2 2 2 12 2" xfId="5896"/>
    <cellStyle name="Normal 2 2 2 12 2 2" xfId="5897"/>
    <cellStyle name="Normal 2 2 2 12 2 3" xfId="5898"/>
    <cellStyle name="Normal 2 2 2 12 3" xfId="5899"/>
    <cellStyle name="Normal 2 2 2 12 4" xfId="5900"/>
    <cellStyle name="Normal 2 2 2 13" xfId="5901"/>
    <cellStyle name="Normal 2 2 2 13 2" xfId="5902"/>
    <cellStyle name="Normal 2 2 2 13 2 2" xfId="5903"/>
    <cellStyle name="Normal 2 2 2 13 2 3" xfId="5904"/>
    <cellStyle name="Normal 2 2 2 13 3" xfId="5905"/>
    <cellStyle name="Normal 2 2 2 13 4" xfId="5906"/>
    <cellStyle name="Normal 2 2 2 14" xfId="5907"/>
    <cellStyle name="Normal 2 2 2 14 2" xfId="5908"/>
    <cellStyle name="Normal 2 2 2 14 3" xfId="5909"/>
    <cellStyle name="Normal 2 2 2 15" xfId="5910"/>
    <cellStyle name="Normal 2 2 2 15 2" xfId="5911"/>
    <cellStyle name="Normal 2 2 2 15 3" xfId="5912"/>
    <cellStyle name="Normal 2 2 2 16" xfId="5913"/>
    <cellStyle name="Normal 2 2 2 17" xfId="5914"/>
    <cellStyle name="Normal 2 2 2 18" xfId="5915"/>
    <cellStyle name="Normal 2 2 2 2" xfId="399"/>
    <cellStyle name="Normal 2 2 2 2 10" xfId="5916"/>
    <cellStyle name="Normal 2 2 2 2 10 2" xfId="5917"/>
    <cellStyle name="Normal 2 2 2 2 10 3" xfId="5918"/>
    <cellStyle name="Normal 2 2 2 2 11" xfId="5919"/>
    <cellStyle name="Normal 2 2 2 2 11 2" xfId="5920"/>
    <cellStyle name="Normal 2 2 2 2 11 3" xfId="5921"/>
    <cellStyle name="Normal 2 2 2 2 12" xfId="5922"/>
    <cellStyle name="Normal 2 2 2 2 12 2" xfId="5923"/>
    <cellStyle name="Normal 2 2 2 2 12 3" xfId="5924"/>
    <cellStyle name="Normal 2 2 2 2 13" xfId="5925"/>
    <cellStyle name="Normal 2 2 2 2 13 2" xfId="5926"/>
    <cellStyle name="Normal 2 2 2 2 13 3" xfId="5927"/>
    <cellStyle name="Normal 2 2 2 2 14" xfId="5928"/>
    <cellStyle name="Normal 2 2 2 2 14 2" xfId="5929"/>
    <cellStyle name="Normal 2 2 2 2 14 3" xfId="5930"/>
    <cellStyle name="Normal 2 2 2 2 15" xfId="5931"/>
    <cellStyle name="Normal 2 2 2 2 15 2" xfId="5932"/>
    <cellStyle name="Normal 2 2 2 2 15 3" xfId="5933"/>
    <cellStyle name="Normal 2 2 2 2 2" xfId="400"/>
    <cellStyle name="Normal 2 2 2 2 2 10" xfId="5934"/>
    <cellStyle name="Normal 2 2 2 2 2 10 2" xfId="5935"/>
    <cellStyle name="Normal 2 2 2 2 2 10 3" xfId="5936"/>
    <cellStyle name="Normal 2 2 2 2 2 11" xfId="5937"/>
    <cellStyle name="Normal 2 2 2 2 2 11 2" xfId="5938"/>
    <cellStyle name="Normal 2 2 2 2 2 11 3" xfId="5939"/>
    <cellStyle name="Normal 2 2 2 2 2 12" xfId="5940"/>
    <cellStyle name="Normal 2 2 2 2 2 13" xfId="5941"/>
    <cellStyle name="Normal 2 2 2 2 2 2" xfId="890"/>
    <cellStyle name="Normal 2 2 2 2 2 2 2" xfId="5942"/>
    <cellStyle name="Normal 2 2 2 2 2 2 2 2" xfId="5943"/>
    <cellStyle name="Normal 2 2 2 2 2 2 2 2 2" xfId="5944"/>
    <cellStyle name="Normal 2 2 2 2 2 2 2 2 3" xfId="5945"/>
    <cellStyle name="Normal 2 2 2 2 2 2 2 3" xfId="5946"/>
    <cellStyle name="Normal 2 2 2 2 2 2 2 4" xfId="5947"/>
    <cellStyle name="Normal 2 2 2 2 2 2 3" xfId="5948"/>
    <cellStyle name="Normal 2 2 2 2 2 2 3 2" xfId="5949"/>
    <cellStyle name="Normal 2 2 2 2 2 2 3 3" xfId="5950"/>
    <cellStyle name="Normal 2 2 2 2 2 2 4" xfId="5951"/>
    <cellStyle name="Normal 2 2 2 2 2 2 5" xfId="5952"/>
    <cellStyle name="Normal 2 2 2 2 2 3" xfId="5953"/>
    <cellStyle name="Normal 2 2 2 2 2 3 2" xfId="5954"/>
    <cellStyle name="Normal 2 2 2 2 2 3 2 2" xfId="5955"/>
    <cellStyle name="Normal 2 2 2 2 2 3 2 3" xfId="5956"/>
    <cellStyle name="Normal 2 2 2 2 2 3 3" xfId="5957"/>
    <cellStyle name="Normal 2 2 2 2 2 3 4" xfId="5958"/>
    <cellStyle name="Normal 2 2 2 2 2 4" xfId="5959"/>
    <cellStyle name="Normal 2 2 2 2 2 4 2" xfId="5960"/>
    <cellStyle name="Normal 2 2 2 2 2 4 2 2" xfId="5961"/>
    <cellStyle name="Normal 2 2 2 2 2 4 2 3" xfId="5962"/>
    <cellStyle name="Normal 2 2 2 2 2 4 3" xfId="5963"/>
    <cellStyle name="Normal 2 2 2 2 2 4 4" xfId="5964"/>
    <cellStyle name="Normal 2 2 2 2 2 5" xfId="5965"/>
    <cellStyle name="Normal 2 2 2 2 2 5 2" xfId="5966"/>
    <cellStyle name="Normal 2 2 2 2 2 5 2 2" xfId="5967"/>
    <cellStyle name="Normal 2 2 2 2 2 5 2 3" xfId="5968"/>
    <cellStyle name="Normal 2 2 2 2 2 5 3" xfId="5969"/>
    <cellStyle name="Normal 2 2 2 2 2 5 4" xfId="5970"/>
    <cellStyle name="Normal 2 2 2 2 2 6" xfId="5971"/>
    <cellStyle name="Normal 2 2 2 2 2 6 2" xfId="5972"/>
    <cellStyle name="Normal 2 2 2 2 2 6 3" xfId="5973"/>
    <cellStyle name="Normal 2 2 2 2 2 7" xfId="5974"/>
    <cellStyle name="Normal 2 2 2 2 2 7 2" xfId="5975"/>
    <cellStyle name="Normal 2 2 2 2 2 7 3" xfId="5976"/>
    <cellStyle name="Normal 2 2 2 2 2 8" xfId="5977"/>
    <cellStyle name="Normal 2 2 2 2 2 8 2" xfId="5978"/>
    <cellStyle name="Normal 2 2 2 2 2 8 3" xfId="5979"/>
    <cellStyle name="Normal 2 2 2 2 2 9" xfId="5980"/>
    <cellStyle name="Normal 2 2 2 2 2 9 2" xfId="5981"/>
    <cellStyle name="Normal 2 2 2 2 2 9 3" xfId="5982"/>
    <cellStyle name="Normal 2 2 2 2 3" xfId="401"/>
    <cellStyle name="Normal 2 2 2 2 3 2" xfId="5983"/>
    <cellStyle name="Normal 2 2 2 2 3 2 2" xfId="5984"/>
    <cellStyle name="Normal 2 2 2 2 3 2 3" xfId="5985"/>
    <cellStyle name="Normal 2 2 2 2 3 3" xfId="5986"/>
    <cellStyle name="Normal 2 2 2 2 3 3 2" xfId="5987"/>
    <cellStyle name="Normal 2 2 2 2 3 3 3" xfId="5988"/>
    <cellStyle name="Normal 2 2 2 2 3 4" xfId="5989"/>
    <cellStyle name="Normal 2 2 2 2 3 4 2" xfId="5990"/>
    <cellStyle name="Normal 2 2 2 2 3 4 3" xfId="5991"/>
    <cellStyle name="Normal 2 2 2 2 3 5" xfId="5992"/>
    <cellStyle name="Normal 2 2 2 2 3 5 2" xfId="5993"/>
    <cellStyle name="Normal 2 2 2 2 3 5 3" xfId="5994"/>
    <cellStyle name="Normal 2 2 2 2 3 6" xfId="5995"/>
    <cellStyle name="Normal 2 2 2 2 3 6 2" xfId="5996"/>
    <cellStyle name="Normal 2 2 2 2 3 6 3" xfId="5997"/>
    <cellStyle name="Normal 2 2 2 2 3 7" xfId="5998"/>
    <cellStyle name="Normal 2 2 2 2 3 8" xfId="5999"/>
    <cellStyle name="Normal 2 2 2 2 4" xfId="402"/>
    <cellStyle name="Normal 2 2 2 2 4 2" xfId="6000"/>
    <cellStyle name="Normal 2 2 2 2 4 2 2" xfId="6001"/>
    <cellStyle name="Normal 2 2 2 2 4 2 3" xfId="6002"/>
    <cellStyle name="Normal 2 2 2 2 4 3" xfId="6003"/>
    <cellStyle name="Normal 2 2 2 2 4 3 2" xfId="6004"/>
    <cellStyle name="Normal 2 2 2 2 4 3 3" xfId="6005"/>
    <cellStyle name="Normal 2 2 2 2 4 4" xfId="6006"/>
    <cellStyle name="Normal 2 2 2 2 4 5" xfId="6007"/>
    <cellStyle name="Normal 2 2 2 2 5" xfId="764"/>
    <cellStyle name="Normal 2 2 2 2 5 2" xfId="6009"/>
    <cellStyle name="Normal 2 2 2 2 5 3" xfId="6010"/>
    <cellStyle name="Normal 2 2 2 2 5 3 2" xfId="6011"/>
    <cellStyle name="Normal 2 2 2 2 5 3 3" xfId="6012"/>
    <cellStyle name="Normal 2 2 2 2 5 4" xfId="6013"/>
    <cellStyle name="Normal 2 2 2 2 5 5" xfId="6014"/>
    <cellStyle name="Normal 2 2 2 2 5 6" xfId="6008"/>
    <cellStyle name="Normal 2 2 2 2 6" xfId="1316"/>
    <cellStyle name="Normal 2 2 2 2 6 2" xfId="6016"/>
    <cellStyle name="Normal 2 2 2 2 6 2 2" xfId="6017"/>
    <cellStyle name="Normal 2 2 2 2 6 2 3" xfId="6018"/>
    <cellStyle name="Normal 2 2 2 2 6 3" xfId="6019"/>
    <cellStyle name="Normal 2 2 2 2 6 4" xfId="6020"/>
    <cellStyle name="Normal 2 2 2 2 6 5" xfId="6015"/>
    <cellStyle name="Normal 2 2 2 2 7" xfId="6021"/>
    <cellStyle name="Normal 2 2 2 2 7 2" xfId="6022"/>
    <cellStyle name="Normal 2 2 2 2 7 2 2" xfId="6023"/>
    <cellStyle name="Normal 2 2 2 2 7 2 3" xfId="6024"/>
    <cellStyle name="Normal 2 2 2 2 7 3" xfId="6025"/>
    <cellStyle name="Normal 2 2 2 2 7 4" xfId="6026"/>
    <cellStyle name="Normal 2 2 2 2 8" xfId="6027"/>
    <cellStyle name="Normal 2 2 2 2 8 2" xfId="6028"/>
    <cellStyle name="Normal 2 2 2 2 8 2 2" xfId="6029"/>
    <cellStyle name="Normal 2 2 2 2 8 2 3" xfId="6030"/>
    <cellStyle name="Normal 2 2 2 2 8 3" xfId="6031"/>
    <cellStyle name="Normal 2 2 2 2 8 4" xfId="6032"/>
    <cellStyle name="Normal 2 2 2 2 9" xfId="6033"/>
    <cellStyle name="Normal 2 2 2 2 9 2" xfId="6034"/>
    <cellStyle name="Normal 2 2 2 2 9 2 2" xfId="6035"/>
    <cellStyle name="Normal 2 2 2 2 9 2 3" xfId="6036"/>
    <cellStyle name="Normal 2 2 2 2 9 3" xfId="6037"/>
    <cellStyle name="Normal 2 2 2 2 9 4" xfId="6038"/>
    <cellStyle name="Normal 2 2 2 2_T_B1.2" xfId="891"/>
    <cellStyle name="Normal 2 2 2 3" xfId="403"/>
    <cellStyle name="Normal 2 2 2 3 10" xfId="6039"/>
    <cellStyle name="Normal 2 2 2 3 10 2" xfId="6040"/>
    <cellStyle name="Normal 2 2 2 3 10 3" xfId="6041"/>
    <cellStyle name="Normal 2 2 2 3 11" xfId="6042"/>
    <cellStyle name="Normal 2 2 2 3 11 2" xfId="6043"/>
    <cellStyle name="Normal 2 2 2 3 11 3" xfId="6044"/>
    <cellStyle name="Normal 2 2 2 3 12" xfId="6045"/>
    <cellStyle name="Normal 2 2 2 3 12 2" xfId="6046"/>
    <cellStyle name="Normal 2 2 2 3 12 3" xfId="6047"/>
    <cellStyle name="Normal 2 2 2 3 13" xfId="6048"/>
    <cellStyle name="Normal 2 2 2 3 14" xfId="6049"/>
    <cellStyle name="Normal 2 2 2 3 14 2" xfId="6050"/>
    <cellStyle name="Normal 2 2 2 3 14 3" xfId="6051"/>
    <cellStyle name="Normal 2 2 2 3 15" xfId="6052"/>
    <cellStyle name="Normal 2 2 2 3 15 2" xfId="6053"/>
    <cellStyle name="Normal 2 2 2 3 15 3" xfId="6054"/>
    <cellStyle name="Normal 2 2 2 3 2" xfId="404"/>
    <cellStyle name="Normal 2 2 2 3 2 2" xfId="6056"/>
    <cellStyle name="Normal 2 2 2 3 2 2 2" xfId="6057"/>
    <cellStyle name="Normal 2 2 2 3 2 2 3" xfId="6058"/>
    <cellStyle name="Normal 2 2 2 3 2 3" xfId="6059"/>
    <cellStyle name="Normal 2 2 2 3 2 3 2" xfId="6060"/>
    <cellStyle name="Normal 2 2 2 3 2 3 3" xfId="6061"/>
    <cellStyle name="Normal 2 2 2 3 2 4" xfId="6062"/>
    <cellStyle name="Normal 2 2 2 3 2 5" xfId="6063"/>
    <cellStyle name="Normal 2 2 2 3 2 6" xfId="6055"/>
    <cellStyle name="Normal 2 2 2 3 3" xfId="1317"/>
    <cellStyle name="Normal 2 2 2 3 3 2" xfId="6065"/>
    <cellStyle name="Normal 2 2 2 3 3 2 2" xfId="6066"/>
    <cellStyle name="Normal 2 2 2 3 3 2 2 2" xfId="6067"/>
    <cellStyle name="Normal 2 2 2 3 3 2 2 3" xfId="6068"/>
    <cellStyle name="Normal 2 2 2 3 3 2 3" xfId="6069"/>
    <cellStyle name="Normal 2 2 2 3 3 2 4" xfId="6070"/>
    <cellStyle name="Normal 2 2 2 3 3 3" xfId="6071"/>
    <cellStyle name="Normal 2 2 2 3 3 3 2" xfId="6072"/>
    <cellStyle name="Normal 2 2 2 3 3 3 3" xfId="6073"/>
    <cellStyle name="Normal 2 2 2 3 3 4" xfId="6074"/>
    <cellStyle name="Normal 2 2 2 3 3 4 2" xfId="6075"/>
    <cellStyle name="Normal 2 2 2 3 3 4 3" xfId="6076"/>
    <cellStyle name="Normal 2 2 2 3 3 5" xfId="6077"/>
    <cellStyle name="Normal 2 2 2 3 3 6" xfId="6078"/>
    <cellStyle name="Normal 2 2 2 3 3 7" xfId="6064"/>
    <cellStyle name="Normal 2 2 2 3 4" xfId="6079"/>
    <cellStyle name="Normal 2 2 2 3 4 2" xfId="6080"/>
    <cellStyle name="Normal 2 2 2 3 4 2 2" xfId="6081"/>
    <cellStyle name="Normal 2 2 2 3 4 2 3" xfId="6082"/>
    <cellStyle name="Normal 2 2 2 3 4 3" xfId="6083"/>
    <cellStyle name="Normal 2 2 2 3 4 3 2" xfId="6084"/>
    <cellStyle name="Normal 2 2 2 3 4 3 3" xfId="6085"/>
    <cellStyle name="Normal 2 2 2 3 5" xfId="6086"/>
    <cellStyle name="Normal 2 2 2 3 5 2" xfId="6087"/>
    <cellStyle name="Normal 2 2 2 3 5 3" xfId="6088"/>
    <cellStyle name="Normal 2 2 2 3 6" xfId="6089"/>
    <cellStyle name="Normal 2 2 2 3 6 2" xfId="6090"/>
    <cellStyle name="Normal 2 2 2 3 6 3" xfId="6091"/>
    <cellStyle name="Normal 2 2 2 3 7" xfId="6092"/>
    <cellStyle name="Normal 2 2 2 3 7 2" xfId="6093"/>
    <cellStyle name="Normal 2 2 2 3 7 3" xfId="6094"/>
    <cellStyle name="Normal 2 2 2 3 8" xfId="6095"/>
    <cellStyle name="Normal 2 2 2 3 8 2" xfId="6096"/>
    <cellStyle name="Normal 2 2 2 3 8 3" xfId="6097"/>
    <cellStyle name="Normal 2 2 2 3 9" xfId="6098"/>
    <cellStyle name="Normal 2 2 2 3 9 2" xfId="6099"/>
    <cellStyle name="Normal 2 2 2 3 9 3" xfId="6100"/>
    <cellStyle name="Normal 2 2 2 4" xfId="405"/>
    <cellStyle name="Normal 2 2 2 4 2" xfId="892"/>
    <cellStyle name="Normal 2 2 2 4 2 2" xfId="6101"/>
    <cellStyle name="Normal 2 2 2 4 2 3" xfId="6102"/>
    <cellStyle name="Normal 2 2 2 4 3" xfId="1318"/>
    <cellStyle name="Normal 2 2 2 4 4" xfId="6103"/>
    <cellStyle name="Normal 2 2 2 4 4 2" xfId="6104"/>
    <cellStyle name="Normal 2 2 2 4 4 3" xfId="6105"/>
    <cellStyle name="Normal 2 2 2 4 5" xfId="6106"/>
    <cellStyle name="Normal 2 2 2 4 5 2" xfId="6107"/>
    <cellStyle name="Normal 2 2 2 4 5 3" xfId="6108"/>
    <cellStyle name="Normal 2 2 2 4 6" xfId="6109"/>
    <cellStyle name="Normal 2 2 2 4 7" xfId="6110"/>
    <cellStyle name="Normal 2 2 2 5" xfId="406"/>
    <cellStyle name="Normal 2 2 2 5 2" xfId="6111"/>
    <cellStyle name="Normal 2 2 2 5 2 2" xfId="6112"/>
    <cellStyle name="Normal 2 2 2 5 2 3" xfId="6113"/>
    <cellStyle name="Normal 2 2 2 5 3" xfId="6114"/>
    <cellStyle name="Normal 2 2 2 5 4" xfId="6115"/>
    <cellStyle name="Normal 2 2 2 6" xfId="407"/>
    <cellStyle name="Normal 2 2 2 6 2" xfId="6116"/>
    <cellStyle name="Normal 2 2 2 6 2 2" xfId="6117"/>
    <cellStyle name="Normal 2 2 2 6 2 3" xfId="6118"/>
    <cellStyle name="Normal 2 2 2 6 3" xfId="6119"/>
    <cellStyle name="Normal 2 2 2 6 4" xfId="6120"/>
    <cellStyle name="Normal 2 2 2 7" xfId="763"/>
    <cellStyle name="Normal 2 2 2 7 2" xfId="6122"/>
    <cellStyle name="Normal 2 2 2 7 2 2" xfId="6123"/>
    <cellStyle name="Normal 2 2 2 7 2 3" xfId="6124"/>
    <cellStyle name="Normal 2 2 2 7 3" xfId="6125"/>
    <cellStyle name="Normal 2 2 2 7 4" xfId="6126"/>
    <cellStyle name="Normal 2 2 2 7 5" xfId="6121"/>
    <cellStyle name="Normal 2 2 2 8" xfId="6127"/>
    <cellStyle name="Normal 2 2 2 8 2" xfId="6128"/>
    <cellStyle name="Normal 2 2 2 8 2 2" xfId="6129"/>
    <cellStyle name="Normal 2 2 2 8 2 3" xfId="6130"/>
    <cellStyle name="Normal 2 2 2 8 3" xfId="6131"/>
    <cellStyle name="Normal 2 2 2 8 4" xfId="6132"/>
    <cellStyle name="Normal 2 2 2 9" xfId="6133"/>
    <cellStyle name="Normal 2 2 2 9 2" xfId="6134"/>
    <cellStyle name="Normal 2 2 2 9 2 2" xfId="6135"/>
    <cellStyle name="Normal 2 2 2 9 2 3" xfId="6136"/>
    <cellStyle name="Normal 2 2 2 9 3" xfId="6137"/>
    <cellStyle name="Normal 2 2 2 9 4" xfId="6138"/>
    <cellStyle name="Normal 2 2 2_T_B1.2" xfId="893"/>
    <cellStyle name="Normal 2 2 3" xfId="408"/>
    <cellStyle name="Normal 2 2 3 2" xfId="765"/>
    <cellStyle name="Normal 2 2 3 2 2" xfId="788"/>
    <cellStyle name="Normal 2 2 3 3" xfId="6139"/>
    <cellStyle name="Normal 2 2 4" xfId="409"/>
    <cellStyle name="Normal 2 2 4 2" xfId="410"/>
    <cellStyle name="Normal 2 2 4 2 2" xfId="1319"/>
    <cellStyle name="Normal 2 2 4 3" xfId="699"/>
    <cellStyle name="Normal 2 2 5" xfId="734"/>
    <cellStyle name="Normal 2 2 6" xfId="732"/>
    <cellStyle name="Normal 2 2 6 2" xfId="766"/>
    <cellStyle name="Normal 2 2 7" xfId="767"/>
    <cellStyle name="Normal 2 2 8" xfId="768"/>
    <cellStyle name="Normal 2 2 9" xfId="769"/>
    <cellStyle name="Normal 2 2_DEU_neac12_FORMEL" xfId="411"/>
    <cellStyle name="Normal 2 20" xfId="894"/>
    <cellStyle name="Normal 2 21" xfId="895"/>
    <cellStyle name="Normal 2 22" xfId="841"/>
    <cellStyle name="Normal 2 23" xfId="805"/>
    <cellStyle name="Normal 2 24" xfId="843"/>
    <cellStyle name="Normal 2 25" xfId="1313"/>
    <cellStyle name="Normal 2 26" xfId="2660"/>
    <cellStyle name="Normal 2 27" xfId="2666"/>
    <cellStyle name="Normal 2 28" xfId="2730"/>
    <cellStyle name="Normal 2 29" xfId="2787"/>
    <cellStyle name="Normal 2 3" xfId="412"/>
    <cellStyle name="Normal 2 3 2" xfId="413"/>
    <cellStyle name="Normal 2 3 2 2" xfId="414"/>
    <cellStyle name="Normal 2 3 2 2 2" xfId="898"/>
    <cellStyle name="Normal 2 3 2 2 3" xfId="897"/>
    <cellStyle name="Normal 2 3 2 3" xfId="899"/>
    <cellStyle name="Normal 2 3 2 4" xfId="896"/>
    <cellStyle name="Normal 2 3 2_T_B1.2" xfId="900"/>
    <cellStyle name="Normal 2 3 3" xfId="415"/>
    <cellStyle name="Normal 2 3 3 2" xfId="416"/>
    <cellStyle name="Normal 2 3 4" xfId="417"/>
    <cellStyle name="Normal 2 3 4 2" xfId="901"/>
    <cellStyle name="Normal 2 3 4 2 2" xfId="902"/>
    <cellStyle name="Normal 2 3 4 3" xfId="903"/>
    <cellStyle name="Normal 2 3 4_T_B1.2" xfId="904"/>
    <cellStyle name="Normal 2 3 5" xfId="418"/>
    <cellStyle name="Normal 2 3 5 2" xfId="906"/>
    <cellStyle name="Normal 2 3 5 3" xfId="905"/>
    <cellStyle name="Normal 2 3 6" xfId="419"/>
    <cellStyle name="Normal 2 3 6 2" xfId="907"/>
    <cellStyle name="Normal 2 3 6 3" xfId="6140"/>
    <cellStyle name="Normal 2 3 7" xfId="770"/>
    <cellStyle name="Normal 2 3_T_B1.2" xfId="908"/>
    <cellStyle name="Normal 2 30" xfId="2797"/>
    <cellStyle name="Normal 2 31" xfId="2788"/>
    <cellStyle name="Normal 2 32" xfId="2798"/>
    <cellStyle name="Normal 2 33" xfId="5772"/>
    <cellStyle name="Normal 2 4" xfId="420"/>
    <cellStyle name="Normal 2 4 2" xfId="421"/>
    <cellStyle name="Normal 2 4 2 2" xfId="422"/>
    <cellStyle name="Normal 2 4 2 2 2" xfId="1321"/>
    <cellStyle name="Normal 2 4 2 2 3" xfId="1322"/>
    <cellStyle name="Normal 2 4 2 2 4" xfId="1323"/>
    <cellStyle name="Normal 2 4 2 2 5" xfId="1320"/>
    <cellStyle name="Normal 2 4 2 3" xfId="423"/>
    <cellStyle name="Normal 2 4 2 3 2" xfId="909"/>
    <cellStyle name="Normal 2 4 2 4" xfId="910"/>
    <cellStyle name="Normal 2 4 2_T_B1.2" xfId="911"/>
    <cellStyle name="Normal 2 4 3" xfId="424"/>
    <cellStyle name="Normal 2 4 3 2" xfId="1324"/>
    <cellStyle name="Normal 2 4 4" xfId="425"/>
    <cellStyle name="Normal 2 4 4 2" xfId="912"/>
    <cellStyle name="Normal 2 4 4 3" xfId="6142"/>
    <cellStyle name="Normal 2 4 5" xfId="426"/>
    <cellStyle name="Normal 2 4 5 2" xfId="913"/>
    <cellStyle name="Normal 2 4 6" xfId="427"/>
    <cellStyle name="Normal 2 4 6 2" xfId="6143"/>
    <cellStyle name="Normal 2 4 7" xfId="771"/>
    <cellStyle name="Normal 2 4 7 2" xfId="6144"/>
    <cellStyle name="Normal 2 4 8" xfId="6141"/>
    <cellStyle name="Normal 2 4_EAG2010_D6_April 28" xfId="1325"/>
    <cellStyle name="Normal 2 5" xfId="428"/>
    <cellStyle name="Normal 2 5 2" xfId="429"/>
    <cellStyle name="Normal 2 5 3" xfId="430"/>
    <cellStyle name="Normal 2 5 3 2" xfId="1326"/>
    <cellStyle name="Normal 2 5 3 2 2" xfId="6146"/>
    <cellStyle name="Normal 2 5 3 3" xfId="6147"/>
    <cellStyle name="Normal 2 5 4" xfId="431"/>
    <cellStyle name="Normal 2 5 4 2" xfId="6148"/>
    <cellStyle name="Normal 2 5 4 3" xfId="6149"/>
    <cellStyle name="Normal 2 5 5" xfId="432"/>
    <cellStyle name="Normal 2 5 5 2" xfId="6150"/>
    <cellStyle name="Normal 2 5 5 3" xfId="6151"/>
    <cellStyle name="Normal 2 5 6" xfId="433"/>
    <cellStyle name="Normal 2 5 7" xfId="700"/>
    <cellStyle name="Normal 2 5 8" xfId="772"/>
    <cellStyle name="Normal 2 5 9" xfId="6145"/>
    <cellStyle name="Normal 2 6" xfId="434"/>
    <cellStyle name="Normal 2 6 2" xfId="435"/>
    <cellStyle name="Normal 2 6 3" xfId="701"/>
    <cellStyle name="Normal 2 6 3 2" xfId="1327"/>
    <cellStyle name="Normal 2 6 3 2 2" xfId="6153"/>
    <cellStyle name="Normal 2 6 3 3" xfId="6154"/>
    <cellStyle name="Normal 2 6 4" xfId="773"/>
    <cellStyle name="Normal 2 6 5" xfId="6152"/>
    <cellStyle name="Normal 2 7" xfId="436"/>
    <cellStyle name="Normal 2 7 2" xfId="774"/>
    <cellStyle name="Normal 2 7 2 2" xfId="1329"/>
    <cellStyle name="Normal 2 7 2 3" xfId="6156"/>
    <cellStyle name="Normal 2 7 3" xfId="1330"/>
    <cellStyle name="Normal 2 7 4" xfId="1328"/>
    <cellStyle name="Normal 2 7 5" xfId="6155"/>
    <cellStyle name="Normal 2 8" xfId="437"/>
    <cellStyle name="Normal 2 8 2" xfId="438"/>
    <cellStyle name="Normal 2 8 2 2" xfId="1331"/>
    <cellStyle name="Normal 2 8 3" xfId="439"/>
    <cellStyle name="Normal 2 8 3 2" xfId="1332"/>
    <cellStyle name="Normal 2 8 3 3" xfId="6157"/>
    <cellStyle name="Normal 2 8 3 4" xfId="6158"/>
    <cellStyle name="Normal 2 8 4" xfId="775"/>
    <cellStyle name="Normal 2 8 4 2" xfId="6159"/>
    <cellStyle name="Normal 2 8 5" xfId="914"/>
    <cellStyle name="Normal 2 8 5 2" xfId="6160"/>
    <cellStyle name="Normal 2 9" xfId="440"/>
    <cellStyle name="Normal 2 9 10" xfId="6161"/>
    <cellStyle name="Normal 2 9 10 2" xfId="6162"/>
    <cellStyle name="Normal 2 9 10 2 2" xfId="6163"/>
    <cellStyle name="Normal 2 9 10 2 3" xfId="6164"/>
    <cellStyle name="Normal 2 9 10 3" xfId="6165"/>
    <cellStyle name="Normal 2 9 10 4" xfId="6166"/>
    <cellStyle name="Normal 2 9 11" xfId="6167"/>
    <cellStyle name="Normal 2 9 11 2" xfId="6168"/>
    <cellStyle name="Normal 2 9 11 3" xfId="6169"/>
    <cellStyle name="Normal 2 9 12" xfId="6170"/>
    <cellStyle name="Normal 2 9 13" xfId="6171"/>
    <cellStyle name="Normal 2 9 2" xfId="915"/>
    <cellStyle name="Normal 2 9 2 2" xfId="916"/>
    <cellStyle name="Normal 2 9 2 2 2" xfId="6172"/>
    <cellStyle name="Normal 2 9 2 2 2 2" xfId="6173"/>
    <cellStyle name="Normal 2 9 2 2 2 3" xfId="6174"/>
    <cellStyle name="Normal 2 9 2 2 3" xfId="6175"/>
    <cellStyle name="Normal 2 9 2 2 3 2" xfId="6176"/>
    <cellStyle name="Normal 2 9 2 2 3 3" xfId="6177"/>
    <cellStyle name="Normal 2 9 2 2 4" xfId="6178"/>
    <cellStyle name="Normal 2 9 2 2 5" xfId="6179"/>
    <cellStyle name="Normal 2 9 2 3" xfId="6180"/>
    <cellStyle name="Normal 2 9 2 3 2" xfId="6181"/>
    <cellStyle name="Normal 2 9 2 3 2 2" xfId="6182"/>
    <cellStyle name="Normal 2 9 2 3 2 3" xfId="6183"/>
    <cellStyle name="Normal 2 9 2 3 3" xfId="6184"/>
    <cellStyle name="Normal 2 9 2 3 4" xfId="6185"/>
    <cellStyle name="Normal 2 9 2 4" xfId="6186"/>
    <cellStyle name="Normal 2 9 2 4 2" xfId="6187"/>
    <cellStyle name="Normal 2 9 2 4 2 2" xfId="6188"/>
    <cellStyle name="Normal 2 9 2 4 2 3" xfId="6189"/>
    <cellStyle name="Normal 2 9 2 4 3" xfId="6190"/>
    <cellStyle name="Normal 2 9 2 4 4" xfId="6191"/>
    <cellStyle name="Normal 2 9 2 5" xfId="6192"/>
    <cellStyle name="Normal 2 9 2 5 2" xfId="6193"/>
    <cellStyle name="Normal 2 9 2 5 2 2" xfId="6194"/>
    <cellStyle name="Normal 2 9 2 5 2 3" xfId="6195"/>
    <cellStyle name="Normal 2 9 2 5 3" xfId="6196"/>
    <cellStyle name="Normal 2 9 2 5 4" xfId="6197"/>
    <cellStyle name="Normal 2 9 2 6" xfId="6198"/>
    <cellStyle name="Normal 2 9 2 6 2" xfId="6199"/>
    <cellStyle name="Normal 2 9 2 6 3" xfId="6200"/>
    <cellStyle name="Normal 2 9 2 7" xfId="6201"/>
    <cellStyle name="Normal 2 9 2 7 2" xfId="6202"/>
    <cellStyle name="Normal 2 9 2 7 3" xfId="6203"/>
    <cellStyle name="Normal 2 9 2 8" xfId="6204"/>
    <cellStyle name="Normal 2 9 2 9" xfId="6205"/>
    <cellStyle name="Normal 2 9 3" xfId="917"/>
    <cellStyle name="Normal 2 9 3 2" xfId="6206"/>
    <cellStyle name="Normal 2 9 3 2 2" xfId="6207"/>
    <cellStyle name="Normal 2 9 3 2 2 2" xfId="6208"/>
    <cellStyle name="Normal 2 9 3 2 2 3" xfId="6209"/>
    <cellStyle name="Normal 2 9 3 2 3" xfId="6210"/>
    <cellStyle name="Normal 2 9 3 2 3 2" xfId="6211"/>
    <cellStyle name="Normal 2 9 3 2 3 3" xfId="6212"/>
    <cellStyle name="Normal 2 9 3 2 4" xfId="6213"/>
    <cellStyle name="Normal 2 9 3 2 5" xfId="6214"/>
    <cellStyle name="Normal 2 9 3 3" xfId="6215"/>
    <cellStyle name="Normal 2 9 3 3 2" xfId="6216"/>
    <cellStyle name="Normal 2 9 3 3 2 2" xfId="6217"/>
    <cellStyle name="Normal 2 9 3 3 2 3" xfId="6218"/>
    <cellStyle name="Normal 2 9 3 3 3" xfId="6219"/>
    <cellStyle name="Normal 2 9 3 3 4" xfId="6220"/>
    <cellStyle name="Normal 2 9 3 4" xfId="6221"/>
    <cellStyle name="Normal 2 9 3 4 2" xfId="6222"/>
    <cellStyle name="Normal 2 9 3 4 3" xfId="6223"/>
    <cellStyle name="Normal 2 9 3 5" xfId="6224"/>
    <cellStyle name="Normal 2 9 3 5 2" xfId="6225"/>
    <cellStyle name="Normal 2 9 3 5 3" xfId="6226"/>
    <cellStyle name="Normal 2 9 3 6" xfId="6227"/>
    <cellStyle name="Normal 2 9 3 6 2" xfId="6228"/>
    <cellStyle name="Normal 2 9 3 6 3" xfId="6229"/>
    <cellStyle name="Normal 2 9 3 7" xfId="6230"/>
    <cellStyle name="Normal 2 9 3 8" xfId="6231"/>
    <cellStyle name="Normal 2 9 4" xfId="6232"/>
    <cellStyle name="Normal 2 9 4 2" xfId="6233"/>
    <cellStyle name="Normal 2 9 4 2 2" xfId="6234"/>
    <cellStyle name="Normal 2 9 4 2 3" xfId="6235"/>
    <cellStyle name="Normal 2 9 4 3" xfId="6236"/>
    <cellStyle name="Normal 2 9 4 3 2" xfId="6237"/>
    <cellStyle name="Normal 2 9 4 3 3" xfId="6238"/>
    <cellStyle name="Normal 2 9 4 4" xfId="6239"/>
    <cellStyle name="Normal 2 9 4 5" xfId="6240"/>
    <cellStyle name="Normal 2 9 5" xfId="6241"/>
    <cellStyle name="Normal 2 9 5 2" xfId="6242"/>
    <cellStyle name="Normal 2 9 5 2 2" xfId="6243"/>
    <cellStyle name="Normal 2 9 5 2 3" xfId="6244"/>
    <cellStyle name="Normal 2 9 5 3" xfId="6245"/>
    <cellStyle name="Normal 2 9 5 4" xfId="6246"/>
    <cellStyle name="Normal 2 9 6" xfId="6247"/>
    <cellStyle name="Normal 2 9 6 2" xfId="6248"/>
    <cellStyle name="Normal 2 9 6 2 2" xfId="6249"/>
    <cellStyle name="Normal 2 9 6 2 3" xfId="6250"/>
    <cellStyle name="Normal 2 9 6 3" xfId="6251"/>
    <cellStyle name="Normal 2 9 6 4" xfId="6252"/>
    <cellStyle name="Normal 2 9 7" xfId="6253"/>
    <cellStyle name="Normal 2 9 7 2" xfId="6254"/>
    <cellStyle name="Normal 2 9 7 2 2" xfId="6255"/>
    <cellStyle name="Normal 2 9 7 2 3" xfId="6256"/>
    <cellStyle name="Normal 2 9 7 3" xfId="6257"/>
    <cellStyle name="Normal 2 9 7 4" xfId="6258"/>
    <cellStyle name="Normal 2 9 8" xfId="6259"/>
    <cellStyle name="Normal 2 9 8 2" xfId="6260"/>
    <cellStyle name="Normal 2 9 8 2 2" xfId="6261"/>
    <cellStyle name="Normal 2 9 8 2 3" xfId="6262"/>
    <cellStyle name="Normal 2 9 8 3" xfId="6263"/>
    <cellStyle name="Normal 2 9 8 4" xfId="6264"/>
    <cellStyle name="Normal 2 9 9" xfId="6265"/>
    <cellStyle name="Normal 2 9 9 2" xfId="6266"/>
    <cellStyle name="Normal 2 9 9 2 2" xfId="6267"/>
    <cellStyle name="Normal 2 9 9 2 3" xfId="6268"/>
    <cellStyle name="Normal 2 9 9 3" xfId="6269"/>
    <cellStyle name="Normal 2 9 9 4" xfId="6270"/>
    <cellStyle name="Normal 2 9_T_B1.2" xfId="918"/>
    <cellStyle name="Normal 2_AUG_TabChap2" xfId="441"/>
    <cellStyle name="Normal 20" xfId="1333"/>
    <cellStyle name="Normal 20 2" xfId="6271"/>
    <cellStyle name="Normal 20 2 2" xfId="6272"/>
    <cellStyle name="Normal 20 2 3" xfId="6273"/>
    <cellStyle name="Normal 20 3" xfId="6274"/>
    <cellStyle name="Normal 20 3 2" xfId="6275"/>
    <cellStyle name="Normal 20 3 3" xfId="6276"/>
    <cellStyle name="Normal 20 4" xfId="6277"/>
    <cellStyle name="Normal 20 5" xfId="6278"/>
    <cellStyle name="Normal 21" xfId="1334"/>
    <cellStyle name="Normal 21 2" xfId="6279"/>
    <cellStyle name="Normal 21 2 2" xfId="6280"/>
    <cellStyle name="Normal 21 2 3" xfId="6281"/>
    <cellStyle name="Normal 21 3" xfId="6282"/>
    <cellStyle name="Normal 21 4" xfId="6283"/>
    <cellStyle name="Normal 22" xfId="1335"/>
    <cellStyle name="Normal 22 2" xfId="1336"/>
    <cellStyle name="Normal 22 2 2" xfId="6284"/>
    <cellStyle name="Normal 22 3" xfId="6285"/>
    <cellStyle name="Normal 23" xfId="442"/>
    <cellStyle name="Normal 23 2" xfId="443"/>
    <cellStyle name="Normal 23 3" xfId="444"/>
    <cellStyle name="Normal 24" xfId="1337"/>
    <cellStyle name="Normal 24 2" xfId="2801"/>
    <cellStyle name="Normal 24 3" xfId="6286"/>
    <cellStyle name="Normal 25" xfId="1338"/>
    <cellStyle name="Normal 25 2" xfId="6288"/>
    <cellStyle name="Normal 25 3" xfId="6287"/>
    <cellStyle name="Normal 26" xfId="1339"/>
    <cellStyle name="Normal 27" xfId="6289"/>
    <cellStyle name="Normal 28" xfId="6290"/>
    <cellStyle name="Normal 29" xfId="6291"/>
    <cellStyle name="Normal 3" xfId="445"/>
    <cellStyle name="Normal 3 10" xfId="6292"/>
    <cellStyle name="Normal 3 10 2" xfId="6293"/>
    <cellStyle name="Normal 3 10 2 2" xfId="6294"/>
    <cellStyle name="Normal 3 10 2 3" xfId="6295"/>
    <cellStyle name="Normal 3 10 3" xfId="6296"/>
    <cellStyle name="Normal 3 10 4" xfId="6297"/>
    <cellStyle name="Normal 3 11" xfId="6298"/>
    <cellStyle name="Normal 3 11 2" xfId="6299"/>
    <cellStyle name="Normal 3 11 3" xfId="6300"/>
    <cellStyle name="Normal 3 12" xfId="6301"/>
    <cellStyle name="Normal 3 12 2" xfId="6302"/>
    <cellStyle name="Normal 3 12 3" xfId="6303"/>
    <cellStyle name="Normal 3 13" xfId="6304"/>
    <cellStyle name="Normal 3 2" xfId="446"/>
    <cellStyle name="Normal 3 2 10" xfId="6305"/>
    <cellStyle name="Normal 3 2 10 2" xfId="6306"/>
    <cellStyle name="Normal 3 2 10 2 2" xfId="6307"/>
    <cellStyle name="Normal 3 2 10 2 3" xfId="6308"/>
    <cellStyle name="Normal 3 2 10 3" xfId="6309"/>
    <cellStyle name="Normal 3 2 10 4" xfId="6310"/>
    <cellStyle name="Normal 3 2 11" xfId="6311"/>
    <cellStyle name="Normal 3 2 11 2" xfId="6312"/>
    <cellStyle name="Normal 3 2 11 2 2" xfId="6313"/>
    <cellStyle name="Normal 3 2 11 2 3" xfId="6314"/>
    <cellStyle name="Normal 3 2 11 3" xfId="6315"/>
    <cellStyle name="Normal 3 2 11 4" xfId="6316"/>
    <cellStyle name="Normal 3 2 12" xfId="6317"/>
    <cellStyle name="Normal 3 2 12 2" xfId="6318"/>
    <cellStyle name="Normal 3 2 12 2 2" xfId="6319"/>
    <cellStyle name="Normal 3 2 12 2 3" xfId="6320"/>
    <cellStyle name="Normal 3 2 12 3" xfId="6321"/>
    <cellStyle name="Normal 3 2 12 4" xfId="6322"/>
    <cellStyle name="Normal 3 2 13" xfId="6323"/>
    <cellStyle name="Normal 3 2 13 2" xfId="6324"/>
    <cellStyle name="Normal 3 2 13 3" xfId="6325"/>
    <cellStyle name="Normal 3 2 14" xfId="6326"/>
    <cellStyle name="Normal 3 2 14 2" xfId="6327"/>
    <cellStyle name="Normal 3 2 14 3" xfId="6328"/>
    <cellStyle name="Normal 3 2 15" xfId="6329"/>
    <cellStyle name="Normal 3 2 15 2" xfId="6330"/>
    <cellStyle name="Normal 3 2 15 3" xfId="6331"/>
    <cellStyle name="Normal 3 2 16" xfId="6332"/>
    <cellStyle name="Normal 3 2 17" xfId="6333"/>
    <cellStyle name="Normal 3 2 18" xfId="6334"/>
    <cellStyle name="Normal 3 2 2" xfId="447"/>
    <cellStyle name="Normal 3 2 2 10" xfId="6335"/>
    <cellStyle name="Normal 3 2 2 10 2" xfId="6336"/>
    <cellStyle name="Normal 3 2 2 10 3" xfId="6337"/>
    <cellStyle name="Normal 3 2 2 11" xfId="6338"/>
    <cellStyle name="Normal 3 2 2 11 2" xfId="6339"/>
    <cellStyle name="Normal 3 2 2 11 3" xfId="6340"/>
    <cellStyle name="Normal 3 2 2 2" xfId="448"/>
    <cellStyle name="Normal 3 2 2 2 2" xfId="449"/>
    <cellStyle name="Normal 3 2 2 2 3" xfId="1341"/>
    <cellStyle name="Normal 3 2 2 3" xfId="1342"/>
    <cellStyle name="Normal 3 2 2 3 10" xfId="6341"/>
    <cellStyle name="Normal 3 2 2 3 10 2" xfId="6342"/>
    <cellStyle name="Normal 3 2 2 3 10 2 2" xfId="6343"/>
    <cellStyle name="Normal 3 2 2 3 10 2 3" xfId="6344"/>
    <cellStyle name="Normal 3 2 2 3 10 3" xfId="6345"/>
    <cellStyle name="Normal 3 2 2 3 10 4" xfId="6346"/>
    <cellStyle name="Normal 3 2 2 3 11" xfId="6347"/>
    <cellStyle name="Normal 3 2 2 3 11 2" xfId="6348"/>
    <cellStyle name="Normal 3 2 2 3 11 2 2" xfId="6349"/>
    <cellStyle name="Normal 3 2 2 3 11 2 3" xfId="6350"/>
    <cellStyle name="Normal 3 2 2 3 11 3" xfId="6351"/>
    <cellStyle name="Normal 3 2 2 3 11 4" xfId="6352"/>
    <cellStyle name="Normal 3 2 2 3 12" xfId="6353"/>
    <cellStyle name="Normal 3 2 2 3 12 2" xfId="6354"/>
    <cellStyle name="Normal 3 2 2 3 12 3" xfId="6355"/>
    <cellStyle name="Normal 3 2 2 3 13" xfId="6356"/>
    <cellStyle name="Normal 3 2 2 3 13 2" xfId="6357"/>
    <cellStyle name="Normal 3 2 2 3 13 3" xfId="6358"/>
    <cellStyle name="Normal 3 2 2 3 14" xfId="6359"/>
    <cellStyle name="Normal 3 2 2 3 15" xfId="6360"/>
    <cellStyle name="Normal 3 2 2 3 2" xfId="6361"/>
    <cellStyle name="Normal 3 2 2 3 2 2" xfId="6362"/>
    <cellStyle name="Normal 3 2 2 3 2 2 2" xfId="6363"/>
    <cellStyle name="Normal 3 2 2 3 2 2 2 2" xfId="6364"/>
    <cellStyle name="Normal 3 2 2 3 2 2 2 3" xfId="6365"/>
    <cellStyle name="Normal 3 2 2 3 2 2 3" xfId="6366"/>
    <cellStyle name="Normal 3 2 2 3 2 2 3 2" xfId="6367"/>
    <cellStyle name="Normal 3 2 2 3 2 2 3 3" xfId="6368"/>
    <cellStyle name="Normal 3 2 2 3 2 2 4" xfId="6369"/>
    <cellStyle name="Normal 3 2 2 3 2 2 5" xfId="6370"/>
    <cellStyle name="Normal 3 2 2 3 2 3" xfId="6371"/>
    <cellStyle name="Normal 3 2 2 3 2 3 2" xfId="6372"/>
    <cellStyle name="Normal 3 2 2 3 2 3 2 2" xfId="6373"/>
    <cellStyle name="Normal 3 2 2 3 2 3 2 3" xfId="6374"/>
    <cellStyle name="Normal 3 2 2 3 2 3 3" xfId="6375"/>
    <cellStyle name="Normal 3 2 2 3 2 3 4" xfId="6376"/>
    <cellStyle name="Normal 3 2 2 3 2 4" xfId="6377"/>
    <cellStyle name="Normal 3 2 2 3 2 4 2" xfId="6378"/>
    <cellStyle name="Normal 3 2 2 3 2 4 2 2" xfId="6379"/>
    <cellStyle name="Normal 3 2 2 3 2 4 2 3" xfId="6380"/>
    <cellStyle name="Normal 3 2 2 3 2 4 3" xfId="6381"/>
    <cellStyle name="Normal 3 2 2 3 2 4 4" xfId="6382"/>
    <cellStyle name="Normal 3 2 2 3 2 5" xfId="6383"/>
    <cellStyle name="Normal 3 2 2 3 2 5 2" xfId="6384"/>
    <cellStyle name="Normal 3 2 2 3 2 5 2 2" xfId="6385"/>
    <cellStyle name="Normal 3 2 2 3 2 5 2 3" xfId="6386"/>
    <cellStyle name="Normal 3 2 2 3 2 5 3" xfId="6387"/>
    <cellStyle name="Normal 3 2 2 3 2 5 4" xfId="6388"/>
    <cellStyle name="Normal 3 2 2 3 2 6" xfId="6389"/>
    <cellStyle name="Normal 3 2 2 3 2 6 2" xfId="6390"/>
    <cellStyle name="Normal 3 2 2 3 2 6 3" xfId="6391"/>
    <cellStyle name="Normal 3 2 2 3 2 7" xfId="6392"/>
    <cellStyle name="Normal 3 2 2 3 2 7 2" xfId="6393"/>
    <cellStyle name="Normal 3 2 2 3 2 7 3" xfId="6394"/>
    <cellStyle name="Normal 3 2 2 3 2 8" xfId="6395"/>
    <cellStyle name="Normal 3 2 2 3 2 9" xfId="6396"/>
    <cellStyle name="Normal 3 2 2 3 3" xfId="6397"/>
    <cellStyle name="Normal 3 2 2 3 3 2" xfId="6398"/>
    <cellStyle name="Normal 3 2 2 3 3 2 2" xfId="6399"/>
    <cellStyle name="Normal 3 2 2 3 3 2 2 2" xfId="6400"/>
    <cellStyle name="Normal 3 2 2 3 3 2 2 2 2" xfId="6401"/>
    <cellStyle name="Normal 3 2 2 3 3 2 2 2 3" xfId="6402"/>
    <cellStyle name="Normal 3 2 2 3 3 2 2 3" xfId="6403"/>
    <cellStyle name="Normal 3 2 2 3 3 2 2 4" xfId="6404"/>
    <cellStyle name="Normal 3 2 2 3 3 2 3" xfId="6405"/>
    <cellStyle name="Normal 3 2 2 3 3 2 3 2" xfId="6406"/>
    <cellStyle name="Normal 3 2 2 3 3 2 3 3" xfId="6407"/>
    <cellStyle name="Normal 3 2 2 3 3 2 4" xfId="6408"/>
    <cellStyle name="Normal 3 2 2 3 3 2 5" xfId="6409"/>
    <cellStyle name="Normal 3 2 2 3 3 3" xfId="6410"/>
    <cellStyle name="Normal 3 2 2 3 3 3 2" xfId="6411"/>
    <cellStyle name="Normal 3 2 2 3 3 3 2 2" xfId="6412"/>
    <cellStyle name="Normal 3 2 2 3 3 3 2 3" xfId="6413"/>
    <cellStyle name="Normal 3 2 2 3 3 3 3" xfId="6414"/>
    <cellStyle name="Normal 3 2 2 3 3 3 4" xfId="6415"/>
    <cellStyle name="Normal 3 2 2 3 3 4" xfId="6416"/>
    <cellStyle name="Normal 3 2 2 3 3 4 2" xfId="6417"/>
    <cellStyle name="Normal 3 2 2 3 3 4 3" xfId="6418"/>
    <cellStyle name="Normal 3 2 2 3 3 5" xfId="6419"/>
    <cellStyle name="Normal 3 2 2 3 3 5 2" xfId="6420"/>
    <cellStyle name="Normal 3 2 2 3 3 5 3" xfId="6421"/>
    <cellStyle name="Normal 3 2 2 3 3 6" xfId="6422"/>
    <cellStyle name="Normal 3 2 2 3 3 6 2" xfId="6423"/>
    <cellStyle name="Normal 3 2 2 3 3 6 3" xfId="6424"/>
    <cellStyle name="Normal 3 2 2 3 3 7" xfId="6425"/>
    <cellStyle name="Normal 3 2 2 3 3 8" xfId="6426"/>
    <cellStyle name="Normal 3 2 2 3 4" xfId="6427"/>
    <cellStyle name="Normal 3 2 2 3 4 2" xfId="6428"/>
    <cellStyle name="Normal 3 2 2 3 4 2 2" xfId="6429"/>
    <cellStyle name="Normal 3 2 2 3 4 2 3" xfId="6430"/>
    <cellStyle name="Normal 3 2 2 3 4 3" xfId="6431"/>
    <cellStyle name="Normal 3 2 2 3 4 3 2" xfId="6432"/>
    <cellStyle name="Normal 3 2 2 3 4 3 3" xfId="6433"/>
    <cellStyle name="Normal 3 2 2 3 4 4" xfId="6434"/>
    <cellStyle name="Normal 3 2 2 3 4 5" xfId="6435"/>
    <cellStyle name="Normal 3 2 2 3 5" xfId="6436"/>
    <cellStyle name="Normal 3 2 2 3 5 2" xfId="6437"/>
    <cellStyle name="Normal 3 2 2 3 5 2 2" xfId="6438"/>
    <cellStyle name="Normal 3 2 2 3 5 2 3" xfId="6439"/>
    <cellStyle name="Normal 3 2 2 3 5 3" xfId="6440"/>
    <cellStyle name="Normal 3 2 2 3 5 4" xfId="6441"/>
    <cellStyle name="Normal 3 2 2 3 6" xfId="6442"/>
    <cellStyle name="Normal 3 2 2 3 6 2" xfId="6443"/>
    <cellStyle name="Normal 3 2 2 3 6 2 2" xfId="6444"/>
    <cellStyle name="Normal 3 2 2 3 6 2 3" xfId="6445"/>
    <cellStyle name="Normal 3 2 2 3 6 3" xfId="6446"/>
    <cellStyle name="Normal 3 2 2 3 6 4" xfId="6447"/>
    <cellStyle name="Normal 3 2 2 3 7" xfId="6448"/>
    <cellStyle name="Normal 3 2 2 3 7 2" xfId="6449"/>
    <cellStyle name="Normal 3 2 2 3 7 2 2" xfId="6450"/>
    <cellStyle name="Normal 3 2 2 3 7 2 3" xfId="6451"/>
    <cellStyle name="Normal 3 2 2 3 7 3" xfId="6452"/>
    <cellStyle name="Normal 3 2 2 3 7 4" xfId="6453"/>
    <cellStyle name="Normal 3 2 2 3 8" xfId="6454"/>
    <cellStyle name="Normal 3 2 2 3 8 2" xfId="6455"/>
    <cellStyle name="Normal 3 2 2 3 8 2 2" xfId="6456"/>
    <cellStyle name="Normal 3 2 2 3 8 2 3" xfId="6457"/>
    <cellStyle name="Normal 3 2 2 3 8 3" xfId="6458"/>
    <cellStyle name="Normal 3 2 2 3 8 4" xfId="6459"/>
    <cellStyle name="Normal 3 2 2 3 9" xfId="6460"/>
    <cellStyle name="Normal 3 2 2 3 9 2" xfId="6461"/>
    <cellStyle name="Normal 3 2 2 3 9 2 2" xfId="6462"/>
    <cellStyle name="Normal 3 2 2 3 9 2 3" xfId="6463"/>
    <cellStyle name="Normal 3 2 2 3 9 3" xfId="6464"/>
    <cellStyle name="Normal 3 2 2 3 9 4" xfId="6465"/>
    <cellStyle name="Normal 3 2 2 4" xfId="1343"/>
    <cellStyle name="Normal 3 2 2 4 2" xfId="1344"/>
    <cellStyle name="Normal 3 2 2 4 2 2" xfId="1345"/>
    <cellStyle name="Normal 3 2 2 4 3" xfId="1346"/>
    <cellStyle name="Normal 3 2 2 5" xfId="1347"/>
    <cellStyle name="Normal 3 2 2 5 2" xfId="1348"/>
    <cellStyle name="Normal 3 2 2 5 2 2" xfId="1349"/>
    <cellStyle name="Normal 3 2 2 5 3" xfId="1350"/>
    <cellStyle name="Normal 3 2 2 6" xfId="1340"/>
    <cellStyle name="Normal 3 2 2 6 2" xfId="6466"/>
    <cellStyle name="Normal 3 2 2 6 2 2" xfId="6467"/>
    <cellStyle name="Normal 3 2 2 6 2 3" xfId="6468"/>
    <cellStyle name="Normal 3 2 2 6 3" xfId="6469"/>
    <cellStyle name="Normal 3 2 2 6 3 2" xfId="6470"/>
    <cellStyle name="Normal 3 2 2 6 3 3" xfId="6471"/>
    <cellStyle name="Normal 3 2 2 6 4" xfId="6472"/>
    <cellStyle name="Normal 3 2 2 6 5" xfId="6473"/>
    <cellStyle name="Normal 3 2 2 7" xfId="6474"/>
    <cellStyle name="Normal 3 2 2 7 2" xfId="6475"/>
    <cellStyle name="Normal 3 2 2 7 2 2" xfId="6476"/>
    <cellStyle name="Normal 3 2 2 7 2 2 2" xfId="6477"/>
    <cellStyle name="Normal 3 2 2 7 2 2 3" xfId="6478"/>
    <cellStyle name="Normal 3 2 2 7 2 3" xfId="6479"/>
    <cellStyle name="Normal 3 2 2 7 2 3 2" xfId="6480"/>
    <cellStyle name="Normal 3 2 2 7 2 3 3" xfId="6481"/>
    <cellStyle name="Normal 3 2 2 7 2 4" xfId="6482"/>
    <cellStyle name="Normal 3 2 2 7 2 5" xfId="6483"/>
    <cellStyle name="Normal 3 2 2 7 3" xfId="6484"/>
    <cellStyle name="Normal 3 2 2 7 3 2" xfId="6485"/>
    <cellStyle name="Normal 3 2 2 7 3 2 2" xfId="6486"/>
    <cellStyle name="Normal 3 2 2 7 3 2 3" xfId="6487"/>
    <cellStyle name="Normal 3 2 2 7 3 3" xfId="6488"/>
    <cellStyle name="Normal 3 2 2 7 3 4" xfId="6489"/>
    <cellStyle name="Normal 3 2 2 7 4" xfId="6490"/>
    <cellStyle name="Normal 3 2 2 7 4 2" xfId="6491"/>
    <cellStyle name="Normal 3 2 2 7 4 2 2" xfId="6492"/>
    <cellStyle name="Normal 3 2 2 7 4 2 3" xfId="6493"/>
    <cellStyle name="Normal 3 2 2 7 4 3" xfId="6494"/>
    <cellStyle name="Normal 3 2 2 7 4 4" xfId="6495"/>
    <cellStyle name="Normal 3 2 2 7 5" xfId="6496"/>
    <cellStyle name="Normal 3 2 2 7 5 2" xfId="6497"/>
    <cellStyle name="Normal 3 2 2 7 5 3" xfId="6498"/>
    <cellStyle name="Normal 3 2 2 7 6" xfId="6499"/>
    <cellStyle name="Normal 3 2 2 7 7" xfId="6500"/>
    <cellStyle name="Normal 3 2 2 8" xfId="6501"/>
    <cellStyle name="Normal 3 2 2 8 2" xfId="6502"/>
    <cellStyle name="Normal 3 2 2 8 3" xfId="6503"/>
    <cellStyle name="Normal 3 2 2 9" xfId="6504"/>
    <cellStyle name="Normal 3 2 2 9 2" xfId="6505"/>
    <cellStyle name="Normal 3 2 2 9 3" xfId="6506"/>
    <cellStyle name="Normal 3 2 3" xfId="450"/>
    <cellStyle name="Normal 3 2 3 2" xfId="919"/>
    <cellStyle name="Normal 3 2 3 2 2" xfId="6507"/>
    <cellStyle name="Normal 3 2 3 3" xfId="1351"/>
    <cellStyle name="Normal 3 2 3 3 2" xfId="6509"/>
    <cellStyle name="Normal 3 2 3 3 3" xfId="6510"/>
    <cellStyle name="Normal 3 2 3 3 4" xfId="6508"/>
    <cellStyle name="Normal 3 2 3 4" xfId="6511"/>
    <cellStyle name="Normal 3 2 3 4 2" xfId="6512"/>
    <cellStyle name="Normal 3 2 3 4 3" xfId="6513"/>
    <cellStyle name="Normal 3 2 3 5" xfId="6514"/>
    <cellStyle name="Normal 3 2 3 6" xfId="6515"/>
    <cellStyle name="Normal 3 2 3 7" xfId="6516"/>
    <cellStyle name="Normal 3 2 4" xfId="451"/>
    <cellStyle name="Normal 3 2 4 10" xfId="6517"/>
    <cellStyle name="Normal 3 2 4 10 2" xfId="6518"/>
    <cellStyle name="Normal 3 2 4 10 3" xfId="6519"/>
    <cellStyle name="Normal 3 2 4 11" xfId="6520"/>
    <cellStyle name="Normal 3 2 4 11 2" xfId="6521"/>
    <cellStyle name="Normal 3 2 4 11 3" xfId="6522"/>
    <cellStyle name="Normal 3 2 4 12" xfId="6523"/>
    <cellStyle name="Normal 3 2 4 13" xfId="6524"/>
    <cellStyle name="Normal 3 2 4 14" xfId="6525"/>
    <cellStyle name="Normal 3 2 4 2" xfId="1352"/>
    <cellStyle name="Normal 3 2 4 2 2" xfId="6527"/>
    <cellStyle name="Normal 3 2 4 2 2 2" xfId="6528"/>
    <cellStyle name="Normal 3 2 4 2 2 3" xfId="6529"/>
    <cellStyle name="Normal 3 2 4 2 3" xfId="6530"/>
    <cellStyle name="Normal 3 2 4 2 3 2" xfId="6531"/>
    <cellStyle name="Normal 3 2 4 2 3 3" xfId="6532"/>
    <cellStyle name="Normal 3 2 4 2 4" xfId="6533"/>
    <cellStyle name="Normal 3 2 4 2 5" xfId="6534"/>
    <cellStyle name="Normal 3 2 4 2 6" xfId="6526"/>
    <cellStyle name="Normal 3 2 4 3" xfId="6535"/>
    <cellStyle name="Normal 3 2 4 3 2" xfId="6536"/>
    <cellStyle name="Normal 3 2 4 3 2 2" xfId="6537"/>
    <cellStyle name="Normal 3 2 4 3 2 3" xfId="6538"/>
    <cellStyle name="Normal 3 2 4 3 3" xfId="6539"/>
    <cellStyle name="Normal 3 2 4 3 4" xfId="6540"/>
    <cellStyle name="Normal 3 2 4 4" xfId="6541"/>
    <cellStyle name="Normal 3 2 4 4 2" xfId="6542"/>
    <cellStyle name="Normal 3 2 4 4 2 2" xfId="6543"/>
    <cellStyle name="Normal 3 2 4 4 2 3" xfId="6544"/>
    <cellStyle name="Normal 3 2 4 4 3" xfId="6545"/>
    <cellStyle name="Normal 3 2 4 4 4" xfId="6546"/>
    <cellStyle name="Normal 3 2 4 5" xfId="6547"/>
    <cellStyle name="Normal 3 2 4 5 2" xfId="6548"/>
    <cellStyle name="Normal 3 2 4 5 2 2" xfId="6549"/>
    <cellStyle name="Normal 3 2 4 5 2 3" xfId="6550"/>
    <cellStyle name="Normal 3 2 4 5 3" xfId="6551"/>
    <cellStyle name="Normal 3 2 4 5 4" xfId="6552"/>
    <cellStyle name="Normal 3 2 4 6" xfId="6553"/>
    <cellStyle name="Normal 3 2 4 6 2" xfId="6554"/>
    <cellStyle name="Normal 3 2 4 6 2 2" xfId="6555"/>
    <cellStyle name="Normal 3 2 4 6 2 3" xfId="6556"/>
    <cellStyle name="Normal 3 2 4 6 3" xfId="6557"/>
    <cellStyle name="Normal 3 2 4 6 4" xfId="6558"/>
    <cellStyle name="Normal 3 2 4 7" xfId="6559"/>
    <cellStyle name="Normal 3 2 4 7 2" xfId="6560"/>
    <cellStyle name="Normal 3 2 4 7 3" xfId="6561"/>
    <cellStyle name="Normal 3 2 4 8" xfId="6562"/>
    <cellStyle name="Normal 3 2 4 8 2" xfId="6563"/>
    <cellStyle name="Normal 3 2 4 8 3" xfId="6564"/>
    <cellStyle name="Normal 3 2 4 9" xfId="6565"/>
    <cellStyle name="Normal 3 2 4 9 2" xfId="6566"/>
    <cellStyle name="Normal 3 2 4 9 3" xfId="6567"/>
    <cellStyle name="Normal 3 2 5" xfId="452"/>
    <cellStyle name="Normal 3 2 5 2" xfId="6568"/>
    <cellStyle name="Normal 3 2 5 2 2" xfId="6569"/>
    <cellStyle name="Normal 3 2 5 2 3" xfId="6570"/>
    <cellStyle name="Normal 3 2 5 3" xfId="6571"/>
    <cellStyle name="Normal 3 2 5 3 2" xfId="6572"/>
    <cellStyle name="Normal 3 2 5 3 3" xfId="6573"/>
    <cellStyle name="Normal 3 2 5 4" xfId="6574"/>
    <cellStyle name="Normal 3 2 5 5" xfId="6575"/>
    <cellStyle name="Normal 3 2 6" xfId="776"/>
    <cellStyle name="Normal 3 2 6 2" xfId="6577"/>
    <cellStyle name="Normal 3 2 6 2 2" xfId="6578"/>
    <cellStyle name="Normal 3 2 6 2 3" xfId="6579"/>
    <cellStyle name="Normal 3 2 6 3" xfId="6580"/>
    <cellStyle name="Normal 3 2 6 4" xfId="6581"/>
    <cellStyle name="Normal 3 2 6 5" xfId="6576"/>
    <cellStyle name="Normal 3 2 7" xfId="2723"/>
    <cellStyle name="Normal 3 2 7 2" xfId="6583"/>
    <cellStyle name="Normal 3 2 7 2 2" xfId="6584"/>
    <cellStyle name="Normal 3 2 7 2 3" xfId="6585"/>
    <cellStyle name="Normal 3 2 7 3" xfId="6586"/>
    <cellStyle name="Normal 3 2 7 4" xfId="6587"/>
    <cellStyle name="Normal 3 2 7 5" xfId="6582"/>
    <cellStyle name="Normal 3 2 8" xfId="6588"/>
    <cellStyle name="Normal 3 2 8 2" xfId="6589"/>
    <cellStyle name="Normal 3 2 8 2 2" xfId="6590"/>
    <cellStyle name="Normal 3 2 8 2 3" xfId="6591"/>
    <cellStyle name="Normal 3 2 8 3" xfId="6592"/>
    <cellStyle name="Normal 3 2 8 4" xfId="6593"/>
    <cellStyle name="Normal 3 2 9" xfId="6594"/>
    <cellStyle name="Normal 3 2 9 2" xfId="6595"/>
    <cellStyle name="Normal 3 2 9 2 2" xfId="6596"/>
    <cellStyle name="Normal 3 2 9 2 3" xfId="6597"/>
    <cellStyle name="Normal 3 2 9 3" xfId="6598"/>
    <cellStyle name="Normal 3 2 9 4" xfId="6599"/>
    <cellStyle name="Normal 3 2_T_B1.2" xfId="920"/>
    <cellStyle name="Normal 3 3" xfId="453"/>
    <cellStyle name="Normal 3 3 10" xfId="6600"/>
    <cellStyle name="Normal 3 3 10 2" xfId="6601"/>
    <cellStyle name="Normal 3 3 10 3" xfId="6602"/>
    <cellStyle name="Normal 3 3 2" xfId="454"/>
    <cellStyle name="Normal 3 3 2 2" xfId="6603"/>
    <cellStyle name="Normal 3 3 3" xfId="455"/>
    <cellStyle name="Normal 3 3 3 2" xfId="6605"/>
    <cellStyle name="Normal 3 3 3 2 2" xfId="6606"/>
    <cellStyle name="Normal 3 3 3 2 2 2" xfId="6607"/>
    <cellStyle name="Normal 3 3 3 2 2 3" xfId="6608"/>
    <cellStyle name="Normal 3 3 3 2 3" xfId="6609"/>
    <cellStyle name="Normal 3 3 3 2 3 2" xfId="6610"/>
    <cellStyle name="Normal 3 3 3 2 3 3" xfId="6611"/>
    <cellStyle name="Normal 3 3 3 2 4" xfId="6612"/>
    <cellStyle name="Normal 3 3 3 2 5" xfId="6613"/>
    <cellStyle name="Normal 3 3 3 3" xfId="6614"/>
    <cellStyle name="Normal 3 3 3 3 2" xfId="6615"/>
    <cellStyle name="Normal 3 3 3 3 2 2" xfId="6616"/>
    <cellStyle name="Normal 3 3 3 3 2 3" xfId="6617"/>
    <cellStyle name="Normal 3 3 3 3 3" xfId="6618"/>
    <cellStyle name="Normal 3 3 3 3 4" xfId="6619"/>
    <cellStyle name="Normal 3 3 3 4" xfId="6620"/>
    <cellStyle name="Normal 3 3 3 4 2" xfId="6621"/>
    <cellStyle name="Normal 3 3 3 4 2 2" xfId="6622"/>
    <cellStyle name="Normal 3 3 3 4 2 3" xfId="6623"/>
    <cellStyle name="Normal 3 3 3 4 3" xfId="6624"/>
    <cellStyle name="Normal 3 3 3 4 4" xfId="6625"/>
    <cellStyle name="Normal 3 3 3 5" xfId="6626"/>
    <cellStyle name="Normal 3 3 3 5 2" xfId="6627"/>
    <cellStyle name="Normal 3 3 3 5 3" xfId="6628"/>
    <cellStyle name="Normal 3 3 3 6" xfId="6629"/>
    <cellStyle name="Normal 3 3 3 7" xfId="6630"/>
    <cellStyle name="Normal 3 3 3 8" xfId="6604"/>
    <cellStyle name="Normal 3 3 4" xfId="1353"/>
    <cellStyle name="Normal 3 3 4 2" xfId="6631"/>
    <cellStyle name="Normal 3 3 4 2 2" xfId="6632"/>
    <cellStyle name="Normal 3 3 4 2 3" xfId="6633"/>
    <cellStyle name="Normal 3 3 4 3" xfId="6634"/>
    <cellStyle name="Normal 3 3 4 3 2" xfId="6635"/>
    <cellStyle name="Normal 3 3 4 3 3" xfId="6636"/>
    <cellStyle name="Normal 3 3 4 4" xfId="6637"/>
    <cellStyle name="Normal 3 3 4 5" xfId="6638"/>
    <cellStyle name="Normal 3 3 5" xfId="6639"/>
    <cellStyle name="Normal 3 3 5 2" xfId="6640"/>
    <cellStyle name="Normal 3 3 5 2 2" xfId="6641"/>
    <cellStyle name="Normal 3 3 5 2 3" xfId="6642"/>
    <cellStyle name="Normal 3 3 5 3" xfId="6643"/>
    <cellStyle name="Normal 3 3 5 3 2" xfId="6644"/>
    <cellStyle name="Normal 3 3 5 3 3" xfId="6645"/>
    <cellStyle name="Normal 3 3 5 4" xfId="6646"/>
    <cellStyle name="Normal 3 3 5 5" xfId="6647"/>
    <cellStyle name="Normal 3 3 6" xfId="6648"/>
    <cellStyle name="Normal 3 3 6 2" xfId="6649"/>
    <cellStyle name="Normal 3 3 6 3" xfId="6650"/>
    <cellStyle name="Normal 3 3 7" xfId="6651"/>
    <cellStyle name="Normal 3 3 7 2" xfId="6652"/>
    <cellStyle name="Normal 3 3 7 3" xfId="6653"/>
    <cellStyle name="Normal 3 3 8" xfId="6654"/>
    <cellStyle name="Normal 3 3 8 2" xfId="6655"/>
    <cellStyle name="Normal 3 3 8 3" xfId="6656"/>
    <cellStyle name="Normal 3 3 9" xfId="6657"/>
    <cellStyle name="Normal 3 3 9 2" xfId="6658"/>
    <cellStyle name="Normal 3 3 9 3" xfId="6659"/>
    <cellStyle name="Normal 3 4" xfId="456"/>
    <cellStyle name="Normal 3 4 2" xfId="789"/>
    <cellStyle name="Normal 3 4 2 2" xfId="1356"/>
    <cellStyle name="Normal 3 4 2 3" xfId="1355"/>
    <cellStyle name="Normal 3 4 2 3 2" xfId="6662"/>
    <cellStyle name="Normal 3 4 2 3 3" xfId="6663"/>
    <cellStyle name="Normal 3 4 2 3 4" xfId="6661"/>
    <cellStyle name="Normal 3 4 2 4" xfId="6664"/>
    <cellStyle name="Normal 3 4 2 4 2" xfId="6665"/>
    <cellStyle name="Normal 3 4 2 4 3" xfId="6666"/>
    <cellStyle name="Normal 3 4 2 5" xfId="6667"/>
    <cellStyle name="Normal 3 4 2 6" xfId="6660"/>
    <cellStyle name="Normal 3 4 3" xfId="1357"/>
    <cellStyle name="Normal 3 4 3 2" xfId="6669"/>
    <cellStyle name="Normal 3 4 3 3" xfId="6670"/>
    <cellStyle name="Normal 3 4 3 3 2" xfId="6671"/>
    <cellStyle name="Normal 3 4 3 3 3" xfId="6672"/>
    <cellStyle name="Normal 3 4 3 4" xfId="6673"/>
    <cellStyle name="Normal 3 4 3 4 2" xfId="6674"/>
    <cellStyle name="Normal 3 4 3 4 3" xfId="6675"/>
    <cellStyle name="Normal 3 4 3 5" xfId="6676"/>
    <cellStyle name="Normal 3 4 3 6" xfId="6677"/>
    <cellStyle name="Normal 3 4 3 7" xfId="6668"/>
    <cellStyle name="Normal 3 4 4" xfId="1354"/>
    <cellStyle name="Normal 3 4 4 2" xfId="6678"/>
    <cellStyle name="Normal 3 4 4 2 2" xfId="6679"/>
    <cellStyle name="Normal 3 4 4 2 3" xfId="6680"/>
    <cellStyle name="Normal 3 4 5" xfId="6681"/>
    <cellStyle name="Normal 3 4 5 2" xfId="6682"/>
    <cellStyle name="Normal 3 4 5 3" xfId="6683"/>
    <cellStyle name="Normal 3 4 6" xfId="6684"/>
    <cellStyle name="Normal 3 4 6 2" xfId="6685"/>
    <cellStyle name="Normal 3 4 6 3" xfId="6686"/>
    <cellStyle name="Normal 3 4 7" xfId="6687"/>
    <cellStyle name="Normal 3 5" xfId="457"/>
    <cellStyle name="Normal 3 5 2" xfId="1359"/>
    <cellStyle name="Normal 3 5 2 2" xfId="1360"/>
    <cellStyle name="Normal 3 5 2 3" xfId="6690"/>
    <cellStyle name="Normal 3 5 2 4" xfId="6691"/>
    <cellStyle name="Normal 3 5 2 5" xfId="6692"/>
    <cellStyle name="Normal 3 5 2 6" xfId="6689"/>
    <cellStyle name="Normal 3 5 3" xfId="1361"/>
    <cellStyle name="Normal 3 5 3 2" xfId="6694"/>
    <cellStyle name="Normal 3 5 3 3" xfId="6695"/>
    <cellStyle name="Normal 3 5 3 3 2" xfId="6696"/>
    <cellStyle name="Normal 3 5 3 3 3" xfId="6697"/>
    <cellStyle name="Normal 3 5 3 4" xfId="6698"/>
    <cellStyle name="Normal 3 5 3 4 2" xfId="6699"/>
    <cellStyle name="Normal 3 5 3 4 3" xfId="6700"/>
    <cellStyle name="Normal 3 5 3 5" xfId="6701"/>
    <cellStyle name="Normal 3 5 3 6" xfId="6702"/>
    <cellStyle name="Normal 3 5 3 7" xfId="6693"/>
    <cellStyle name="Normal 3 5 4" xfId="1358"/>
    <cellStyle name="Normal 3 5 4 2" xfId="6704"/>
    <cellStyle name="Normal 3 5 4 2 2" xfId="6705"/>
    <cellStyle name="Normal 3 5 4 2 3" xfId="6706"/>
    <cellStyle name="Normal 3 5 4 3" xfId="6707"/>
    <cellStyle name="Normal 3 5 4 4" xfId="6708"/>
    <cellStyle name="Normal 3 5 4 5" xfId="6703"/>
    <cellStyle name="Normal 3 5 5" xfId="6709"/>
    <cellStyle name="Normal 3 5 5 2" xfId="6710"/>
    <cellStyle name="Normal 3 5 5 3" xfId="6711"/>
    <cellStyle name="Normal 3 5 6" xfId="6712"/>
    <cellStyle name="Normal 3 5 7" xfId="6688"/>
    <cellStyle name="Normal 3 6" xfId="458"/>
    <cellStyle name="Normal 3 6 2" xfId="1362"/>
    <cellStyle name="Normal 3 6 3" xfId="6713"/>
    <cellStyle name="Normal 3 6 4" xfId="6714"/>
    <cellStyle name="Normal 3 7" xfId="459"/>
    <cellStyle name="Normal 3 7 2" xfId="6715"/>
    <cellStyle name="Normal 3 7 2 2" xfId="6716"/>
    <cellStyle name="Normal 3 7 2 2 2" xfId="6717"/>
    <cellStyle name="Normal 3 7 2 2 2 2" xfId="6718"/>
    <cellStyle name="Normal 3 7 2 2 2 3" xfId="6719"/>
    <cellStyle name="Normal 3 7 2 2 3" xfId="6720"/>
    <cellStyle name="Normal 3 7 2 2 4" xfId="6721"/>
    <cellStyle name="Normal 3 7 2 3" xfId="6722"/>
    <cellStyle name="Normal 3 7 2 3 2" xfId="6723"/>
    <cellStyle name="Normal 3 7 2 3 3" xfId="6724"/>
    <cellStyle name="Normal 3 7 2 4" xfId="6725"/>
    <cellStyle name="Normal 3 7 2 5" xfId="6726"/>
    <cellStyle name="Normal 3 7 3" xfId="6727"/>
    <cellStyle name="Normal 3 7 3 2" xfId="6728"/>
    <cellStyle name="Normal 3 7 3 2 2" xfId="6729"/>
    <cellStyle name="Normal 3 7 3 2 3" xfId="6730"/>
    <cellStyle name="Normal 3 7 3 3" xfId="6731"/>
    <cellStyle name="Normal 3 7 3 4" xfId="6732"/>
    <cellStyle name="Normal 3 7 4" xfId="6733"/>
    <cellStyle name="Normal 3 7 4 2" xfId="6734"/>
    <cellStyle name="Normal 3 7 4 2 2" xfId="6735"/>
    <cellStyle name="Normal 3 7 4 2 3" xfId="6736"/>
    <cellStyle name="Normal 3 7 4 3" xfId="6737"/>
    <cellStyle name="Normal 3 7 4 4" xfId="6738"/>
    <cellStyle name="Normal 3 7 5" xfId="6739"/>
    <cellStyle name="Normal 3 7 5 2" xfId="6740"/>
    <cellStyle name="Normal 3 7 5 2 2" xfId="6741"/>
    <cellStyle name="Normal 3 7 5 2 3" xfId="6742"/>
    <cellStyle name="Normal 3 7 5 3" xfId="6743"/>
    <cellStyle name="Normal 3 7 5 4" xfId="6744"/>
    <cellStyle name="Normal 3 7 6" xfId="6745"/>
    <cellStyle name="Normal 3 7 6 2" xfId="6746"/>
    <cellStyle name="Normal 3 7 6 2 2" xfId="6747"/>
    <cellStyle name="Normal 3 7 6 2 3" xfId="6748"/>
    <cellStyle name="Normal 3 7 6 3" xfId="6749"/>
    <cellStyle name="Normal 3 7 6 4" xfId="6750"/>
    <cellStyle name="Normal 3 7 7" xfId="6751"/>
    <cellStyle name="Normal 3 7 7 2" xfId="6752"/>
    <cellStyle name="Normal 3 7 7 3" xfId="6753"/>
    <cellStyle name="Normal 3 7 8" xfId="6754"/>
    <cellStyle name="Normal 3 7 9" xfId="6755"/>
    <cellStyle name="Normal 3 8" xfId="737"/>
    <cellStyle name="Normal 3 8 2" xfId="6756"/>
    <cellStyle name="Normal 3 8 2 2" xfId="6757"/>
    <cellStyle name="Normal 3 8 2 2 2" xfId="6758"/>
    <cellStyle name="Normal 3 8 2 2 3" xfId="6759"/>
    <cellStyle name="Normal 3 8 2 3" xfId="6760"/>
    <cellStyle name="Normal 3 8 2 4" xfId="6761"/>
    <cellStyle name="Normal 3 8 3" xfId="6762"/>
    <cellStyle name="Normal 3 8 3 2" xfId="6763"/>
    <cellStyle name="Normal 3 8 3 3" xfId="6764"/>
    <cellStyle name="Normal 3 8 4" xfId="6765"/>
    <cellStyle name="Normal 3 8 5" xfId="6766"/>
    <cellStyle name="Normal 3 9" xfId="731"/>
    <cellStyle name="Normal 3 9 2" xfId="6768"/>
    <cellStyle name="Normal 3 9 2 2" xfId="6769"/>
    <cellStyle name="Normal 3 9 2 3" xfId="6770"/>
    <cellStyle name="Normal 3 9 3" xfId="6771"/>
    <cellStyle name="Normal 3 9 3 2" xfId="6772"/>
    <cellStyle name="Normal 3 9 3 3" xfId="6773"/>
    <cellStyle name="Normal 3 9 4" xfId="6774"/>
    <cellStyle name="Normal 3 9 5" xfId="6775"/>
    <cellStyle name="Normal 3 9 6" xfId="6767"/>
    <cellStyle name="Normal 3_DEU_neac12_FORMEL" xfId="460"/>
    <cellStyle name="Normal 30" xfId="6776"/>
    <cellStyle name="Normal 31" xfId="6777"/>
    <cellStyle name="Normal 32" xfId="6778"/>
    <cellStyle name="Normal 33" xfId="6779"/>
    <cellStyle name="Normal 34" xfId="6780"/>
    <cellStyle name="Normal 35" xfId="6781"/>
    <cellStyle name="Normal 36" xfId="6782"/>
    <cellStyle name="Normal 37" xfId="6783"/>
    <cellStyle name="Normal 38" xfId="6784"/>
    <cellStyle name="Normal 39" xfId="6785"/>
    <cellStyle name="Normal 4" xfId="461"/>
    <cellStyle name="Normal 4 10" xfId="6786"/>
    <cellStyle name="Normal 4 11" xfId="6787"/>
    <cellStyle name="Normal 4 12" xfId="6788"/>
    <cellStyle name="Normal 4 13" xfId="6789"/>
    <cellStyle name="Normal 4 14" xfId="6790"/>
    <cellStyle name="Normal 4 2" xfId="462"/>
    <cellStyle name="Normal 4 2 10" xfId="2731"/>
    <cellStyle name="Normal 4 2 2" xfId="463"/>
    <cellStyle name="Normal 4 2 2 2" xfId="1365"/>
    <cellStyle name="Normal 4 2 3" xfId="464"/>
    <cellStyle name="Normal 4 2 3 2" xfId="790"/>
    <cellStyle name="Normal 4 2 3 2 2" xfId="922"/>
    <cellStyle name="Normal 4 2 3 2 3" xfId="921"/>
    <cellStyle name="Normal 4 2 3 3" xfId="923"/>
    <cellStyle name="Normal 4 2 3_T_B1.2" xfId="924"/>
    <cellStyle name="Normal 4 2 4" xfId="465"/>
    <cellStyle name="Normal 4 2 4 2" xfId="6791"/>
    <cellStyle name="Normal 4 2 4 3" xfId="6792"/>
    <cellStyle name="Normal 4 2 5" xfId="466"/>
    <cellStyle name="Normal 4 2 5 2" xfId="6793"/>
    <cellStyle name="Normal 4 2 5 3" xfId="6794"/>
    <cellStyle name="Normal 4 2 6" xfId="467"/>
    <cellStyle name="Normal 4 2 7" xfId="1364"/>
    <cellStyle name="Normal 4 2 7 2" xfId="6796"/>
    <cellStyle name="Normal 4 2 7 3" xfId="6797"/>
    <cellStyle name="Normal 4 2 7 4" xfId="6795"/>
    <cellStyle name="Normal 4 2 8" xfId="2662"/>
    <cellStyle name="Normal 4 2 9" xfId="2724"/>
    <cellStyle name="Normal 4 3" xfId="468"/>
    <cellStyle name="Normal 4 3 10" xfId="6798"/>
    <cellStyle name="Normal 4 3 10 2" xfId="6799"/>
    <cellStyle name="Normal 4 3 10 2 2" xfId="6800"/>
    <cellStyle name="Normal 4 3 10 2 3" xfId="6801"/>
    <cellStyle name="Normal 4 3 10 3" xfId="6802"/>
    <cellStyle name="Normal 4 3 10 4" xfId="6803"/>
    <cellStyle name="Normal 4 3 11" xfId="6804"/>
    <cellStyle name="Normal 4 3 11 2" xfId="6805"/>
    <cellStyle name="Normal 4 3 11 3" xfId="6806"/>
    <cellStyle name="Normal 4 3 12" xfId="6807"/>
    <cellStyle name="Normal 4 3 13" xfId="6808"/>
    <cellStyle name="Normal 4 3 2" xfId="469"/>
    <cellStyle name="Normal 4 3 2 2" xfId="925"/>
    <cellStyle name="Normal 4 3 2 2 2" xfId="6809"/>
    <cellStyle name="Normal 4 3 2 2 2 2" xfId="6810"/>
    <cellStyle name="Normal 4 3 2 2 2 3" xfId="6811"/>
    <cellStyle name="Normal 4 3 2 2 3" xfId="6812"/>
    <cellStyle name="Normal 4 3 2 2 3 2" xfId="6813"/>
    <cellStyle name="Normal 4 3 2 2 3 3" xfId="6814"/>
    <cellStyle name="Normal 4 3 2 2 4" xfId="6815"/>
    <cellStyle name="Normal 4 3 2 2 5" xfId="6816"/>
    <cellStyle name="Normal 4 3 2 3" xfId="6817"/>
    <cellStyle name="Normal 4 3 2 3 2" xfId="6818"/>
    <cellStyle name="Normal 4 3 2 3 2 2" xfId="6819"/>
    <cellStyle name="Normal 4 3 2 3 2 3" xfId="6820"/>
    <cellStyle name="Normal 4 3 2 3 3" xfId="6821"/>
    <cellStyle name="Normal 4 3 2 3 4" xfId="6822"/>
    <cellStyle name="Normal 4 3 2 4" xfId="6823"/>
    <cellStyle name="Normal 4 3 2 4 2" xfId="6824"/>
    <cellStyle name="Normal 4 3 2 4 2 2" xfId="6825"/>
    <cellStyle name="Normal 4 3 2 4 2 3" xfId="6826"/>
    <cellStyle name="Normal 4 3 2 4 3" xfId="6827"/>
    <cellStyle name="Normal 4 3 2 4 4" xfId="6828"/>
    <cellStyle name="Normal 4 3 2 5" xfId="6829"/>
    <cellStyle name="Normal 4 3 2 5 2" xfId="6830"/>
    <cellStyle name="Normal 4 3 2 5 2 2" xfId="6831"/>
    <cellStyle name="Normal 4 3 2 5 2 3" xfId="6832"/>
    <cellStyle name="Normal 4 3 2 5 3" xfId="6833"/>
    <cellStyle name="Normal 4 3 2 5 4" xfId="6834"/>
    <cellStyle name="Normal 4 3 2 6" xfId="6835"/>
    <cellStyle name="Normal 4 3 2 6 2" xfId="6836"/>
    <cellStyle name="Normal 4 3 2 6 3" xfId="6837"/>
    <cellStyle name="Normal 4 3 2 7" xfId="6838"/>
    <cellStyle name="Normal 4 3 2 7 2" xfId="6839"/>
    <cellStyle name="Normal 4 3 2 7 3" xfId="6840"/>
    <cellStyle name="Normal 4 3 2 8" xfId="6841"/>
    <cellStyle name="Normal 4 3 2 9" xfId="6842"/>
    <cellStyle name="Normal 4 3 3" xfId="470"/>
    <cellStyle name="Normal 4 3 3 2" xfId="6843"/>
    <cellStyle name="Normal 4 3 3 2 2" xfId="6844"/>
    <cellStyle name="Normal 4 3 3 2 2 2" xfId="6845"/>
    <cellStyle name="Normal 4 3 3 2 2 3" xfId="6846"/>
    <cellStyle name="Normal 4 3 3 2 3" xfId="6847"/>
    <cellStyle name="Normal 4 3 3 2 3 2" xfId="6848"/>
    <cellStyle name="Normal 4 3 3 2 3 3" xfId="6849"/>
    <cellStyle name="Normal 4 3 3 2 4" xfId="6850"/>
    <cellStyle name="Normal 4 3 3 2 5" xfId="6851"/>
    <cellStyle name="Normal 4 3 3 3" xfId="6852"/>
    <cellStyle name="Normal 4 3 3 3 2" xfId="6853"/>
    <cellStyle name="Normal 4 3 3 3 2 2" xfId="6854"/>
    <cellStyle name="Normal 4 3 3 3 2 3" xfId="6855"/>
    <cellStyle name="Normal 4 3 3 3 3" xfId="6856"/>
    <cellStyle name="Normal 4 3 3 3 4" xfId="6857"/>
    <cellStyle name="Normal 4 3 3 4" xfId="6858"/>
    <cellStyle name="Normal 4 3 3 4 2" xfId="6859"/>
    <cellStyle name="Normal 4 3 3 4 3" xfId="6860"/>
    <cellStyle name="Normal 4 3 3 5" xfId="6861"/>
    <cellStyle name="Normal 4 3 3 5 2" xfId="6862"/>
    <cellStyle name="Normal 4 3 3 5 3" xfId="6863"/>
    <cellStyle name="Normal 4 3 3 6" xfId="6864"/>
    <cellStyle name="Normal 4 3 3 6 2" xfId="6865"/>
    <cellStyle name="Normal 4 3 3 6 3" xfId="6866"/>
    <cellStyle name="Normal 4 3 3 7" xfId="6867"/>
    <cellStyle name="Normal 4 3 3 8" xfId="6868"/>
    <cellStyle name="Normal 4 3 4" xfId="471"/>
    <cellStyle name="Normal 4 3 4 2" xfId="6869"/>
    <cellStyle name="Normal 4 3 4 2 2" xfId="6870"/>
    <cellStyle name="Normal 4 3 4 2 3" xfId="6871"/>
    <cellStyle name="Normal 4 3 4 3" xfId="6872"/>
    <cellStyle name="Normal 4 3 4 3 2" xfId="6873"/>
    <cellStyle name="Normal 4 3 4 3 3" xfId="6874"/>
    <cellStyle name="Normal 4 3 4 4" xfId="6875"/>
    <cellStyle name="Normal 4 3 4 5" xfId="6876"/>
    <cellStyle name="Normal 4 3 5" xfId="6877"/>
    <cellStyle name="Normal 4 3 5 2" xfId="6878"/>
    <cellStyle name="Normal 4 3 5 2 2" xfId="6879"/>
    <cellStyle name="Normal 4 3 5 2 3" xfId="6880"/>
    <cellStyle name="Normal 4 3 5 3" xfId="6881"/>
    <cellStyle name="Normal 4 3 5 4" xfId="6882"/>
    <cellStyle name="Normal 4 3 6" xfId="6883"/>
    <cellStyle name="Normal 4 3 6 2" xfId="6884"/>
    <cellStyle name="Normal 4 3 6 2 2" xfId="6885"/>
    <cellStyle name="Normal 4 3 6 2 3" xfId="6886"/>
    <cellStyle name="Normal 4 3 6 3" xfId="6887"/>
    <cellStyle name="Normal 4 3 6 4" xfId="6888"/>
    <cellStyle name="Normal 4 3 7" xfId="6889"/>
    <cellStyle name="Normal 4 3 7 2" xfId="6890"/>
    <cellStyle name="Normal 4 3 7 2 2" xfId="6891"/>
    <cellStyle name="Normal 4 3 7 2 3" xfId="6892"/>
    <cellStyle name="Normal 4 3 7 3" xfId="6893"/>
    <cellStyle name="Normal 4 3 7 4" xfId="6894"/>
    <cellStyle name="Normal 4 3 8" xfId="6895"/>
    <cellStyle name="Normal 4 3 8 2" xfId="6896"/>
    <cellStyle name="Normal 4 3 8 2 2" xfId="6897"/>
    <cellStyle name="Normal 4 3 8 2 3" xfId="6898"/>
    <cellStyle name="Normal 4 3 8 3" xfId="6899"/>
    <cellStyle name="Normal 4 3 8 4" xfId="6900"/>
    <cellStyle name="Normal 4 3 9" xfId="6901"/>
    <cellStyle name="Normal 4 3 9 2" xfId="6902"/>
    <cellStyle name="Normal 4 3 9 2 2" xfId="6903"/>
    <cellStyle name="Normal 4 3 9 2 3" xfId="6904"/>
    <cellStyle name="Normal 4 3 9 3" xfId="6905"/>
    <cellStyle name="Normal 4 3 9 4" xfId="6906"/>
    <cellStyle name="Normal 4 3_T_B1.2" xfId="926"/>
    <cellStyle name="Normal 4 4" xfId="472"/>
    <cellStyle name="Normal 4 4 2" xfId="473"/>
    <cellStyle name="Normal 4 4 2 2" xfId="6908"/>
    <cellStyle name="Normal 4 4 2 2 2" xfId="6909"/>
    <cellStyle name="Normal 4 4 2 2 3" xfId="6910"/>
    <cellStyle name="Normal 4 4 2 3" xfId="6911"/>
    <cellStyle name="Normal 4 4 2 3 2" xfId="6912"/>
    <cellStyle name="Normal 4 4 2 3 3" xfId="6913"/>
    <cellStyle name="Normal 4 4 2 4" xfId="6914"/>
    <cellStyle name="Normal 4 4 2 5" xfId="6915"/>
    <cellStyle name="Normal 4 4 2 6" xfId="6907"/>
    <cellStyle name="Normal 4 4 3" xfId="6916"/>
    <cellStyle name="Normal 4 4 3 2" xfId="6917"/>
    <cellStyle name="Normal 4 4 3 2 2" xfId="6918"/>
    <cellStyle name="Normal 4 4 3 2 3" xfId="6919"/>
    <cellStyle name="Normal 4 4 3 3" xfId="6920"/>
    <cellStyle name="Normal 4 4 3 4" xfId="6921"/>
    <cellStyle name="Normal 4 4 4" xfId="6922"/>
    <cellStyle name="Normal 4 4 4 2" xfId="6923"/>
    <cellStyle name="Normal 4 4 4 3" xfId="6924"/>
    <cellStyle name="Normal 4 4 5" xfId="6925"/>
    <cellStyle name="Normal 4 4 5 2" xfId="6926"/>
    <cellStyle name="Normal 4 4 5 3" xfId="6927"/>
    <cellStyle name="Normal 4 5" xfId="927"/>
    <cellStyle name="Normal 4 5 2" xfId="928"/>
    <cellStyle name="Normal 4 5 2 2" xfId="6929"/>
    <cellStyle name="Normal 4 5 2 3" xfId="6930"/>
    <cellStyle name="Normal 4 5 3" xfId="6931"/>
    <cellStyle name="Normal 4 5 3 2" xfId="6932"/>
    <cellStyle name="Normal 4 5 3 3" xfId="6933"/>
    <cellStyle name="Normal 4 5 4" xfId="6934"/>
    <cellStyle name="Normal 4 5 4 2" xfId="6935"/>
    <cellStyle name="Normal 4 5 4 3" xfId="6936"/>
    <cellStyle name="Normal 4 5 5" xfId="6928"/>
    <cellStyle name="Normal 4 6" xfId="929"/>
    <cellStyle name="Normal 4 6 2" xfId="6937"/>
    <cellStyle name="Normal 4 7" xfId="1363"/>
    <cellStyle name="Normal 4 7 2" xfId="6938"/>
    <cellStyle name="Normal 4 7 2 2" xfId="6939"/>
    <cellStyle name="Normal 4 7 2 3" xfId="6940"/>
    <cellStyle name="Normal 4 8" xfId="2661"/>
    <cellStyle name="Normal 4 8 2" xfId="6941"/>
    <cellStyle name="Normal 4 8 2 2" xfId="6942"/>
    <cellStyle name="Normal 4 8 2 3" xfId="6943"/>
    <cellStyle name="Normal 4 9" xfId="6944"/>
    <cellStyle name="Normal 4_T_B1.2" xfId="930"/>
    <cellStyle name="Normal 40" xfId="6945"/>
    <cellStyle name="Normal 41" xfId="6946"/>
    <cellStyle name="Normal 42" xfId="6947"/>
    <cellStyle name="Normal 5" xfId="474"/>
    <cellStyle name="Normal 5 10" xfId="1366"/>
    <cellStyle name="Normal 5 10 2" xfId="6949"/>
    <cellStyle name="Normal 5 11" xfId="2675"/>
    <cellStyle name="Normal 5 12" xfId="6948"/>
    <cellStyle name="Normal 5 2" xfId="475"/>
    <cellStyle name="Normal 5 2 10" xfId="6950"/>
    <cellStyle name="Normal 5 2 10 2" xfId="6951"/>
    <cellStyle name="Normal 5 2 10 3" xfId="6952"/>
    <cellStyle name="Normal 5 2 11" xfId="6953"/>
    <cellStyle name="Normal 5 2 12" xfId="6954"/>
    <cellStyle name="Normal 5 2 2" xfId="476"/>
    <cellStyle name="Normal 5 2 2 2" xfId="931"/>
    <cellStyle name="Normal 5 2 2 2 2" xfId="1369"/>
    <cellStyle name="Normal 5 2 2 2 3" xfId="1368"/>
    <cellStyle name="Normal 5 2 2 3" xfId="1370"/>
    <cellStyle name="Normal 5 2 2 4" xfId="1367"/>
    <cellStyle name="Normal 5 2 2 5" xfId="6955"/>
    <cellStyle name="Normal 5 2 2 6" xfId="6956"/>
    <cellStyle name="Normal 5 2 3" xfId="477"/>
    <cellStyle name="Normal 5 2 3 2" xfId="1372"/>
    <cellStyle name="Normal 5 2 3 2 2" xfId="1373"/>
    <cellStyle name="Normal 5 2 3 3" xfId="1374"/>
    <cellStyle name="Normal 5 2 3 4" xfId="1371"/>
    <cellStyle name="Normal 5 2 3 5" xfId="6957"/>
    <cellStyle name="Normal 5 2 3 6" xfId="6958"/>
    <cellStyle name="Normal 5 2 4" xfId="478"/>
    <cellStyle name="Normal 5 2 4 2" xfId="6959"/>
    <cellStyle name="Normal 5 2 4 3" xfId="6960"/>
    <cellStyle name="Normal 5 2 4 4" xfId="6961"/>
    <cellStyle name="Normal 5 2 5" xfId="777"/>
    <cellStyle name="Normal 5 2 5 2" xfId="6963"/>
    <cellStyle name="Normal 5 2 5 2 2" xfId="6964"/>
    <cellStyle name="Normal 5 2 5 2 2 2" xfId="6965"/>
    <cellStyle name="Normal 5 2 5 2 2 3" xfId="6966"/>
    <cellStyle name="Normal 5 2 5 2 3" xfId="6967"/>
    <cellStyle name="Normal 5 2 5 2 3 2" xfId="6968"/>
    <cellStyle name="Normal 5 2 5 2 3 3" xfId="6969"/>
    <cellStyle name="Normal 5 2 5 2 4" xfId="6970"/>
    <cellStyle name="Normal 5 2 5 2 5" xfId="6971"/>
    <cellStyle name="Normal 5 2 5 3" xfId="6972"/>
    <cellStyle name="Normal 5 2 5 3 2" xfId="6973"/>
    <cellStyle name="Normal 5 2 5 3 2 2" xfId="6974"/>
    <cellStyle name="Normal 5 2 5 3 2 3" xfId="6975"/>
    <cellStyle name="Normal 5 2 5 3 3" xfId="6976"/>
    <cellStyle name="Normal 5 2 5 3 4" xfId="6977"/>
    <cellStyle name="Normal 5 2 5 4" xfId="6978"/>
    <cellStyle name="Normal 5 2 5 4 2" xfId="6979"/>
    <cellStyle name="Normal 5 2 5 4 2 2" xfId="6980"/>
    <cellStyle name="Normal 5 2 5 4 2 3" xfId="6981"/>
    <cellStyle name="Normal 5 2 5 4 3" xfId="6982"/>
    <cellStyle name="Normal 5 2 5 4 4" xfId="6983"/>
    <cellStyle name="Normal 5 2 5 5" xfId="6984"/>
    <cellStyle name="Normal 5 2 5 5 2" xfId="6985"/>
    <cellStyle name="Normal 5 2 5 5 3" xfId="6986"/>
    <cellStyle name="Normal 5 2 5 6" xfId="6987"/>
    <cellStyle name="Normal 5 2 5 7" xfId="6988"/>
    <cellStyle name="Normal 5 2 5 8" xfId="6962"/>
    <cellStyle name="Normal 5 2 6" xfId="2725"/>
    <cellStyle name="Normal 5 2 6 2" xfId="6990"/>
    <cellStyle name="Normal 5 2 6 2 2" xfId="6991"/>
    <cellStyle name="Normal 5 2 6 2 3" xfId="6992"/>
    <cellStyle name="Normal 5 2 6 3" xfId="6993"/>
    <cellStyle name="Normal 5 2 6 3 2" xfId="6994"/>
    <cellStyle name="Normal 5 2 6 3 3" xfId="6995"/>
    <cellStyle name="Normal 5 2 6 4" xfId="6996"/>
    <cellStyle name="Normal 5 2 6 5" xfId="6997"/>
    <cellStyle name="Normal 5 2 6 6" xfId="6989"/>
    <cellStyle name="Normal 5 2 7" xfId="6998"/>
    <cellStyle name="Normal 5 2 7 2" xfId="6999"/>
    <cellStyle name="Normal 5 2 7 2 2" xfId="7000"/>
    <cellStyle name="Normal 5 2 7 2 3" xfId="7001"/>
    <cellStyle name="Normal 5 2 7 3" xfId="7002"/>
    <cellStyle name="Normal 5 2 7 3 2" xfId="7003"/>
    <cellStyle name="Normal 5 2 7 3 3" xfId="7004"/>
    <cellStyle name="Normal 5 2 7 4" xfId="7005"/>
    <cellStyle name="Normal 5 2 7 5" xfId="7006"/>
    <cellStyle name="Normal 5 2 8" xfId="7007"/>
    <cellStyle name="Normal 5 2 8 2" xfId="7008"/>
    <cellStyle name="Normal 5 2 8 3" xfId="7009"/>
    <cellStyle name="Normal 5 2 9" xfId="7010"/>
    <cellStyle name="Normal 5 2 9 2" xfId="7011"/>
    <cellStyle name="Normal 5 2 9 3" xfId="7012"/>
    <cellStyle name="Normal 5 2_T_B1.2" xfId="932"/>
    <cellStyle name="Normal 5 3" xfId="479"/>
    <cellStyle name="Normal 5 3 2" xfId="1376"/>
    <cellStyle name="Normal 5 3 2 2" xfId="1377"/>
    <cellStyle name="Normal 5 3 3" xfId="1378"/>
    <cellStyle name="Normal 5 3 4" xfId="1375"/>
    <cellStyle name="Normal 5 4" xfId="480"/>
    <cellStyle name="Normal 5 4 2" xfId="1379"/>
    <cellStyle name="Normal 5 4 2 2" xfId="1380"/>
    <cellStyle name="Normal 5 4 3" xfId="1381"/>
    <cellStyle name="Normal 5 5" xfId="481"/>
    <cellStyle name="Normal 5 5 2" xfId="7014"/>
    <cellStyle name="Normal 5 5 2 2" xfId="7015"/>
    <cellStyle name="Normal 5 5 2 3" xfId="7016"/>
    <cellStyle name="Normal 5 5 3" xfId="7013"/>
    <cellStyle name="Normal 5 6" xfId="482"/>
    <cellStyle name="Normal 5 6 2" xfId="7018"/>
    <cellStyle name="Normal 5 6 3" xfId="7019"/>
    <cellStyle name="Normal 5 6 4" xfId="7017"/>
    <cellStyle name="Normal 5 7" xfId="969"/>
    <cellStyle name="Normal 5 7 2" xfId="7021"/>
    <cellStyle name="Normal 5 7 3" xfId="7022"/>
    <cellStyle name="Normal 5 7 4" xfId="7020"/>
    <cellStyle name="Normal 5 8" xfId="875"/>
    <cellStyle name="Normal 5 8 2" xfId="7023"/>
    <cellStyle name="Normal 5 9" xfId="970"/>
    <cellStyle name="Normal 5 9 2" xfId="7024"/>
    <cellStyle name="Normal 6" xfId="483"/>
    <cellStyle name="Normal 6 2" xfId="484"/>
    <cellStyle name="Normal 6 2 2" xfId="1383"/>
    <cellStyle name="Normal 6 2 2 2" xfId="7026"/>
    <cellStyle name="Normal 6 2 2 3" xfId="7027"/>
    <cellStyle name="Normal 6 2 2 4" xfId="7025"/>
    <cellStyle name="Normal 6 3" xfId="485"/>
    <cellStyle name="Normal 6 3 2" xfId="1384"/>
    <cellStyle name="Normal 6 3 2 2" xfId="7029"/>
    <cellStyle name="Normal 6 3 2 3" xfId="7030"/>
    <cellStyle name="Normal 6 3 2 4" xfId="7028"/>
    <cellStyle name="Normal 6 4" xfId="486"/>
    <cellStyle name="Normal 6 4 2" xfId="1385"/>
    <cellStyle name="Normal 6 4 2 2" xfId="7031"/>
    <cellStyle name="Normal 6 4 3" xfId="7032"/>
    <cellStyle name="Normal 6 5" xfId="778"/>
    <cellStyle name="Normal 6 5 2" xfId="7034"/>
    <cellStyle name="Normal 6 5 3" xfId="7035"/>
    <cellStyle name="Normal 6 5 4" xfId="7033"/>
    <cellStyle name="Normal 6 6" xfId="1382"/>
    <cellStyle name="Normal 6 6 2" xfId="7037"/>
    <cellStyle name="Normal 6 6 3" xfId="7038"/>
    <cellStyle name="Normal 6 6 4" xfId="7036"/>
    <cellStyle name="Normal 7" xfId="487"/>
    <cellStyle name="Normal 7 10" xfId="933"/>
    <cellStyle name="Normal 7 11" xfId="1386"/>
    <cellStyle name="Normal 7 12" xfId="7039"/>
    <cellStyle name="Normal 7 2" xfId="488"/>
    <cellStyle name="Normal 7 2 2" xfId="489"/>
    <cellStyle name="Normal 7 2 2 2" xfId="934"/>
    <cellStyle name="Normal 7 2 2 3" xfId="7040"/>
    <cellStyle name="Normal 7 2 3" xfId="490"/>
    <cellStyle name="Normal 7 2 3 2" xfId="7041"/>
    <cellStyle name="Normal 7 2 3 3" xfId="7042"/>
    <cellStyle name="Normal 7 2 4" xfId="491"/>
    <cellStyle name="Normal 7 2 4 2" xfId="7043"/>
    <cellStyle name="Normal 7 2 4 3" xfId="7044"/>
    <cellStyle name="Normal 7 2 5" xfId="492"/>
    <cellStyle name="Normal 7 2 5 2" xfId="7045"/>
    <cellStyle name="Normal 7 2 6" xfId="493"/>
    <cellStyle name="Normal 7 2_T_B1.2" xfId="935"/>
    <cellStyle name="Normal 7 3" xfId="494"/>
    <cellStyle name="Normal 7 3 2" xfId="780"/>
    <cellStyle name="Normal 7 3 2 2" xfId="7046"/>
    <cellStyle name="Normal 7 3 3" xfId="936"/>
    <cellStyle name="Normal 7 3 3 2" xfId="7047"/>
    <cellStyle name="Normal 7 4" xfId="495"/>
    <cellStyle name="Normal 7 4 2" xfId="7048"/>
    <cellStyle name="Normal 7 4 3" xfId="7049"/>
    <cellStyle name="Normal 7 5" xfId="496"/>
    <cellStyle name="Normal 7 5 2" xfId="7050"/>
    <cellStyle name="Normal 7 5 3" xfId="7051"/>
    <cellStyle name="Normal 7 6" xfId="497"/>
    <cellStyle name="Normal 7 6 2" xfId="7053"/>
    <cellStyle name="Normal 7 6 3" xfId="7052"/>
    <cellStyle name="Normal 7 7" xfId="498"/>
    <cellStyle name="Normal 7 7 2" xfId="7054"/>
    <cellStyle name="Normal 7 8" xfId="499"/>
    <cellStyle name="Normal 7 8 2" xfId="7055"/>
    <cellStyle name="Normal 7 9" xfId="779"/>
    <cellStyle name="Normal 8" xfId="500"/>
    <cellStyle name="Normal 8 10" xfId="501"/>
    <cellStyle name="Normal 8 11" xfId="782"/>
    <cellStyle name="Normal 8 11 2" xfId="937"/>
    <cellStyle name="Normal 8 11 3" xfId="1387"/>
    <cellStyle name="Normal 8 12" xfId="1388"/>
    <cellStyle name="Normal 8 12 2" xfId="7056"/>
    <cellStyle name="Normal 8 13" xfId="2670"/>
    <cellStyle name="Normal 8 13 2" xfId="7057"/>
    <cellStyle name="Normal 8 14" xfId="7058"/>
    <cellStyle name="Normal 8 15" xfId="7059"/>
    <cellStyle name="Normal 8 16" xfId="7060"/>
    <cellStyle name="Normal 8 16 2" xfId="7061"/>
    <cellStyle name="Normal 8 16 3" xfId="7062"/>
    <cellStyle name="Normal 8 17" xfId="7063"/>
    <cellStyle name="Normal 8 18" xfId="7064"/>
    <cellStyle name="Normal 8 19" xfId="7065"/>
    <cellStyle name="Normal 8 2" xfId="502"/>
    <cellStyle name="Normal 8 2 2" xfId="1389"/>
    <cellStyle name="Normal 8 3" xfId="503"/>
    <cellStyle name="Normal 8 3 2" xfId="504"/>
    <cellStyle name="Normal 8 3 2 2" xfId="7066"/>
    <cellStyle name="Normal 8 3 3" xfId="1390"/>
    <cellStyle name="Normal 8 3 4" xfId="7067"/>
    <cellStyle name="Normal 8 3 5" xfId="7068"/>
    <cellStyle name="Normal 8 3 6" xfId="7069"/>
    <cellStyle name="Normal 8 4" xfId="505"/>
    <cellStyle name="Normal 8 4 2" xfId="1391"/>
    <cellStyle name="Normal 8 4 3" xfId="7071"/>
    <cellStyle name="Normal 8 4 4" xfId="7072"/>
    <cellStyle name="Normal 8 4 5" xfId="7073"/>
    <cellStyle name="Normal 8 4 6" xfId="7074"/>
    <cellStyle name="Normal 8 4 7" xfId="7075"/>
    <cellStyle name="Normal 8 4 7 2" xfId="7076"/>
    <cellStyle name="Normal 8 4 7 3" xfId="7077"/>
    <cellStyle name="Normal 8 4 8" xfId="7070"/>
    <cellStyle name="Normal 8 5" xfId="506"/>
    <cellStyle name="Normal 8 5 2" xfId="1392"/>
    <cellStyle name="Normal 8 5 3" xfId="7079"/>
    <cellStyle name="Normal 8 5 4" xfId="7080"/>
    <cellStyle name="Normal 8 5 5" xfId="7081"/>
    <cellStyle name="Normal 8 5 6" xfId="7082"/>
    <cellStyle name="Normal 8 5 7" xfId="7083"/>
    <cellStyle name="Normal 8 5 7 2" xfId="7084"/>
    <cellStyle name="Normal 8 5 7 3" xfId="7085"/>
    <cellStyle name="Normal 8 5 8" xfId="7078"/>
    <cellStyle name="Normal 8 6" xfId="507"/>
    <cellStyle name="Normal 8 6 2" xfId="1393"/>
    <cellStyle name="Normal 8 7" xfId="781"/>
    <cellStyle name="Normal 8 7 2" xfId="1394"/>
    <cellStyle name="Normal 8 8" xfId="1395"/>
    <cellStyle name="Normal 8 9" xfId="1396"/>
    <cellStyle name="Normal 9" xfId="508"/>
    <cellStyle name="Normal 9 2" xfId="509"/>
    <cellStyle name="Normal 9 2 2" xfId="938"/>
    <cellStyle name="Normal 9 2 2 2" xfId="1400"/>
    <cellStyle name="Normal 9 2 2 3" xfId="1399"/>
    <cellStyle name="Normal 9 2 2 4" xfId="7086"/>
    <cellStyle name="Normal 9 2 3" xfId="1401"/>
    <cellStyle name="Normal 9 2 4" xfId="1398"/>
    <cellStyle name="Normal 9 3" xfId="783"/>
    <cellStyle name="Normal 9 3 2" xfId="1403"/>
    <cellStyle name="Normal 9 3 2 2" xfId="1404"/>
    <cellStyle name="Normal 9 3 3" xfId="1405"/>
    <cellStyle name="Normal 9 3 4" xfId="1402"/>
    <cellStyle name="Normal 9 4" xfId="1406"/>
    <cellStyle name="Normal 9 4 2" xfId="1407"/>
    <cellStyle name="Normal 9 5" xfId="1408"/>
    <cellStyle name="Normal 9 6" xfId="1397"/>
    <cellStyle name="Normál_8gradk" xfId="510"/>
    <cellStyle name="Normal_B1.1a" xfId="939"/>
    <cellStyle name="Normal_B4" xfId="48"/>
    <cellStyle name="Normal_B4.1 2" xfId="2655"/>
    <cellStyle name="Normal_C1.1a" xfId="2656"/>
    <cellStyle name="Normal_C4" xfId="791"/>
    <cellStyle name="Normal_C4.1" xfId="2654"/>
    <cellStyle name="Normal_C6.5" xfId="792"/>
    <cellStyle name="Normal_D1_1 2" xfId="2815"/>
    <cellStyle name="Normal_G1.1" xfId="793"/>
    <cellStyle name="Normal_G1.1_1" xfId="794"/>
    <cellStyle name="Normal_PISAPartIIStudents_Filled 2 2" xfId="2735"/>
    <cellStyle name="Normal_PISAPartIIStudents_Filled 2 2 2" xfId="2736"/>
    <cellStyle name="Normal_T_D6" xfId="1253"/>
    <cellStyle name="Normal_Table_4.5_AETR" xfId="729"/>
    <cellStyle name="Normal-blank" xfId="940"/>
    <cellStyle name="Normal-bottom" xfId="941"/>
    <cellStyle name="Normal-center" xfId="942"/>
    <cellStyle name="Normal-droit" xfId="943"/>
    <cellStyle name="Normálna 2" xfId="44"/>
    <cellStyle name="Normálna 2 2" xfId="735"/>
    <cellStyle name="Normálna 2 3" xfId="728"/>
    <cellStyle name="Normálna 3" xfId="46"/>
    <cellStyle name="Normálna 4" xfId="45"/>
    <cellStyle name="Normálna 5" xfId="726"/>
    <cellStyle name="Normálna 5 2" xfId="738"/>
    <cellStyle name="Normálna 6" xfId="727"/>
    <cellStyle name="Normálna 6 2" xfId="739"/>
    <cellStyle name="Normálna 7" xfId="741"/>
    <cellStyle name="Normálna 8" xfId="742"/>
    <cellStyle name="Normálna 9" xfId="796"/>
    <cellStyle name="Normálne" xfId="0" builtinId="0"/>
    <cellStyle name="Normálne 10" xfId="2739"/>
    <cellStyle name="Normálne 11" xfId="2740"/>
    <cellStyle name="Normálne 12" xfId="2767"/>
    <cellStyle name="Normálne 13" xfId="2795"/>
    <cellStyle name="Normálne 14" xfId="2799"/>
    <cellStyle name="Normálne 15" xfId="2800"/>
    <cellStyle name="Normálne 16" xfId="17839"/>
    <cellStyle name="Normálne 17" xfId="17866"/>
    <cellStyle name="Normálne 18" xfId="17880"/>
    <cellStyle name="Normálne 2" xfId="972"/>
    <cellStyle name="Normálne 3" xfId="973"/>
    <cellStyle name="Normálne 3 2" xfId="2738"/>
    <cellStyle name="Normálne 4" xfId="1015"/>
    <cellStyle name="Normálne 4 2" xfId="2737"/>
    <cellStyle name="Normálne 5" xfId="1016"/>
    <cellStyle name="Normálne 6" xfId="2659"/>
    <cellStyle name="Normálne 7" xfId="2663"/>
    <cellStyle name="Normálne 8" xfId="2664"/>
    <cellStyle name="Normálne 9" xfId="2733"/>
    <cellStyle name="normální_CZLFS0X0" xfId="511"/>
    <cellStyle name="Normalny 10" xfId="512"/>
    <cellStyle name="Normalny 10 2" xfId="7088"/>
    <cellStyle name="Normalny 10 3" xfId="7087"/>
    <cellStyle name="Normalny 2" xfId="513"/>
    <cellStyle name="Normalny 2 2" xfId="514"/>
    <cellStyle name="Normalny 2 2 2" xfId="515"/>
    <cellStyle name="Normalny 2 2 2 2" xfId="516"/>
    <cellStyle name="Normalny 2 2 2 2 2" xfId="7091"/>
    <cellStyle name="Normalny 2 2 2 2 3" xfId="7090"/>
    <cellStyle name="Normalny 2 2 2_T_B1.2" xfId="944"/>
    <cellStyle name="Normalny 2 2 3" xfId="7092"/>
    <cellStyle name="Normalny 2 2 4" xfId="7089"/>
    <cellStyle name="Normalny 2 2_T_B1.2" xfId="945"/>
    <cellStyle name="Normalny 2 3" xfId="517"/>
    <cellStyle name="Normalny 2 3 2" xfId="518"/>
    <cellStyle name="Normalny 2 3_T_B1.2" xfId="946"/>
    <cellStyle name="Normalny 2 4" xfId="519"/>
    <cellStyle name="Normalny 2 4 2" xfId="520"/>
    <cellStyle name="Normalny 2 4_T_B1.2" xfId="947"/>
    <cellStyle name="Normalny 2 5" xfId="521"/>
    <cellStyle name="Normalny 2 5 2" xfId="522"/>
    <cellStyle name="Normalny 2 5_T_B1.2" xfId="948"/>
    <cellStyle name="Normalny 2 6" xfId="523"/>
    <cellStyle name="Normalny 2 6 2" xfId="524"/>
    <cellStyle name="Normalny 2 6_T_B1.2" xfId="949"/>
    <cellStyle name="Normalny 2 7" xfId="525"/>
    <cellStyle name="Normalny 2 7 2" xfId="526"/>
    <cellStyle name="Normalny 2 7_T_B1.2" xfId="950"/>
    <cellStyle name="Normalny 2 8" xfId="527"/>
    <cellStyle name="Normalny 2 8 2" xfId="528"/>
    <cellStyle name="Normalny 2 8_T_B1.2" xfId="951"/>
    <cellStyle name="Normalny 2_T_B1.2" xfId="952"/>
    <cellStyle name="Normalny 3" xfId="529"/>
    <cellStyle name="Normalny 3 2" xfId="530"/>
    <cellStyle name="Normalny 3_T_B1.2" xfId="953"/>
    <cellStyle name="Normalny 4" xfId="531"/>
    <cellStyle name="Normalny 4 2" xfId="532"/>
    <cellStyle name="Normalny 4_T_B1.2" xfId="954"/>
    <cellStyle name="Normalny 5" xfId="533"/>
    <cellStyle name="Normalny 5 2" xfId="534"/>
    <cellStyle name="Normalny 5 2 2" xfId="7094"/>
    <cellStyle name="Normalny 5 2 3" xfId="7093"/>
    <cellStyle name="Normalny 5 3" xfId="535"/>
    <cellStyle name="Normalny 5 3 2" xfId="536"/>
    <cellStyle name="Normalny 5 3_T_B1.2" xfId="955"/>
    <cellStyle name="Normalny 5 4" xfId="537"/>
    <cellStyle name="Normalny 5_T_B1.2" xfId="956"/>
    <cellStyle name="Normalny 6" xfId="538"/>
    <cellStyle name="Normalny 6 2" xfId="7096"/>
    <cellStyle name="Normalny 6 3" xfId="7095"/>
    <cellStyle name="Normalny 7" xfId="539"/>
    <cellStyle name="Normalny 7 2" xfId="7098"/>
    <cellStyle name="Normalny 7 3" xfId="7097"/>
    <cellStyle name="Normalny 8" xfId="540"/>
    <cellStyle name="Normalny 8 2" xfId="7100"/>
    <cellStyle name="Normalny 8 3" xfId="7099"/>
    <cellStyle name="Normalny 9" xfId="541"/>
    <cellStyle name="Normalny_FDB Quest - Parenting support" xfId="2671"/>
    <cellStyle name="Normal-top" xfId="957"/>
    <cellStyle name="Normal-top 2" xfId="7102"/>
    <cellStyle name="Normal-top 3" xfId="7101"/>
    <cellStyle name="Note 10 2" xfId="1409"/>
    <cellStyle name="Note 10 2 2" xfId="1410"/>
    <cellStyle name="Note 10 2 2 10" xfId="7104"/>
    <cellStyle name="Note 10 2 2 2" xfId="1411"/>
    <cellStyle name="Note 10 2 2 2 2" xfId="1412"/>
    <cellStyle name="Note 10 2 2 2 2 2" xfId="1413"/>
    <cellStyle name="Note 10 2 2 2 2 2 2" xfId="7108"/>
    <cellStyle name="Note 10 2 2 2 2 2 3" xfId="7107"/>
    <cellStyle name="Note 10 2 2 2 2 3" xfId="7109"/>
    <cellStyle name="Note 10 2 2 2 2 4" xfId="7106"/>
    <cellStyle name="Note 10 2 2 2 3" xfId="1414"/>
    <cellStyle name="Note 10 2 2 2 3 2" xfId="7111"/>
    <cellStyle name="Note 10 2 2 2 3 3" xfId="7110"/>
    <cellStyle name="Note 10 2 2 2 4" xfId="7112"/>
    <cellStyle name="Note 10 2 2 2 5" xfId="7105"/>
    <cellStyle name="Note 10 2 2 3" xfId="1415"/>
    <cellStyle name="Note 10 2 2 3 2" xfId="1416"/>
    <cellStyle name="Note 10 2 2 3 2 2" xfId="7115"/>
    <cellStyle name="Note 10 2 2 3 2 3" xfId="7114"/>
    <cellStyle name="Note 10 2 2 3 3" xfId="7116"/>
    <cellStyle name="Note 10 2 2 3 4" xfId="7113"/>
    <cellStyle name="Note 10 2 2 4" xfId="1417"/>
    <cellStyle name="Note 10 2 2 4 2" xfId="7118"/>
    <cellStyle name="Note 10 2 2 4 2 2" xfId="7119"/>
    <cellStyle name="Note 10 2 2 4 2 2 2" xfId="13922"/>
    <cellStyle name="Note 10 2 2 4 2 2 3" xfId="13929"/>
    <cellStyle name="Note 10 2 2 4 2 3" xfId="13923"/>
    <cellStyle name="Note 10 2 2 4 2 4" xfId="13928"/>
    <cellStyle name="Note 10 2 2 4 3" xfId="7120"/>
    <cellStyle name="Note 10 2 2 4 3 2" xfId="13921"/>
    <cellStyle name="Note 10 2 2 4 3 3" xfId="13930"/>
    <cellStyle name="Note 10 2 2 4 4" xfId="13924"/>
    <cellStyle name="Note 10 2 2 4 5" xfId="13927"/>
    <cellStyle name="Note 10 2 2 4 6" xfId="7117"/>
    <cellStyle name="Note 10 2 2 5" xfId="7121"/>
    <cellStyle name="Note 10 2 2 5 2" xfId="7122"/>
    <cellStyle name="Note 10 2 2 6" xfId="7123"/>
    <cellStyle name="Note 10 2 2 6 2" xfId="7124"/>
    <cellStyle name="Note 10 2 2 6 2 2" xfId="13919"/>
    <cellStyle name="Note 10 2 2 6 2 3" xfId="13932"/>
    <cellStyle name="Note 10 2 2 6 3" xfId="13920"/>
    <cellStyle name="Note 10 2 2 6 4" xfId="13931"/>
    <cellStyle name="Note 10 2 2 7" xfId="7125"/>
    <cellStyle name="Note 10 2 2 7 2" xfId="13918"/>
    <cellStyle name="Note 10 2 2 7 3" xfId="13933"/>
    <cellStyle name="Note 10 2 2 8" xfId="13925"/>
    <cellStyle name="Note 10 2 2 9" xfId="13926"/>
    <cellStyle name="Note 10 2 3" xfId="1418"/>
    <cellStyle name="Note 10 2 3 2" xfId="1419"/>
    <cellStyle name="Note 10 2 3 2 2" xfId="1420"/>
    <cellStyle name="Note 10 2 3 2 2 2" xfId="7129"/>
    <cellStyle name="Note 10 2 3 2 2 3" xfId="7128"/>
    <cellStyle name="Note 10 2 3 2 3" xfId="7130"/>
    <cellStyle name="Note 10 2 3 2 4" xfId="7127"/>
    <cellStyle name="Note 10 2 3 3" xfId="1421"/>
    <cellStyle name="Note 10 2 3 3 2" xfId="7132"/>
    <cellStyle name="Note 10 2 3 3 2 2" xfId="7133"/>
    <cellStyle name="Note 10 2 3 3 2 2 2" xfId="13915"/>
    <cellStyle name="Note 10 2 3 3 2 2 3" xfId="13936"/>
    <cellStyle name="Note 10 2 3 3 2 3" xfId="13916"/>
    <cellStyle name="Note 10 2 3 3 2 4" xfId="13935"/>
    <cellStyle name="Note 10 2 3 3 3" xfId="7134"/>
    <cellStyle name="Note 10 2 3 3 3 2" xfId="13914"/>
    <cellStyle name="Note 10 2 3 3 3 3" xfId="13937"/>
    <cellStyle name="Note 10 2 3 3 4" xfId="13917"/>
    <cellStyle name="Note 10 2 3 3 5" xfId="13934"/>
    <cellStyle name="Note 10 2 3 3 6" xfId="7131"/>
    <cellStyle name="Note 10 2 3 4" xfId="7135"/>
    <cellStyle name="Note 10 2 3 5" xfId="7126"/>
    <cellStyle name="Note 10 2 4" xfId="1422"/>
    <cellStyle name="Note 10 2 4 2" xfId="1423"/>
    <cellStyle name="Note 10 2 4 2 2" xfId="7138"/>
    <cellStyle name="Note 10 2 4 2 3" xfId="7137"/>
    <cellStyle name="Note 10 2 4 3" xfId="7139"/>
    <cellStyle name="Note 10 2 4 4" xfId="7136"/>
    <cellStyle name="Note 10 2 5" xfId="1424"/>
    <cellStyle name="Note 10 2 5 2" xfId="7141"/>
    <cellStyle name="Note 10 2 5 2 2" xfId="7142"/>
    <cellStyle name="Note 10 2 5 2 2 2" xfId="13911"/>
    <cellStyle name="Note 10 2 5 2 2 3" xfId="13940"/>
    <cellStyle name="Note 10 2 5 2 3" xfId="13912"/>
    <cellStyle name="Note 10 2 5 2 4" xfId="13939"/>
    <cellStyle name="Note 10 2 5 3" xfId="7143"/>
    <cellStyle name="Note 10 2 5 3 2" xfId="13910"/>
    <cellStyle name="Note 10 2 5 3 3" xfId="13941"/>
    <cellStyle name="Note 10 2 5 4" xfId="13913"/>
    <cellStyle name="Note 10 2 5 5" xfId="13938"/>
    <cellStyle name="Note 10 2 5 6" xfId="7140"/>
    <cellStyle name="Note 10 2 6" xfId="7144"/>
    <cellStyle name="Note 10 2 7" xfId="7103"/>
    <cellStyle name="Note 10 3" xfId="1425"/>
    <cellStyle name="Note 10 3 2" xfId="1426"/>
    <cellStyle name="Note 10 3 2 10" xfId="7146"/>
    <cellStyle name="Note 10 3 2 2" xfId="1427"/>
    <cellStyle name="Note 10 3 2 2 2" xfId="1428"/>
    <cellStyle name="Note 10 3 2 2 2 2" xfId="1429"/>
    <cellStyle name="Note 10 3 2 2 2 2 2" xfId="7150"/>
    <cellStyle name="Note 10 3 2 2 2 2 3" xfId="7149"/>
    <cellStyle name="Note 10 3 2 2 2 3" xfId="7151"/>
    <cellStyle name="Note 10 3 2 2 2 4" xfId="7148"/>
    <cellStyle name="Note 10 3 2 2 3" xfId="1430"/>
    <cellStyle name="Note 10 3 2 2 3 2" xfId="7153"/>
    <cellStyle name="Note 10 3 2 2 3 3" xfId="7152"/>
    <cellStyle name="Note 10 3 2 2 4" xfId="7154"/>
    <cellStyle name="Note 10 3 2 2 5" xfId="7147"/>
    <cellStyle name="Note 10 3 2 3" xfId="1431"/>
    <cellStyle name="Note 10 3 2 3 2" xfId="1432"/>
    <cellStyle name="Note 10 3 2 3 2 2" xfId="7157"/>
    <cellStyle name="Note 10 3 2 3 2 3" xfId="7156"/>
    <cellStyle name="Note 10 3 2 3 3" xfId="7158"/>
    <cellStyle name="Note 10 3 2 3 4" xfId="7155"/>
    <cellStyle name="Note 10 3 2 4" xfId="1433"/>
    <cellStyle name="Note 10 3 2 4 2" xfId="7160"/>
    <cellStyle name="Note 10 3 2 4 2 2" xfId="7161"/>
    <cellStyle name="Note 10 3 2 4 2 2 2" xfId="13906"/>
    <cellStyle name="Note 10 3 2 4 2 2 3" xfId="13945"/>
    <cellStyle name="Note 10 3 2 4 2 3" xfId="13907"/>
    <cellStyle name="Note 10 3 2 4 2 4" xfId="13944"/>
    <cellStyle name="Note 10 3 2 4 3" xfId="7162"/>
    <cellStyle name="Note 10 3 2 4 3 2" xfId="13905"/>
    <cellStyle name="Note 10 3 2 4 3 3" xfId="13946"/>
    <cellStyle name="Note 10 3 2 4 4" xfId="13908"/>
    <cellStyle name="Note 10 3 2 4 5" xfId="13943"/>
    <cellStyle name="Note 10 3 2 4 6" xfId="7159"/>
    <cellStyle name="Note 10 3 2 5" xfId="7163"/>
    <cellStyle name="Note 10 3 2 5 2" xfId="7164"/>
    <cellStyle name="Note 10 3 2 6" xfId="7165"/>
    <cellStyle name="Note 10 3 2 6 2" xfId="7166"/>
    <cellStyle name="Note 10 3 2 6 2 2" xfId="13903"/>
    <cellStyle name="Note 10 3 2 6 2 3" xfId="13948"/>
    <cellStyle name="Note 10 3 2 6 3" xfId="13904"/>
    <cellStyle name="Note 10 3 2 6 4" xfId="13947"/>
    <cellStyle name="Note 10 3 2 7" xfId="7167"/>
    <cellStyle name="Note 10 3 2 7 2" xfId="13902"/>
    <cellStyle name="Note 10 3 2 7 3" xfId="13949"/>
    <cellStyle name="Note 10 3 2 8" xfId="13909"/>
    <cellStyle name="Note 10 3 2 9" xfId="13942"/>
    <cellStyle name="Note 10 3 3" xfId="1434"/>
    <cellStyle name="Note 10 3 3 2" xfId="1435"/>
    <cellStyle name="Note 10 3 3 2 2" xfId="1436"/>
    <cellStyle name="Note 10 3 3 2 2 2" xfId="7171"/>
    <cellStyle name="Note 10 3 3 2 2 3" xfId="7170"/>
    <cellStyle name="Note 10 3 3 2 3" xfId="7172"/>
    <cellStyle name="Note 10 3 3 2 4" xfId="7169"/>
    <cellStyle name="Note 10 3 3 3" xfId="1437"/>
    <cellStyle name="Note 10 3 3 3 2" xfId="7174"/>
    <cellStyle name="Note 10 3 3 3 2 2" xfId="7175"/>
    <cellStyle name="Note 10 3 3 3 2 2 2" xfId="13899"/>
    <cellStyle name="Note 10 3 3 3 2 2 3" xfId="13952"/>
    <cellStyle name="Note 10 3 3 3 2 3" xfId="13900"/>
    <cellStyle name="Note 10 3 3 3 2 4" xfId="13951"/>
    <cellStyle name="Note 10 3 3 3 3" xfId="7176"/>
    <cellStyle name="Note 10 3 3 3 3 2" xfId="13898"/>
    <cellStyle name="Note 10 3 3 3 3 3" xfId="13953"/>
    <cellStyle name="Note 10 3 3 3 4" xfId="13901"/>
    <cellStyle name="Note 10 3 3 3 5" xfId="13950"/>
    <cellStyle name="Note 10 3 3 3 6" xfId="7173"/>
    <cellStyle name="Note 10 3 3 4" xfId="7177"/>
    <cellStyle name="Note 10 3 3 5" xfId="7168"/>
    <cellStyle name="Note 10 3 4" xfId="1438"/>
    <cellStyle name="Note 10 3 4 2" xfId="1439"/>
    <cellStyle name="Note 10 3 4 2 2" xfId="7180"/>
    <cellStyle name="Note 10 3 4 2 3" xfId="7179"/>
    <cellStyle name="Note 10 3 4 3" xfId="7181"/>
    <cellStyle name="Note 10 3 4 4" xfId="7178"/>
    <cellStyle name="Note 10 3 5" xfId="1440"/>
    <cellStyle name="Note 10 3 5 2" xfId="7183"/>
    <cellStyle name="Note 10 3 5 2 2" xfId="7184"/>
    <cellStyle name="Note 10 3 5 2 2 2" xfId="13895"/>
    <cellStyle name="Note 10 3 5 2 2 3" xfId="13956"/>
    <cellStyle name="Note 10 3 5 2 3" xfId="13896"/>
    <cellStyle name="Note 10 3 5 2 4" xfId="13955"/>
    <cellStyle name="Note 10 3 5 3" xfId="7185"/>
    <cellStyle name="Note 10 3 5 3 2" xfId="13894"/>
    <cellStyle name="Note 10 3 5 3 3" xfId="13957"/>
    <cellStyle name="Note 10 3 5 4" xfId="13897"/>
    <cellStyle name="Note 10 3 5 5" xfId="13954"/>
    <cellStyle name="Note 10 3 5 6" xfId="7182"/>
    <cellStyle name="Note 10 3 6" xfId="7186"/>
    <cellStyle name="Note 10 3 7" xfId="7145"/>
    <cellStyle name="Note 10 4" xfId="1441"/>
    <cellStyle name="Note 10 4 2" xfId="1442"/>
    <cellStyle name="Note 10 4 2 10" xfId="7188"/>
    <cellStyle name="Note 10 4 2 2" xfId="1443"/>
    <cellStyle name="Note 10 4 2 2 2" xfId="1444"/>
    <cellStyle name="Note 10 4 2 2 2 2" xfId="1445"/>
    <cellStyle name="Note 10 4 2 2 2 2 2" xfId="7192"/>
    <cellStyle name="Note 10 4 2 2 2 2 3" xfId="7191"/>
    <cellStyle name="Note 10 4 2 2 2 3" xfId="7193"/>
    <cellStyle name="Note 10 4 2 2 2 4" xfId="7190"/>
    <cellStyle name="Note 10 4 2 2 3" xfId="1446"/>
    <cellStyle name="Note 10 4 2 2 3 2" xfId="7195"/>
    <cellStyle name="Note 10 4 2 2 3 3" xfId="7194"/>
    <cellStyle name="Note 10 4 2 2 4" xfId="7196"/>
    <cellStyle name="Note 10 4 2 2 5" xfId="7189"/>
    <cellStyle name="Note 10 4 2 3" xfId="1447"/>
    <cellStyle name="Note 10 4 2 3 2" xfId="1448"/>
    <cellStyle name="Note 10 4 2 3 2 2" xfId="7199"/>
    <cellStyle name="Note 10 4 2 3 2 3" xfId="7198"/>
    <cellStyle name="Note 10 4 2 3 3" xfId="7200"/>
    <cellStyle name="Note 10 4 2 3 4" xfId="7197"/>
    <cellStyle name="Note 10 4 2 4" xfId="1449"/>
    <cellStyle name="Note 10 4 2 4 2" xfId="7202"/>
    <cellStyle name="Note 10 4 2 4 2 2" xfId="7203"/>
    <cellStyle name="Note 10 4 2 4 2 2 2" xfId="13890"/>
    <cellStyle name="Note 10 4 2 4 2 2 3" xfId="13961"/>
    <cellStyle name="Note 10 4 2 4 2 3" xfId="13891"/>
    <cellStyle name="Note 10 4 2 4 2 4" xfId="13960"/>
    <cellStyle name="Note 10 4 2 4 3" xfId="7204"/>
    <cellStyle name="Note 10 4 2 4 3 2" xfId="13889"/>
    <cellStyle name="Note 10 4 2 4 3 3" xfId="13962"/>
    <cellStyle name="Note 10 4 2 4 4" xfId="13892"/>
    <cellStyle name="Note 10 4 2 4 5" xfId="13959"/>
    <cellStyle name="Note 10 4 2 4 6" xfId="7201"/>
    <cellStyle name="Note 10 4 2 5" xfId="7205"/>
    <cellStyle name="Note 10 4 2 5 2" xfId="7206"/>
    <cellStyle name="Note 10 4 2 6" xfId="7207"/>
    <cellStyle name="Note 10 4 2 6 2" xfId="7208"/>
    <cellStyle name="Note 10 4 2 6 2 2" xfId="13887"/>
    <cellStyle name="Note 10 4 2 6 2 3" xfId="13964"/>
    <cellStyle name="Note 10 4 2 6 3" xfId="13888"/>
    <cellStyle name="Note 10 4 2 6 4" xfId="13963"/>
    <cellStyle name="Note 10 4 2 7" xfId="7209"/>
    <cellStyle name="Note 10 4 2 7 2" xfId="13886"/>
    <cellStyle name="Note 10 4 2 7 3" xfId="13965"/>
    <cellStyle name="Note 10 4 2 8" xfId="13893"/>
    <cellStyle name="Note 10 4 2 9" xfId="13958"/>
    <cellStyle name="Note 10 4 3" xfId="1450"/>
    <cellStyle name="Note 10 4 3 2" xfId="1451"/>
    <cellStyle name="Note 10 4 3 2 2" xfId="1452"/>
    <cellStyle name="Note 10 4 3 2 2 2" xfId="7213"/>
    <cellStyle name="Note 10 4 3 2 2 3" xfId="7212"/>
    <cellStyle name="Note 10 4 3 2 3" xfId="7214"/>
    <cellStyle name="Note 10 4 3 2 4" xfId="7211"/>
    <cellStyle name="Note 10 4 3 3" xfId="1453"/>
    <cellStyle name="Note 10 4 3 3 2" xfId="7216"/>
    <cellStyle name="Note 10 4 3 3 2 2" xfId="7217"/>
    <cellStyle name="Note 10 4 3 3 2 2 2" xfId="13883"/>
    <cellStyle name="Note 10 4 3 3 2 2 3" xfId="13968"/>
    <cellStyle name="Note 10 4 3 3 2 3" xfId="13884"/>
    <cellStyle name="Note 10 4 3 3 2 4" xfId="13967"/>
    <cellStyle name="Note 10 4 3 3 3" xfId="7218"/>
    <cellStyle name="Note 10 4 3 3 3 2" xfId="13882"/>
    <cellStyle name="Note 10 4 3 3 3 3" xfId="13969"/>
    <cellStyle name="Note 10 4 3 3 4" xfId="13885"/>
    <cellStyle name="Note 10 4 3 3 5" xfId="13966"/>
    <cellStyle name="Note 10 4 3 3 6" xfId="7215"/>
    <cellStyle name="Note 10 4 3 4" xfId="7219"/>
    <cellStyle name="Note 10 4 3 5" xfId="7210"/>
    <cellStyle name="Note 10 4 4" xfId="1454"/>
    <cellStyle name="Note 10 4 4 2" xfId="1455"/>
    <cellStyle name="Note 10 4 4 2 2" xfId="7222"/>
    <cellStyle name="Note 10 4 4 2 3" xfId="7221"/>
    <cellStyle name="Note 10 4 4 3" xfId="7223"/>
    <cellStyle name="Note 10 4 4 4" xfId="7220"/>
    <cellStyle name="Note 10 4 5" xfId="1456"/>
    <cellStyle name="Note 10 4 5 2" xfId="7225"/>
    <cellStyle name="Note 10 4 5 2 2" xfId="7226"/>
    <cellStyle name="Note 10 4 5 2 2 2" xfId="13879"/>
    <cellStyle name="Note 10 4 5 2 2 3" xfId="13972"/>
    <cellStyle name="Note 10 4 5 2 3" xfId="13880"/>
    <cellStyle name="Note 10 4 5 2 4" xfId="13971"/>
    <cellStyle name="Note 10 4 5 3" xfId="7227"/>
    <cellStyle name="Note 10 4 5 3 2" xfId="13878"/>
    <cellStyle name="Note 10 4 5 3 3" xfId="13973"/>
    <cellStyle name="Note 10 4 5 4" xfId="13881"/>
    <cellStyle name="Note 10 4 5 5" xfId="13970"/>
    <cellStyle name="Note 10 4 5 6" xfId="7224"/>
    <cellStyle name="Note 10 4 6" xfId="7228"/>
    <cellStyle name="Note 10 4 7" xfId="7187"/>
    <cellStyle name="Note 10 5" xfId="1457"/>
    <cellStyle name="Note 10 5 2" xfId="1458"/>
    <cellStyle name="Note 10 5 2 10" xfId="7230"/>
    <cellStyle name="Note 10 5 2 2" xfId="1459"/>
    <cellStyle name="Note 10 5 2 2 2" xfId="1460"/>
    <cellStyle name="Note 10 5 2 2 2 2" xfId="1461"/>
    <cellStyle name="Note 10 5 2 2 2 2 2" xfId="7234"/>
    <cellStyle name="Note 10 5 2 2 2 2 3" xfId="7233"/>
    <cellStyle name="Note 10 5 2 2 2 3" xfId="7235"/>
    <cellStyle name="Note 10 5 2 2 2 4" xfId="7232"/>
    <cellStyle name="Note 10 5 2 2 3" xfId="1462"/>
    <cellStyle name="Note 10 5 2 2 3 2" xfId="7237"/>
    <cellStyle name="Note 10 5 2 2 3 3" xfId="7236"/>
    <cellStyle name="Note 10 5 2 2 4" xfId="7238"/>
    <cellStyle name="Note 10 5 2 2 5" xfId="7231"/>
    <cellStyle name="Note 10 5 2 3" xfId="1463"/>
    <cellStyle name="Note 10 5 2 3 2" xfId="1464"/>
    <cellStyle name="Note 10 5 2 3 2 2" xfId="7241"/>
    <cellStyle name="Note 10 5 2 3 2 3" xfId="7240"/>
    <cellStyle name="Note 10 5 2 3 3" xfId="7242"/>
    <cellStyle name="Note 10 5 2 3 4" xfId="7239"/>
    <cellStyle name="Note 10 5 2 4" xfId="1465"/>
    <cellStyle name="Note 10 5 2 4 2" xfId="7244"/>
    <cellStyle name="Note 10 5 2 4 2 2" xfId="7245"/>
    <cellStyle name="Note 10 5 2 4 2 2 2" xfId="13874"/>
    <cellStyle name="Note 10 5 2 4 2 2 3" xfId="13977"/>
    <cellStyle name="Note 10 5 2 4 2 3" xfId="13875"/>
    <cellStyle name="Note 10 5 2 4 2 4" xfId="13976"/>
    <cellStyle name="Note 10 5 2 4 3" xfId="7246"/>
    <cellStyle name="Note 10 5 2 4 3 2" xfId="13873"/>
    <cellStyle name="Note 10 5 2 4 3 3" xfId="13978"/>
    <cellStyle name="Note 10 5 2 4 4" xfId="13876"/>
    <cellStyle name="Note 10 5 2 4 5" xfId="13975"/>
    <cellStyle name="Note 10 5 2 4 6" xfId="7243"/>
    <cellStyle name="Note 10 5 2 5" xfId="7247"/>
    <cellStyle name="Note 10 5 2 5 2" xfId="7248"/>
    <cellStyle name="Note 10 5 2 6" xfId="7249"/>
    <cellStyle name="Note 10 5 2 6 2" xfId="7250"/>
    <cellStyle name="Note 10 5 2 6 2 2" xfId="13871"/>
    <cellStyle name="Note 10 5 2 6 2 3" xfId="13980"/>
    <cellStyle name="Note 10 5 2 6 3" xfId="13872"/>
    <cellStyle name="Note 10 5 2 6 4" xfId="13979"/>
    <cellStyle name="Note 10 5 2 7" xfId="7251"/>
    <cellStyle name="Note 10 5 2 7 2" xfId="13870"/>
    <cellStyle name="Note 10 5 2 7 3" xfId="13981"/>
    <cellStyle name="Note 10 5 2 8" xfId="13877"/>
    <cellStyle name="Note 10 5 2 9" xfId="13974"/>
    <cellStyle name="Note 10 5 3" xfId="1466"/>
    <cellStyle name="Note 10 5 3 2" xfId="1467"/>
    <cellStyle name="Note 10 5 3 2 2" xfId="1468"/>
    <cellStyle name="Note 10 5 3 2 2 2" xfId="7255"/>
    <cellStyle name="Note 10 5 3 2 2 3" xfId="7254"/>
    <cellStyle name="Note 10 5 3 2 3" xfId="7256"/>
    <cellStyle name="Note 10 5 3 2 4" xfId="7253"/>
    <cellStyle name="Note 10 5 3 3" xfId="1469"/>
    <cellStyle name="Note 10 5 3 3 2" xfId="7258"/>
    <cellStyle name="Note 10 5 3 3 2 2" xfId="7259"/>
    <cellStyle name="Note 10 5 3 3 2 2 2" xfId="13867"/>
    <cellStyle name="Note 10 5 3 3 2 2 3" xfId="13984"/>
    <cellStyle name="Note 10 5 3 3 2 3" xfId="13868"/>
    <cellStyle name="Note 10 5 3 3 2 4" xfId="13983"/>
    <cellStyle name="Note 10 5 3 3 3" xfId="7260"/>
    <cellStyle name="Note 10 5 3 3 3 2" xfId="13866"/>
    <cellStyle name="Note 10 5 3 3 3 3" xfId="13985"/>
    <cellStyle name="Note 10 5 3 3 4" xfId="13869"/>
    <cellStyle name="Note 10 5 3 3 5" xfId="13982"/>
    <cellStyle name="Note 10 5 3 3 6" xfId="7257"/>
    <cellStyle name="Note 10 5 3 4" xfId="7261"/>
    <cellStyle name="Note 10 5 3 5" xfId="7252"/>
    <cellStyle name="Note 10 5 4" xfId="1470"/>
    <cellStyle name="Note 10 5 4 2" xfId="1471"/>
    <cellStyle name="Note 10 5 4 2 2" xfId="7264"/>
    <cellStyle name="Note 10 5 4 2 3" xfId="7263"/>
    <cellStyle name="Note 10 5 4 3" xfId="7265"/>
    <cellStyle name="Note 10 5 4 4" xfId="7262"/>
    <cellStyle name="Note 10 5 5" xfId="1472"/>
    <cellStyle name="Note 10 5 5 2" xfId="7267"/>
    <cellStyle name="Note 10 5 5 2 2" xfId="7268"/>
    <cellStyle name="Note 10 5 5 2 2 2" xfId="13863"/>
    <cellStyle name="Note 10 5 5 2 2 3" xfId="13988"/>
    <cellStyle name="Note 10 5 5 2 3" xfId="13864"/>
    <cellStyle name="Note 10 5 5 2 4" xfId="13987"/>
    <cellStyle name="Note 10 5 5 3" xfId="7269"/>
    <cellStyle name="Note 10 5 5 3 2" xfId="13862"/>
    <cellStyle name="Note 10 5 5 3 3" xfId="13989"/>
    <cellStyle name="Note 10 5 5 4" xfId="13865"/>
    <cellStyle name="Note 10 5 5 5" xfId="13986"/>
    <cellStyle name="Note 10 5 5 6" xfId="7266"/>
    <cellStyle name="Note 10 5 6" xfId="7270"/>
    <cellStyle name="Note 10 5 7" xfId="7229"/>
    <cellStyle name="Note 10 6" xfId="1473"/>
    <cellStyle name="Note 10 6 2" xfId="1474"/>
    <cellStyle name="Note 10 6 2 10" xfId="7272"/>
    <cellStyle name="Note 10 6 2 2" xfId="1475"/>
    <cellStyle name="Note 10 6 2 2 2" xfId="1476"/>
    <cellStyle name="Note 10 6 2 2 2 2" xfId="1477"/>
    <cellStyle name="Note 10 6 2 2 2 2 2" xfId="7276"/>
    <cellStyle name="Note 10 6 2 2 2 2 3" xfId="7275"/>
    <cellStyle name="Note 10 6 2 2 2 3" xfId="7277"/>
    <cellStyle name="Note 10 6 2 2 2 4" xfId="7274"/>
    <cellStyle name="Note 10 6 2 2 3" xfId="1478"/>
    <cellStyle name="Note 10 6 2 2 3 2" xfId="7279"/>
    <cellStyle name="Note 10 6 2 2 3 3" xfId="7278"/>
    <cellStyle name="Note 10 6 2 2 4" xfId="7280"/>
    <cellStyle name="Note 10 6 2 2 5" xfId="7273"/>
    <cellStyle name="Note 10 6 2 3" xfId="1479"/>
    <cellStyle name="Note 10 6 2 3 2" xfId="1480"/>
    <cellStyle name="Note 10 6 2 3 2 2" xfId="7283"/>
    <cellStyle name="Note 10 6 2 3 2 3" xfId="7282"/>
    <cellStyle name="Note 10 6 2 3 3" xfId="7284"/>
    <cellStyle name="Note 10 6 2 3 4" xfId="7281"/>
    <cellStyle name="Note 10 6 2 4" xfId="1481"/>
    <cellStyle name="Note 10 6 2 4 2" xfId="7286"/>
    <cellStyle name="Note 10 6 2 4 2 2" xfId="7287"/>
    <cellStyle name="Note 10 6 2 4 2 2 2" xfId="13858"/>
    <cellStyle name="Note 10 6 2 4 2 2 3" xfId="13993"/>
    <cellStyle name="Note 10 6 2 4 2 3" xfId="13859"/>
    <cellStyle name="Note 10 6 2 4 2 4" xfId="13992"/>
    <cellStyle name="Note 10 6 2 4 3" xfId="7288"/>
    <cellStyle name="Note 10 6 2 4 3 2" xfId="13857"/>
    <cellStyle name="Note 10 6 2 4 3 3" xfId="13994"/>
    <cellStyle name="Note 10 6 2 4 4" xfId="13860"/>
    <cellStyle name="Note 10 6 2 4 5" xfId="13991"/>
    <cellStyle name="Note 10 6 2 4 6" xfId="7285"/>
    <cellStyle name="Note 10 6 2 5" xfId="7289"/>
    <cellStyle name="Note 10 6 2 5 2" xfId="7290"/>
    <cellStyle name="Note 10 6 2 6" xfId="7291"/>
    <cellStyle name="Note 10 6 2 6 2" xfId="7292"/>
    <cellStyle name="Note 10 6 2 6 2 2" xfId="13855"/>
    <cellStyle name="Note 10 6 2 6 2 3" xfId="13996"/>
    <cellStyle name="Note 10 6 2 6 3" xfId="13856"/>
    <cellStyle name="Note 10 6 2 6 4" xfId="13995"/>
    <cellStyle name="Note 10 6 2 7" xfId="7293"/>
    <cellStyle name="Note 10 6 2 7 2" xfId="13854"/>
    <cellStyle name="Note 10 6 2 7 3" xfId="13997"/>
    <cellStyle name="Note 10 6 2 8" xfId="13861"/>
    <cellStyle name="Note 10 6 2 9" xfId="13990"/>
    <cellStyle name="Note 10 6 3" xfId="1482"/>
    <cellStyle name="Note 10 6 3 2" xfId="1483"/>
    <cellStyle name="Note 10 6 3 2 2" xfId="1484"/>
    <cellStyle name="Note 10 6 3 2 2 2" xfId="7297"/>
    <cellStyle name="Note 10 6 3 2 2 3" xfId="7296"/>
    <cellStyle name="Note 10 6 3 2 3" xfId="7298"/>
    <cellStyle name="Note 10 6 3 2 4" xfId="7295"/>
    <cellStyle name="Note 10 6 3 3" xfId="1485"/>
    <cellStyle name="Note 10 6 3 3 2" xfId="7300"/>
    <cellStyle name="Note 10 6 3 3 2 2" xfId="7301"/>
    <cellStyle name="Note 10 6 3 3 2 2 2" xfId="13851"/>
    <cellStyle name="Note 10 6 3 3 2 2 3" xfId="14000"/>
    <cellStyle name="Note 10 6 3 3 2 3" xfId="13852"/>
    <cellStyle name="Note 10 6 3 3 2 4" xfId="13999"/>
    <cellStyle name="Note 10 6 3 3 3" xfId="7302"/>
    <cellStyle name="Note 10 6 3 3 3 2" xfId="13850"/>
    <cellStyle name="Note 10 6 3 3 3 3" xfId="14001"/>
    <cellStyle name="Note 10 6 3 3 4" xfId="13853"/>
    <cellStyle name="Note 10 6 3 3 5" xfId="13998"/>
    <cellStyle name="Note 10 6 3 3 6" xfId="7299"/>
    <cellStyle name="Note 10 6 3 4" xfId="7303"/>
    <cellStyle name="Note 10 6 3 5" xfId="7294"/>
    <cellStyle name="Note 10 6 4" xfId="1486"/>
    <cellStyle name="Note 10 6 4 2" xfId="1487"/>
    <cellStyle name="Note 10 6 4 2 2" xfId="7306"/>
    <cellStyle name="Note 10 6 4 2 3" xfId="7305"/>
    <cellStyle name="Note 10 6 4 3" xfId="7307"/>
    <cellStyle name="Note 10 6 4 4" xfId="7304"/>
    <cellStyle name="Note 10 6 5" xfId="1488"/>
    <cellStyle name="Note 10 6 5 2" xfId="7309"/>
    <cellStyle name="Note 10 6 5 2 2" xfId="7310"/>
    <cellStyle name="Note 10 6 5 2 2 2" xfId="13847"/>
    <cellStyle name="Note 10 6 5 2 2 3" xfId="14004"/>
    <cellStyle name="Note 10 6 5 2 3" xfId="13848"/>
    <cellStyle name="Note 10 6 5 2 4" xfId="14003"/>
    <cellStyle name="Note 10 6 5 3" xfId="7311"/>
    <cellStyle name="Note 10 6 5 3 2" xfId="13846"/>
    <cellStyle name="Note 10 6 5 3 3" xfId="14005"/>
    <cellStyle name="Note 10 6 5 4" xfId="13849"/>
    <cellStyle name="Note 10 6 5 5" xfId="14002"/>
    <cellStyle name="Note 10 6 5 6" xfId="7308"/>
    <cellStyle name="Note 10 6 6" xfId="7312"/>
    <cellStyle name="Note 10 6 7" xfId="7271"/>
    <cellStyle name="Note 10 7" xfId="1489"/>
    <cellStyle name="Note 10 7 2" xfId="1490"/>
    <cellStyle name="Note 10 7 2 10" xfId="7314"/>
    <cellStyle name="Note 10 7 2 2" xfId="1491"/>
    <cellStyle name="Note 10 7 2 2 2" xfId="1492"/>
    <cellStyle name="Note 10 7 2 2 2 2" xfId="1493"/>
    <cellStyle name="Note 10 7 2 2 2 2 2" xfId="7318"/>
    <cellStyle name="Note 10 7 2 2 2 2 3" xfId="7317"/>
    <cellStyle name="Note 10 7 2 2 2 3" xfId="7319"/>
    <cellStyle name="Note 10 7 2 2 2 4" xfId="7316"/>
    <cellStyle name="Note 10 7 2 2 3" xfId="1494"/>
    <cellStyle name="Note 10 7 2 2 3 2" xfId="7321"/>
    <cellStyle name="Note 10 7 2 2 3 3" xfId="7320"/>
    <cellStyle name="Note 10 7 2 2 4" xfId="7322"/>
    <cellStyle name="Note 10 7 2 2 5" xfId="7315"/>
    <cellStyle name="Note 10 7 2 3" xfId="1495"/>
    <cellStyle name="Note 10 7 2 3 2" xfId="1496"/>
    <cellStyle name="Note 10 7 2 3 2 2" xfId="7325"/>
    <cellStyle name="Note 10 7 2 3 2 3" xfId="7324"/>
    <cellStyle name="Note 10 7 2 3 3" xfId="7326"/>
    <cellStyle name="Note 10 7 2 3 4" xfId="7323"/>
    <cellStyle name="Note 10 7 2 4" xfId="1497"/>
    <cellStyle name="Note 10 7 2 4 2" xfId="7328"/>
    <cellStyle name="Note 10 7 2 4 2 2" xfId="7329"/>
    <cellStyle name="Note 10 7 2 4 2 2 2" xfId="13842"/>
    <cellStyle name="Note 10 7 2 4 2 2 3" xfId="14009"/>
    <cellStyle name="Note 10 7 2 4 2 3" xfId="13843"/>
    <cellStyle name="Note 10 7 2 4 2 4" xfId="14008"/>
    <cellStyle name="Note 10 7 2 4 3" xfId="7330"/>
    <cellStyle name="Note 10 7 2 4 3 2" xfId="13841"/>
    <cellStyle name="Note 10 7 2 4 3 3" xfId="14010"/>
    <cellStyle name="Note 10 7 2 4 4" xfId="13844"/>
    <cellStyle name="Note 10 7 2 4 5" xfId="14007"/>
    <cellStyle name="Note 10 7 2 4 6" xfId="7327"/>
    <cellStyle name="Note 10 7 2 5" xfId="7331"/>
    <cellStyle name="Note 10 7 2 5 2" xfId="7332"/>
    <cellStyle name="Note 10 7 2 6" xfId="7333"/>
    <cellStyle name="Note 10 7 2 6 2" xfId="7334"/>
    <cellStyle name="Note 10 7 2 6 2 2" xfId="13839"/>
    <cellStyle name="Note 10 7 2 6 2 3" xfId="14012"/>
    <cellStyle name="Note 10 7 2 6 3" xfId="13840"/>
    <cellStyle name="Note 10 7 2 6 4" xfId="14011"/>
    <cellStyle name="Note 10 7 2 7" xfId="7335"/>
    <cellStyle name="Note 10 7 2 7 2" xfId="13838"/>
    <cellStyle name="Note 10 7 2 7 3" xfId="14013"/>
    <cellStyle name="Note 10 7 2 8" xfId="13845"/>
    <cellStyle name="Note 10 7 2 9" xfId="14006"/>
    <cellStyle name="Note 10 7 3" xfId="1498"/>
    <cellStyle name="Note 10 7 3 2" xfId="1499"/>
    <cellStyle name="Note 10 7 3 2 2" xfId="1500"/>
    <cellStyle name="Note 10 7 3 2 2 2" xfId="7339"/>
    <cellStyle name="Note 10 7 3 2 2 3" xfId="7338"/>
    <cellStyle name="Note 10 7 3 2 3" xfId="7340"/>
    <cellStyle name="Note 10 7 3 2 4" xfId="7337"/>
    <cellStyle name="Note 10 7 3 3" xfId="1501"/>
    <cellStyle name="Note 10 7 3 3 2" xfId="7342"/>
    <cellStyle name="Note 10 7 3 3 2 2" xfId="7343"/>
    <cellStyle name="Note 10 7 3 3 2 2 2" xfId="13835"/>
    <cellStyle name="Note 10 7 3 3 2 2 3" xfId="14016"/>
    <cellStyle name="Note 10 7 3 3 2 3" xfId="13836"/>
    <cellStyle name="Note 10 7 3 3 2 4" xfId="14015"/>
    <cellStyle name="Note 10 7 3 3 3" xfId="7344"/>
    <cellStyle name="Note 10 7 3 3 3 2" xfId="13834"/>
    <cellStyle name="Note 10 7 3 3 3 3" xfId="14017"/>
    <cellStyle name="Note 10 7 3 3 4" xfId="13837"/>
    <cellStyle name="Note 10 7 3 3 5" xfId="14014"/>
    <cellStyle name="Note 10 7 3 3 6" xfId="7341"/>
    <cellStyle name="Note 10 7 3 4" xfId="7345"/>
    <cellStyle name="Note 10 7 3 5" xfId="7336"/>
    <cellStyle name="Note 10 7 4" xfId="1502"/>
    <cellStyle name="Note 10 7 4 2" xfId="1503"/>
    <cellStyle name="Note 10 7 4 2 2" xfId="7348"/>
    <cellStyle name="Note 10 7 4 2 3" xfId="7347"/>
    <cellStyle name="Note 10 7 4 3" xfId="7349"/>
    <cellStyle name="Note 10 7 4 4" xfId="7346"/>
    <cellStyle name="Note 10 7 5" xfId="1504"/>
    <cellStyle name="Note 10 7 5 2" xfId="7351"/>
    <cellStyle name="Note 10 7 5 2 2" xfId="7352"/>
    <cellStyle name="Note 10 7 5 2 2 2" xfId="13831"/>
    <cellStyle name="Note 10 7 5 2 2 3" xfId="14020"/>
    <cellStyle name="Note 10 7 5 2 3" xfId="13832"/>
    <cellStyle name="Note 10 7 5 2 4" xfId="14019"/>
    <cellStyle name="Note 10 7 5 3" xfId="7353"/>
    <cellStyle name="Note 10 7 5 3 2" xfId="13830"/>
    <cellStyle name="Note 10 7 5 3 3" xfId="14021"/>
    <cellStyle name="Note 10 7 5 4" xfId="13833"/>
    <cellStyle name="Note 10 7 5 5" xfId="14018"/>
    <cellStyle name="Note 10 7 5 6" xfId="7350"/>
    <cellStyle name="Note 10 7 6" xfId="7354"/>
    <cellStyle name="Note 10 7 7" xfId="7313"/>
    <cellStyle name="Note 11 2" xfId="1505"/>
    <cellStyle name="Note 11 2 2" xfId="1506"/>
    <cellStyle name="Note 11 2 2 10" xfId="7356"/>
    <cellStyle name="Note 11 2 2 2" xfId="1507"/>
    <cellStyle name="Note 11 2 2 2 2" xfId="1508"/>
    <cellStyle name="Note 11 2 2 2 2 2" xfId="1509"/>
    <cellStyle name="Note 11 2 2 2 2 2 2" xfId="7360"/>
    <cellStyle name="Note 11 2 2 2 2 2 3" xfId="7359"/>
    <cellStyle name="Note 11 2 2 2 2 3" xfId="7361"/>
    <cellStyle name="Note 11 2 2 2 2 4" xfId="7358"/>
    <cellStyle name="Note 11 2 2 2 3" xfId="1510"/>
    <cellStyle name="Note 11 2 2 2 3 2" xfId="7363"/>
    <cellStyle name="Note 11 2 2 2 3 3" xfId="7362"/>
    <cellStyle name="Note 11 2 2 2 4" xfId="7364"/>
    <cellStyle name="Note 11 2 2 2 5" xfId="7357"/>
    <cellStyle name="Note 11 2 2 3" xfId="1511"/>
    <cellStyle name="Note 11 2 2 3 2" xfId="1512"/>
    <cellStyle name="Note 11 2 2 3 2 2" xfId="7367"/>
    <cellStyle name="Note 11 2 2 3 2 3" xfId="7366"/>
    <cellStyle name="Note 11 2 2 3 3" xfId="7368"/>
    <cellStyle name="Note 11 2 2 3 4" xfId="7365"/>
    <cellStyle name="Note 11 2 2 4" xfId="1513"/>
    <cellStyle name="Note 11 2 2 4 2" xfId="7370"/>
    <cellStyle name="Note 11 2 2 4 2 2" xfId="7371"/>
    <cellStyle name="Note 11 2 2 4 2 2 2" xfId="13826"/>
    <cellStyle name="Note 11 2 2 4 2 2 3" xfId="14025"/>
    <cellStyle name="Note 11 2 2 4 2 3" xfId="13827"/>
    <cellStyle name="Note 11 2 2 4 2 4" xfId="14024"/>
    <cellStyle name="Note 11 2 2 4 3" xfId="7372"/>
    <cellStyle name="Note 11 2 2 4 3 2" xfId="13825"/>
    <cellStyle name="Note 11 2 2 4 3 3" xfId="14026"/>
    <cellStyle name="Note 11 2 2 4 4" xfId="13828"/>
    <cellStyle name="Note 11 2 2 4 5" xfId="14023"/>
    <cellStyle name="Note 11 2 2 4 6" xfId="7369"/>
    <cellStyle name="Note 11 2 2 5" xfId="7373"/>
    <cellStyle name="Note 11 2 2 5 2" xfId="7374"/>
    <cellStyle name="Note 11 2 2 6" xfId="7375"/>
    <cellStyle name="Note 11 2 2 6 2" xfId="7376"/>
    <cellStyle name="Note 11 2 2 6 2 2" xfId="13823"/>
    <cellStyle name="Note 11 2 2 6 2 3" xfId="14028"/>
    <cellStyle name="Note 11 2 2 6 3" xfId="13824"/>
    <cellStyle name="Note 11 2 2 6 4" xfId="14027"/>
    <cellStyle name="Note 11 2 2 7" xfId="7377"/>
    <cellStyle name="Note 11 2 2 7 2" xfId="13822"/>
    <cellStyle name="Note 11 2 2 7 3" xfId="14029"/>
    <cellStyle name="Note 11 2 2 8" xfId="13829"/>
    <cellStyle name="Note 11 2 2 9" xfId="14022"/>
    <cellStyle name="Note 11 2 3" xfId="1514"/>
    <cellStyle name="Note 11 2 3 2" xfId="1515"/>
    <cellStyle name="Note 11 2 3 2 2" xfId="1516"/>
    <cellStyle name="Note 11 2 3 2 2 2" xfId="7381"/>
    <cellStyle name="Note 11 2 3 2 2 3" xfId="7380"/>
    <cellStyle name="Note 11 2 3 2 3" xfId="7382"/>
    <cellStyle name="Note 11 2 3 2 4" xfId="7379"/>
    <cellStyle name="Note 11 2 3 3" xfId="1517"/>
    <cellStyle name="Note 11 2 3 3 2" xfId="7384"/>
    <cellStyle name="Note 11 2 3 3 2 2" xfId="7385"/>
    <cellStyle name="Note 11 2 3 3 2 2 2" xfId="13819"/>
    <cellStyle name="Note 11 2 3 3 2 2 3" xfId="14032"/>
    <cellStyle name="Note 11 2 3 3 2 3" xfId="13820"/>
    <cellStyle name="Note 11 2 3 3 2 4" xfId="14031"/>
    <cellStyle name="Note 11 2 3 3 3" xfId="7386"/>
    <cellStyle name="Note 11 2 3 3 3 2" xfId="13818"/>
    <cellStyle name="Note 11 2 3 3 3 3" xfId="14033"/>
    <cellStyle name="Note 11 2 3 3 4" xfId="13821"/>
    <cellStyle name="Note 11 2 3 3 5" xfId="14030"/>
    <cellStyle name="Note 11 2 3 3 6" xfId="7383"/>
    <cellStyle name="Note 11 2 3 4" xfId="7387"/>
    <cellStyle name="Note 11 2 3 5" xfId="7378"/>
    <cellStyle name="Note 11 2 4" xfId="1518"/>
    <cellStyle name="Note 11 2 4 2" xfId="1519"/>
    <cellStyle name="Note 11 2 4 2 2" xfId="7390"/>
    <cellStyle name="Note 11 2 4 2 3" xfId="7389"/>
    <cellStyle name="Note 11 2 4 3" xfId="7391"/>
    <cellStyle name="Note 11 2 4 4" xfId="7388"/>
    <cellStyle name="Note 11 2 5" xfId="1520"/>
    <cellStyle name="Note 11 2 5 2" xfId="7393"/>
    <cellStyle name="Note 11 2 5 2 2" xfId="7394"/>
    <cellStyle name="Note 11 2 5 2 2 2" xfId="13815"/>
    <cellStyle name="Note 11 2 5 2 2 3" xfId="14036"/>
    <cellStyle name="Note 11 2 5 2 3" xfId="13816"/>
    <cellStyle name="Note 11 2 5 2 4" xfId="14035"/>
    <cellStyle name="Note 11 2 5 3" xfId="7395"/>
    <cellStyle name="Note 11 2 5 3 2" xfId="13814"/>
    <cellStyle name="Note 11 2 5 3 3" xfId="14037"/>
    <cellStyle name="Note 11 2 5 4" xfId="13817"/>
    <cellStyle name="Note 11 2 5 5" xfId="14034"/>
    <cellStyle name="Note 11 2 5 6" xfId="7392"/>
    <cellStyle name="Note 11 2 6" xfId="7396"/>
    <cellStyle name="Note 11 2 7" xfId="7355"/>
    <cellStyle name="Note 11 3" xfId="1521"/>
    <cellStyle name="Note 11 3 2" xfId="1522"/>
    <cellStyle name="Note 11 3 2 10" xfId="7398"/>
    <cellStyle name="Note 11 3 2 2" xfId="1523"/>
    <cellStyle name="Note 11 3 2 2 2" xfId="1524"/>
    <cellStyle name="Note 11 3 2 2 2 2" xfId="1525"/>
    <cellStyle name="Note 11 3 2 2 2 2 2" xfId="7402"/>
    <cellStyle name="Note 11 3 2 2 2 2 3" xfId="7401"/>
    <cellStyle name="Note 11 3 2 2 2 3" xfId="7403"/>
    <cellStyle name="Note 11 3 2 2 2 4" xfId="7400"/>
    <cellStyle name="Note 11 3 2 2 3" xfId="1526"/>
    <cellStyle name="Note 11 3 2 2 3 2" xfId="7405"/>
    <cellStyle name="Note 11 3 2 2 3 3" xfId="7404"/>
    <cellStyle name="Note 11 3 2 2 4" xfId="7406"/>
    <cellStyle name="Note 11 3 2 2 5" xfId="7399"/>
    <cellStyle name="Note 11 3 2 3" xfId="1527"/>
    <cellStyle name="Note 11 3 2 3 2" xfId="1528"/>
    <cellStyle name="Note 11 3 2 3 2 2" xfId="7409"/>
    <cellStyle name="Note 11 3 2 3 2 3" xfId="7408"/>
    <cellStyle name="Note 11 3 2 3 3" xfId="7410"/>
    <cellStyle name="Note 11 3 2 3 4" xfId="7407"/>
    <cellStyle name="Note 11 3 2 4" xfId="1529"/>
    <cellStyle name="Note 11 3 2 4 2" xfId="7412"/>
    <cellStyle name="Note 11 3 2 4 2 2" xfId="7413"/>
    <cellStyle name="Note 11 3 2 4 2 2 2" xfId="13810"/>
    <cellStyle name="Note 11 3 2 4 2 2 3" xfId="14041"/>
    <cellStyle name="Note 11 3 2 4 2 3" xfId="13811"/>
    <cellStyle name="Note 11 3 2 4 2 4" xfId="14040"/>
    <cellStyle name="Note 11 3 2 4 3" xfId="7414"/>
    <cellStyle name="Note 11 3 2 4 3 2" xfId="13809"/>
    <cellStyle name="Note 11 3 2 4 3 3" xfId="14042"/>
    <cellStyle name="Note 11 3 2 4 4" xfId="13812"/>
    <cellStyle name="Note 11 3 2 4 5" xfId="14039"/>
    <cellStyle name="Note 11 3 2 4 6" xfId="7411"/>
    <cellStyle name="Note 11 3 2 5" xfId="7415"/>
    <cellStyle name="Note 11 3 2 5 2" xfId="7416"/>
    <cellStyle name="Note 11 3 2 6" xfId="7417"/>
    <cellStyle name="Note 11 3 2 6 2" xfId="7418"/>
    <cellStyle name="Note 11 3 2 6 2 2" xfId="13807"/>
    <cellStyle name="Note 11 3 2 6 2 3" xfId="14044"/>
    <cellStyle name="Note 11 3 2 6 3" xfId="13808"/>
    <cellStyle name="Note 11 3 2 6 4" xfId="14043"/>
    <cellStyle name="Note 11 3 2 7" xfId="7419"/>
    <cellStyle name="Note 11 3 2 7 2" xfId="13806"/>
    <cellStyle name="Note 11 3 2 7 3" xfId="14045"/>
    <cellStyle name="Note 11 3 2 8" xfId="13813"/>
    <cellStyle name="Note 11 3 2 9" xfId="14038"/>
    <cellStyle name="Note 11 3 3" xfId="1530"/>
    <cellStyle name="Note 11 3 3 2" xfId="1531"/>
    <cellStyle name="Note 11 3 3 2 2" xfId="1532"/>
    <cellStyle name="Note 11 3 3 2 2 2" xfId="7423"/>
    <cellStyle name="Note 11 3 3 2 2 3" xfId="7422"/>
    <cellStyle name="Note 11 3 3 2 3" xfId="7424"/>
    <cellStyle name="Note 11 3 3 2 4" xfId="7421"/>
    <cellStyle name="Note 11 3 3 3" xfId="1533"/>
    <cellStyle name="Note 11 3 3 3 2" xfId="7426"/>
    <cellStyle name="Note 11 3 3 3 2 2" xfId="7427"/>
    <cellStyle name="Note 11 3 3 3 2 2 2" xfId="13803"/>
    <cellStyle name="Note 11 3 3 3 2 2 3" xfId="14048"/>
    <cellStyle name="Note 11 3 3 3 2 3" xfId="13804"/>
    <cellStyle name="Note 11 3 3 3 2 4" xfId="14047"/>
    <cellStyle name="Note 11 3 3 3 3" xfId="7428"/>
    <cellStyle name="Note 11 3 3 3 3 2" xfId="13802"/>
    <cellStyle name="Note 11 3 3 3 3 3" xfId="14049"/>
    <cellStyle name="Note 11 3 3 3 4" xfId="13805"/>
    <cellStyle name="Note 11 3 3 3 5" xfId="14046"/>
    <cellStyle name="Note 11 3 3 3 6" xfId="7425"/>
    <cellStyle name="Note 11 3 3 4" xfId="7429"/>
    <cellStyle name="Note 11 3 3 5" xfId="7420"/>
    <cellStyle name="Note 11 3 4" xfId="1534"/>
    <cellStyle name="Note 11 3 4 2" xfId="1535"/>
    <cellStyle name="Note 11 3 4 2 2" xfId="7432"/>
    <cellStyle name="Note 11 3 4 2 3" xfId="7431"/>
    <cellStyle name="Note 11 3 4 3" xfId="7433"/>
    <cellStyle name="Note 11 3 4 4" xfId="7430"/>
    <cellStyle name="Note 11 3 5" xfId="1536"/>
    <cellStyle name="Note 11 3 5 2" xfId="7435"/>
    <cellStyle name="Note 11 3 5 2 2" xfId="7436"/>
    <cellStyle name="Note 11 3 5 2 2 2" xfId="13799"/>
    <cellStyle name="Note 11 3 5 2 2 3" xfId="14052"/>
    <cellStyle name="Note 11 3 5 2 3" xfId="13800"/>
    <cellStyle name="Note 11 3 5 2 4" xfId="14051"/>
    <cellStyle name="Note 11 3 5 3" xfId="7437"/>
    <cellStyle name="Note 11 3 5 3 2" xfId="13798"/>
    <cellStyle name="Note 11 3 5 3 3" xfId="14053"/>
    <cellStyle name="Note 11 3 5 4" xfId="13801"/>
    <cellStyle name="Note 11 3 5 5" xfId="14050"/>
    <cellStyle name="Note 11 3 5 6" xfId="7434"/>
    <cellStyle name="Note 11 3 6" xfId="7438"/>
    <cellStyle name="Note 11 3 7" xfId="7397"/>
    <cellStyle name="Note 11 4" xfId="1537"/>
    <cellStyle name="Note 11 4 2" xfId="1538"/>
    <cellStyle name="Note 11 4 2 10" xfId="7440"/>
    <cellStyle name="Note 11 4 2 2" xfId="1539"/>
    <cellStyle name="Note 11 4 2 2 2" xfId="1540"/>
    <cellStyle name="Note 11 4 2 2 2 2" xfId="1541"/>
    <cellStyle name="Note 11 4 2 2 2 2 2" xfId="7444"/>
    <cellStyle name="Note 11 4 2 2 2 2 3" xfId="7443"/>
    <cellStyle name="Note 11 4 2 2 2 3" xfId="7445"/>
    <cellStyle name="Note 11 4 2 2 2 4" xfId="7442"/>
    <cellStyle name="Note 11 4 2 2 3" xfId="1542"/>
    <cellStyle name="Note 11 4 2 2 3 2" xfId="7447"/>
    <cellStyle name="Note 11 4 2 2 3 3" xfId="7446"/>
    <cellStyle name="Note 11 4 2 2 4" xfId="7448"/>
    <cellStyle name="Note 11 4 2 2 5" xfId="7441"/>
    <cellStyle name="Note 11 4 2 3" xfId="1543"/>
    <cellStyle name="Note 11 4 2 3 2" xfId="1544"/>
    <cellStyle name="Note 11 4 2 3 2 2" xfId="7451"/>
    <cellStyle name="Note 11 4 2 3 2 3" xfId="7450"/>
    <cellStyle name="Note 11 4 2 3 3" xfId="7452"/>
    <cellStyle name="Note 11 4 2 3 4" xfId="7449"/>
    <cellStyle name="Note 11 4 2 4" xfId="1545"/>
    <cellStyle name="Note 11 4 2 4 2" xfId="7454"/>
    <cellStyle name="Note 11 4 2 4 2 2" xfId="7455"/>
    <cellStyle name="Note 11 4 2 4 2 2 2" xfId="13794"/>
    <cellStyle name="Note 11 4 2 4 2 2 3" xfId="14057"/>
    <cellStyle name="Note 11 4 2 4 2 3" xfId="13795"/>
    <cellStyle name="Note 11 4 2 4 2 4" xfId="14056"/>
    <cellStyle name="Note 11 4 2 4 3" xfId="7456"/>
    <cellStyle name="Note 11 4 2 4 3 2" xfId="13793"/>
    <cellStyle name="Note 11 4 2 4 3 3" xfId="14058"/>
    <cellStyle name="Note 11 4 2 4 4" xfId="13796"/>
    <cellStyle name="Note 11 4 2 4 5" xfId="14055"/>
    <cellStyle name="Note 11 4 2 4 6" xfId="7453"/>
    <cellStyle name="Note 11 4 2 5" xfId="7457"/>
    <cellStyle name="Note 11 4 2 5 2" xfId="7458"/>
    <cellStyle name="Note 11 4 2 6" xfId="7459"/>
    <cellStyle name="Note 11 4 2 6 2" xfId="7460"/>
    <cellStyle name="Note 11 4 2 6 2 2" xfId="13791"/>
    <cellStyle name="Note 11 4 2 6 2 3" xfId="14060"/>
    <cellStyle name="Note 11 4 2 6 3" xfId="13792"/>
    <cellStyle name="Note 11 4 2 6 4" xfId="14059"/>
    <cellStyle name="Note 11 4 2 7" xfId="7461"/>
    <cellStyle name="Note 11 4 2 7 2" xfId="13790"/>
    <cellStyle name="Note 11 4 2 7 3" xfId="14061"/>
    <cellStyle name="Note 11 4 2 8" xfId="13797"/>
    <cellStyle name="Note 11 4 2 9" xfId="14054"/>
    <cellStyle name="Note 11 4 3" xfId="1546"/>
    <cellStyle name="Note 11 4 3 2" xfId="1547"/>
    <cellStyle name="Note 11 4 3 2 2" xfId="1548"/>
    <cellStyle name="Note 11 4 3 2 2 2" xfId="7465"/>
    <cellStyle name="Note 11 4 3 2 2 3" xfId="7464"/>
    <cellStyle name="Note 11 4 3 2 3" xfId="7466"/>
    <cellStyle name="Note 11 4 3 2 4" xfId="7463"/>
    <cellStyle name="Note 11 4 3 3" xfId="1549"/>
    <cellStyle name="Note 11 4 3 3 2" xfId="7468"/>
    <cellStyle name="Note 11 4 3 3 2 2" xfId="7469"/>
    <cellStyle name="Note 11 4 3 3 2 2 2" xfId="13787"/>
    <cellStyle name="Note 11 4 3 3 2 2 3" xfId="14064"/>
    <cellStyle name="Note 11 4 3 3 2 3" xfId="13788"/>
    <cellStyle name="Note 11 4 3 3 2 4" xfId="14063"/>
    <cellStyle name="Note 11 4 3 3 3" xfId="7470"/>
    <cellStyle name="Note 11 4 3 3 3 2" xfId="13786"/>
    <cellStyle name="Note 11 4 3 3 3 3" xfId="14065"/>
    <cellStyle name="Note 11 4 3 3 4" xfId="13789"/>
    <cellStyle name="Note 11 4 3 3 5" xfId="14062"/>
    <cellStyle name="Note 11 4 3 3 6" xfId="7467"/>
    <cellStyle name="Note 11 4 3 4" xfId="7471"/>
    <cellStyle name="Note 11 4 3 5" xfId="7462"/>
    <cellStyle name="Note 11 4 4" xfId="1550"/>
    <cellStyle name="Note 11 4 4 2" xfId="1551"/>
    <cellStyle name="Note 11 4 4 2 2" xfId="7474"/>
    <cellStyle name="Note 11 4 4 2 3" xfId="7473"/>
    <cellStyle name="Note 11 4 4 3" xfId="7475"/>
    <cellStyle name="Note 11 4 4 4" xfId="7472"/>
    <cellStyle name="Note 11 4 5" xfId="1552"/>
    <cellStyle name="Note 11 4 5 2" xfId="7477"/>
    <cellStyle name="Note 11 4 5 2 2" xfId="7478"/>
    <cellStyle name="Note 11 4 5 2 2 2" xfId="13783"/>
    <cellStyle name="Note 11 4 5 2 2 3" xfId="14068"/>
    <cellStyle name="Note 11 4 5 2 3" xfId="13784"/>
    <cellStyle name="Note 11 4 5 2 4" xfId="14067"/>
    <cellStyle name="Note 11 4 5 3" xfId="7479"/>
    <cellStyle name="Note 11 4 5 3 2" xfId="13782"/>
    <cellStyle name="Note 11 4 5 3 3" xfId="14069"/>
    <cellStyle name="Note 11 4 5 4" xfId="13785"/>
    <cellStyle name="Note 11 4 5 5" xfId="14066"/>
    <cellStyle name="Note 11 4 5 6" xfId="7476"/>
    <cellStyle name="Note 11 4 6" xfId="7480"/>
    <cellStyle name="Note 11 4 7" xfId="7439"/>
    <cellStyle name="Note 11 5" xfId="1553"/>
    <cellStyle name="Note 11 5 2" xfId="1554"/>
    <cellStyle name="Note 11 5 2 10" xfId="7482"/>
    <cellStyle name="Note 11 5 2 2" xfId="1555"/>
    <cellStyle name="Note 11 5 2 2 2" xfId="1556"/>
    <cellStyle name="Note 11 5 2 2 2 2" xfId="1557"/>
    <cellStyle name="Note 11 5 2 2 2 2 2" xfId="7486"/>
    <cellStyle name="Note 11 5 2 2 2 2 3" xfId="7485"/>
    <cellStyle name="Note 11 5 2 2 2 3" xfId="7487"/>
    <cellStyle name="Note 11 5 2 2 2 4" xfId="7484"/>
    <cellStyle name="Note 11 5 2 2 3" xfId="1558"/>
    <cellStyle name="Note 11 5 2 2 3 2" xfId="7489"/>
    <cellStyle name="Note 11 5 2 2 3 3" xfId="7488"/>
    <cellStyle name="Note 11 5 2 2 4" xfId="7490"/>
    <cellStyle name="Note 11 5 2 2 5" xfId="7483"/>
    <cellStyle name="Note 11 5 2 3" xfId="1559"/>
    <cellStyle name="Note 11 5 2 3 2" xfId="1560"/>
    <cellStyle name="Note 11 5 2 3 2 2" xfId="7493"/>
    <cellStyle name="Note 11 5 2 3 2 3" xfId="7492"/>
    <cellStyle name="Note 11 5 2 3 3" xfId="7494"/>
    <cellStyle name="Note 11 5 2 3 4" xfId="7491"/>
    <cellStyle name="Note 11 5 2 4" xfId="1561"/>
    <cellStyle name="Note 11 5 2 4 2" xfId="7496"/>
    <cellStyle name="Note 11 5 2 4 2 2" xfId="7497"/>
    <cellStyle name="Note 11 5 2 4 2 2 2" xfId="13778"/>
    <cellStyle name="Note 11 5 2 4 2 2 3" xfId="14073"/>
    <cellStyle name="Note 11 5 2 4 2 3" xfId="13779"/>
    <cellStyle name="Note 11 5 2 4 2 4" xfId="14072"/>
    <cellStyle name="Note 11 5 2 4 3" xfId="7498"/>
    <cellStyle name="Note 11 5 2 4 3 2" xfId="13777"/>
    <cellStyle name="Note 11 5 2 4 3 3" xfId="14074"/>
    <cellStyle name="Note 11 5 2 4 4" xfId="13780"/>
    <cellStyle name="Note 11 5 2 4 5" xfId="14071"/>
    <cellStyle name="Note 11 5 2 4 6" xfId="7495"/>
    <cellStyle name="Note 11 5 2 5" xfId="7499"/>
    <cellStyle name="Note 11 5 2 5 2" xfId="7500"/>
    <cellStyle name="Note 11 5 2 6" xfId="7501"/>
    <cellStyle name="Note 11 5 2 6 2" xfId="7502"/>
    <cellStyle name="Note 11 5 2 6 2 2" xfId="13775"/>
    <cellStyle name="Note 11 5 2 6 2 3" xfId="14076"/>
    <cellStyle name="Note 11 5 2 6 3" xfId="13776"/>
    <cellStyle name="Note 11 5 2 6 4" xfId="14075"/>
    <cellStyle name="Note 11 5 2 7" xfId="7503"/>
    <cellStyle name="Note 11 5 2 7 2" xfId="13774"/>
    <cellStyle name="Note 11 5 2 7 3" xfId="14077"/>
    <cellStyle name="Note 11 5 2 8" xfId="13781"/>
    <cellStyle name="Note 11 5 2 9" xfId="14070"/>
    <cellStyle name="Note 11 5 3" xfId="1562"/>
    <cellStyle name="Note 11 5 3 2" xfId="1563"/>
    <cellStyle name="Note 11 5 3 2 2" xfId="1564"/>
    <cellStyle name="Note 11 5 3 2 2 2" xfId="7507"/>
    <cellStyle name="Note 11 5 3 2 2 3" xfId="7506"/>
    <cellStyle name="Note 11 5 3 2 3" xfId="7508"/>
    <cellStyle name="Note 11 5 3 2 4" xfId="7505"/>
    <cellStyle name="Note 11 5 3 3" xfId="1565"/>
    <cellStyle name="Note 11 5 3 3 2" xfId="7510"/>
    <cellStyle name="Note 11 5 3 3 2 2" xfId="7511"/>
    <cellStyle name="Note 11 5 3 3 2 2 2" xfId="13771"/>
    <cellStyle name="Note 11 5 3 3 2 2 3" xfId="14080"/>
    <cellStyle name="Note 11 5 3 3 2 3" xfId="13772"/>
    <cellStyle name="Note 11 5 3 3 2 4" xfId="14079"/>
    <cellStyle name="Note 11 5 3 3 3" xfId="7512"/>
    <cellStyle name="Note 11 5 3 3 3 2" xfId="13770"/>
    <cellStyle name="Note 11 5 3 3 3 3" xfId="14081"/>
    <cellStyle name="Note 11 5 3 3 4" xfId="13773"/>
    <cellStyle name="Note 11 5 3 3 5" xfId="14078"/>
    <cellStyle name="Note 11 5 3 3 6" xfId="7509"/>
    <cellStyle name="Note 11 5 3 4" xfId="7513"/>
    <cellStyle name="Note 11 5 3 5" xfId="7504"/>
    <cellStyle name="Note 11 5 4" xfId="1566"/>
    <cellStyle name="Note 11 5 4 2" xfId="1567"/>
    <cellStyle name="Note 11 5 4 2 2" xfId="7516"/>
    <cellStyle name="Note 11 5 4 2 3" xfId="7515"/>
    <cellStyle name="Note 11 5 4 3" xfId="7517"/>
    <cellStyle name="Note 11 5 4 4" xfId="7514"/>
    <cellStyle name="Note 11 5 5" xfId="1568"/>
    <cellStyle name="Note 11 5 5 2" xfId="7519"/>
    <cellStyle name="Note 11 5 5 2 2" xfId="7520"/>
    <cellStyle name="Note 11 5 5 2 2 2" xfId="13767"/>
    <cellStyle name="Note 11 5 5 2 2 3" xfId="14084"/>
    <cellStyle name="Note 11 5 5 2 3" xfId="13768"/>
    <cellStyle name="Note 11 5 5 2 4" xfId="14083"/>
    <cellStyle name="Note 11 5 5 3" xfId="7521"/>
    <cellStyle name="Note 11 5 5 3 2" xfId="13766"/>
    <cellStyle name="Note 11 5 5 3 3" xfId="14085"/>
    <cellStyle name="Note 11 5 5 4" xfId="13769"/>
    <cellStyle name="Note 11 5 5 5" xfId="14082"/>
    <cellStyle name="Note 11 5 5 6" xfId="7518"/>
    <cellStyle name="Note 11 5 6" xfId="7522"/>
    <cellStyle name="Note 11 5 7" xfId="7481"/>
    <cellStyle name="Note 11 6" xfId="1569"/>
    <cellStyle name="Note 11 6 2" xfId="1570"/>
    <cellStyle name="Note 11 6 2 10" xfId="7524"/>
    <cellStyle name="Note 11 6 2 2" xfId="1571"/>
    <cellStyle name="Note 11 6 2 2 2" xfId="1572"/>
    <cellStyle name="Note 11 6 2 2 2 2" xfId="1573"/>
    <cellStyle name="Note 11 6 2 2 2 2 2" xfId="7528"/>
    <cellStyle name="Note 11 6 2 2 2 2 3" xfId="7527"/>
    <cellStyle name="Note 11 6 2 2 2 3" xfId="7529"/>
    <cellStyle name="Note 11 6 2 2 2 4" xfId="7526"/>
    <cellStyle name="Note 11 6 2 2 3" xfId="1574"/>
    <cellStyle name="Note 11 6 2 2 3 2" xfId="7531"/>
    <cellStyle name="Note 11 6 2 2 3 3" xfId="7530"/>
    <cellStyle name="Note 11 6 2 2 4" xfId="7532"/>
    <cellStyle name="Note 11 6 2 2 5" xfId="7525"/>
    <cellStyle name="Note 11 6 2 3" xfId="1575"/>
    <cellStyle name="Note 11 6 2 3 2" xfId="1576"/>
    <cellStyle name="Note 11 6 2 3 2 2" xfId="7535"/>
    <cellStyle name="Note 11 6 2 3 2 3" xfId="7534"/>
    <cellStyle name="Note 11 6 2 3 3" xfId="7536"/>
    <cellStyle name="Note 11 6 2 3 4" xfId="7533"/>
    <cellStyle name="Note 11 6 2 4" xfId="1577"/>
    <cellStyle name="Note 11 6 2 4 2" xfId="7538"/>
    <cellStyle name="Note 11 6 2 4 2 2" xfId="7539"/>
    <cellStyle name="Note 11 6 2 4 2 2 2" xfId="13762"/>
    <cellStyle name="Note 11 6 2 4 2 2 3" xfId="14088"/>
    <cellStyle name="Note 11 6 2 4 2 3" xfId="13763"/>
    <cellStyle name="Note 11 6 2 4 2 4" xfId="15813"/>
    <cellStyle name="Note 11 6 2 4 3" xfId="7540"/>
    <cellStyle name="Note 11 6 2 4 3 2" xfId="13761"/>
    <cellStyle name="Note 11 6 2 4 3 3" xfId="14089"/>
    <cellStyle name="Note 11 6 2 4 4" xfId="13764"/>
    <cellStyle name="Note 11 6 2 4 5" xfId="14087"/>
    <cellStyle name="Note 11 6 2 4 6" xfId="7537"/>
    <cellStyle name="Note 11 6 2 5" xfId="7541"/>
    <cellStyle name="Note 11 6 2 5 2" xfId="7542"/>
    <cellStyle name="Note 11 6 2 6" xfId="7543"/>
    <cellStyle name="Note 11 6 2 6 2" xfId="7544"/>
    <cellStyle name="Note 11 6 2 6 2 2" xfId="13759"/>
    <cellStyle name="Note 11 6 2 6 2 3" xfId="14091"/>
    <cellStyle name="Note 11 6 2 6 3" xfId="13760"/>
    <cellStyle name="Note 11 6 2 6 4" xfId="14090"/>
    <cellStyle name="Note 11 6 2 7" xfId="7545"/>
    <cellStyle name="Note 11 6 2 7 2" xfId="13758"/>
    <cellStyle name="Note 11 6 2 7 3" xfId="14092"/>
    <cellStyle name="Note 11 6 2 8" xfId="13765"/>
    <cellStyle name="Note 11 6 2 9" xfId="14086"/>
    <cellStyle name="Note 11 6 3" xfId="1578"/>
    <cellStyle name="Note 11 6 3 2" xfId="1579"/>
    <cellStyle name="Note 11 6 3 2 2" xfId="1580"/>
    <cellStyle name="Note 11 6 3 2 2 2" xfId="7549"/>
    <cellStyle name="Note 11 6 3 2 2 3" xfId="7548"/>
    <cellStyle name="Note 11 6 3 2 3" xfId="7550"/>
    <cellStyle name="Note 11 6 3 2 4" xfId="7547"/>
    <cellStyle name="Note 11 6 3 3" xfId="1581"/>
    <cellStyle name="Note 11 6 3 3 2" xfId="7552"/>
    <cellStyle name="Note 11 6 3 3 2 2" xfId="7553"/>
    <cellStyle name="Note 11 6 3 3 2 2 2" xfId="13755"/>
    <cellStyle name="Note 11 6 3 3 2 2 3" xfId="14095"/>
    <cellStyle name="Note 11 6 3 3 2 3" xfId="13756"/>
    <cellStyle name="Note 11 6 3 3 2 4" xfId="14094"/>
    <cellStyle name="Note 11 6 3 3 3" xfId="7554"/>
    <cellStyle name="Note 11 6 3 3 3 2" xfId="13754"/>
    <cellStyle name="Note 11 6 3 3 3 3" xfId="14096"/>
    <cellStyle name="Note 11 6 3 3 4" xfId="13757"/>
    <cellStyle name="Note 11 6 3 3 5" xfId="14093"/>
    <cellStyle name="Note 11 6 3 3 6" xfId="7551"/>
    <cellStyle name="Note 11 6 3 4" xfId="7555"/>
    <cellStyle name="Note 11 6 3 5" xfId="7546"/>
    <cellStyle name="Note 11 6 4" xfId="1582"/>
    <cellStyle name="Note 11 6 4 2" xfId="1583"/>
    <cellStyle name="Note 11 6 4 2 2" xfId="7558"/>
    <cellStyle name="Note 11 6 4 2 3" xfId="7557"/>
    <cellStyle name="Note 11 6 4 3" xfId="7559"/>
    <cellStyle name="Note 11 6 4 4" xfId="7556"/>
    <cellStyle name="Note 11 6 5" xfId="1584"/>
    <cellStyle name="Note 11 6 5 2" xfId="7561"/>
    <cellStyle name="Note 11 6 5 2 2" xfId="7562"/>
    <cellStyle name="Note 11 6 5 2 2 2" xfId="13751"/>
    <cellStyle name="Note 11 6 5 2 2 3" xfId="14099"/>
    <cellStyle name="Note 11 6 5 2 3" xfId="13752"/>
    <cellStyle name="Note 11 6 5 2 4" xfId="14098"/>
    <cellStyle name="Note 11 6 5 3" xfId="7563"/>
    <cellStyle name="Note 11 6 5 3 2" xfId="13750"/>
    <cellStyle name="Note 11 6 5 3 3" xfId="14100"/>
    <cellStyle name="Note 11 6 5 4" xfId="13753"/>
    <cellStyle name="Note 11 6 5 5" xfId="14097"/>
    <cellStyle name="Note 11 6 5 6" xfId="7560"/>
    <cellStyle name="Note 11 6 6" xfId="7564"/>
    <cellStyle name="Note 11 6 7" xfId="7523"/>
    <cellStyle name="Note 12 2" xfId="1585"/>
    <cellStyle name="Note 12 2 2" xfId="1586"/>
    <cellStyle name="Note 12 2 2 10" xfId="7566"/>
    <cellStyle name="Note 12 2 2 2" xfId="1587"/>
    <cellStyle name="Note 12 2 2 2 2" xfId="1588"/>
    <cellStyle name="Note 12 2 2 2 2 2" xfId="1589"/>
    <cellStyle name="Note 12 2 2 2 2 2 2" xfId="7570"/>
    <cellStyle name="Note 12 2 2 2 2 2 3" xfId="7569"/>
    <cellStyle name="Note 12 2 2 2 2 3" xfId="7571"/>
    <cellStyle name="Note 12 2 2 2 2 4" xfId="7568"/>
    <cellStyle name="Note 12 2 2 2 3" xfId="1590"/>
    <cellStyle name="Note 12 2 2 2 3 2" xfId="7573"/>
    <cellStyle name="Note 12 2 2 2 3 3" xfId="7572"/>
    <cellStyle name="Note 12 2 2 2 4" xfId="7574"/>
    <cellStyle name="Note 12 2 2 2 5" xfId="7567"/>
    <cellStyle name="Note 12 2 2 3" xfId="1591"/>
    <cellStyle name="Note 12 2 2 3 2" xfId="1592"/>
    <cellStyle name="Note 12 2 2 3 2 2" xfId="7577"/>
    <cellStyle name="Note 12 2 2 3 2 3" xfId="7576"/>
    <cellStyle name="Note 12 2 2 3 3" xfId="7578"/>
    <cellStyle name="Note 12 2 2 3 4" xfId="7575"/>
    <cellStyle name="Note 12 2 2 4" xfId="1593"/>
    <cellStyle name="Note 12 2 2 4 2" xfId="7580"/>
    <cellStyle name="Note 12 2 2 4 2 2" xfId="7581"/>
    <cellStyle name="Note 12 2 2 4 2 2 2" xfId="13746"/>
    <cellStyle name="Note 12 2 2 4 2 2 3" xfId="14200"/>
    <cellStyle name="Note 12 2 2 4 2 3" xfId="13747"/>
    <cellStyle name="Note 12 2 2 4 2 4" xfId="14199"/>
    <cellStyle name="Note 12 2 2 4 3" xfId="7582"/>
    <cellStyle name="Note 12 2 2 4 3 2" xfId="13745"/>
    <cellStyle name="Note 12 2 2 4 3 3" xfId="14201"/>
    <cellStyle name="Note 12 2 2 4 4" xfId="13748"/>
    <cellStyle name="Note 12 2 2 4 5" xfId="14198"/>
    <cellStyle name="Note 12 2 2 4 6" xfId="7579"/>
    <cellStyle name="Note 12 2 2 5" xfId="7583"/>
    <cellStyle name="Note 12 2 2 5 2" xfId="7584"/>
    <cellStyle name="Note 12 2 2 6" xfId="7585"/>
    <cellStyle name="Note 12 2 2 6 2" xfId="7586"/>
    <cellStyle name="Note 12 2 2 6 2 2" xfId="13743"/>
    <cellStyle name="Note 12 2 2 6 2 3" xfId="14203"/>
    <cellStyle name="Note 12 2 2 6 3" xfId="13744"/>
    <cellStyle name="Note 12 2 2 6 4" xfId="14202"/>
    <cellStyle name="Note 12 2 2 7" xfId="7587"/>
    <cellStyle name="Note 12 2 2 7 2" xfId="13742"/>
    <cellStyle name="Note 12 2 2 7 3" xfId="14204"/>
    <cellStyle name="Note 12 2 2 8" xfId="13749"/>
    <cellStyle name="Note 12 2 2 9" xfId="14101"/>
    <cellStyle name="Note 12 2 3" xfId="1594"/>
    <cellStyle name="Note 12 2 3 2" xfId="1595"/>
    <cellStyle name="Note 12 2 3 2 2" xfId="1596"/>
    <cellStyle name="Note 12 2 3 2 2 2" xfId="7591"/>
    <cellStyle name="Note 12 2 3 2 2 3" xfId="7590"/>
    <cellStyle name="Note 12 2 3 2 3" xfId="7592"/>
    <cellStyle name="Note 12 2 3 2 4" xfId="7589"/>
    <cellStyle name="Note 12 2 3 3" xfId="1597"/>
    <cellStyle name="Note 12 2 3 3 2" xfId="7594"/>
    <cellStyle name="Note 12 2 3 3 2 2" xfId="7595"/>
    <cellStyle name="Note 12 2 3 3 2 2 2" xfId="13739"/>
    <cellStyle name="Note 12 2 3 3 2 2 3" xfId="14207"/>
    <cellStyle name="Note 12 2 3 3 2 3" xfId="13740"/>
    <cellStyle name="Note 12 2 3 3 2 4" xfId="14206"/>
    <cellStyle name="Note 12 2 3 3 3" xfId="7596"/>
    <cellStyle name="Note 12 2 3 3 3 2" xfId="13738"/>
    <cellStyle name="Note 12 2 3 3 3 3" xfId="14208"/>
    <cellStyle name="Note 12 2 3 3 4" xfId="13741"/>
    <cellStyle name="Note 12 2 3 3 5" xfId="14205"/>
    <cellStyle name="Note 12 2 3 3 6" xfId="7593"/>
    <cellStyle name="Note 12 2 3 4" xfId="7597"/>
    <cellStyle name="Note 12 2 3 5" xfId="7588"/>
    <cellStyle name="Note 12 2 4" xfId="1598"/>
    <cellStyle name="Note 12 2 4 2" xfId="1599"/>
    <cellStyle name="Note 12 2 4 2 2" xfId="7600"/>
    <cellStyle name="Note 12 2 4 2 3" xfId="7599"/>
    <cellStyle name="Note 12 2 4 3" xfId="7601"/>
    <cellStyle name="Note 12 2 4 4" xfId="7598"/>
    <cellStyle name="Note 12 2 5" xfId="1600"/>
    <cellStyle name="Note 12 2 5 2" xfId="7603"/>
    <cellStyle name="Note 12 2 5 2 2" xfId="7604"/>
    <cellStyle name="Note 12 2 5 2 2 2" xfId="13735"/>
    <cellStyle name="Note 12 2 5 2 2 3" xfId="14211"/>
    <cellStyle name="Note 12 2 5 2 3" xfId="13736"/>
    <cellStyle name="Note 12 2 5 2 4" xfId="14210"/>
    <cellStyle name="Note 12 2 5 3" xfId="7605"/>
    <cellStyle name="Note 12 2 5 3 2" xfId="13734"/>
    <cellStyle name="Note 12 2 5 3 3" xfId="14212"/>
    <cellStyle name="Note 12 2 5 4" xfId="13737"/>
    <cellStyle name="Note 12 2 5 5" xfId="14209"/>
    <cellStyle name="Note 12 2 5 6" xfId="7602"/>
    <cellStyle name="Note 12 2 6" xfId="7606"/>
    <cellStyle name="Note 12 2 7" xfId="7565"/>
    <cellStyle name="Note 12 3" xfId="1601"/>
    <cellStyle name="Note 12 3 2" xfId="1602"/>
    <cellStyle name="Note 12 3 2 10" xfId="7608"/>
    <cellStyle name="Note 12 3 2 2" xfId="1603"/>
    <cellStyle name="Note 12 3 2 2 2" xfId="1604"/>
    <cellStyle name="Note 12 3 2 2 2 2" xfId="1605"/>
    <cellStyle name="Note 12 3 2 2 2 2 2" xfId="7612"/>
    <cellStyle name="Note 12 3 2 2 2 2 3" xfId="7611"/>
    <cellStyle name="Note 12 3 2 2 2 3" xfId="7613"/>
    <cellStyle name="Note 12 3 2 2 2 4" xfId="7610"/>
    <cellStyle name="Note 12 3 2 2 3" xfId="1606"/>
    <cellStyle name="Note 12 3 2 2 3 2" xfId="7615"/>
    <cellStyle name="Note 12 3 2 2 3 3" xfId="7614"/>
    <cellStyle name="Note 12 3 2 2 4" xfId="7616"/>
    <cellStyle name="Note 12 3 2 2 5" xfId="7609"/>
    <cellStyle name="Note 12 3 2 3" xfId="1607"/>
    <cellStyle name="Note 12 3 2 3 2" xfId="1608"/>
    <cellStyle name="Note 12 3 2 3 2 2" xfId="7619"/>
    <cellStyle name="Note 12 3 2 3 2 3" xfId="7618"/>
    <cellStyle name="Note 12 3 2 3 3" xfId="7620"/>
    <cellStyle name="Note 12 3 2 3 4" xfId="7617"/>
    <cellStyle name="Note 12 3 2 4" xfId="1609"/>
    <cellStyle name="Note 12 3 2 4 2" xfId="7622"/>
    <cellStyle name="Note 12 3 2 4 2 2" xfId="7623"/>
    <cellStyle name="Note 12 3 2 4 2 2 2" xfId="13730"/>
    <cellStyle name="Note 12 3 2 4 2 2 3" xfId="14216"/>
    <cellStyle name="Note 12 3 2 4 2 3" xfId="13731"/>
    <cellStyle name="Note 12 3 2 4 2 4" xfId="14215"/>
    <cellStyle name="Note 12 3 2 4 3" xfId="7624"/>
    <cellStyle name="Note 12 3 2 4 3 2" xfId="13729"/>
    <cellStyle name="Note 12 3 2 4 3 3" xfId="14217"/>
    <cellStyle name="Note 12 3 2 4 4" xfId="13732"/>
    <cellStyle name="Note 12 3 2 4 5" xfId="14214"/>
    <cellStyle name="Note 12 3 2 4 6" xfId="7621"/>
    <cellStyle name="Note 12 3 2 5" xfId="7625"/>
    <cellStyle name="Note 12 3 2 5 2" xfId="7626"/>
    <cellStyle name="Note 12 3 2 6" xfId="7627"/>
    <cellStyle name="Note 12 3 2 6 2" xfId="7628"/>
    <cellStyle name="Note 12 3 2 6 2 2" xfId="13727"/>
    <cellStyle name="Note 12 3 2 6 2 3" xfId="14219"/>
    <cellStyle name="Note 12 3 2 6 3" xfId="13728"/>
    <cellStyle name="Note 12 3 2 6 4" xfId="14218"/>
    <cellStyle name="Note 12 3 2 7" xfId="7629"/>
    <cellStyle name="Note 12 3 2 7 2" xfId="13726"/>
    <cellStyle name="Note 12 3 2 7 3" xfId="14220"/>
    <cellStyle name="Note 12 3 2 8" xfId="13733"/>
    <cellStyle name="Note 12 3 2 9" xfId="14213"/>
    <cellStyle name="Note 12 3 3" xfId="1610"/>
    <cellStyle name="Note 12 3 3 2" xfId="1611"/>
    <cellStyle name="Note 12 3 3 2 2" xfId="1612"/>
    <cellStyle name="Note 12 3 3 2 2 2" xfId="7633"/>
    <cellStyle name="Note 12 3 3 2 2 3" xfId="7632"/>
    <cellStyle name="Note 12 3 3 2 3" xfId="7634"/>
    <cellStyle name="Note 12 3 3 2 4" xfId="7631"/>
    <cellStyle name="Note 12 3 3 3" xfId="1613"/>
    <cellStyle name="Note 12 3 3 3 2" xfId="7636"/>
    <cellStyle name="Note 12 3 3 3 2 2" xfId="7637"/>
    <cellStyle name="Note 12 3 3 3 2 2 2" xfId="13723"/>
    <cellStyle name="Note 12 3 3 3 2 2 3" xfId="14223"/>
    <cellStyle name="Note 12 3 3 3 2 3" xfId="13724"/>
    <cellStyle name="Note 12 3 3 3 2 4" xfId="14222"/>
    <cellStyle name="Note 12 3 3 3 3" xfId="7638"/>
    <cellStyle name="Note 12 3 3 3 3 2" xfId="13722"/>
    <cellStyle name="Note 12 3 3 3 3 3" xfId="14224"/>
    <cellStyle name="Note 12 3 3 3 4" xfId="13725"/>
    <cellStyle name="Note 12 3 3 3 5" xfId="14221"/>
    <cellStyle name="Note 12 3 3 3 6" xfId="7635"/>
    <cellStyle name="Note 12 3 3 4" xfId="7639"/>
    <cellStyle name="Note 12 3 3 5" xfId="7630"/>
    <cellStyle name="Note 12 3 4" xfId="1614"/>
    <cellStyle name="Note 12 3 4 2" xfId="1615"/>
    <cellStyle name="Note 12 3 4 2 2" xfId="7642"/>
    <cellStyle name="Note 12 3 4 2 3" xfId="7641"/>
    <cellStyle name="Note 12 3 4 3" xfId="7643"/>
    <cellStyle name="Note 12 3 4 4" xfId="7640"/>
    <cellStyle name="Note 12 3 5" xfId="1616"/>
    <cellStyle name="Note 12 3 5 2" xfId="7645"/>
    <cellStyle name="Note 12 3 5 2 2" xfId="7646"/>
    <cellStyle name="Note 12 3 5 2 2 2" xfId="13719"/>
    <cellStyle name="Note 12 3 5 2 2 3" xfId="14227"/>
    <cellStyle name="Note 12 3 5 2 3" xfId="13720"/>
    <cellStyle name="Note 12 3 5 2 4" xfId="14226"/>
    <cellStyle name="Note 12 3 5 3" xfId="7647"/>
    <cellStyle name="Note 12 3 5 3 2" xfId="13718"/>
    <cellStyle name="Note 12 3 5 3 3" xfId="14228"/>
    <cellStyle name="Note 12 3 5 4" xfId="13721"/>
    <cellStyle name="Note 12 3 5 5" xfId="14225"/>
    <cellStyle name="Note 12 3 5 6" xfId="7644"/>
    <cellStyle name="Note 12 3 6" xfId="7648"/>
    <cellStyle name="Note 12 3 7" xfId="7607"/>
    <cellStyle name="Note 12 4" xfId="1617"/>
    <cellStyle name="Note 12 4 2" xfId="1618"/>
    <cellStyle name="Note 12 4 2 10" xfId="7650"/>
    <cellStyle name="Note 12 4 2 2" xfId="1619"/>
    <cellStyle name="Note 12 4 2 2 2" xfId="1620"/>
    <cellStyle name="Note 12 4 2 2 2 2" xfId="1621"/>
    <cellStyle name="Note 12 4 2 2 2 2 2" xfId="7654"/>
    <cellStyle name="Note 12 4 2 2 2 2 3" xfId="7653"/>
    <cellStyle name="Note 12 4 2 2 2 3" xfId="7655"/>
    <cellStyle name="Note 12 4 2 2 2 4" xfId="7652"/>
    <cellStyle name="Note 12 4 2 2 3" xfId="1622"/>
    <cellStyle name="Note 12 4 2 2 3 2" xfId="7657"/>
    <cellStyle name="Note 12 4 2 2 3 3" xfId="7656"/>
    <cellStyle name="Note 12 4 2 2 4" xfId="7658"/>
    <cellStyle name="Note 12 4 2 2 5" xfId="7651"/>
    <cellStyle name="Note 12 4 2 3" xfId="1623"/>
    <cellStyle name="Note 12 4 2 3 2" xfId="1624"/>
    <cellStyle name="Note 12 4 2 3 2 2" xfId="7661"/>
    <cellStyle name="Note 12 4 2 3 2 3" xfId="7660"/>
    <cellStyle name="Note 12 4 2 3 3" xfId="7662"/>
    <cellStyle name="Note 12 4 2 3 4" xfId="7659"/>
    <cellStyle name="Note 12 4 2 4" xfId="1625"/>
    <cellStyle name="Note 12 4 2 4 2" xfId="7664"/>
    <cellStyle name="Note 12 4 2 4 2 2" xfId="7665"/>
    <cellStyle name="Note 12 4 2 4 2 2 2" xfId="13714"/>
    <cellStyle name="Note 12 4 2 4 2 2 3" xfId="14232"/>
    <cellStyle name="Note 12 4 2 4 2 3" xfId="13715"/>
    <cellStyle name="Note 12 4 2 4 2 4" xfId="14231"/>
    <cellStyle name="Note 12 4 2 4 3" xfId="7666"/>
    <cellStyle name="Note 12 4 2 4 3 2" xfId="13713"/>
    <cellStyle name="Note 12 4 2 4 3 3" xfId="14233"/>
    <cellStyle name="Note 12 4 2 4 4" xfId="13716"/>
    <cellStyle name="Note 12 4 2 4 5" xfId="14230"/>
    <cellStyle name="Note 12 4 2 4 6" xfId="7663"/>
    <cellStyle name="Note 12 4 2 5" xfId="7667"/>
    <cellStyle name="Note 12 4 2 5 2" xfId="7668"/>
    <cellStyle name="Note 12 4 2 6" xfId="7669"/>
    <cellStyle name="Note 12 4 2 6 2" xfId="7670"/>
    <cellStyle name="Note 12 4 2 6 2 2" xfId="13711"/>
    <cellStyle name="Note 12 4 2 6 2 3" xfId="14235"/>
    <cellStyle name="Note 12 4 2 6 3" xfId="13712"/>
    <cellStyle name="Note 12 4 2 6 4" xfId="14234"/>
    <cellStyle name="Note 12 4 2 7" xfId="7671"/>
    <cellStyle name="Note 12 4 2 7 2" xfId="13710"/>
    <cellStyle name="Note 12 4 2 7 3" xfId="14236"/>
    <cellStyle name="Note 12 4 2 8" xfId="13717"/>
    <cellStyle name="Note 12 4 2 9" xfId="14229"/>
    <cellStyle name="Note 12 4 3" xfId="1626"/>
    <cellStyle name="Note 12 4 3 2" xfId="1627"/>
    <cellStyle name="Note 12 4 3 2 2" xfId="1628"/>
    <cellStyle name="Note 12 4 3 2 2 2" xfId="7675"/>
    <cellStyle name="Note 12 4 3 2 2 3" xfId="7674"/>
    <cellStyle name="Note 12 4 3 2 3" xfId="7676"/>
    <cellStyle name="Note 12 4 3 2 4" xfId="7673"/>
    <cellStyle name="Note 12 4 3 3" xfId="1629"/>
    <cellStyle name="Note 12 4 3 3 2" xfId="7678"/>
    <cellStyle name="Note 12 4 3 3 2 2" xfId="7679"/>
    <cellStyle name="Note 12 4 3 3 2 2 2" xfId="13707"/>
    <cellStyle name="Note 12 4 3 3 2 2 3" xfId="14239"/>
    <cellStyle name="Note 12 4 3 3 2 3" xfId="13708"/>
    <cellStyle name="Note 12 4 3 3 2 4" xfId="14238"/>
    <cellStyle name="Note 12 4 3 3 3" xfId="7680"/>
    <cellStyle name="Note 12 4 3 3 3 2" xfId="13706"/>
    <cellStyle name="Note 12 4 3 3 3 3" xfId="14240"/>
    <cellStyle name="Note 12 4 3 3 4" xfId="13709"/>
    <cellStyle name="Note 12 4 3 3 5" xfId="14237"/>
    <cellStyle name="Note 12 4 3 3 6" xfId="7677"/>
    <cellStyle name="Note 12 4 3 4" xfId="7681"/>
    <cellStyle name="Note 12 4 3 5" xfId="7672"/>
    <cellStyle name="Note 12 4 4" xfId="1630"/>
    <cellStyle name="Note 12 4 4 2" xfId="1631"/>
    <cellStyle name="Note 12 4 4 2 2" xfId="7684"/>
    <cellStyle name="Note 12 4 4 2 3" xfId="7683"/>
    <cellStyle name="Note 12 4 4 3" xfId="7685"/>
    <cellStyle name="Note 12 4 4 4" xfId="7682"/>
    <cellStyle name="Note 12 4 5" xfId="1632"/>
    <cellStyle name="Note 12 4 5 2" xfId="7687"/>
    <cellStyle name="Note 12 4 5 2 2" xfId="7688"/>
    <cellStyle name="Note 12 4 5 2 2 2" xfId="13703"/>
    <cellStyle name="Note 12 4 5 2 2 3" xfId="14243"/>
    <cellStyle name="Note 12 4 5 2 3" xfId="13704"/>
    <cellStyle name="Note 12 4 5 2 4" xfId="14242"/>
    <cellStyle name="Note 12 4 5 3" xfId="7689"/>
    <cellStyle name="Note 12 4 5 3 2" xfId="13702"/>
    <cellStyle name="Note 12 4 5 3 3" xfId="14244"/>
    <cellStyle name="Note 12 4 5 4" xfId="13705"/>
    <cellStyle name="Note 12 4 5 5" xfId="14241"/>
    <cellStyle name="Note 12 4 5 6" xfId="7686"/>
    <cellStyle name="Note 12 4 6" xfId="7690"/>
    <cellStyle name="Note 12 4 7" xfId="7649"/>
    <cellStyle name="Note 12 5" xfId="1633"/>
    <cellStyle name="Note 12 5 2" xfId="1634"/>
    <cellStyle name="Note 12 5 2 10" xfId="7692"/>
    <cellStyle name="Note 12 5 2 2" xfId="1635"/>
    <cellStyle name="Note 12 5 2 2 2" xfId="1636"/>
    <cellStyle name="Note 12 5 2 2 2 2" xfId="1637"/>
    <cellStyle name="Note 12 5 2 2 2 2 2" xfId="7696"/>
    <cellStyle name="Note 12 5 2 2 2 2 3" xfId="7695"/>
    <cellStyle name="Note 12 5 2 2 2 3" xfId="7697"/>
    <cellStyle name="Note 12 5 2 2 2 4" xfId="7694"/>
    <cellStyle name="Note 12 5 2 2 3" xfId="1638"/>
    <cellStyle name="Note 12 5 2 2 3 2" xfId="7699"/>
    <cellStyle name="Note 12 5 2 2 3 3" xfId="7698"/>
    <cellStyle name="Note 12 5 2 2 4" xfId="7700"/>
    <cellStyle name="Note 12 5 2 2 5" xfId="7693"/>
    <cellStyle name="Note 12 5 2 3" xfId="1639"/>
    <cellStyle name="Note 12 5 2 3 2" xfId="1640"/>
    <cellStyle name="Note 12 5 2 3 2 2" xfId="7703"/>
    <cellStyle name="Note 12 5 2 3 2 3" xfId="7702"/>
    <cellStyle name="Note 12 5 2 3 3" xfId="7704"/>
    <cellStyle name="Note 12 5 2 3 4" xfId="7701"/>
    <cellStyle name="Note 12 5 2 4" xfId="1641"/>
    <cellStyle name="Note 12 5 2 4 2" xfId="7706"/>
    <cellStyle name="Note 12 5 2 4 2 2" xfId="7707"/>
    <cellStyle name="Note 12 5 2 4 2 2 2" xfId="13698"/>
    <cellStyle name="Note 12 5 2 4 2 2 3" xfId="14248"/>
    <cellStyle name="Note 12 5 2 4 2 3" xfId="13699"/>
    <cellStyle name="Note 12 5 2 4 2 4" xfId="14247"/>
    <cellStyle name="Note 12 5 2 4 3" xfId="7708"/>
    <cellStyle name="Note 12 5 2 4 3 2" xfId="13697"/>
    <cellStyle name="Note 12 5 2 4 3 3" xfId="14249"/>
    <cellStyle name="Note 12 5 2 4 4" xfId="13700"/>
    <cellStyle name="Note 12 5 2 4 5" xfId="14246"/>
    <cellStyle name="Note 12 5 2 4 6" xfId="7705"/>
    <cellStyle name="Note 12 5 2 5" xfId="7709"/>
    <cellStyle name="Note 12 5 2 5 2" xfId="7710"/>
    <cellStyle name="Note 12 5 2 6" xfId="7711"/>
    <cellStyle name="Note 12 5 2 6 2" xfId="7712"/>
    <cellStyle name="Note 12 5 2 6 2 2" xfId="13695"/>
    <cellStyle name="Note 12 5 2 6 2 3" xfId="14251"/>
    <cellStyle name="Note 12 5 2 6 3" xfId="13696"/>
    <cellStyle name="Note 12 5 2 6 4" xfId="14250"/>
    <cellStyle name="Note 12 5 2 7" xfId="7713"/>
    <cellStyle name="Note 12 5 2 7 2" xfId="13694"/>
    <cellStyle name="Note 12 5 2 7 3" xfId="14252"/>
    <cellStyle name="Note 12 5 2 8" xfId="13701"/>
    <cellStyle name="Note 12 5 2 9" xfId="14245"/>
    <cellStyle name="Note 12 5 3" xfId="1642"/>
    <cellStyle name="Note 12 5 3 2" xfId="1643"/>
    <cellStyle name="Note 12 5 3 2 2" xfId="1644"/>
    <cellStyle name="Note 12 5 3 2 2 2" xfId="7717"/>
    <cellStyle name="Note 12 5 3 2 2 3" xfId="7716"/>
    <cellStyle name="Note 12 5 3 2 3" xfId="7718"/>
    <cellStyle name="Note 12 5 3 2 4" xfId="7715"/>
    <cellStyle name="Note 12 5 3 3" xfId="1645"/>
    <cellStyle name="Note 12 5 3 3 2" xfId="7720"/>
    <cellStyle name="Note 12 5 3 3 2 2" xfId="7721"/>
    <cellStyle name="Note 12 5 3 3 2 2 2" xfId="13691"/>
    <cellStyle name="Note 12 5 3 3 2 2 3" xfId="14255"/>
    <cellStyle name="Note 12 5 3 3 2 3" xfId="13692"/>
    <cellStyle name="Note 12 5 3 3 2 4" xfId="14254"/>
    <cellStyle name="Note 12 5 3 3 3" xfId="7722"/>
    <cellStyle name="Note 12 5 3 3 3 2" xfId="13690"/>
    <cellStyle name="Note 12 5 3 3 3 3" xfId="14256"/>
    <cellStyle name="Note 12 5 3 3 4" xfId="13693"/>
    <cellStyle name="Note 12 5 3 3 5" xfId="14253"/>
    <cellStyle name="Note 12 5 3 3 6" xfId="7719"/>
    <cellStyle name="Note 12 5 3 4" xfId="7723"/>
    <cellStyle name="Note 12 5 3 5" xfId="7714"/>
    <cellStyle name="Note 12 5 4" xfId="1646"/>
    <cellStyle name="Note 12 5 4 2" xfId="1647"/>
    <cellStyle name="Note 12 5 4 2 2" xfId="7726"/>
    <cellStyle name="Note 12 5 4 2 3" xfId="7725"/>
    <cellStyle name="Note 12 5 4 3" xfId="7727"/>
    <cellStyle name="Note 12 5 4 4" xfId="7724"/>
    <cellStyle name="Note 12 5 5" xfId="1648"/>
    <cellStyle name="Note 12 5 5 2" xfId="7729"/>
    <cellStyle name="Note 12 5 5 2 2" xfId="7730"/>
    <cellStyle name="Note 12 5 5 2 2 2" xfId="13687"/>
    <cellStyle name="Note 12 5 5 2 2 3" xfId="14259"/>
    <cellStyle name="Note 12 5 5 2 3" xfId="13688"/>
    <cellStyle name="Note 12 5 5 2 4" xfId="14258"/>
    <cellStyle name="Note 12 5 5 3" xfId="7731"/>
    <cellStyle name="Note 12 5 5 3 2" xfId="13686"/>
    <cellStyle name="Note 12 5 5 3 3" xfId="14260"/>
    <cellStyle name="Note 12 5 5 4" xfId="13689"/>
    <cellStyle name="Note 12 5 5 5" xfId="14257"/>
    <cellStyle name="Note 12 5 5 6" xfId="7728"/>
    <cellStyle name="Note 12 5 6" xfId="7732"/>
    <cellStyle name="Note 12 5 7" xfId="7691"/>
    <cellStyle name="Note 13 2" xfId="1649"/>
    <cellStyle name="Note 13 2 2" xfId="1650"/>
    <cellStyle name="Note 13 2 2 10" xfId="7734"/>
    <cellStyle name="Note 13 2 2 2" xfId="1651"/>
    <cellStyle name="Note 13 2 2 2 2" xfId="1652"/>
    <cellStyle name="Note 13 2 2 2 2 2" xfId="1653"/>
    <cellStyle name="Note 13 2 2 2 2 2 2" xfId="7738"/>
    <cellStyle name="Note 13 2 2 2 2 2 3" xfId="7737"/>
    <cellStyle name="Note 13 2 2 2 2 3" xfId="7739"/>
    <cellStyle name="Note 13 2 2 2 2 4" xfId="7736"/>
    <cellStyle name="Note 13 2 2 2 3" xfId="1654"/>
    <cellStyle name="Note 13 2 2 2 3 2" xfId="7741"/>
    <cellStyle name="Note 13 2 2 2 3 3" xfId="7740"/>
    <cellStyle name="Note 13 2 2 2 4" xfId="7742"/>
    <cellStyle name="Note 13 2 2 2 5" xfId="7735"/>
    <cellStyle name="Note 13 2 2 3" xfId="1655"/>
    <cellStyle name="Note 13 2 2 3 2" xfId="1656"/>
    <cellStyle name="Note 13 2 2 3 2 2" xfId="7745"/>
    <cellStyle name="Note 13 2 2 3 2 3" xfId="7744"/>
    <cellStyle name="Note 13 2 2 3 3" xfId="7746"/>
    <cellStyle name="Note 13 2 2 3 4" xfId="7743"/>
    <cellStyle name="Note 13 2 2 4" xfId="1657"/>
    <cellStyle name="Note 13 2 2 4 2" xfId="7748"/>
    <cellStyle name="Note 13 2 2 4 2 2" xfId="7749"/>
    <cellStyle name="Note 13 2 2 4 2 2 2" xfId="13682"/>
    <cellStyle name="Note 13 2 2 4 2 2 3" xfId="14264"/>
    <cellStyle name="Note 13 2 2 4 2 3" xfId="13683"/>
    <cellStyle name="Note 13 2 2 4 2 4" xfId="14263"/>
    <cellStyle name="Note 13 2 2 4 3" xfId="7750"/>
    <cellStyle name="Note 13 2 2 4 3 2" xfId="13681"/>
    <cellStyle name="Note 13 2 2 4 3 3" xfId="14265"/>
    <cellStyle name="Note 13 2 2 4 4" xfId="13684"/>
    <cellStyle name="Note 13 2 2 4 5" xfId="14262"/>
    <cellStyle name="Note 13 2 2 4 6" xfId="7747"/>
    <cellStyle name="Note 13 2 2 5" xfId="7751"/>
    <cellStyle name="Note 13 2 2 5 2" xfId="7752"/>
    <cellStyle name="Note 13 2 2 6" xfId="7753"/>
    <cellStyle name="Note 13 2 2 6 2" xfId="7754"/>
    <cellStyle name="Note 13 2 2 6 2 2" xfId="13679"/>
    <cellStyle name="Note 13 2 2 6 2 3" xfId="14267"/>
    <cellStyle name="Note 13 2 2 6 3" xfId="13680"/>
    <cellStyle name="Note 13 2 2 6 4" xfId="14266"/>
    <cellStyle name="Note 13 2 2 7" xfId="7755"/>
    <cellStyle name="Note 13 2 2 7 2" xfId="13678"/>
    <cellStyle name="Note 13 2 2 7 3" xfId="14268"/>
    <cellStyle name="Note 13 2 2 8" xfId="13685"/>
    <cellStyle name="Note 13 2 2 9" xfId="14261"/>
    <cellStyle name="Note 13 2 3" xfId="1658"/>
    <cellStyle name="Note 13 2 3 2" xfId="1659"/>
    <cellStyle name="Note 13 2 3 2 2" xfId="1660"/>
    <cellStyle name="Note 13 2 3 2 2 2" xfId="7759"/>
    <cellStyle name="Note 13 2 3 2 2 3" xfId="7758"/>
    <cellStyle name="Note 13 2 3 2 3" xfId="7760"/>
    <cellStyle name="Note 13 2 3 2 4" xfId="7757"/>
    <cellStyle name="Note 13 2 3 3" xfId="1661"/>
    <cellStyle name="Note 13 2 3 3 2" xfId="7762"/>
    <cellStyle name="Note 13 2 3 3 2 2" xfId="7763"/>
    <cellStyle name="Note 13 2 3 3 2 2 2" xfId="13675"/>
    <cellStyle name="Note 13 2 3 3 2 2 3" xfId="14271"/>
    <cellStyle name="Note 13 2 3 3 2 3" xfId="13676"/>
    <cellStyle name="Note 13 2 3 3 2 4" xfId="14270"/>
    <cellStyle name="Note 13 2 3 3 3" xfId="7764"/>
    <cellStyle name="Note 13 2 3 3 3 2" xfId="13674"/>
    <cellStyle name="Note 13 2 3 3 3 3" xfId="14272"/>
    <cellStyle name="Note 13 2 3 3 4" xfId="13677"/>
    <cellStyle name="Note 13 2 3 3 5" xfId="14269"/>
    <cellStyle name="Note 13 2 3 3 6" xfId="7761"/>
    <cellStyle name="Note 13 2 3 4" xfId="7765"/>
    <cellStyle name="Note 13 2 3 5" xfId="7756"/>
    <cellStyle name="Note 13 2 4" xfId="1662"/>
    <cellStyle name="Note 13 2 4 2" xfId="1663"/>
    <cellStyle name="Note 13 2 4 2 2" xfId="7768"/>
    <cellStyle name="Note 13 2 4 2 3" xfId="7767"/>
    <cellStyle name="Note 13 2 4 3" xfId="7769"/>
    <cellStyle name="Note 13 2 4 4" xfId="7766"/>
    <cellStyle name="Note 13 2 5" xfId="1664"/>
    <cellStyle name="Note 13 2 5 2" xfId="7771"/>
    <cellStyle name="Note 13 2 5 2 2" xfId="7772"/>
    <cellStyle name="Note 13 2 5 2 2 2" xfId="13671"/>
    <cellStyle name="Note 13 2 5 2 2 3" xfId="14275"/>
    <cellStyle name="Note 13 2 5 2 3" xfId="13672"/>
    <cellStyle name="Note 13 2 5 2 4" xfId="14274"/>
    <cellStyle name="Note 13 2 5 3" xfId="7773"/>
    <cellStyle name="Note 13 2 5 3 2" xfId="13670"/>
    <cellStyle name="Note 13 2 5 3 3" xfId="14276"/>
    <cellStyle name="Note 13 2 5 4" xfId="13673"/>
    <cellStyle name="Note 13 2 5 5" xfId="14273"/>
    <cellStyle name="Note 13 2 5 6" xfId="7770"/>
    <cellStyle name="Note 13 2 6" xfId="7774"/>
    <cellStyle name="Note 13 2 7" xfId="7733"/>
    <cellStyle name="Note 14 2" xfId="1665"/>
    <cellStyle name="Note 14 2 2" xfId="1666"/>
    <cellStyle name="Note 14 2 2 10" xfId="7776"/>
    <cellStyle name="Note 14 2 2 2" xfId="1667"/>
    <cellStyle name="Note 14 2 2 2 2" xfId="1668"/>
    <cellStyle name="Note 14 2 2 2 2 2" xfId="1669"/>
    <cellStyle name="Note 14 2 2 2 2 2 2" xfId="7780"/>
    <cellStyle name="Note 14 2 2 2 2 2 3" xfId="7779"/>
    <cellStyle name="Note 14 2 2 2 2 3" xfId="7781"/>
    <cellStyle name="Note 14 2 2 2 2 4" xfId="7778"/>
    <cellStyle name="Note 14 2 2 2 3" xfId="1670"/>
    <cellStyle name="Note 14 2 2 2 3 2" xfId="7783"/>
    <cellStyle name="Note 14 2 2 2 3 3" xfId="7782"/>
    <cellStyle name="Note 14 2 2 2 4" xfId="7784"/>
    <cellStyle name="Note 14 2 2 2 5" xfId="7777"/>
    <cellStyle name="Note 14 2 2 3" xfId="1671"/>
    <cellStyle name="Note 14 2 2 3 2" xfId="1672"/>
    <cellStyle name="Note 14 2 2 3 2 2" xfId="7787"/>
    <cellStyle name="Note 14 2 2 3 2 3" xfId="7786"/>
    <cellStyle name="Note 14 2 2 3 3" xfId="7788"/>
    <cellStyle name="Note 14 2 2 3 4" xfId="7785"/>
    <cellStyle name="Note 14 2 2 4" xfId="1673"/>
    <cellStyle name="Note 14 2 2 4 2" xfId="7790"/>
    <cellStyle name="Note 14 2 2 4 2 2" xfId="7791"/>
    <cellStyle name="Note 14 2 2 4 2 2 2" xfId="13666"/>
    <cellStyle name="Note 14 2 2 4 2 2 3" xfId="14280"/>
    <cellStyle name="Note 14 2 2 4 2 3" xfId="13667"/>
    <cellStyle name="Note 14 2 2 4 2 4" xfId="14279"/>
    <cellStyle name="Note 14 2 2 4 3" xfId="7792"/>
    <cellStyle name="Note 14 2 2 4 3 2" xfId="13665"/>
    <cellStyle name="Note 14 2 2 4 3 3" xfId="14281"/>
    <cellStyle name="Note 14 2 2 4 4" xfId="13668"/>
    <cellStyle name="Note 14 2 2 4 5" xfId="14278"/>
    <cellStyle name="Note 14 2 2 4 6" xfId="7789"/>
    <cellStyle name="Note 14 2 2 5" xfId="7793"/>
    <cellStyle name="Note 14 2 2 5 2" xfId="7794"/>
    <cellStyle name="Note 14 2 2 6" xfId="7795"/>
    <cellStyle name="Note 14 2 2 6 2" xfId="7796"/>
    <cellStyle name="Note 14 2 2 6 2 2" xfId="13663"/>
    <cellStyle name="Note 14 2 2 6 2 3" xfId="14283"/>
    <cellStyle name="Note 14 2 2 6 3" xfId="13664"/>
    <cellStyle name="Note 14 2 2 6 4" xfId="14282"/>
    <cellStyle name="Note 14 2 2 7" xfId="7797"/>
    <cellStyle name="Note 14 2 2 7 2" xfId="13662"/>
    <cellStyle name="Note 14 2 2 7 3" xfId="14284"/>
    <cellStyle name="Note 14 2 2 8" xfId="13669"/>
    <cellStyle name="Note 14 2 2 9" xfId="14277"/>
    <cellStyle name="Note 14 2 3" xfId="1674"/>
    <cellStyle name="Note 14 2 3 2" xfId="1675"/>
    <cellStyle name="Note 14 2 3 2 2" xfId="1676"/>
    <cellStyle name="Note 14 2 3 2 2 2" xfId="7801"/>
    <cellStyle name="Note 14 2 3 2 2 3" xfId="7800"/>
    <cellStyle name="Note 14 2 3 2 3" xfId="7802"/>
    <cellStyle name="Note 14 2 3 2 4" xfId="7799"/>
    <cellStyle name="Note 14 2 3 3" xfId="1677"/>
    <cellStyle name="Note 14 2 3 3 2" xfId="7804"/>
    <cellStyle name="Note 14 2 3 3 2 2" xfId="7805"/>
    <cellStyle name="Note 14 2 3 3 2 2 2" xfId="13659"/>
    <cellStyle name="Note 14 2 3 3 2 2 3" xfId="14287"/>
    <cellStyle name="Note 14 2 3 3 2 3" xfId="13660"/>
    <cellStyle name="Note 14 2 3 3 2 4" xfId="14286"/>
    <cellStyle name="Note 14 2 3 3 3" xfId="7806"/>
    <cellStyle name="Note 14 2 3 3 3 2" xfId="13658"/>
    <cellStyle name="Note 14 2 3 3 3 3" xfId="14288"/>
    <cellStyle name="Note 14 2 3 3 4" xfId="13661"/>
    <cellStyle name="Note 14 2 3 3 5" xfId="14285"/>
    <cellStyle name="Note 14 2 3 3 6" xfId="7803"/>
    <cellStyle name="Note 14 2 3 4" xfId="7807"/>
    <cellStyle name="Note 14 2 3 5" xfId="7798"/>
    <cellStyle name="Note 14 2 4" xfId="1678"/>
    <cellStyle name="Note 14 2 4 2" xfId="1679"/>
    <cellStyle name="Note 14 2 4 2 2" xfId="7810"/>
    <cellStyle name="Note 14 2 4 2 3" xfId="7809"/>
    <cellStyle name="Note 14 2 4 3" xfId="7811"/>
    <cellStyle name="Note 14 2 4 4" xfId="7808"/>
    <cellStyle name="Note 14 2 5" xfId="1680"/>
    <cellStyle name="Note 14 2 5 2" xfId="7813"/>
    <cellStyle name="Note 14 2 5 2 2" xfId="7814"/>
    <cellStyle name="Note 14 2 5 2 2 2" xfId="13655"/>
    <cellStyle name="Note 14 2 5 2 2 3" xfId="14291"/>
    <cellStyle name="Note 14 2 5 2 3" xfId="13656"/>
    <cellStyle name="Note 14 2 5 2 4" xfId="14290"/>
    <cellStyle name="Note 14 2 5 3" xfId="7815"/>
    <cellStyle name="Note 14 2 5 3 2" xfId="13654"/>
    <cellStyle name="Note 14 2 5 3 3" xfId="14292"/>
    <cellStyle name="Note 14 2 5 4" xfId="13657"/>
    <cellStyle name="Note 14 2 5 5" xfId="14289"/>
    <cellStyle name="Note 14 2 5 6" xfId="7812"/>
    <cellStyle name="Note 14 2 6" xfId="7816"/>
    <cellStyle name="Note 14 2 7" xfId="7775"/>
    <cellStyle name="Note 15 2" xfId="1681"/>
    <cellStyle name="Note 15 2 2" xfId="1682"/>
    <cellStyle name="Note 15 2 2 10" xfId="7818"/>
    <cellStyle name="Note 15 2 2 2" xfId="1683"/>
    <cellStyle name="Note 15 2 2 2 2" xfId="1684"/>
    <cellStyle name="Note 15 2 2 2 2 2" xfId="1685"/>
    <cellStyle name="Note 15 2 2 2 2 2 2" xfId="7822"/>
    <cellStyle name="Note 15 2 2 2 2 2 3" xfId="7821"/>
    <cellStyle name="Note 15 2 2 2 2 3" xfId="7823"/>
    <cellStyle name="Note 15 2 2 2 2 4" xfId="7820"/>
    <cellStyle name="Note 15 2 2 2 3" xfId="1686"/>
    <cellStyle name="Note 15 2 2 2 3 2" xfId="7825"/>
    <cellStyle name="Note 15 2 2 2 3 3" xfId="7824"/>
    <cellStyle name="Note 15 2 2 2 4" xfId="7826"/>
    <cellStyle name="Note 15 2 2 2 5" xfId="7819"/>
    <cellStyle name="Note 15 2 2 3" xfId="1687"/>
    <cellStyle name="Note 15 2 2 3 2" xfId="1688"/>
    <cellStyle name="Note 15 2 2 3 2 2" xfId="7829"/>
    <cellStyle name="Note 15 2 2 3 2 3" xfId="7828"/>
    <cellStyle name="Note 15 2 2 3 3" xfId="7830"/>
    <cellStyle name="Note 15 2 2 3 4" xfId="7827"/>
    <cellStyle name="Note 15 2 2 4" xfId="1689"/>
    <cellStyle name="Note 15 2 2 4 2" xfId="7832"/>
    <cellStyle name="Note 15 2 2 4 2 2" xfId="7833"/>
    <cellStyle name="Note 15 2 2 4 2 2 2" xfId="13648"/>
    <cellStyle name="Note 15 2 2 4 2 2 3" xfId="14296"/>
    <cellStyle name="Note 15 2 2 4 2 3" xfId="13649"/>
    <cellStyle name="Note 15 2 2 4 2 4" xfId="14295"/>
    <cellStyle name="Note 15 2 2 4 3" xfId="7834"/>
    <cellStyle name="Note 15 2 2 4 3 2" xfId="13647"/>
    <cellStyle name="Note 15 2 2 4 3 3" xfId="14297"/>
    <cellStyle name="Note 15 2 2 4 4" xfId="13650"/>
    <cellStyle name="Note 15 2 2 4 5" xfId="14294"/>
    <cellStyle name="Note 15 2 2 4 6" xfId="7831"/>
    <cellStyle name="Note 15 2 2 5" xfId="7835"/>
    <cellStyle name="Note 15 2 2 5 2" xfId="7836"/>
    <cellStyle name="Note 15 2 2 6" xfId="7837"/>
    <cellStyle name="Note 15 2 2 6 2" xfId="7838"/>
    <cellStyle name="Note 15 2 2 6 2 2" xfId="13643"/>
    <cellStyle name="Note 15 2 2 6 2 3" xfId="14299"/>
    <cellStyle name="Note 15 2 2 6 3" xfId="13644"/>
    <cellStyle name="Note 15 2 2 6 4" xfId="14298"/>
    <cellStyle name="Note 15 2 2 7" xfId="7839"/>
    <cellStyle name="Note 15 2 2 7 2" xfId="13642"/>
    <cellStyle name="Note 15 2 2 7 3" xfId="14300"/>
    <cellStyle name="Note 15 2 2 8" xfId="13653"/>
    <cellStyle name="Note 15 2 2 9" xfId="14293"/>
    <cellStyle name="Note 15 2 3" xfId="1690"/>
    <cellStyle name="Note 15 2 3 2" xfId="1691"/>
    <cellStyle name="Note 15 2 3 2 2" xfId="1692"/>
    <cellStyle name="Note 15 2 3 2 2 2" xfId="7843"/>
    <cellStyle name="Note 15 2 3 2 2 3" xfId="7842"/>
    <cellStyle name="Note 15 2 3 2 3" xfId="7844"/>
    <cellStyle name="Note 15 2 3 2 4" xfId="7841"/>
    <cellStyle name="Note 15 2 3 3" xfId="1693"/>
    <cellStyle name="Note 15 2 3 3 2" xfId="7846"/>
    <cellStyle name="Note 15 2 3 3 2 2" xfId="7847"/>
    <cellStyle name="Note 15 2 3 3 2 2 2" xfId="13634"/>
    <cellStyle name="Note 15 2 3 3 2 2 3" xfId="14303"/>
    <cellStyle name="Note 15 2 3 3 2 3" xfId="13635"/>
    <cellStyle name="Note 15 2 3 3 2 4" xfId="14302"/>
    <cellStyle name="Note 15 2 3 3 3" xfId="7848"/>
    <cellStyle name="Note 15 2 3 3 3 2" xfId="13633"/>
    <cellStyle name="Note 15 2 3 3 3 3" xfId="14304"/>
    <cellStyle name="Note 15 2 3 3 4" xfId="13636"/>
    <cellStyle name="Note 15 2 3 3 5" xfId="14301"/>
    <cellStyle name="Note 15 2 3 3 6" xfId="7845"/>
    <cellStyle name="Note 15 2 3 4" xfId="7849"/>
    <cellStyle name="Note 15 2 3 5" xfId="7840"/>
    <cellStyle name="Note 15 2 4" xfId="1694"/>
    <cellStyle name="Note 15 2 4 2" xfId="1695"/>
    <cellStyle name="Note 15 2 4 2 2" xfId="7852"/>
    <cellStyle name="Note 15 2 4 2 3" xfId="7851"/>
    <cellStyle name="Note 15 2 4 3" xfId="7853"/>
    <cellStyle name="Note 15 2 4 4" xfId="7850"/>
    <cellStyle name="Note 15 2 5" xfId="1696"/>
    <cellStyle name="Note 15 2 5 2" xfId="7855"/>
    <cellStyle name="Note 15 2 5 2 2" xfId="7856"/>
    <cellStyle name="Note 15 2 5 2 2 2" xfId="13625"/>
    <cellStyle name="Note 15 2 5 2 2 3" xfId="14307"/>
    <cellStyle name="Note 15 2 5 2 3" xfId="13626"/>
    <cellStyle name="Note 15 2 5 2 4" xfId="14306"/>
    <cellStyle name="Note 15 2 5 3" xfId="7857"/>
    <cellStyle name="Note 15 2 5 3 2" xfId="13624"/>
    <cellStyle name="Note 15 2 5 3 3" xfId="14308"/>
    <cellStyle name="Note 15 2 5 4" xfId="13627"/>
    <cellStyle name="Note 15 2 5 5" xfId="14305"/>
    <cellStyle name="Note 15 2 5 6" xfId="7854"/>
    <cellStyle name="Note 15 2 6" xfId="7858"/>
    <cellStyle name="Note 15 2 7" xfId="7817"/>
    <cellStyle name="Note 2" xfId="542"/>
    <cellStyle name="Note 2 10" xfId="2726"/>
    <cellStyle name="Note 2 11" xfId="7859"/>
    <cellStyle name="Note 2 2" xfId="1698"/>
    <cellStyle name="Note 2 2 2" xfId="1699"/>
    <cellStyle name="Note 2 2 2 10" xfId="7861"/>
    <cellStyle name="Note 2 2 2 2" xfId="1700"/>
    <cellStyle name="Note 2 2 2 2 2" xfId="1701"/>
    <cellStyle name="Note 2 2 2 2 2 2" xfId="1702"/>
    <cellStyle name="Note 2 2 2 2 2 2 2" xfId="7865"/>
    <cellStyle name="Note 2 2 2 2 2 2 3" xfId="7864"/>
    <cellStyle name="Note 2 2 2 2 2 3" xfId="7866"/>
    <cellStyle name="Note 2 2 2 2 2 4" xfId="7863"/>
    <cellStyle name="Note 2 2 2 2 3" xfId="1703"/>
    <cellStyle name="Note 2 2 2 2 3 2" xfId="7868"/>
    <cellStyle name="Note 2 2 2 2 3 3" xfId="7867"/>
    <cellStyle name="Note 2 2 2 2 4" xfId="7869"/>
    <cellStyle name="Note 2 2 2 2 5" xfId="7862"/>
    <cellStyle name="Note 2 2 2 3" xfId="1704"/>
    <cellStyle name="Note 2 2 2 3 2" xfId="1705"/>
    <cellStyle name="Note 2 2 2 3 2 2" xfId="7872"/>
    <cellStyle name="Note 2 2 2 3 2 3" xfId="7871"/>
    <cellStyle name="Note 2 2 2 3 3" xfId="7873"/>
    <cellStyle name="Note 2 2 2 3 4" xfId="7870"/>
    <cellStyle name="Note 2 2 2 4" xfId="1706"/>
    <cellStyle name="Note 2 2 2 4 2" xfId="7875"/>
    <cellStyle name="Note 2 2 2 4 2 2" xfId="7876"/>
    <cellStyle name="Note 2 2 2 4 2 2 2" xfId="13605"/>
    <cellStyle name="Note 2 2 2 4 2 2 3" xfId="14312"/>
    <cellStyle name="Note 2 2 2 4 2 3" xfId="13606"/>
    <cellStyle name="Note 2 2 2 4 2 4" xfId="14311"/>
    <cellStyle name="Note 2 2 2 4 3" xfId="7877"/>
    <cellStyle name="Note 2 2 2 4 3 2" xfId="13604"/>
    <cellStyle name="Note 2 2 2 4 3 3" xfId="14313"/>
    <cellStyle name="Note 2 2 2 4 4" xfId="13607"/>
    <cellStyle name="Note 2 2 2 4 5" xfId="14310"/>
    <cellStyle name="Note 2 2 2 4 6" xfId="7874"/>
    <cellStyle name="Note 2 2 2 5" xfId="7878"/>
    <cellStyle name="Note 2 2 2 5 2" xfId="7879"/>
    <cellStyle name="Note 2 2 2 6" xfId="7880"/>
    <cellStyle name="Note 2 2 2 6 2" xfId="7881"/>
    <cellStyle name="Note 2 2 2 6 2 2" xfId="13600"/>
    <cellStyle name="Note 2 2 2 6 2 3" xfId="14315"/>
    <cellStyle name="Note 2 2 2 6 3" xfId="13601"/>
    <cellStyle name="Note 2 2 2 6 4" xfId="14314"/>
    <cellStyle name="Note 2 2 2 7" xfId="7882"/>
    <cellStyle name="Note 2 2 2 7 2" xfId="13599"/>
    <cellStyle name="Note 2 2 2 7 3" xfId="14316"/>
    <cellStyle name="Note 2 2 2 8" xfId="13620"/>
    <cellStyle name="Note 2 2 2 9" xfId="14309"/>
    <cellStyle name="Note 2 2 3" xfId="1707"/>
    <cellStyle name="Note 2 2 3 2" xfId="1708"/>
    <cellStyle name="Note 2 2 3 2 2" xfId="1709"/>
    <cellStyle name="Note 2 2 3 2 2 2" xfId="7886"/>
    <cellStyle name="Note 2 2 3 2 2 3" xfId="7885"/>
    <cellStyle name="Note 2 2 3 2 3" xfId="7887"/>
    <cellStyle name="Note 2 2 3 2 4" xfId="7884"/>
    <cellStyle name="Note 2 2 3 3" xfId="1710"/>
    <cellStyle name="Note 2 2 3 3 2" xfId="7889"/>
    <cellStyle name="Note 2 2 3 3 2 2" xfId="7890"/>
    <cellStyle name="Note 2 2 3 3 2 2 2" xfId="13591"/>
    <cellStyle name="Note 2 2 3 3 2 2 3" xfId="14319"/>
    <cellStyle name="Note 2 2 3 3 2 3" xfId="13592"/>
    <cellStyle name="Note 2 2 3 3 2 4" xfId="14318"/>
    <cellStyle name="Note 2 2 3 3 3" xfId="7891"/>
    <cellStyle name="Note 2 2 3 3 3 2" xfId="13590"/>
    <cellStyle name="Note 2 2 3 3 3 3" xfId="14320"/>
    <cellStyle name="Note 2 2 3 3 4" xfId="13593"/>
    <cellStyle name="Note 2 2 3 3 5" xfId="14317"/>
    <cellStyle name="Note 2 2 3 3 6" xfId="7888"/>
    <cellStyle name="Note 2 2 3 4" xfId="7892"/>
    <cellStyle name="Note 2 2 3 5" xfId="7883"/>
    <cellStyle name="Note 2 2 4" xfId="1711"/>
    <cellStyle name="Note 2 2 4 2" xfId="1712"/>
    <cellStyle name="Note 2 2 4 2 2" xfId="7895"/>
    <cellStyle name="Note 2 2 4 2 3" xfId="7894"/>
    <cellStyle name="Note 2 2 4 3" xfId="7896"/>
    <cellStyle name="Note 2 2 4 4" xfId="7893"/>
    <cellStyle name="Note 2 2 5" xfId="1713"/>
    <cellStyle name="Note 2 2 5 2" xfId="7898"/>
    <cellStyle name="Note 2 2 5 2 2" xfId="7899"/>
    <cellStyle name="Note 2 2 5 2 2 2" xfId="13582"/>
    <cellStyle name="Note 2 2 5 2 2 3" xfId="14323"/>
    <cellStyle name="Note 2 2 5 2 3" xfId="13583"/>
    <cellStyle name="Note 2 2 5 2 4" xfId="14322"/>
    <cellStyle name="Note 2 2 5 3" xfId="7900"/>
    <cellStyle name="Note 2 2 5 3 2" xfId="13581"/>
    <cellStyle name="Note 2 2 5 3 3" xfId="14324"/>
    <cellStyle name="Note 2 2 5 4" xfId="13584"/>
    <cellStyle name="Note 2 2 5 5" xfId="14321"/>
    <cellStyle name="Note 2 2 5 6" xfId="7897"/>
    <cellStyle name="Note 2 2 6" xfId="7901"/>
    <cellStyle name="Note 2 2 7" xfId="7860"/>
    <cellStyle name="Note 2 3" xfId="1714"/>
    <cellStyle name="Note 2 3 2" xfId="1715"/>
    <cellStyle name="Note 2 3 2 10" xfId="7903"/>
    <cellStyle name="Note 2 3 2 2" xfId="1716"/>
    <cellStyle name="Note 2 3 2 2 2" xfId="1717"/>
    <cellStyle name="Note 2 3 2 2 2 2" xfId="1718"/>
    <cellStyle name="Note 2 3 2 2 2 2 2" xfId="7907"/>
    <cellStyle name="Note 2 3 2 2 2 2 3" xfId="7906"/>
    <cellStyle name="Note 2 3 2 2 2 3" xfId="7908"/>
    <cellStyle name="Note 2 3 2 2 2 4" xfId="7905"/>
    <cellStyle name="Note 2 3 2 2 3" xfId="1719"/>
    <cellStyle name="Note 2 3 2 2 3 2" xfId="7910"/>
    <cellStyle name="Note 2 3 2 2 3 3" xfId="7909"/>
    <cellStyle name="Note 2 3 2 2 4" xfId="7911"/>
    <cellStyle name="Note 2 3 2 2 5" xfId="7904"/>
    <cellStyle name="Note 2 3 2 3" xfId="1720"/>
    <cellStyle name="Note 2 3 2 3 2" xfId="1721"/>
    <cellStyle name="Note 2 3 2 3 2 2" xfId="7914"/>
    <cellStyle name="Note 2 3 2 3 2 3" xfId="7913"/>
    <cellStyle name="Note 2 3 2 3 3" xfId="7915"/>
    <cellStyle name="Note 2 3 2 3 4" xfId="7912"/>
    <cellStyle name="Note 2 3 2 4" xfId="1722"/>
    <cellStyle name="Note 2 3 2 4 2" xfId="7917"/>
    <cellStyle name="Note 2 3 2 4 2 2" xfId="7918"/>
    <cellStyle name="Note 2 3 2 4 2 2 2" xfId="13563"/>
    <cellStyle name="Note 2 3 2 4 2 2 3" xfId="14328"/>
    <cellStyle name="Note 2 3 2 4 2 3" xfId="13564"/>
    <cellStyle name="Note 2 3 2 4 2 4" xfId="14327"/>
    <cellStyle name="Note 2 3 2 4 3" xfId="7919"/>
    <cellStyle name="Note 2 3 2 4 3 2" xfId="13562"/>
    <cellStyle name="Note 2 3 2 4 3 3" xfId="14329"/>
    <cellStyle name="Note 2 3 2 4 4" xfId="13565"/>
    <cellStyle name="Note 2 3 2 4 5" xfId="14326"/>
    <cellStyle name="Note 2 3 2 4 6" xfId="7916"/>
    <cellStyle name="Note 2 3 2 5" xfId="7920"/>
    <cellStyle name="Note 2 3 2 5 2" xfId="7921"/>
    <cellStyle name="Note 2 3 2 6" xfId="7922"/>
    <cellStyle name="Note 2 3 2 6 2" xfId="7923"/>
    <cellStyle name="Note 2 3 2 6 2 2" xfId="13558"/>
    <cellStyle name="Note 2 3 2 6 2 3" xfId="14331"/>
    <cellStyle name="Note 2 3 2 6 3" xfId="13559"/>
    <cellStyle name="Note 2 3 2 6 4" xfId="14330"/>
    <cellStyle name="Note 2 3 2 7" xfId="7924"/>
    <cellStyle name="Note 2 3 2 7 2" xfId="13557"/>
    <cellStyle name="Note 2 3 2 7 3" xfId="14332"/>
    <cellStyle name="Note 2 3 2 8" xfId="13578"/>
    <cellStyle name="Note 2 3 2 9" xfId="14325"/>
    <cellStyle name="Note 2 3 3" xfId="1723"/>
    <cellStyle name="Note 2 3 3 2" xfId="1724"/>
    <cellStyle name="Note 2 3 3 2 2" xfId="1725"/>
    <cellStyle name="Note 2 3 3 2 2 2" xfId="7928"/>
    <cellStyle name="Note 2 3 3 2 2 3" xfId="7927"/>
    <cellStyle name="Note 2 3 3 2 3" xfId="7929"/>
    <cellStyle name="Note 2 3 3 2 4" xfId="7926"/>
    <cellStyle name="Note 2 3 3 3" xfId="1726"/>
    <cellStyle name="Note 2 3 3 3 2" xfId="7931"/>
    <cellStyle name="Note 2 3 3 3 2 2" xfId="7932"/>
    <cellStyle name="Note 2 3 3 3 2 2 2" xfId="13549"/>
    <cellStyle name="Note 2 3 3 3 2 2 3" xfId="14335"/>
    <cellStyle name="Note 2 3 3 3 2 3" xfId="13550"/>
    <cellStyle name="Note 2 3 3 3 2 4" xfId="14334"/>
    <cellStyle name="Note 2 3 3 3 3" xfId="7933"/>
    <cellStyle name="Note 2 3 3 3 3 2" xfId="13548"/>
    <cellStyle name="Note 2 3 3 3 3 3" xfId="14336"/>
    <cellStyle name="Note 2 3 3 3 4" xfId="13551"/>
    <cellStyle name="Note 2 3 3 3 5" xfId="14333"/>
    <cellStyle name="Note 2 3 3 3 6" xfId="7930"/>
    <cellStyle name="Note 2 3 3 4" xfId="7934"/>
    <cellStyle name="Note 2 3 3 5" xfId="7925"/>
    <cellStyle name="Note 2 3 4" xfId="1727"/>
    <cellStyle name="Note 2 3 4 2" xfId="1728"/>
    <cellStyle name="Note 2 3 4 2 2" xfId="7937"/>
    <cellStyle name="Note 2 3 4 2 3" xfId="7936"/>
    <cellStyle name="Note 2 3 4 3" xfId="7938"/>
    <cellStyle name="Note 2 3 4 4" xfId="7935"/>
    <cellStyle name="Note 2 3 5" xfId="1729"/>
    <cellStyle name="Note 2 3 5 2" xfId="7940"/>
    <cellStyle name="Note 2 3 5 2 2" xfId="7941"/>
    <cellStyle name="Note 2 3 5 2 2 2" xfId="13540"/>
    <cellStyle name="Note 2 3 5 2 2 3" xfId="14339"/>
    <cellStyle name="Note 2 3 5 2 3" xfId="13541"/>
    <cellStyle name="Note 2 3 5 2 4" xfId="14338"/>
    <cellStyle name="Note 2 3 5 3" xfId="7942"/>
    <cellStyle name="Note 2 3 5 3 2" xfId="13539"/>
    <cellStyle name="Note 2 3 5 3 3" xfId="14340"/>
    <cellStyle name="Note 2 3 5 4" xfId="13542"/>
    <cellStyle name="Note 2 3 5 5" xfId="14337"/>
    <cellStyle name="Note 2 3 5 6" xfId="7939"/>
    <cellStyle name="Note 2 3 6" xfId="7943"/>
    <cellStyle name="Note 2 3 7" xfId="7902"/>
    <cellStyle name="Note 2 4" xfId="1730"/>
    <cellStyle name="Note 2 4 2" xfId="1731"/>
    <cellStyle name="Note 2 4 2 10" xfId="7945"/>
    <cellStyle name="Note 2 4 2 2" xfId="1732"/>
    <cellStyle name="Note 2 4 2 2 2" xfId="1733"/>
    <cellStyle name="Note 2 4 2 2 2 2" xfId="1734"/>
    <cellStyle name="Note 2 4 2 2 2 2 2" xfId="7949"/>
    <cellStyle name="Note 2 4 2 2 2 2 3" xfId="7948"/>
    <cellStyle name="Note 2 4 2 2 2 3" xfId="7950"/>
    <cellStyle name="Note 2 4 2 2 2 4" xfId="7947"/>
    <cellStyle name="Note 2 4 2 2 3" xfId="1735"/>
    <cellStyle name="Note 2 4 2 2 3 2" xfId="7952"/>
    <cellStyle name="Note 2 4 2 2 3 3" xfId="7951"/>
    <cellStyle name="Note 2 4 2 2 4" xfId="7953"/>
    <cellStyle name="Note 2 4 2 2 5" xfId="7946"/>
    <cellStyle name="Note 2 4 2 3" xfId="1736"/>
    <cellStyle name="Note 2 4 2 3 2" xfId="1737"/>
    <cellStyle name="Note 2 4 2 3 2 2" xfId="7956"/>
    <cellStyle name="Note 2 4 2 3 2 3" xfId="7955"/>
    <cellStyle name="Note 2 4 2 3 3" xfId="7957"/>
    <cellStyle name="Note 2 4 2 3 4" xfId="7954"/>
    <cellStyle name="Note 2 4 2 4" xfId="1738"/>
    <cellStyle name="Note 2 4 2 4 2" xfId="7959"/>
    <cellStyle name="Note 2 4 2 4 2 2" xfId="7960"/>
    <cellStyle name="Note 2 4 2 4 2 2 2" xfId="13521"/>
    <cellStyle name="Note 2 4 2 4 2 2 3" xfId="14344"/>
    <cellStyle name="Note 2 4 2 4 2 3" xfId="13522"/>
    <cellStyle name="Note 2 4 2 4 2 4" xfId="14343"/>
    <cellStyle name="Note 2 4 2 4 3" xfId="7961"/>
    <cellStyle name="Note 2 4 2 4 3 2" xfId="13520"/>
    <cellStyle name="Note 2 4 2 4 3 3" xfId="14345"/>
    <cellStyle name="Note 2 4 2 4 4" xfId="13523"/>
    <cellStyle name="Note 2 4 2 4 5" xfId="14342"/>
    <cellStyle name="Note 2 4 2 4 6" xfId="7958"/>
    <cellStyle name="Note 2 4 2 5" xfId="7962"/>
    <cellStyle name="Note 2 4 2 5 2" xfId="7963"/>
    <cellStyle name="Note 2 4 2 6" xfId="7964"/>
    <cellStyle name="Note 2 4 2 6 2" xfId="7965"/>
    <cellStyle name="Note 2 4 2 6 2 2" xfId="13516"/>
    <cellStyle name="Note 2 4 2 6 2 3" xfId="14347"/>
    <cellStyle name="Note 2 4 2 6 3" xfId="13517"/>
    <cellStyle name="Note 2 4 2 6 4" xfId="14346"/>
    <cellStyle name="Note 2 4 2 7" xfId="7966"/>
    <cellStyle name="Note 2 4 2 7 2" xfId="13515"/>
    <cellStyle name="Note 2 4 2 7 3" xfId="14348"/>
    <cellStyle name="Note 2 4 2 8" xfId="13536"/>
    <cellStyle name="Note 2 4 2 9" xfId="14341"/>
    <cellStyle name="Note 2 4 3" xfId="1739"/>
    <cellStyle name="Note 2 4 3 2" xfId="1740"/>
    <cellStyle name="Note 2 4 3 2 2" xfId="1741"/>
    <cellStyle name="Note 2 4 3 2 2 2" xfId="7970"/>
    <cellStyle name="Note 2 4 3 2 2 3" xfId="7969"/>
    <cellStyle name="Note 2 4 3 2 3" xfId="7971"/>
    <cellStyle name="Note 2 4 3 2 4" xfId="7968"/>
    <cellStyle name="Note 2 4 3 3" xfId="1742"/>
    <cellStyle name="Note 2 4 3 3 2" xfId="7973"/>
    <cellStyle name="Note 2 4 3 3 2 2" xfId="7974"/>
    <cellStyle name="Note 2 4 3 3 2 2 2" xfId="13507"/>
    <cellStyle name="Note 2 4 3 3 2 2 3" xfId="14351"/>
    <cellStyle name="Note 2 4 3 3 2 3" xfId="13508"/>
    <cellStyle name="Note 2 4 3 3 2 4" xfId="14350"/>
    <cellStyle name="Note 2 4 3 3 3" xfId="7975"/>
    <cellStyle name="Note 2 4 3 3 3 2" xfId="13506"/>
    <cellStyle name="Note 2 4 3 3 3 3" xfId="14352"/>
    <cellStyle name="Note 2 4 3 3 4" xfId="13509"/>
    <cellStyle name="Note 2 4 3 3 5" xfId="14349"/>
    <cellStyle name="Note 2 4 3 3 6" xfId="7972"/>
    <cellStyle name="Note 2 4 3 4" xfId="7976"/>
    <cellStyle name="Note 2 4 3 5" xfId="7967"/>
    <cellStyle name="Note 2 4 4" xfId="1743"/>
    <cellStyle name="Note 2 4 4 2" xfId="1744"/>
    <cellStyle name="Note 2 4 4 2 2" xfId="7979"/>
    <cellStyle name="Note 2 4 4 2 3" xfId="7978"/>
    <cellStyle name="Note 2 4 4 3" xfId="7980"/>
    <cellStyle name="Note 2 4 4 4" xfId="7977"/>
    <cellStyle name="Note 2 4 5" xfId="1745"/>
    <cellStyle name="Note 2 4 5 2" xfId="7982"/>
    <cellStyle name="Note 2 4 5 2 2" xfId="7983"/>
    <cellStyle name="Note 2 4 5 2 2 2" xfId="13498"/>
    <cellStyle name="Note 2 4 5 2 2 3" xfId="14355"/>
    <cellStyle name="Note 2 4 5 2 3" xfId="13499"/>
    <cellStyle name="Note 2 4 5 2 4" xfId="14354"/>
    <cellStyle name="Note 2 4 5 3" xfId="7984"/>
    <cellStyle name="Note 2 4 5 3 2" xfId="13497"/>
    <cellStyle name="Note 2 4 5 3 3" xfId="14356"/>
    <cellStyle name="Note 2 4 5 4" xfId="13500"/>
    <cellStyle name="Note 2 4 5 5" xfId="14353"/>
    <cellStyle name="Note 2 4 5 6" xfId="7981"/>
    <cellStyle name="Note 2 4 6" xfId="7985"/>
    <cellStyle name="Note 2 4 7" xfId="7944"/>
    <cellStyle name="Note 2 5" xfId="1746"/>
    <cellStyle name="Note 2 5 2" xfId="1747"/>
    <cellStyle name="Note 2 5 2 10" xfId="7987"/>
    <cellStyle name="Note 2 5 2 2" xfId="1748"/>
    <cellStyle name="Note 2 5 2 2 2" xfId="1749"/>
    <cellStyle name="Note 2 5 2 2 2 2" xfId="1750"/>
    <cellStyle name="Note 2 5 2 2 2 2 2" xfId="7991"/>
    <cellStyle name="Note 2 5 2 2 2 2 3" xfId="7990"/>
    <cellStyle name="Note 2 5 2 2 2 3" xfId="7992"/>
    <cellStyle name="Note 2 5 2 2 2 4" xfId="7989"/>
    <cellStyle name="Note 2 5 2 2 3" xfId="1751"/>
    <cellStyle name="Note 2 5 2 2 3 2" xfId="7994"/>
    <cellStyle name="Note 2 5 2 2 3 3" xfId="7993"/>
    <cellStyle name="Note 2 5 2 2 4" xfId="7995"/>
    <cellStyle name="Note 2 5 2 2 5" xfId="7988"/>
    <cellStyle name="Note 2 5 2 3" xfId="1752"/>
    <cellStyle name="Note 2 5 2 3 2" xfId="1753"/>
    <cellStyle name="Note 2 5 2 3 2 2" xfId="7998"/>
    <cellStyle name="Note 2 5 2 3 2 3" xfId="7997"/>
    <cellStyle name="Note 2 5 2 3 3" xfId="7999"/>
    <cellStyle name="Note 2 5 2 3 4" xfId="7996"/>
    <cellStyle name="Note 2 5 2 4" xfId="1754"/>
    <cellStyle name="Note 2 5 2 4 2" xfId="8001"/>
    <cellStyle name="Note 2 5 2 4 2 2" xfId="8002"/>
    <cellStyle name="Note 2 5 2 4 2 2 2" xfId="13490"/>
    <cellStyle name="Note 2 5 2 4 2 2 3" xfId="14360"/>
    <cellStyle name="Note 2 5 2 4 2 3" xfId="13491"/>
    <cellStyle name="Note 2 5 2 4 2 4" xfId="14359"/>
    <cellStyle name="Note 2 5 2 4 3" xfId="8003"/>
    <cellStyle name="Note 2 5 2 4 3 2" xfId="13489"/>
    <cellStyle name="Note 2 5 2 4 3 3" xfId="14361"/>
    <cellStyle name="Note 2 5 2 4 4" xfId="13492"/>
    <cellStyle name="Note 2 5 2 4 5" xfId="14358"/>
    <cellStyle name="Note 2 5 2 4 6" xfId="8000"/>
    <cellStyle name="Note 2 5 2 5" xfId="8004"/>
    <cellStyle name="Note 2 5 2 5 2" xfId="8005"/>
    <cellStyle name="Note 2 5 2 6" xfId="8006"/>
    <cellStyle name="Note 2 5 2 6 2" xfId="8007"/>
    <cellStyle name="Note 2 5 2 6 2 2" xfId="13487"/>
    <cellStyle name="Note 2 5 2 6 2 3" xfId="14363"/>
    <cellStyle name="Note 2 5 2 6 3" xfId="13488"/>
    <cellStyle name="Note 2 5 2 6 4" xfId="14362"/>
    <cellStyle name="Note 2 5 2 7" xfId="8008"/>
    <cellStyle name="Note 2 5 2 7 2" xfId="13486"/>
    <cellStyle name="Note 2 5 2 7 3" xfId="14364"/>
    <cellStyle name="Note 2 5 2 8" xfId="13494"/>
    <cellStyle name="Note 2 5 2 9" xfId="14357"/>
    <cellStyle name="Note 2 5 3" xfId="1755"/>
    <cellStyle name="Note 2 5 3 2" xfId="1756"/>
    <cellStyle name="Note 2 5 3 2 2" xfId="1757"/>
    <cellStyle name="Note 2 5 3 2 2 2" xfId="8012"/>
    <cellStyle name="Note 2 5 3 2 2 3" xfId="8011"/>
    <cellStyle name="Note 2 5 3 2 3" xfId="8013"/>
    <cellStyle name="Note 2 5 3 2 4" xfId="8010"/>
    <cellStyle name="Note 2 5 3 3" xfId="1758"/>
    <cellStyle name="Note 2 5 3 3 2" xfId="8015"/>
    <cellStyle name="Note 2 5 3 3 2 2" xfId="8016"/>
    <cellStyle name="Note 2 5 3 3 2 2 2" xfId="13483"/>
    <cellStyle name="Note 2 5 3 3 2 2 3" xfId="14367"/>
    <cellStyle name="Note 2 5 3 3 2 3" xfId="13484"/>
    <cellStyle name="Note 2 5 3 3 2 4" xfId="14366"/>
    <cellStyle name="Note 2 5 3 3 3" xfId="8017"/>
    <cellStyle name="Note 2 5 3 3 3 2" xfId="13482"/>
    <cellStyle name="Note 2 5 3 3 3 3" xfId="14368"/>
    <cellStyle name="Note 2 5 3 3 4" xfId="13485"/>
    <cellStyle name="Note 2 5 3 3 5" xfId="14365"/>
    <cellStyle name="Note 2 5 3 3 6" xfId="8014"/>
    <cellStyle name="Note 2 5 3 4" xfId="8018"/>
    <cellStyle name="Note 2 5 3 5" xfId="8009"/>
    <cellStyle name="Note 2 5 4" xfId="1759"/>
    <cellStyle name="Note 2 5 4 2" xfId="1760"/>
    <cellStyle name="Note 2 5 4 2 2" xfId="8021"/>
    <cellStyle name="Note 2 5 4 2 3" xfId="8020"/>
    <cellStyle name="Note 2 5 4 3" xfId="8022"/>
    <cellStyle name="Note 2 5 4 4" xfId="8019"/>
    <cellStyle name="Note 2 5 5" xfId="1761"/>
    <cellStyle name="Note 2 5 5 2" xfId="8024"/>
    <cellStyle name="Note 2 5 5 2 2" xfId="8025"/>
    <cellStyle name="Note 2 5 5 2 2 2" xfId="13479"/>
    <cellStyle name="Note 2 5 5 2 2 3" xfId="14371"/>
    <cellStyle name="Note 2 5 5 2 3" xfId="13480"/>
    <cellStyle name="Note 2 5 5 2 4" xfId="14370"/>
    <cellStyle name="Note 2 5 5 3" xfId="8026"/>
    <cellStyle name="Note 2 5 5 3 2" xfId="13478"/>
    <cellStyle name="Note 2 5 5 3 3" xfId="14372"/>
    <cellStyle name="Note 2 5 5 4" xfId="13481"/>
    <cellStyle name="Note 2 5 5 5" xfId="14369"/>
    <cellStyle name="Note 2 5 5 6" xfId="8023"/>
    <cellStyle name="Note 2 5 6" xfId="8027"/>
    <cellStyle name="Note 2 5 7" xfId="7986"/>
    <cellStyle name="Note 2 6" xfId="1762"/>
    <cellStyle name="Note 2 6 2" xfId="1763"/>
    <cellStyle name="Note 2 6 2 10" xfId="8029"/>
    <cellStyle name="Note 2 6 2 2" xfId="1764"/>
    <cellStyle name="Note 2 6 2 2 2" xfId="1765"/>
    <cellStyle name="Note 2 6 2 2 2 2" xfId="1766"/>
    <cellStyle name="Note 2 6 2 2 2 2 2" xfId="8033"/>
    <cellStyle name="Note 2 6 2 2 2 2 3" xfId="8032"/>
    <cellStyle name="Note 2 6 2 2 2 3" xfId="8034"/>
    <cellStyle name="Note 2 6 2 2 2 4" xfId="8031"/>
    <cellStyle name="Note 2 6 2 2 3" xfId="1767"/>
    <cellStyle name="Note 2 6 2 2 3 2" xfId="8036"/>
    <cellStyle name="Note 2 6 2 2 3 3" xfId="8035"/>
    <cellStyle name="Note 2 6 2 2 4" xfId="8037"/>
    <cellStyle name="Note 2 6 2 2 5" xfId="8030"/>
    <cellStyle name="Note 2 6 2 3" xfId="1768"/>
    <cellStyle name="Note 2 6 2 3 2" xfId="1769"/>
    <cellStyle name="Note 2 6 2 3 2 2" xfId="8040"/>
    <cellStyle name="Note 2 6 2 3 2 3" xfId="8039"/>
    <cellStyle name="Note 2 6 2 3 3" xfId="8041"/>
    <cellStyle name="Note 2 6 2 3 4" xfId="8038"/>
    <cellStyle name="Note 2 6 2 4" xfId="1770"/>
    <cellStyle name="Note 2 6 2 4 2" xfId="8043"/>
    <cellStyle name="Note 2 6 2 4 2 2" xfId="8044"/>
    <cellStyle name="Note 2 6 2 4 2 2 2" xfId="13474"/>
    <cellStyle name="Note 2 6 2 4 2 2 3" xfId="14376"/>
    <cellStyle name="Note 2 6 2 4 2 3" xfId="13475"/>
    <cellStyle name="Note 2 6 2 4 2 4" xfId="14375"/>
    <cellStyle name="Note 2 6 2 4 3" xfId="8045"/>
    <cellStyle name="Note 2 6 2 4 3 2" xfId="13473"/>
    <cellStyle name="Note 2 6 2 4 3 3" xfId="14377"/>
    <cellStyle name="Note 2 6 2 4 4" xfId="13476"/>
    <cellStyle name="Note 2 6 2 4 5" xfId="14374"/>
    <cellStyle name="Note 2 6 2 4 6" xfId="8042"/>
    <cellStyle name="Note 2 6 2 5" xfId="8046"/>
    <cellStyle name="Note 2 6 2 5 2" xfId="8047"/>
    <cellStyle name="Note 2 6 2 6" xfId="8048"/>
    <cellStyle name="Note 2 6 2 6 2" xfId="8049"/>
    <cellStyle name="Note 2 6 2 6 2 2" xfId="13471"/>
    <cellStyle name="Note 2 6 2 6 2 3" xfId="14379"/>
    <cellStyle name="Note 2 6 2 6 3" xfId="13472"/>
    <cellStyle name="Note 2 6 2 6 4" xfId="14378"/>
    <cellStyle name="Note 2 6 2 7" xfId="8050"/>
    <cellStyle name="Note 2 6 2 7 2" xfId="13470"/>
    <cellStyle name="Note 2 6 2 7 3" xfId="14380"/>
    <cellStyle name="Note 2 6 2 8" xfId="13477"/>
    <cellStyle name="Note 2 6 2 9" xfId="14373"/>
    <cellStyle name="Note 2 6 3" xfId="1771"/>
    <cellStyle name="Note 2 6 3 2" xfId="1772"/>
    <cellStyle name="Note 2 6 3 2 2" xfId="1773"/>
    <cellStyle name="Note 2 6 3 2 2 2" xfId="8054"/>
    <cellStyle name="Note 2 6 3 2 2 3" xfId="8053"/>
    <cellStyle name="Note 2 6 3 2 3" xfId="8055"/>
    <cellStyle name="Note 2 6 3 2 4" xfId="8052"/>
    <cellStyle name="Note 2 6 3 3" xfId="1774"/>
    <cellStyle name="Note 2 6 3 3 2" xfId="8057"/>
    <cellStyle name="Note 2 6 3 3 2 2" xfId="8058"/>
    <cellStyle name="Note 2 6 3 3 2 2 2" xfId="13467"/>
    <cellStyle name="Note 2 6 3 3 2 2 3" xfId="14383"/>
    <cellStyle name="Note 2 6 3 3 2 3" xfId="13468"/>
    <cellStyle name="Note 2 6 3 3 2 4" xfId="14382"/>
    <cellStyle name="Note 2 6 3 3 3" xfId="8059"/>
    <cellStyle name="Note 2 6 3 3 3 2" xfId="13466"/>
    <cellStyle name="Note 2 6 3 3 3 3" xfId="14384"/>
    <cellStyle name="Note 2 6 3 3 4" xfId="13469"/>
    <cellStyle name="Note 2 6 3 3 5" xfId="14381"/>
    <cellStyle name="Note 2 6 3 3 6" xfId="8056"/>
    <cellStyle name="Note 2 6 3 4" xfId="8060"/>
    <cellStyle name="Note 2 6 3 5" xfId="8051"/>
    <cellStyle name="Note 2 6 4" xfId="1775"/>
    <cellStyle name="Note 2 6 4 2" xfId="1776"/>
    <cellStyle name="Note 2 6 4 2 2" xfId="8063"/>
    <cellStyle name="Note 2 6 4 2 3" xfId="8062"/>
    <cellStyle name="Note 2 6 4 3" xfId="8064"/>
    <cellStyle name="Note 2 6 4 4" xfId="8061"/>
    <cellStyle name="Note 2 6 5" xfId="1777"/>
    <cellStyle name="Note 2 6 5 2" xfId="8066"/>
    <cellStyle name="Note 2 6 5 2 2" xfId="8067"/>
    <cellStyle name="Note 2 6 5 2 2 2" xfId="13463"/>
    <cellStyle name="Note 2 6 5 2 2 3" xfId="14387"/>
    <cellStyle name="Note 2 6 5 2 3" xfId="13464"/>
    <cellStyle name="Note 2 6 5 2 4" xfId="14386"/>
    <cellStyle name="Note 2 6 5 3" xfId="8068"/>
    <cellStyle name="Note 2 6 5 3 2" xfId="13462"/>
    <cellStyle name="Note 2 6 5 3 3" xfId="14388"/>
    <cellStyle name="Note 2 6 5 4" xfId="13465"/>
    <cellStyle name="Note 2 6 5 5" xfId="14385"/>
    <cellStyle name="Note 2 6 5 6" xfId="8065"/>
    <cellStyle name="Note 2 6 6" xfId="8069"/>
    <cellStyle name="Note 2 6 7" xfId="8028"/>
    <cellStyle name="Note 2 7" xfId="1778"/>
    <cellStyle name="Note 2 7 2" xfId="1779"/>
    <cellStyle name="Note 2 7 2 10" xfId="8071"/>
    <cellStyle name="Note 2 7 2 2" xfId="1780"/>
    <cellStyle name="Note 2 7 2 2 2" xfId="1781"/>
    <cellStyle name="Note 2 7 2 2 2 2" xfId="1782"/>
    <cellStyle name="Note 2 7 2 2 2 2 2" xfId="8075"/>
    <cellStyle name="Note 2 7 2 2 2 2 3" xfId="8074"/>
    <cellStyle name="Note 2 7 2 2 2 3" xfId="8076"/>
    <cellStyle name="Note 2 7 2 2 2 4" xfId="8073"/>
    <cellStyle name="Note 2 7 2 2 3" xfId="1783"/>
    <cellStyle name="Note 2 7 2 2 3 2" xfId="8078"/>
    <cellStyle name="Note 2 7 2 2 3 3" xfId="8077"/>
    <cellStyle name="Note 2 7 2 2 4" xfId="8079"/>
    <cellStyle name="Note 2 7 2 2 5" xfId="8072"/>
    <cellStyle name="Note 2 7 2 3" xfId="1784"/>
    <cellStyle name="Note 2 7 2 3 2" xfId="1785"/>
    <cellStyle name="Note 2 7 2 3 2 2" xfId="8082"/>
    <cellStyle name="Note 2 7 2 3 2 3" xfId="8081"/>
    <cellStyle name="Note 2 7 2 3 3" xfId="8083"/>
    <cellStyle name="Note 2 7 2 3 4" xfId="8080"/>
    <cellStyle name="Note 2 7 2 4" xfId="1786"/>
    <cellStyle name="Note 2 7 2 4 2" xfId="8085"/>
    <cellStyle name="Note 2 7 2 4 2 2" xfId="8086"/>
    <cellStyle name="Note 2 7 2 4 2 2 2" xfId="13450"/>
    <cellStyle name="Note 2 7 2 4 2 2 3" xfId="14392"/>
    <cellStyle name="Note 2 7 2 4 2 3" xfId="13451"/>
    <cellStyle name="Note 2 7 2 4 2 4" xfId="14391"/>
    <cellStyle name="Note 2 7 2 4 3" xfId="8087"/>
    <cellStyle name="Note 2 7 2 4 3 2" xfId="13449"/>
    <cellStyle name="Note 2 7 2 4 3 3" xfId="14393"/>
    <cellStyle name="Note 2 7 2 4 4" xfId="13452"/>
    <cellStyle name="Note 2 7 2 4 5" xfId="14390"/>
    <cellStyle name="Note 2 7 2 4 6" xfId="8084"/>
    <cellStyle name="Note 2 7 2 5" xfId="8088"/>
    <cellStyle name="Note 2 7 2 5 2" xfId="8089"/>
    <cellStyle name="Note 2 7 2 6" xfId="8090"/>
    <cellStyle name="Note 2 7 2 6 2" xfId="8091"/>
    <cellStyle name="Note 2 7 2 6 2 2" xfId="13445"/>
    <cellStyle name="Note 2 7 2 6 2 3" xfId="14395"/>
    <cellStyle name="Note 2 7 2 6 3" xfId="13446"/>
    <cellStyle name="Note 2 7 2 6 4" xfId="14394"/>
    <cellStyle name="Note 2 7 2 7" xfId="8092"/>
    <cellStyle name="Note 2 7 2 7 2" xfId="13444"/>
    <cellStyle name="Note 2 7 2 7 3" xfId="14396"/>
    <cellStyle name="Note 2 7 2 8" xfId="13461"/>
    <cellStyle name="Note 2 7 2 9" xfId="14389"/>
    <cellStyle name="Note 2 7 3" xfId="1787"/>
    <cellStyle name="Note 2 7 3 2" xfId="1788"/>
    <cellStyle name="Note 2 7 3 2 2" xfId="1789"/>
    <cellStyle name="Note 2 7 3 2 2 2" xfId="8096"/>
    <cellStyle name="Note 2 7 3 2 2 3" xfId="8095"/>
    <cellStyle name="Note 2 7 3 2 3" xfId="8097"/>
    <cellStyle name="Note 2 7 3 2 4" xfId="8094"/>
    <cellStyle name="Note 2 7 3 3" xfId="1790"/>
    <cellStyle name="Note 2 7 3 3 2" xfId="8099"/>
    <cellStyle name="Note 2 7 3 3 2 2" xfId="8100"/>
    <cellStyle name="Note 2 7 3 3 2 2 2" xfId="13436"/>
    <cellStyle name="Note 2 7 3 3 2 2 3" xfId="14399"/>
    <cellStyle name="Note 2 7 3 3 2 3" xfId="13437"/>
    <cellStyle name="Note 2 7 3 3 2 4" xfId="14398"/>
    <cellStyle name="Note 2 7 3 3 3" xfId="8101"/>
    <cellStyle name="Note 2 7 3 3 3 2" xfId="13435"/>
    <cellStyle name="Note 2 7 3 3 3 3" xfId="14400"/>
    <cellStyle name="Note 2 7 3 3 4" xfId="13438"/>
    <cellStyle name="Note 2 7 3 3 5" xfId="14397"/>
    <cellStyle name="Note 2 7 3 3 6" xfId="8098"/>
    <cellStyle name="Note 2 7 3 4" xfId="8102"/>
    <cellStyle name="Note 2 7 3 5" xfId="8093"/>
    <cellStyle name="Note 2 7 4" xfId="1791"/>
    <cellStyle name="Note 2 7 4 2" xfId="1792"/>
    <cellStyle name="Note 2 7 4 2 2" xfId="8105"/>
    <cellStyle name="Note 2 7 4 2 3" xfId="8104"/>
    <cellStyle name="Note 2 7 4 3" xfId="8106"/>
    <cellStyle name="Note 2 7 4 4" xfId="8103"/>
    <cellStyle name="Note 2 7 5" xfId="1793"/>
    <cellStyle name="Note 2 7 5 2" xfId="8108"/>
    <cellStyle name="Note 2 7 5 2 2" xfId="8109"/>
    <cellStyle name="Note 2 7 5 2 2 2" xfId="13427"/>
    <cellStyle name="Note 2 7 5 2 2 3" xfId="14403"/>
    <cellStyle name="Note 2 7 5 2 3" xfId="13428"/>
    <cellStyle name="Note 2 7 5 2 4" xfId="14402"/>
    <cellStyle name="Note 2 7 5 3" xfId="8110"/>
    <cellStyle name="Note 2 7 5 3 2" xfId="13426"/>
    <cellStyle name="Note 2 7 5 3 3" xfId="14404"/>
    <cellStyle name="Note 2 7 5 4" xfId="13429"/>
    <cellStyle name="Note 2 7 5 5" xfId="14401"/>
    <cellStyle name="Note 2 7 5 6" xfId="8107"/>
    <cellStyle name="Note 2 7 6" xfId="8111"/>
    <cellStyle name="Note 2 7 7" xfId="8070"/>
    <cellStyle name="Note 2 8" xfId="1794"/>
    <cellStyle name="Note 2 8 2" xfId="1795"/>
    <cellStyle name="Note 2 8 2 10" xfId="8113"/>
    <cellStyle name="Note 2 8 2 2" xfId="1796"/>
    <cellStyle name="Note 2 8 2 2 2" xfId="1797"/>
    <cellStyle name="Note 2 8 2 2 2 2" xfId="1798"/>
    <cellStyle name="Note 2 8 2 2 2 2 2" xfId="8117"/>
    <cellStyle name="Note 2 8 2 2 2 2 3" xfId="8116"/>
    <cellStyle name="Note 2 8 2 2 2 3" xfId="8118"/>
    <cellStyle name="Note 2 8 2 2 2 4" xfId="8115"/>
    <cellStyle name="Note 2 8 2 2 3" xfId="1799"/>
    <cellStyle name="Note 2 8 2 2 3 2" xfId="8120"/>
    <cellStyle name="Note 2 8 2 2 3 3" xfId="8119"/>
    <cellStyle name="Note 2 8 2 2 4" xfId="8121"/>
    <cellStyle name="Note 2 8 2 2 5" xfId="8114"/>
    <cellStyle name="Note 2 8 2 3" xfId="1800"/>
    <cellStyle name="Note 2 8 2 3 2" xfId="1801"/>
    <cellStyle name="Note 2 8 2 3 2 2" xfId="8124"/>
    <cellStyle name="Note 2 8 2 3 2 3" xfId="8123"/>
    <cellStyle name="Note 2 8 2 3 3" xfId="8125"/>
    <cellStyle name="Note 2 8 2 3 4" xfId="8122"/>
    <cellStyle name="Note 2 8 2 4" xfId="1802"/>
    <cellStyle name="Note 2 8 2 4 2" xfId="8127"/>
    <cellStyle name="Note 2 8 2 4 2 2" xfId="8128"/>
    <cellStyle name="Note 2 8 2 4 2 2 2" xfId="13408"/>
    <cellStyle name="Note 2 8 2 4 2 2 3" xfId="14408"/>
    <cellStyle name="Note 2 8 2 4 2 3" xfId="13409"/>
    <cellStyle name="Note 2 8 2 4 2 4" xfId="14407"/>
    <cellStyle name="Note 2 8 2 4 3" xfId="8129"/>
    <cellStyle name="Note 2 8 2 4 3 2" xfId="13407"/>
    <cellStyle name="Note 2 8 2 4 3 3" xfId="14409"/>
    <cellStyle name="Note 2 8 2 4 4" xfId="13410"/>
    <cellStyle name="Note 2 8 2 4 5" xfId="14406"/>
    <cellStyle name="Note 2 8 2 4 6" xfId="8126"/>
    <cellStyle name="Note 2 8 2 5" xfId="8130"/>
    <cellStyle name="Note 2 8 2 5 2" xfId="8131"/>
    <cellStyle name="Note 2 8 2 6" xfId="8132"/>
    <cellStyle name="Note 2 8 2 6 2" xfId="8133"/>
    <cellStyle name="Note 2 8 2 6 2 2" xfId="13403"/>
    <cellStyle name="Note 2 8 2 6 2 3" xfId="14411"/>
    <cellStyle name="Note 2 8 2 6 3" xfId="13404"/>
    <cellStyle name="Note 2 8 2 6 4" xfId="14410"/>
    <cellStyle name="Note 2 8 2 7" xfId="8134"/>
    <cellStyle name="Note 2 8 2 7 2" xfId="13402"/>
    <cellStyle name="Note 2 8 2 7 3" xfId="14412"/>
    <cellStyle name="Note 2 8 2 8" xfId="13423"/>
    <cellStyle name="Note 2 8 2 9" xfId="14405"/>
    <cellStyle name="Note 2 8 3" xfId="1803"/>
    <cellStyle name="Note 2 8 3 2" xfId="1804"/>
    <cellStyle name="Note 2 8 3 2 2" xfId="1805"/>
    <cellStyle name="Note 2 8 3 2 2 2" xfId="8138"/>
    <cellStyle name="Note 2 8 3 2 2 3" xfId="8137"/>
    <cellStyle name="Note 2 8 3 2 3" xfId="8139"/>
    <cellStyle name="Note 2 8 3 2 4" xfId="8136"/>
    <cellStyle name="Note 2 8 3 3" xfId="1806"/>
    <cellStyle name="Note 2 8 3 3 2" xfId="8141"/>
    <cellStyle name="Note 2 8 3 3 2 2" xfId="8142"/>
    <cellStyle name="Note 2 8 3 3 2 2 2" xfId="13394"/>
    <cellStyle name="Note 2 8 3 3 2 2 3" xfId="14415"/>
    <cellStyle name="Note 2 8 3 3 2 3" xfId="13395"/>
    <cellStyle name="Note 2 8 3 3 2 4" xfId="14414"/>
    <cellStyle name="Note 2 8 3 3 3" xfId="8143"/>
    <cellStyle name="Note 2 8 3 3 3 2" xfId="13393"/>
    <cellStyle name="Note 2 8 3 3 3 3" xfId="14416"/>
    <cellStyle name="Note 2 8 3 3 4" xfId="13396"/>
    <cellStyle name="Note 2 8 3 3 5" xfId="14413"/>
    <cellStyle name="Note 2 8 3 3 6" xfId="8140"/>
    <cellStyle name="Note 2 8 3 4" xfId="8144"/>
    <cellStyle name="Note 2 8 3 5" xfId="8135"/>
    <cellStyle name="Note 2 8 4" xfId="1807"/>
    <cellStyle name="Note 2 8 4 2" xfId="1808"/>
    <cellStyle name="Note 2 8 4 2 2" xfId="8147"/>
    <cellStyle name="Note 2 8 4 2 3" xfId="8146"/>
    <cellStyle name="Note 2 8 4 3" xfId="8148"/>
    <cellStyle name="Note 2 8 4 4" xfId="8145"/>
    <cellStyle name="Note 2 8 5" xfId="1809"/>
    <cellStyle name="Note 2 8 5 2" xfId="8150"/>
    <cellStyle name="Note 2 8 5 2 2" xfId="8151"/>
    <cellStyle name="Note 2 8 5 2 2 2" xfId="13385"/>
    <cellStyle name="Note 2 8 5 2 2 3" xfId="14419"/>
    <cellStyle name="Note 2 8 5 2 3" xfId="13386"/>
    <cellStyle name="Note 2 8 5 2 4" xfId="14418"/>
    <cellStyle name="Note 2 8 5 3" xfId="8152"/>
    <cellStyle name="Note 2 8 5 3 2" xfId="13384"/>
    <cellStyle name="Note 2 8 5 3 3" xfId="14420"/>
    <cellStyle name="Note 2 8 5 4" xfId="13387"/>
    <cellStyle name="Note 2 8 5 5" xfId="14417"/>
    <cellStyle name="Note 2 8 5 6" xfId="8149"/>
    <cellStyle name="Note 2 8 6" xfId="8153"/>
    <cellStyle name="Note 2 8 7" xfId="8112"/>
    <cellStyle name="Note 2 9" xfId="1697"/>
    <cellStyle name="Note 2 9 2" xfId="8154"/>
    <cellStyle name="Note 3" xfId="1810"/>
    <cellStyle name="Note 3 2" xfId="1811"/>
    <cellStyle name="Note 3 2 2" xfId="1812"/>
    <cellStyle name="Note 3 2 2 10" xfId="8156"/>
    <cellStyle name="Note 3 2 2 2" xfId="1813"/>
    <cellStyle name="Note 3 2 2 2 2" xfId="1814"/>
    <cellStyle name="Note 3 2 2 2 2 2" xfId="1815"/>
    <cellStyle name="Note 3 2 2 2 2 2 2" xfId="8160"/>
    <cellStyle name="Note 3 2 2 2 2 2 3" xfId="8159"/>
    <cellStyle name="Note 3 2 2 2 2 3" xfId="8161"/>
    <cellStyle name="Note 3 2 2 2 2 4" xfId="8158"/>
    <cellStyle name="Note 3 2 2 2 3" xfId="1816"/>
    <cellStyle name="Note 3 2 2 2 3 2" xfId="8163"/>
    <cellStyle name="Note 3 2 2 2 3 3" xfId="8162"/>
    <cellStyle name="Note 3 2 2 2 4" xfId="8164"/>
    <cellStyle name="Note 3 2 2 2 5" xfId="8157"/>
    <cellStyle name="Note 3 2 2 3" xfId="1817"/>
    <cellStyle name="Note 3 2 2 3 2" xfId="1818"/>
    <cellStyle name="Note 3 2 2 3 2 2" xfId="8167"/>
    <cellStyle name="Note 3 2 2 3 2 3" xfId="8166"/>
    <cellStyle name="Note 3 2 2 3 3" xfId="8168"/>
    <cellStyle name="Note 3 2 2 3 4" xfId="8165"/>
    <cellStyle name="Note 3 2 2 4" xfId="1819"/>
    <cellStyle name="Note 3 2 2 4 2" xfId="8170"/>
    <cellStyle name="Note 3 2 2 4 2 2" xfId="8171"/>
    <cellStyle name="Note 3 2 2 4 2 2 2" xfId="13365"/>
    <cellStyle name="Note 3 2 2 4 2 2 3" xfId="14424"/>
    <cellStyle name="Note 3 2 2 4 2 3" xfId="13366"/>
    <cellStyle name="Note 3 2 2 4 2 4" xfId="14423"/>
    <cellStyle name="Note 3 2 2 4 3" xfId="8172"/>
    <cellStyle name="Note 3 2 2 4 3 2" xfId="13364"/>
    <cellStyle name="Note 3 2 2 4 3 3" xfId="14425"/>
    <cellStyle name="Note 3 2 2 4 4" xfId="13367"/>
    <cellStyle name="Note 3 2 2 4 5" xfId="14422"/>
    <cellStyle name="Note 3 2 2 4 6" xfId="8169"/>
    <cellStyle name="Note 3 2 2 5" xfId="8173"/>
    <cellStyle name="Note 3 2 2 5 2" xfId="8174"/>
    <cellStyle name="Note 3 2 2 6" xfId="8175"/>
    <cellStyle name="Note 3 2 2 6 2" xfId="8176"/>
    <cellStyle name="Note 3 2 2 6 2 2" xfId="13360"/>
    <cellStyle name="Note 3 2 2 6 2 3" xfId="14427"/>
    <cellStyle name="Note 3 2 2 6 3" xfId="13361"/>
    <cellStyle name="Note 3 2 2 6 4" xfId="14426"/>
    <cellStyle name="Note 3 2 2 7" xfId="8177"/>
    <cellStyle name="Note 3 2 2 7 2" xfId="13359"/>
    <cellStyle name="Note 3 2 2 7 3" xfId="14428"/>
    <cellStyle name="Note 3 2 2 8" xfId="13380"/>
    <cellStyle name="Note 3 2 2 9" xfId="14421"/>
    <cellStyle name="Note 3 2 3" xfId="1820"/>
    <cellStyle name="Note 3 2 3 2" xfId="1821"/>
    <cellStyle name="Note 3 2 3 2 2" xfId="1822"/>
    <cellStyle name="Note 3 2 3 2 2 2" xfId="8181"/>
    <cellStyle name="Note 3 2 3 2 2 3" xfId="8180"/>
    <cellStyle name="Note 3 2 3 2 3" xfId="8182"/>
    <cellStyle name="Note 3 2 3 2 4" xfId="8179"/>
    <cellStyle name="Note 3 2 3 3" xfId="1823"/>
    <cellStyle name="Note 3 2 3 3 2" xfId="8184"/>
    <cellStyle name="Note 3 2 3 3 2 2" xfId="8185"/>
    <cellStyle name="Note 3 2 3 3 2 2 2" xfId="13351"/>
    <cellStyle name="Note 3 2 3 3 2 2 3" xfId="14431"/>
    <cellStyle name="Note 3 2 3 3 2 3" xfId="13352"/>
    <cellStyle name="Note 3 2 3 3 2 4" xfId="14430"/>
    <cellStyle name="Note 3 2 3 3 3" xfId="8186"/>
    <cellStyle name="Note 3 2 3 3 3 2" xfId="13350"/>
    <cellStyle name="Note 3 2 3 3 3 3" xfId="14432"/>
    <cellStyle name="Note 3 2 3 3 4" xfId="13353"/>
    <cellStyle name="Note 3 2 3 3 5" xfId="14429"/>
    <cellStyle name="Note 3 2 3 3 6" xfId="8183"/>
    <cellStyle name="Note 3 2 3 4" xfId="8187"/>
    <cellStyle name="Note 3 2 3 5" xfId="8178"/>
    <cellStyle name="Note 3 2 4" xfId="1824"/>
    <cellStyle name="Note 3 2 4 2" xfId="1825"/>
    <cellStyle name="Note 3 2 4 2 2" xfId="8190"/>
    <cellStyle name="Note 3 2 4 2 3" xfId="8189"/>
    <cellStyle name="Note 3 2 4 3" xfId="8191"/>
    <cellStyle name="Note 3 2 4 4" xfId="8188"/>
    <cellStyle name="Note 3 2 5" xfId="1826"/>
    <cellStyle name="Note 3 2 5 2" xfId="8193"/>
    <cellStyle name="Note 3 2 5 2 2" xfId="8194"/>
    <cellStyle name="Note 3 2 5 2 2 2" xfId="12346"/>
    <cellStyle name="Note 3 2 5 2 2 3" xfId="14435"/>
    <cellStyle name="Note 3 2 5 2 3" xfId="13343"/>
    <cellStyle name="Note 3 2 5 2 4" xfId="14434"/>
    <cellStyle name="Note 3 2 5 3" xfId="8195"/>
    <cellStyle name="Note 3 2 5 3 2" xfId="12281"/>
    <cellStyle name="Note 3 2 5 3 3" xfId="14436"/>
    <cellStyle name="Note 3 2 5 4" xfId="13344"/>
    <cellStyle name="Note 3 2 5 5" xfId="14433"/>
    <cellStyle name="Note 3 2 5 6" xfId="8192"/>
    <cellStyle name="Note 3 2 6" xfId="8196"/>
    <cellStyle name="Note 3 2 7" xfId="8155"/>
    <cellStyle name="Note 3 3" xfId="1827"/>
    <cellStyle name="Note 3 3 2" xfId="1828"/>
    <cellStyle name="Note 3 3 2 10" xfId="8198"/>
    <cellStyle name="Note 3 3 2 2" xfId="1829"/>
    <cellStyle name="Note 3 3 2 2 2" xfId="1830"/>
    <cellStyle name="Note 3 3 2 2 2 2" xfId="1831"/>
    <cellStyle name="Note 3 3 2 2 2 2 2" xfId="8202"/>
    <cellStyle name="Note 3 3 2 2 2 2 3" xfId="8201"/>
    <cellStyle name="Note 3 3 2 2 2 3" xfId="8203"/>
    <cellStyle name="Note 3 3 2 2 2 4" xfId="8200"/>
    <cellStyle name="Note 3 3 2 2 3" xfId="1832"/>
    <cellStyle name="Note 3 3 2 2 3 2" xfId="8205"/>
    <cellStyle name="Note 3 3 2 2 3 3" xfId="8204"/>
    <cellStyle name="Note 3 3 2 2 4" xfId="8206"/>
    <cellStyle name="Note 3 3 2 2 5" xfId="8199"/>
    <cellStyle name="Note 3 3 2 3" xfId="1833"/>
    <cellStyle name="Note 3 3 2 3 2" xfId="1834"/>
    <cellStyle name="Note 3 3 2 3 2 2" xfId="8209"/>
    <cellStyle name="Note 3 3 2 3 2 3" xfId="8208"/>
    <cellStyle name="Note 3 3 2 3 3" xfId="8210"/>
    <cellStyle name="Note 3 3 2 3 4" xfId="8207"/>
    <cellStyle name="Note 3 3 2 4" xfId="1835"/>
    <cellStyle name="Note 3 3 2 4 2" xfId="8212"/>
    <cellStyle name="Note 3 3 2 4 2 2" xfId="8213"/>
    <cellStyle name="Note 3 3 2 4 2 2 2" xfId="12263"/>
    <cellStyle name="Note 3 3 2 4 2 2 3" xfId="14440"/>
    <cellStyle name="Note 3 3 2 4 2 3" xfId="12264"/>
    <cellStyle name="Note 3 3 2 4 2 4" xfId="14439"/>
    <cellStyle name="Note 3 3 2 4 3" xfId="8214"/>
    <cellStyle name="Note 3 3 2 4 3 2" xfId="12262"/>
    <cellStyle name="Note 3 3 2 4 3 3" xfId="14441"/>
    <cellStyle name="Note 3 3 2 4 4" xfId="12265"/>
    <cellStyle name="Note 3 3 2 4 5" xfId="14438"/>
    <cellStyle name="Note 3 3 2 4 6" xfId="8211"/>
    <cellStyle name="Note 3 3 2 5" xfId="8215"/>
    <cellStyle name="Note 3 3 2 5 2" xfId="8216"/>
    <cellStyle name="Note 3 3 2 6" xfId="8217"/>
    <cellStyle name="Note 3 3 2 6 2" xfId="8218"/>
    <cellStyle name="Note 3 3 2 6 2 2" xfId="12246"/>
    <cellStyle name="Note 3 3 2 6 2 3" xfId="14443"/>
    <cellStyle name="Note 3 3 2 6 3" xfId="12247"/>
    <cellStyle name="Note 3 3 2 6 4" xfId="14442"/>
    <cellStyle name="Note 3 3 2 7" xfId="8219"/>
    <cellStyle name="Note 3 3 2 7 2" xfId="12245"/>
    <cellStyle name="Note 3 3 2 7 3" xfId="14444"/>
    <cellStyle name="Note 3 3 2 8" xfId="12278"/>
    <cellStyle name="Note 3 3 2 9" xfId="14437"/>
    <cellStyle name="Note 3 3 3" xfId="1836"/>
    <cellStyle name="Note 3 3 3 2" xfId="1837"/>
    <cellStyle name="Note 3 3 3 2 2" xfId="1838"/>
    <cellStyle name="Note 3 3 3 2 2 2" xfId="8223"/>
    <cellStyle name="Note 3 3 3 2 2 3" xfId="8222"/>
    <cellStyle name="Note 3 3 3 2 3" xfId="8224"/>
    <cellStyle name="Note 3 3 3 2 4" xfId="8221"/>
    <cellStyle name="Note 3 3 3 3" xfId="1839"/>
    <cellStyle name="Note 3 3 3 3 2" xfId="8226"/>
    <cellStyle name="Note 3 3 3 3 2 2" xfId="8227"/>
    <cellStyle name="Note 3 3 3 3 2 2 2" xfId="12238"/>
    <cellStyle name="Note 3 3 3 3 2 2 3" xfId="14447"/>
    <cellStyle name="Note 3 3 3 3 2 3" xfId="12239"/>
    <cellStyle name="Note 3 3 3 3 2 4" xfId="14446"/>
    <cellStyle name="Note 3 3 3 3 3" xfId="8228"/>
    <cellStyle name="Note 3 3 3 3 3 2" xfId="12237"/>
    <cellStyle name="Note 3 3 3 3 3 3" xfId="14448"/>
    <cellStyle name="Note 3 3 3 3 4" xfId="11108"/>
    <cellStyle name="Note 3 3 3 3 5" xfId="14445"/>
    <cellStyle name="Note 3 3 3 3 6" xfId="8225"/>
    <cellStyle name="Note 3 3 3 4" xfId="8229"/>
    <cellStyle name="Note 3 3 3 5" xfId="8220"/>
    <cellStyle name="Note 3 3 4" xfId="1840"/>
    <cellStyle name="Note 3 3 4 2" xfId="1841"/>
    <cellStyle name="Note 3 3 4 2 2" xfId="8232"/>
    <cellStyle name="Note 3 3 4 2 3" xfId="8231"/>
    <cellStyle name="Note 3 3 4 3" xfId="8233"/>
    <cellStyle name="Note 3 3 4 4" xfId="8230"/>
    <cellStyle name="Note 3 3 5" xfId="1842"/>
    <cellStyle name="Note 3 3 5 2" xfId="8235"/>
    <cellStyle name="Note 3 3 5 2 2" xfId="8236"/>
    <cellStyle name="Note 3 3 5 2 2 2" xfId="12229"/>
    <cellStyle name="Note 3 3 5 2 2 3" xfId="14451"/>
    <cellStyle name="Note 3 3 5 2 3" xfId="12230"/>
    <cellStyle name="Note 3 3 5 2 4" xfId="14450"/>
    <cellStyle name="Note 3 3 5 3" xfId="8237"/>
    <cellStyle name="Note 3 3 5 3 2" xfId="12228"/>
    <cellStyle name="Note 3 3 5 3 3" xfId="14452"/>
    <cellStyle name="Note 3 3 5 4" xfId="12231"/>
    <cellStyle name="Note 3 3 5 5" xfId="14449"/>
    <cellStyle name="Note 3 3 5 6" xfId="8234"/>
    <cellStyle name="Note 3 3 6" xfId="8238"/>
    <cellStyle name="Note 3 3 7" xfId="8197"/>
    <cellStyle name="Note 3 4" xfId="1843"/>
    <cellStyle name="Note 3 4 2" xfId="1844"/>
    <cellStyle name="Note 3 4 2 10" xfId="8240"/>
    <cellStyle name="Note 3 4 2 2" xfId="1845"/>
    <cellStyle name="Note 3 4 2 2 2" xfId="1846"/>
    <cellStyle name="Note 3 4 2 2 2 2" xfId="1847"/>
    <cellStyle name="Note 3 4 2 2 2 2 2" xfId="8244"/>
    <cellStyle name="Note 3 4 2 2 2 2 3" xfId="8243"/>
    <cellStyle name="Note 3 4 2 2 2 3" xfId="8245"/>
    <cellStyle name="Note 3 4 2 2 2 4" xfId="8242"/>
    <cellStyle name="Note 3 4 2 2 3" xfId="1848"/>
    <cellStyle name="Note 3 4 2 2 3 2" xfId="8247"/>
    <cellStyle name="Note 3 4 2 2 3 3" xfId="8246"/>
    <cellStyle name="Note 3 4 2 2 4" xfId="8248"/>
    <cellStyle name="Note 3 4 2 2 5" xfId="8241"/>
    <cellStyle name="Note 3 4 2 3" xfId="1849"/>
    <cellStyle name="Note 3 4 2 3 2" xfId="1850"/>
    <cellStyle name="Note 3 4 2 3 2 2" xfId="8251"/>
    <cellStyle name="Note 3 4 2 3 2 3" xfId="8250"/>
    <cellStyle name="Note 3 4 2 3 3" xfId="8252"/>
    <cellStyle name="Note 3 4 2 3 4" xfId="8249"/>
    <cellStyle name="Note 3 4 2 4" xfId="1851"/>
    <cellStyle name="Note 3 4 2 4 2" xfId="8254"/>
    <cellStyle name="Note 3 4 2 4 2 2" xfId="8255"/>
    <cellStyle name="Note 3 4 2 4 2 2 2" xfId="12210"/>
    <cellStyle name="Note 3 4 2 4 2 2 3" xfId="14456"/>
    <cellStyle name="Note 3 4 2 4 2 3" xfId="12211"/>
    <cellStyle name="Note 3 4 2 4 2 4" xfId="14455"/>
    <cellStyle name="Note 3 4 2 4 3" xfId="8256"/>
    <cellStyle name="Note 3 4 2 4 3 2" xfId="12209"/>
    <cellStyle name="Note 3 4 2 4 3 3" xfId="14457"/>
    <cellStyle name="Note 3 4 2 4 4" xfId="12212"/>
    <cellStyle name="Note 3 4 2 4 5" xfId="14454"/>
    <cellStyle name="Note 3 4 2 4 6" xfId="8253"/>
    <cellStyle name="Note 3 4 2 5" xfId="8257"/>
    <cellStyle name="Note 3 4 2 5 2" xfId="8258"/>
    <cellStyle name="Note 3 4 2 6" xfId="8259"/>
    <cellStyle name="Note 3 4 2 6 2" xfId="8260"/>
    <cellStyle name="Note 3 4 2 6 2 2" xfId="12205"/>
    <cellStyle name="Note 3 4 2 6 2 3" xfId="14459"/>
    <cellStyle name="Note 3 4 2 6 3" xfId="12206"/>
    <cellStyle name="Note 3 4 2 6 4" xfId="14458"/>
    <cellStyle name="Note 3 4 2 7" xfId="8261"/>
    <cellStyle name="Note 3 4 2 7 2" xfId="12204"/>
    <cellStyle name="Note 3 4 2 7 3" xfId="14460"/>
    <cellStyle name="Note 3 4 2 8" xfId="12225"/>
    <cellStyle name="Note 3 4 2 9" xfId="14453"/>
    <cellStyle name="Note 3 4 3" xfId="1852"/>
    <cellStyle name="Note 3 4 3 2" xfId="1853"/>
    <cellStyle name="Note 3 4 3 2 2" xfId="1854"/>
    <cellStyle name="Note 3 4 3 2 2 2" xfId="8265"/>
    <cellStyle name="Note 3 4 3 2 2 3" xfId="8264"/>
    <cellStyle name="Note 3 4 3 2 3" xfId="8266"/>
    <cellStyle name="Note 3 4 3 2 4" xfId="8263"/>
    <cellStyle name="Note 3 4 3 3" xfId="1855"/>
    <cellStyle name="Note 3 4 3 3 2" xfId="8268"/>
    <cellStyle name="Note 3 4 3 3 2 2" xfId="8269"/>
    <cellStyle name="Note 3 4 3 3 2 2 2" xfId="12196"/>
    <cellStyle name="Note 3 4 3 3 2 2 3" xfId="14463"/>
    <cellStyle name="Note 3 4 3 3 2 3" xfId="12197"/>
    <cellStyle name="Note 3 4 3 3 2 4" xfId="14462"/>
    <cellStyle name="Note 3 4 3 3 3" xfId="8270"/>
    <cellStyle name="Note 3 4 3 3 3 2" xfId="12195"/>
    <cellStyle name="Note 3 4 3 3 3 3" xfId="14464"/>
    <cellStyle name="Note 3 4 3 3 4" xfId="12198"/>
    <cellStyle name="Note 3 4 3 3 5" xfId="14461"/>
    <cellStyle name="Note 3 4 3 3 6" xfId="8267"/>
    <cellStyle name="Note 3 4 3 4" xfId="8271"/>
    <cellStyle name="Note 3 4 3 5" xfId="8262"/>
    <cellStyle name="Note 3 4 4" xfId="1856"/>
    <cellStyle name="Note 3 4 4 2" xfId="1857"/>
    <cellStyle name="Note 3 4 4 2 2" xfId="8274"/>
    <cellStyle name="Note 3 4 4 2 3" xfId="8273"/>
    <cellStyle name="Note 3 4 4 3" xfId="8275"/>
    <cellStyle name="Note 3 4 4 4" xfId="8272"/>
    <cellStyle name="Note 3 4 5" xfId="1858"/>
    <cellStyle name="Note 3 4 5 2" xfId="8277"/>
    <cellStyle name="Note 3 4 5 2 2" xfId="8278"/>
    <cellStyle name="Note 3 4 5 2 2 2" xfId="12175"/>
    <cellStyle name="Note 3 4 5 2 2 3" xfId="14467"/>
    <cellStyle name="Note 3 4 5 2 3" xfId="12176"/>
    <cellStyle name="Note 3 4 5 2 4" xfId="14466"/>
    <cellStyle name="Note 3 4 5 3" xfId="8279"/>
    <cellStyle name="Note 3 4 5 3 2" xfId="12174"/>
    <cellStyle name="Note 3 4 5 3 3" xfId="14468"/>
    <cellStyle name="Note 3 4 5 4" xfId="12177"/>
    <cellStyle name="Note 3 4 5 5" xfId="14465"/>
    <cellStyle name="Note 3 4 5 6" xfId="8276"/>
    <cellStyle name="Note 3 4 6" xfId="8280"/>
    <cellStyle name="Note 3 4 7" xfId="8239"/>
    <cellStyle name="Note 3 5" xfId="1859"/>
    <cellStyle name="Note 3 5 2" xfId="1860"/>
    <cellStyle name="Note 3 5 2 10" xfId="8282"/>
    <cellStyle name="Note 3 5 2 2" xfId="1861"/>
    <cellStyle name="Note 3 5 2 2 2" xfId="1862"/>
    <cellStyle name="Note 3 5 2 2 2 2" xfId="1863"/>
    <cellStyle name="Note 3 5 2 2 2 2 2" xfId="8286"/>
    <cellStyle name="Note 3 5 2 2 2 2 3" xfId="8285"/>
    <cellStyle name="Note 3 5 2 2 2 3" xfId="8287"/>
    <cellStyle name="Note 3 5 2 2 2 4" xfId="8284"/>
    <cellStyle name="Note 3 5 2 2 3" xfId="1864"/>
    <cellStyle name="Note 3 5 2 2 3 2" xfId="8289"/>
    <cellStyle name="Note 3 5 2 2 3 3" xfId="8288"/>
    <cellStyle name="Note 3 5 2 2 4" xfId="8290"/>
    <cellStyle name="Note 3 5 2 2 5" xfId="8283"/>
    <cellStyle name="Note 3 5 2 3" xfId="1865"/>
    <cellStyle name="Note 3 5 2 3 2" xfId="1866"/>
    <cellStyle name="Note 3 5 2 3 2 2" xfId="8293"/>
    <cellStyle name="Note 3 5 2 3 2 3" xfId="8292"/>
    <cellStyle name="Note 3 5 2 3 3" xfId="8294"/>
    <cellStyle name="Note 3 5 2 3 4" xfId="8291"/>
    <cellStyle name="Note 3 5 2 4" xfId="1867"/>
    <cellStyle name="Note 3 5 2 4 2" xfId="8296"/>
    <cellStyle name="Note 3 5 2 4 2 2" xfId="8297"/>
    <cellStyle name="Note 3 5 2 4 2 2 2" xfId="12156"/>
    <cellStyle name="Note 3 5 2 4 2 2 3" xfId="14472"/>
    <cellStyle name="Note 3 5 2 4 2 3" xfId="12157"/>
    <cellStyle name="Note 3 5 2 4 2 4" xfId="14471"/>
    <cellStyle name="Note 3 5 2 4 3" xfId="8298"/>
    <cellStyle name="Note 3 5 2 4 3 2" xfId="12155"/>
    <cellStyle name="Note 3 5 2 4 3 3" xfId="14473"/>
    <cellStyle name="Note 3 5 2 4 4" xfId="12158"/>
    <cellStyle name="Note 3 5 2 4 5" xfId="14470"/>
    <cellStyle name="Note 3 5 2 4 6" xfId="8295"/>
    <cellStyle name="Note 3 5 2 5" xfId="8299"/>
    <cellStyle name="Note 3 5 2 5 2" xfId="8300"/>
    <cellStyle name="Note 3 5 2 6" xfId="8301"/>
    <cellStyle name="Note 3 5 2 6 2" xfId="8302"/>
    <cellStyle name="Note 3 5 2 6 2 2" xfId="12151"/>
    <cellStyle name="Note 3 5 2 6 2 3" xfId="14475"/>
    <cellStyle name="Note 3 5 2 6 3" xfId="12152"/>
    <cellStyle name="Note 3 5 2 6 4" xfId="14474"/>
    <cellStyle name="Note 3 5 2 7" xfId="8303"/>
    <cellStyle name="Note 3 5 2 7 2" xfId="12150"/>
    <cellStyle name="Note 3 5 2 7 3" xfId="14476"/>
    <cellStyle name="Note 3 5 2 8" xfId="12171"/>
    <cellStyle name="Note 3 5 2 9" xfId="14469"/>
    <cellStyle name="Note 3 5 3" xfId="1868"/>
    <cellStyle name="Note 3 5 3 2" xfId="1869"/>
    <cellStyle name="Note 3 5 3 2 2" xfId="1870"/>
    <cellStyle name="Note 3 5 3 2 2 2" xfId="8307"/>
    <cellStyle name="Note 3 5 3 2 2 3" xfId="8306"/>
    <cellStyle name="Note 3 5 3 2 3" xfId="8308"/>
    <cellStyle name="Note 3 5 3 2 4" xfId="8305"/>
    <cellStyle name="Note 3 5 3 3" xfId="1871"/>
    <cellStyle name="Note 3 5 3 3 2" xfId="8310"/>
    <cellStyle name="Note 3 5 3 3 2 2" xfId="8311"/>
    <cellStyle name="Note 3 5 3 3 2 2 2" xfId="12142"/>
    <cellStyle name="Note 3 5 3 3 2 2 3" xfId="14479"/>
    <cellStyle name="Note 3 5 3 3 2 3" xfId="12143"/>
    <cellStyle name="Note 3 5 3 3 2 4" xfId="14478"/>
    <cellStyle name="Note 3 5 3 3 3" xfId="8312"/>
    <cellStyle name="Note 3 5 3 3 3 2" xfId="12141"/>
    <cellStyle name="Note 3 5 3 3 3 3" xfId="14480"/>
    <cellStyle name="Note 3 5 3 3 4" xfId="12144"/>
    <cellStyle name="Note 3 5 3 3 5" xfId="14477"/>
    <cellStyle name="Note 3 5 3 3 6" xfId="8309"/>
    <cellStyle name="Note 3 5 3 4" xfId="8313"/>
    <cellStyle name="Note 3 5 3 5" xfId="8304"/>
    <cellStyle name="Note 3 5 4" xfId="1872"/>
    <cellStyle name="Note 3 5 4 2" xfId="1873"/>
    <cellStyle name="Note 3 5 4 2 2" xfId="8316"/>
    <cellStyle name="Note 3 5 4 2 3" xfId="8315"/>
    <cellStyle name="Note 3 5 4 3" xfId="8317"/>
    <cellStyle name="Note 3 5 4 4" xfId="8314"/>
    <cellStyle name="Note 3 5 5" xfId="1874"/>
    <cellStyle name="Note 3 5 5 2" xfId="8319"/>
    <cellStyle name="Note 3 5 5 2 2" xfId="8320"/>
    <cellStyle name="Note 3 5 5 2 2 2" xfId="12069"/>
    <cellStyle name="Note 3 5 5 2 2 3" xfId="14483"/>
    <cellStyle name="Note 3 5 5 2 3" xfId="12070"/>
    <cellStyle name="Note 3 5 5 2 4" xfId="14482"/>
    <cellStyle name="Note 3 5 5 3" xfId="8321"/>
    <cellStyle name="Note 3 5 5 3 2" xfId="12068"/>
    <cellStyle name="Note 3 5 5 3 3" xfId="14484"/>
    <cellStyle name="Note 3 5 5 4" xfId="12071"/>
    <cellStyle name="Note 3 5 5 5" xfId="14481"/>
    <cellStyle name="Note 3 5 5 6" xfId="8318"/>
    <cellStyle name="Note 3 5 6" xfId="8322"/>
    <cellStyle name="Note 3 5 7" xfId="8281"/>
    <cellStyle name="Note 3 6" xfId="1875"/>
    <cellStyle name="Note 3 6 2" xfId="1876"/>
    <cellStyle name="Note 3 6 2 10" xfId="8324"/>
    <cellStyle name="Note 3 6 2 2" xfId="1877"/>
    <cellStyle name="Note 3 6 2 2 2" xfId="1878"/>
    <cellStyle name="Note 3 6 2 2 2 2" xfId="1879"/>
    <cellStyle name="Note 3 6 2 2 2 2 2" xfId="8328"/>
    <cellStyle name="Note 3 6 2 2 2 2 3" xfId="8327"/>
    <cellStyle name="Note 3 6 2 2 2 3" xfId="8329"/>
    <cellStyle name="Note 3 6 2 2 2 4" xfId="8326"/>
    <cellStyle name="Note 3 6 2 2 3" xfId="1880"/>
    <cellStyle name="Note 3 6 2 2 3 2" xfId="8331"/>
    <cellStyle name="Note 3 6 2 2 3 3" xfId="8330"/>
    <cellStyle name="Note 3 6 2 2 4" xfId="8332"/>
    <cellStyle name="Note 3 6 2 2 5" xfId="8325"/>
    <cellStyle name="Note 3 6 2 3" xfId="1881"/>
    <cellStyle name="Note 3 6 2 3 2" xfId="1882"/>
    <cellStyle name="Note 3 6 2 3 2 2" xfId="8335"/>
    <cellStyle name="Note 3 6 2 3 2 3" xfId="8334"/>
    <cellStyle name="Note 3 6 2 3 3" xfId="8336"/>
    <cellStyle name="Note 3 6 2 3 4" xfId="8333"/>
    <cellStyle name="Note 3 6 2 4" xfId="1883"/>
    <cellStyle name="Note 3 6 2 4 2" xfId="8338"/>
    <cellStyle name="Note 3 6 2 4 2 2" xfId="8339"/>
    <cellStyle name="Note 3 6 2 4 2 2 2" xfId="11986"/>
    <cellStyle name="Note 3 6 2 4 2 2 3" xfId="14488"/>
    <cellStyle name="Note 3 6 2 4 2 3" xfId="11987"/>
    <cellStyle name="Note 3 6 2 4 2 4" xfId="14487"/>
    <cellStyle name="Note 3 6 2 4 3" xfId="8340"/>
    <cellStyle name="Note 3 6 2 4 3 2" xfId="11985"/>
    <cellStyle name="Note 3 6 2 4 3 3" xfId="14489"/>
    <cellStyle name="Note 3 6 2 4 4" xfId="11988"/>
    <cellStyle name="Note 3 6 2 4 5" xfId="14486"/>
    <cellStyle name="Note 3 6 2 4 6" xfId="8337"/>
    <cellStyle name="Note 3 6 2 5" xfId="8341"/>
    <cellStyle name="Note 3 6 2 5 2" xfId="8342"/>
    <cellStyle name="Note 3 6 2 6" xfId="8343"/>
    <cellStyle name="Note 3 6 2 6 2" xfId="8344"/>
    <cellStyle name="Note 3 6 2 6 2 2" xfId="11981"/>
    <cellStyle name="Note 3 6 2 6 2 3" xfId="14491"/>
    <cellStyle name="Note 3 6 2 6 3" xfId="11982"/>
    <cellStyle name="Note 3 6 2 6 4" xfId="14490"/>
    <cellStyle name="Note 3 6 2 7" xfId="8345"/>
    <cellStyle name="Note 3 6 2 7 2" xfId="11980"/>
    <cellStyle name="Note 3 6 2 7 3" xfId="14492"/>
    <cellStyle name="Note 3 6 2 8" xfId="12001"/>
    <cellStyle name="Note 3 6 2 9" xfId="14485"/>
    <cellStyle name="Note 3 6 3" xfId="1884"/>
    <cellStyle name="Note 3 6 3 2" xfId="1885"/>
    <cellStyle name="Note 3 6 3 2 2" xfId="1886"/>
    <cellStyle name="Note 3 6 3 2 2 2" xfId="8349"/>
    <cellStyle name="Note 3 6 3 2 2 3" xfId="8348"/>
    <cellStyle name="Note 3 6 3 2 3" xfId="8350"/>
    <cellStyle name="Note 3 6 3 2 4" xfId="8347"/>
    <cellStyle name="Note 3 6 3 3" xfId="1887"/>
    <cellStyle name="Note 3 6 3 3 2" xfId="8352"/>
    <cellStyle name="Note 3 6 3 3 2 2" xfId="8353"/>
    <cellStyle name="Note 3 6 3 3 2 2 2" xfId="11972"/>
    <cellStyle name="Note 3 6 3 3 2 2 3" xfId="14495"/>
    <cellStyle name="Note 3 6 3 3 2 3" xfId="11973"/>
    <cellStyle name="Note 3 6 3 3 2 4" xfId="14494"/>
    <cellStyle name="Note 3 6 3 3 3" xfId="8354"/>
    <cellStyle name="Note 3 6 3 3 3 2" xfId="11971"/>
    <cellStyle name="Note 3 6 3 3 3 3" xfId="14496"/>
    <cellStyle name="Note 3 6 3 3 4" xfId="11974"/>
    <cellStyle name="Note 3 6 3 3 5" xfId="14493"/>
    <cellStyle name="Note 3 6 3 3 6" xfId="8351"/>
    <cellStyle name="Note 3 6 3 4" xfId="8355"/>
    <cellStyle name="Note 3 6 3 5" xfId="8346"/>
    <cellStyle name="Note 3 6 4" xfId="1888"/>
    <cellStyle name="Note 3 6 4 2" xfId="1889"/>
    <cellStyle name="Note 3 6 4 2 2" xfId="8358"/>
    <cellStyle name="Note 3 6 4 2 3" xfId="8357"/>
    <cellStyle name="Note 3 6 4 3" xfId="8359"/>
    <cellStyle name="Note 3 6 4 4" xfId="8356"/>
    <cellStyle name="Note 3 6 5" xfId="1890"/>
    <cellStyle name="Note 3 6 5 2" xfId="8361"/>
    <cellStyle name="Note 3 6 5 2 2" xfId="8362"/>
    <cellStyle name="Note 3 6 5 2 2 2" xfId="11104"/>
    <cellStyle name="Note 3 6 5 2 2 3" xfId="14499"/>
    <cellStyle name="Note 3 6 5 2 3" xfId="11105"/>
    <cellStyle name="Note 3 6 5 2 4" xfId="14498"/>
    <cellStyle name="Note 3 6 5 3" xfId="8363"/>
    <cellStyle name="Note 3 6 5 3 2" xfId="11964"/>
    <cellStyle name="Note 3 6 5 3 3" xfId="14500"/>
    <cellStyle name="Note 3 6 5 4" xfId="11965"/>
    <cellStyle name="Note 3 6 5 5" xfId="14497"/>
    <cellStyle name="Note 3 6 5 6" xfId="8360"/>
    <cellStyle name="Note 3 6 6" xfId="8364"/>
    <cellStyle name="Note 3 6 7" xfId="8323"/>
    <cellStyle name="Note 3 7" xfId="1891"/>
    <cellStyle name="Note 3 7 2" xfId="1892"/>
    <cellStyle name="Note 3 7 2 10" xfId="8366"/>
    <cellStyle name="Note 3 7 2 2" xfId="1893"/>
    <cellStyle name="Note 3 7 2 2 2" xfId="1894"/>
    <cellStyle name="Note 3 7 2 2 2 2" xfId="1895"/>
    <cellStyle name="Note 3 7 2 2 2 2 2" xfId="8370"/>
    <cellStyle name="Note 3 7 2 2 2 2 3" xfId="8369"/>
    <cellStyle name="Note 3 7 2 2 2 3" xfId="8371"/>
    <cellStyle name="Note 3 7 2 2 2 4" xfId="8368"/>
    <cellStyle name="Note 3 7 2 2 3" xfId="1896"/>
    <cellStyle name="Note 3 7 2 2 3 2" xfId="8373"/>
    <cellStyle name="Note 3 7 2 2 3 3" xfId="8372"/>
    <cellStyle name="Note 3 7 2 2 4" xfId="8374"/>
    <cellStyle name="Note 3 7 2 2 5" xfId="8367"/>
    <cellStyle name="Note 3 7 2 3" xfId="1897"/>
    <cellStyle name="Note 3 7 2 3 2" xfId="1898"/>
    <cellStyle name="Note 3 7 2 3 2 2" xfId="8377"/>
    <cellStyle name="Note 3 7 2 3 2 3" xfId="8376"/>
    <cellStyle name="Note 3 7 2 3 3" xfId="8378"/>
    <cellStyle name="Note 3 7 2 3 4" xfId="8375"/>
    <cellStyle name="Note 3 7 2 4" xfId="1899"/>
    <cellStyle name="Note 3 7 2 4 2" xfId="8380"/>
    <cellStyle name="Note 3 7 2 4 2 2" xfId="8381"/>
    <cellStyle name="Note 3 7 2 4 2 2 2" xfId="11946"/>
    <cellStyle name="Note 3 7 2 4 2 2 3" xfId="14504"/>
    <cellStyle name="Note 3 7 2 4 2 3" xfId="11947"/>
    <cellStyle name="Note 3 7 2 4 2 4" xfId="14503"/>
    <cellStyle name="Note 3 7 2 4 3" xfId="8382"/>
    <cellStyle name="Note 3 7 2 4 3 2" xfId="11945"/>
    <cellStyle name="Note 3 7 2 4 3 3" xfId="14505"/>
    <cellStyle name="Note 3 7 2 4 4" xfId="11948"/>
    <cellStyle name="Note 3 7 2 4 5" xfId="14502"/>
    <cellStyle name="Note 3 7 2 4 6" xfId="8379"/>
    <cellStyle name="Note 3 7 2 5" xfId="8383"/>
    <cellStyle name="Note 3 7 2 5 2" xfId="8384"/>
    <cellStyle name="Note 3 7 2 6" xfId="8385"/>
    <cellStyle name="Note 3 7 2 6 2" xfId="8386"/>
    <cellStyle name="Note 3 7 2 6 2 2" xfId="11941"/>
    <cellStyle name="Note 3 7 2 6 2 3" xfId="14507"/>
    <cellStyle name="Note 3 7 2 6 3" xfId="11942"/>
    <cellStyle name="Note 3 7 2 6 4" xfId="14506"/>
    <cellStyle name="Note 3 7 2 7" xfId="8387"/>
    <cellStyle name="Note 3 7 2 7 2" xfId="11940"/>
    <cellStyle name="Note 3 7 2 7 3" xfId="14508"/>
    <cellStyle name="Note 3 7 2 8" xfId="11961"/>
    <cellStyle name="Note 3 7 2 9" xfId="14501"/>
    <cellStyle name="Note 3 7 3" xfId="1900"/>
    <cellStyle name="Note 3 7 3 2" xfId="1901"/>
    <cellStyle name="Note 3 7 3 2 2" xfId="1902"/>
    <cellStyle name="Note 3 7 3 2 2 2" xfId="8391"/>
    <cellStyle name="Note 3 7 3 2 2 3" xfId="8390"/>
    <cellStyle name="Note 3 7 3 2 3" xfId="8392"/>
    <cellStyle name="Note 3 7 3 2 4" xfId="8389"/>
    <cellStyle name="Note 3 7 3 3" xfId="1903"/>
    <cellStyle name="Note 3 7 3 3 2" xfId="8394"/>
    <cellStyle name="Note 3 7 3 3 2 2" xfId="8395"/>
    <cellStyle name="Note 3 7 3 3 2 2 2" xfId="11932"/>
    <cellStyle name="Note 3 7 3 3 2 2 3" xfId="14511"/>
    <cellStyle name="Note 3 7 3 3 2 3" xfId="11933"/>
    <cellStyle name="Note 3 7 3 3 2 4" xfId="14510"/>
    <cellStyle name="Note 3 7 3 3 3" xfId="8396"/>
    <cellStyle name="Note 3 7 3 3 3 2" xfId="11931"/>
    <cellStyle name="Note 3 7 3 3 3 3" xfId="14512"/>
    <cellStyle name="Note 3 7 3 3 4" xfId="11934"/>
    <cellStyle name="Note 3 7 3 3 5" xfId="14509"/>
    <cellStyle name="Note 3 7 3 3 6" xfId="8393"/>
    <cellStyle name="Note 3 7 3 4" xfId="8397"/>
    <cellStyle name="Note 3 7 3 5" xfId="8388"/>
    <cellStyle name="Note 3 7 4" xfId="1904"/>
    <cellStyle name="Note 3 7 4 2" xfId="1905"/>
    <cellStyle name="Note 3 7 4 2 2" xfId="8400"/>
    <cellStyle name="Note 3 7 4 2 3" xfId="8399"/>
    <cellStyle name="Note 3 7 4 3" xfId="8401"/>
    <cellStyle name="Note 3 7 4 4" xfId="8398"/>
    <cellStyle name="Note 3 7 5" xfId="1906"/>
    <cellStyle name="Note 3 7 5 2" xfId="8403"/>
    <cellStyle name="Note 3 7 5 2 2" xfId="8404"/>
    <cellStyle name="Note 3 7 5 2 2 2" xfId="11923"/>
    <cellStyle name="Note 3 7 5 2 2 3" xfId="14515"/>
    <cellStyle name="Note 3 7 5 2 3" xfId="11924"/>
    <cellStyle name="Note 3 7 5 2 4" xfId="14514"/>
    <cellStyle name="Note 3 7 5 3" xfId="8405"/>
    <cellStyle name="Note 3 7 5 3 2" xfId="11922"/>
    <cellStyle name="Note 3 7 5 3 3" xfId="14516"/>
    <cellStyle name="Note 3 7 5 4" xfId="11925"/>
    <cellStyle name="Note 3 7 5 5" xfId="14513"/>
    <cellStyle name="Note 3 7 5 6" xfId="8402"/>
    <cellStyle name="Note 3 7 6" xfId="8406"/>
    <cellStyle name="Note 3 7 7" xfId="8365"/>
    <cellStyle name="Note 3 8" xfId="1907"/>
    <cellStyle name="Note 3 8 2" xfId="1908"/>
    <cellStyle name="Note 3 8 2 10" xfId="8408"/>
    <cellStyle name="Note 3 8 2 2" xfId="1909"/>
    <cellStyle name="Note 3 8 2 2 2" xfId="1910"/>
    <cellStyle name="Note 3 8 2 2 2 2" xfId="1911"/>
    <cellStyle name="Note 3 8 2 2 2 2 2" xfId="8412"/>
    <cellStyle name="Note 3 8 2 2 2 2 3" xfId="8411"/>
    <cellStyle name="Note 3 8 2 2 2 3" xfId="8413"/>
    <cellStyle name="Note 3 8 2 2 2 4" xfId="8410"/>
    <cellStyle name="Note 3 8 2 2 3" xfId="1912"/>
    <cellStyle name="Note 3 8 2 2 3 2" xfId="8415"/>
    <cellStyle name="Note 3 8 2 2 3 3" xfId="8414"/>
    <cellStyle name="Note 3 8 2 2 4" xfId="8416"/>
    <cellStyle name="Note 3 8 2 2 5" xfId="8409"/>
    <cellStyle name="Note 3 8 2 3" xfId="1913"/>
    <cellStyle name="Note 3 8 2 3 2" xfId="1914"/>
    <cellStyle name="Note 3 8 2 3 2 2" xfId="8419"/>
    <cellStyle name="Note 3 8 2 3 2 3" xfId="8418"/>
    <cellStyle name="Note 3 8 2 3 3" xfId="8420"/>
    <cellStyle name="Note 3 8 2 3 4" xfId="8417"/>
    <cellStyle name="Note 3 8 2 4" xfId="1915"/>
    <cellStyle name="Note 3 8 2 4 2" xfId="8422"/>
    <cellStyle name="Note 3 8 2 4 2 2" xfId="8423"/>
    <cellStyle name="Note 3 8 2 4 2 2 2" xfId="11904"/>
    <cellStyle name="Note 3 8 2 4 2 2 3" xfId="14520"/>
    <cellStyle name="Note 3 8 2 4 2 3" xfId="11905"/>
    <cellStyle name="Note 3 8 2 4 2 4" xfId="14519"/>
    <cellStyle name="Note 3 8 2 4 3" xfId="8424"/>
    <cellStyle name="Note 3 8 2 4 3 2" xfId="11903"/>
    <cellStyle name="Note 3 8 2 4 3 3" xfId="14521"/>
    <cellStyle name="Note 3 8 2 4 4" xfId="11906"/>
    <cellStyle name="Note 3 8 2 4 5" xfId="14518"/>
    <cellStyle name="Note 3 8 2 4 6" xfId="8421"/>
    <cellStyle name="Note 3 8 2 5" xfId="8425"/>
    <cellStyle name="Note 3 8 2 5 2" xfId="8426"/>
    <cellStyle name="Note 3 8 2 6" xfId="8427"/>
    <cellStyle name="Note 3 8 2 6 2" xfId="8428"/>
    <cellStyle name="Note 3 8 2 6 2 2" xfId="11899"/>
    <cellStyle name="Note 3 8 2 6 2 3" xfId="14523"/>
    <cellStyle name="Note 3 8 2 6 3" xfId="11900"/>
    <cellStyle name="Note 3 8 2 6 4" xfId="14522"/>
    <cellStyle name="Note 3 8 2 7" xfId="8429"/>
    <cellStyle name="Note 3 8 2 7 2" xfId="11898"/>
    <cellStyle name="Note 3 8 2 7 3" xfId="14524"/>
    <cellStyle name="Note 3 8 2 8" xfId="11919"/>
    <cellStyle name="Note 3 8 2 9" xfId="14517"/>
    <cellStyle name="Note 3 8 3" xfId="1916"/>
    <cellStyle name="Note 3 8 3 2" xfId="1917"/>
    <cellStyle name="Note 3 8 3 2 2" xfId="1918"/>
    <cellStyle name="Note 3 8 3 2 2 2" xfId="8433"/>
    <cellStyle name="Note 3 8 3 2 2 3" xfId="8432"/>
    <cellStyle name="Note 3 8 3 2 3" xfId="8434"/>
    <cellStyle name="Note 3 8 3 2 4" xfId="8431"/>
    <cellStyle name="Note 3 8 3 3" xfId="1919"/>
    <cellStyle name="Note 3 8 3 3 2" xfId="8436"/>
    <cellStyle name="Note 3 8 3 3 2 2" xfId="8437"/>
    <cellStyle name="Note 3 8 3 3 2 2 2" xfId="11890"/>
    <cellStyle name="Note 3 8 3 3 2 2 3" xfId="14527"/>
    <cellStyle name="Note 3 8 3 3 2 3" xfId="11891"/>
    <cellStyle name="Note 3 8 3 3 2 4" xfId="14526"/>
    <cellStyle name="Note 3 8 3 3 3" xfId="8438"/>
    <cellStyle name="Note 3 8 3 3 3 2" xfId="11889"/>
    <cellStyle name="Note 3 8 3 3 3 3" xfId="14528"/>
    <cellStyle name="Note 3 8 3 3 4" xfId="11892"/>
    <cellStyle name="Note 3 8 3 3 5" xfId="14525"/>
    <cellStyle name="Note 3 8 3 3 6" xfId="8435"/>
    <cellStyle name="Note 3 8 3 4" xfId="8439"/>
    <cellStyle name="Note 3 8 3 5" xfId="8430"/>
    <cellStyle name="Note 3 8 4" xfId="1920"/>
    <cellStyle name="Note 3 8 4 2" xfId="1921"/>
    <cellStyle name="Note 3 8 4 2 2" xfId="8442"/>
    <cellStyle name="Note 3 8 4 2 3" xfId="8441"/>
    <cellStyle name="Note 3 8 4 3" xfId="8443"/>
    <cellStyle name="Note 3 8 4 4" xfId="8440"/>
    <cellStyle name="Note 3 8 5" xfId="1922"/>
    <cellStyle name="Note 3 8 5 2" xfId="8445"/>
    <cellStyle name="Note 3 8 5 2 2" xfId="8446"/>
    <cellStyle name="Note 3 8 5 2 2 2" xfId="11881"/>
    <cellStyle name="Note 3 8 5 2 2 3" xfId="14531"/>
    <cellStyle name="Note 3 8 5 2 3" xfId="11882"/>
    <cellStyle name="Note 3 8 5 2 4" xfId="14530"/>
    <cellStyle name="Note 3 8 5 3" xfId="8447"/>
    <cellStyle name="Note 3 8 5 3 2" xfId="11880"/>
    <cellStyle name="Note 3 8 5 3 3" xfId="14532"/>
    <cellStyle name="Note 3 8 5 4" xfId="11883"/>
    <cellStyle name="Note 3 8 5 5" xfId="14529"/>
    <cellStyle name="Note 3 8 5 6" xfId="8444"/>
    <cellStyle name="Note 3 8 6" xfId="8448"/>
    <cellStyle name="Note 3 8 7" xfId="8407"/>
    <cellStyle name="Note 4" xfId="1923"/>
    <cellStyle name="Note 4 2" xfId="1924"/>
    <cellStyle name="Note 4 2 2" xfId="1925"/>
    <cellStyle name="Note 4 2 2 10" xfId="8450"/>
    <cellStyle name="Note 4 2 2 2" xfId="1926"/>
    <cellStyle name="Note 4 2 2 2 2" xfId="1927"/>
    <cellStyle name="Note 4 2 2 2 2 2" xfId="1928"/>
    <cellStyle name="Note 4 2 2 2 2 2 2" xfId="8454"/>
    <cellStyle name="Note 4 2 2 2 2 2 3" xfId="8453"/>
    <cellStyle name="Note 4 2 2 2 2 3" xfId="8455"/>
    <cellStyle name="Note 4 2 2 2 2 4" xfId="8452"/>
    <cellStyle name="Note 4 2 2 2 3" xfId="1929"/>
    <cellStyle name="Note 4 2 2 2 3 2" xfId="8457"/>
    <cellStyle name="Note 4 2 2 2 3 3" xfId="8456"/>
    <cellStyle name="Note 4 2 2 2 4" xfId="8458"/>
    <cellStyle name="Note 4 2 2 2 5" xfId="8451"/>
    <cellStyle name="Note 4 2 2 3" xfId="1930"/>
    <cellStyle name="Note 4 2 2 3 2" xfId="1931"/>
    <cellStyle name="Note 4 2 2 3 2 2" xfId="8461"/>
    <cellStyle name="Note 4 2 2 3 2 3" xfId="8460"/>
    <cellStyle name="Note 4 2 2 3 3" xfId="8462"/>
    <cellStyle name="Note 4 2 2 3 4" xfId="8459"/>
    <cellStyle name="Note 4 2 2 4" xfId="1932"/>
    <cellStyle name="Note 4 2 2 4 2" xfId="8464"/>
    <cellStyle name="Note 4 2 2 4 2 2" xfId="8465"/>
    <cellStyle name="Note 4 2 2 4 2 2 2" xfId="11862"/>
    <cellStyle name="Note 4 2 2 4 2 2 3" xfId="14536"/>
    <cellStyle name="Note 4 2 2 4 2 3" xfId="11863"/>
    <cellStyle name="Note 4 2 2 4 2 4" xfId="14535"/>
    <cellStyle name="Note 4 2 2 4 3" xfId="8466"/>
    <cellStyle name="Note 4 2 2 4 3 2" xfId="11861"/>
    <cellStyle name="Note 4 2 2 4 3 3" xfId="14537"/>
    <cellStyle name="Note 4 2 2 4 4" xfId="11864"/>
    <cellStyle name="Note 4 2 2 4 5" xfId="14534"/>
    <cellStyle name="Note 4 2 2 4 6" xfId="8463"/>
    <cellStyle name="Note 4 2 2 5" xfId="8467"/>
    <cellStyle name="Note 4 2 2 5 2" xfId="8468"/>
    <cellStyle name="Note 4 2 2 6" xfId="8469"/>
    <cellStyle name="Note 4 2 2 6 2" xfId="8470"/>
    <cellStyle name="Note 4 2 2 6 2 2" xfId="11857"/>
    <cellStyle name="Note 4 2 2 6 2 3" xfId="14539"/>
    <cellStyle name="Note 4 2 2 6 3" xfId="11858"/>
    <cellStyle name="Note 4 2 2 6 4" xfId="14538"/>
    <cellStyle name="Note 4 2 2 7" xfId="8471"/>
    <cellStyle name="Note 4 2 2 7 2" xfId="11856"/>
    <cellStyle name="Note 4 2 2 7 3" xfId="14540"/>
    <cellStyle name="Note 4 2 2 8" xfId="11877"/>
    <cellStyle name="Note 4 2 2 9" xfId="14533"/>
    <cellStyle name="Note 4 2 3" xfId="1933"/>
    <cellStyle name="Note 4 2 3 2" xfId="1934"/>
    <cellStyle name="Note 4 2 3 2 2" xfId="1935"/>
    <cellStyle name="Note 4 2 3 2 2 2" xfId="8475"/>
    <cellStyle name="Note 4 2 3 2 2 3" xfId="8474"/>
    <cellStyle name="Note 4 2 3 2 3" xfId="8476"/>
    <cellStyle name="Note 4 2 3 2 4" xfId="8473"/>
    <cellStyle name="Note 4 2 3 3" xfId="1936"/>
    <cellStyle name="Note 4 2 3 3 2" xfId="8478"/>
    <cellStyle name="Note 4 2 3 3 2 2" xfId="8479"/>
    <cellStyle name="Note 4 2 3 3 2 2 2" xfId="11848"/>
    <cellStyle name="Note 4 2 3 3 2 2 3" xfId="14543"/>
    <cellStyle name="Note 4 2 3 3 2 3" xfId="11849"/>
    <cellStyle name="Note 4 2 3 3 2 4" xfId="14542"/>
    <cellStyle name="Note 4 2 3 3 3" xfId="8480"/>
    <cellStyle name="Note 4 2 3 3 3 2" xfId="11847"/>
    <cellStyle name="Note 4 2 3 3 3 3" xfId="14544"/>
    <cellStyle name="Note 4 2 3 3 4" xfId="11850"/>
    <cellStyle name="Note 4 2 3 3 5" xfId="14541"/>
    <cellStyle name="Note 4 2 3 3 6" xfId="8477"/>
    <cellStyle name="Note 4 2 3 4" xfId="8481"/>
    <cellStyle name="Note 4 2 3 5" xfId="8472"/>
    <cellStyle name="Note 4 2 4" xfId="1937"/>
    <cellStyle name="Note 4 2 4 2" xfId="1938"/>
    <cellStyle name="Note 4 2 4 2 2" xfId="8484"/>
    <cellStyle name="Note 4 2 4 2 3" xfId="8483"/>
    <cellStyle name="Note 4 2 4 3" xfId="8485"/>
    <cellStyle name="Note 4 2 4 4" xfId="8482"/>
    <cellStyle name="Note 4 2 5" xfId="1939"/>
    <cellStyle name="Note 4 2 5 2" xfId="8487"/>
    <cellStyle name="Note 4 2 5 2 2" xfId="8488"/>
    <cellStyle name="Note 4 2 5 2 2 2" xfId="11106"/>
    <cellStyle name="Note 4 2 5 2 2 3" xfId="14547"/>
    <cellStyle name="Note 4 2 5 2 3" xfId="11841"/>
    <cellStyle name="Note 4 2 5 2 4" xfId="14546"/>
    <cellStyle name="Note 4 2 5 3" xfId="8489"/>
    <cellStyle name="Note 4 2 5 3 2" xfId="11840"/>
    <cellStyle name="Note 4 2 5 3 3" xfId="14548"/>
    <cellStyle name="Note 4 2 5 4" xfId="11107"/>
    <cellStyle name="Note 4 2 5 5" xfId="14545"/>
    <cellStyle name="Note 4 2 5 6" xfId="8486"/>
    <cellStyle name="Note 4 2 6" xfId="8490"/>
    <cellStyle name="Note 4 2 7" xfId="8449"/>
    <cellStyle name="Note 4 3" xfId="1940"/>
    <cellStyle name="Note 4 3 2" xfId="1941"/>
    <cellStyle name="Note 4 3 2 10" xfId="8492"/>
    <cellStyle name="Note 4 3 2 2" xfId="1942"/>
    <cellStyle name="Note 4 3 2 2 2" xfId="1943"/>
    <cellStyle name="Note 4 3 2 2 2 2" xfId="1944"/>
    <cellStyle name="Note 4 3 2 2 2 2 2" xfId="8496"/>
    <cellStyle name="Note 4 3 2 2 2 2 3" xfId="8495"/>
    <cellStyle name="Note 4 3 2 2 2 3" xfId="8497"/>
    <cellStyle name="Note 4 3 2 2 2 4" xfId="8494"/>
    <cellStyle name="Note 4 3 2 2 3" xfId="1945"/>
    <cellStyle name="Note 4 3 2 2 3 2" xfId="8499"/>
    <cellStyle name="Note 4 3 2 2 3 3" xfId="8498"/>
    <cellStyle name="Note 4 3 2 2 4" xfId="8500"/>
    <cellStyle name="Note 4 3 2 2 5" xfId="8493"/>
    <cellStyle name="Note 4 3 2 3" xfId="1946"/>
    <cellStyle name="Note 4 3 2 3 2" xfId="1947"/>
    <cellStyle name="Note 4 3 2 3 2 2" xfId="8503"/>
    <cellStyle name="Note 4 3 2 3 2 3" xfId="8502"/>
    <cellStyle name="Note 4 3 2 3 3" xfId="8504"/>
    <cellStyle name="Note 4 3 2 3 4" xfId="8501"/>
    <cellStyle name="Note 4 3 2 4" xfId="1948"/>
    <cellStyle name="Note 4 3 2 4 2" xfId="8506"/>
    <cellStyle name="Note 4 3 2 4 2 2" xfId="8507"/>
    <cellStyle name="Note 4 3 2 4 2 2 2" xfId="11822"/>
    <cellStyle name="Note 4 3 2 4 2 2 3" xfId="14552"/>
    <cellStyle name="Note 4 3 2 4 2 3" xfId="11823"/>
    <cellStyle name="Note 4 3 2 4 2 4" xfId="14551"/>
    <cellStyle name="Note 4 3 2 4 3" xfId="8508"/>
    <cellStyle name="Note 4 3 2 4 3 2" xfId="11821"/>
    <cellStyle name="Note 4 3 2 4 3 3" xfId="14553"/>
    <cellStyle name="Note 4 3 2 4 4" xfId="11824"/>
    <cellStyle name="Note 4 3 2 4 5" xfId="14550"/>
    <cellStyle name="Note 4 3 2 4 6" xfId="8505"/>
    <cellStyle name="Note 4 3 2 5" xfId="8509"/>
    <cellStyle name="Note 4 3 2 5 2" xfId="8510"/>
    <cellStyle name="Note 4 3 2 6" xfId="8511"/>
    <cellStyle name="Note 4 3 2 6 2" xfId="8512"/>
    <cellStyle name="Note 4 3 2 6 2 2" xfId="11817"/>
    <cellStyle name="Note 4 3 2 6 2 3" xfId="14555"/>
    <cellStyle name="Note 4 3 2 6 3" xfId="11818"/>
    <cellStyle name="Note 4 3 2 6 4" xfId="14554"/>
    <cellStyle name="Note 4 3 2 7" xfId="8513"/>
    <cellStyle name="Note 4 3 2 7 2" xfId="11816"/>
    <cellStyle name="Note 4 3 2 7 3" xfId="14556"/>
    <cellStyle name="Note 4 3 2 8" xfId="11837"/>
    <cellStyle name="Note 4 3 2 9" xfId="14549"/>
    <cellStyle name="Note 4 3 3" xfId="1949"/>
    <cellStyle name="Note 4 3 3 2" xfId="1950"/>
    <cellStyle name="Note 4 3 3 2 2" xfId="1951"/>
    <cellStyle name="Note 4 3 3 2 2 2" xfId="8517"/>
    <cellStyle name="Note 4 3 3 2 2 3" xfId="8516"/>
    <cellStyle name="Note 4 3 3 2 3" xfId="8518"/>
    <cellStyle name="Note 4 3 3 2 4" xfId="8515"/>
    <cellStyle name="Note 4 3 3 3" xfId="1952"/>
    <cellStyle name="Note 4 3 3 3 2" xfId="8520"/>
    <cellStyle name="Note 4 3 3 3 2 2" xfId="8521"/>
    <cellStyle name="Note 4 3 3 3 2 2 2" xfId="11808"/>
    <cellStyle name="Note 4 3 3 3 2 2 3" xfId="14559"/>
    <cellStyle name="Note 4 3 3 3 2 3" xfId="11809"/>
    <cellStyle name="Note 4 3 3 3 2 4" xfId="14558"/>
    <cellStyle name="Note 4 3 3 3 3" xfId="8522"/>
    <cellStyle name="Note 4 3 3 3 3 2" xfId="11807"/>
    <cellStyle name="Note 4 3 3 3 3 3" xfId="14560"/>
    <cellStyle name="Note 4 3 3 3 4" xfId="11810"/>
    <cellStyle name="Note 4 3 3 3 5" xfId="14557"/>
    <cellStyle name="Note 4 3 3 3 6" xfId="8519"/>
    <cellStyle name="Note 4 3 3 4" xfId="8523"/>
    <cellStyle name="Note 4 3 3 5" xfId="8514"/>
    <cellStyle name="Note 4 3 4" xfId="1953"/>
    <cellStyle name="Note 4 3 4 2" xfId="1954"/>
    <cellStyle name="Note 4 3 4 2 2" xfId="8526"/>
    <cellStyle name="Note 4 3 4 2 3" xfId="8525"/>
    <cellStyle name="Note 4 3 4 3" xfId="8527"/>
    <cellStyle name="Note 4 3 4 4" xfId="8524"/>
    <cellStyle name="Note 4 3 5" xfId="1955"/>
    <cellStyle name="Note 4 3 5 2" xfId="8529"/>
    <cellStyle name="Note 4 3 5 2 2" xfId="8530"/>
    <cellStyle name="Note 4 3 5 2 2 2" xfId="11799"/>
    <cellStyle name="Note 4 3 5 2 2 3" xfId="14563"/>
    <cellStyle name="Note 4 3 5 2 3" xfId="11800"/>
    <cellStyle name="Note 4 3 5 2 4" xfId="14562"/>
    <cellStyle name="Note 4 3 5 3" xfId="8531"/>
    <cellStyle name="Note 4 3 5 3 2" xfId="11798"/>
    <cellStyle name="Note 4 3 5 3 3" xfId="14564"/>
    <cellStyle name="Note 4 3 5 4" xfId="11801"/>
    <cellStyle name="Note 4 3 5 5" xfId="14561"/>
    <cellStyle name="Note 4 3 5 6" xfId="8528"/>
    <cellStyle name="Note 4 3 6" xfId="8532"/>
    <cellStyle name="Note 4 3 7" xfId="8491"/>
    <cellStyle name="Note 4 4" xfId="1956"/>
    <cellStyle name="Note 4 4 2" xfId="1957"/>
    <cellStyle name="Note 4 4 2 10" xfId="8534"/>
    <cellStyle name="Note 4 4 2 2" xfId="1958"/>
    <cellStyle name="Note 4 4 2 2 2" xfId="1959"/>
    <cellStyle name="Note 4 4 2 2 2 2" xfId="1960"/>
    <cellStyle name="Note 4 4 2 2 2 2 2" xfId="8538"/>
    <cellStyle name="Note 4 4 2 2 2 2 3" xfId="8537"/>
    <cellStyle name="Note 4 4 2 2 2 3" xfId="8539"/>
    <cellStyle name="Note 4 4 2 2 2 4" xfId="8536"/>
    <cellStyle name="Note 4 4 2 2 3" xfId="1961"/>
    <cellStyle name="Note 4 4 2 2 3 2" xfId="8541"/>
    <cellStyle name="Note 4 4 2 2 3 3" xfId="8540"/>
    <cellStyle name="Note 4 4 2 2 4" xfId="8542"/>
    <cellStyle name="Note 4 4 2 2 5" xfId="8535"/>
    <cellStyle name="Note 4 4 2 3" xfId="1962"/>
    <cellStyle name="Note 4 4 2 3 2" xfId="1963"/>
    <cellStyle name="Note 4 4 2 3 2 2" xfId="8545"/>
    <cellStyle name="Note 4 4 2 3 2 3" xfId="8544"/>
    <cellStyle name="Note 4 4 2 3 3" xfId="8546"/>
    <cellStyle name="Note 4 4 2 3 4" xfId="8543"/>
    <cellStyle name="Note 4 4 2 4" xfId="1964"/>
    <cellStyle name="Note 4 4 2 4 2" xfId="8548"/>
    <cellStyle name="Note 4 4 2 4 2 2" xfId="8549"/>
    <cellStyle name="Note 4 4 2 4 2 2 2" xfId="11780"/>
    <cellStyle name="Note 4 4 2 4 2 2 3" xfId="14568"/>
    <cellStyle name="Note 4 4 2 4 2 3" xfId="11781"/>
    <cellStyle name="Note 4 4 2 4 2 4" xfId="14567"/>
    <cellStyle name="Note 4 4 2 4 3" xfId="8550"/>
    <cellStyle name="Note 4 4 2 4 3 2" xfId="11779"/>
    <cellStyle name="Note 4 4 2 4 3 3" xfId="14569"/>
    <cellStyle name="Note 4 4 2 4 4" xfId="11782"/>
    <cellStyle name="Note 4 4 2 4 5" xfId="14566"/>
    <cellStyle name="Note 4 4 2 4 6" xfId="8547"/>
    <cellStyle name="Note 4 4 2 5" xfId="8551"/>
    <cellStyle name="Note 4 4 2 5 2" xfId="8552"/>
    <cellStyle name="Note 4 4 2 6" xfId="8553"/>
    <cellStyle name="Note 4 4 2 6 2" xfId="8554"/>
    <cellStyle name="Note 4 4 2 6 2 2" xfId="11775"/>
    <cellStyle name="Note 4 4 2 6 2 3" xfId="14571"/>
    <cellStyle name="Note 4 4 2 6 3" xfId="11776"/>
    <cellStyle name="Note 4 4 2 6 4" xfId="14570"/>
    <cellStyle name="Note 4 4 2 7" xfId="8555"/>
    <cellStyle name="Note 4 4 2 7 2" xfId="11774"/>
    <cellStyle name="Note 4 4 2 7 3" xfId="14572"/>
    <cellStyle name="Note 4 4 2 8" xfId="11795"/>
    <cellStyle name="Note 4 4 2 9" xfId="14565"/>
    <cellStyle name="Note 4 4 3" xfId="1965"/>
    <cellStyle name="Note 4 4 3 2" xfId="1966"/>
    <cellStyle name="Note 4 4 3 2 2" xfId="1967"/>
    <cellStyle name="Note 4 4 3 2 2 2" xfId="8559"/>
    <cellStyle name="Note 4 4 3 2 2 3" xfId="8558"/>
    <cellStyle name="Note 4 4 3 2 3" xfId="8560"/>
    <cellStyle name="Note 4 4 3 2 4" xfId="8557"/>
    <cellStyle name="Note 4 4 3 3" xfId="1968"/>
    <cellStyle name="Note 4 4 3 3 2" xfId="8562"/>
    <cellStyle name="Note 4 4 3 3 2 2" xfId="8563"/>
    <cellStyle name="Note 4 4 3 3 2 2 2" xfId="11766"/>
    <cellStyle name="Note 4 4 3 3 2 2 3" xfId="14575"/>
    <cellStyle name="Note 4 4 3 3 2 3" xfId="11767"/>
    <cellStyle name="Note 4 4 3 3 2 4" xfId="14574"/>
    <cellStyle name="Note 4 4 3 3 3" xfId="8564"/>
    <cellStyle name="Note 4 4 3 3 3 2" xfId="11765"/>
    <cellStyle name="Note 4 4 3 3 3 3" xfId="14576"/>
    <cellStyle name="Note 4 4 3 3 4" xfId="11768"/>
    <cellStyle name="Note 4 4 3 3 5" xfId="14573"/>
    <cellStyle name="Note 4 4 3 3 6" xfId="8561"/>
    <cellStyle name="Note 4 4 3 4" xfId="8565"/>
    <cellStyle name="Note 4 4 3 5" xfId="8556"/>
    <cellStyle name="Note 4 4 4" xfId="1969"/>
    <cellStyle name="Note 4 4 4 2" xfId="1970"/>
    <cellStyle name="Note 4 4 4 2 2" xfId="8568"/>
    <cellStyle name="Note 4 4 4 2 3" xfId="8567"/>
    <cellStyle name="Note 4 4 4 3" xfId="8569"/>
    <cellStyle name="Note 4 4 4 4" xfId="8566"/>
    <cellStyle name="Note 4 4 5" xfId="1971"/>
    <cellStyle name="Note 4 4 5 2" xfId="8571"/>
    <cellStyle name="Note 4 4 5 2 2" xfId="8572"/>
    <cellStyle name="Note 4 4 5 2 2 2" xfId="11757"/>
    <cellStyle name="Note 4 4 5 2 2 3" xfId="14579"/>
    <cellStyle name="Note 4 4 5 2 3" xfId="11758"/>
    <cellStyle name="Note 4 4 5 2 4" xfId="14578"/>
    <cellStyle name="Note 4 4 5 3" xfId="8573"/>
    <cellStyle name="Note 4 4 5 3 2" xfId="11756"/>
    <cellStyle name="Note 4 4 5 3 3" xfId="14580"/>
    <cellStyle name="Note 4 4 5 4" xfId="11759"/>
    <cellStyle name="Note 4 4 5 5" xfId="14577"/>
    <cellStyle name="Note 4 4 5 6" xfId="8570"/>
    <cellStyle name="Note 4 4 6" xfId="8574"/>
    <cellStyle name="Note 4 4 7" xfId="8533"/>
    <cellStyle name="Note 4 5" xfId="1972"/>
    <cellStyle name="Note 4 5 2" xfId="1973"/>
    <cellStyle name="Note 4 5 2 10" xfId="8576"/>
    <cellStyle name="Note 4 5 2 2" xfId="1974"/>
    <cellStyle name="Note 4 5 2 2 2" xfId="1975"/>
    <cellStyle name="Note 4 5 2 2 2 2" xfId="1976"/>
    <cellStyle name="Note 4 5 2 2 2 2 2" xfId="8580"/>
    <cellStyle name="Note 4 5 2 2 2 2 3" xfId="8579"/>
    <cellStyle name="Note 4 5 2 2 2 3" xfId="8581"/>
    <cellStyle name="Note 4 5 2 2 2 4" xfId="8578"/>
    <cellStyle name="Note 4 5 2 2 3" xfId="1977"/>
    <cellStyle name="Note 4 5 2 2 3 2" xfId="8583"/>
    <cellStyle name="Note 4 5 2 2 3 3" xfId="8582"/>
    <cellStyle name="Note 4 5 2 2 4" xfId="8584"/>
    <cellStyle name="Note 4 5 2 2 5" xfId="8577"/>
    <cellStyle name="Note 4 5 2 3" xfId="1978"/>
    <cellStyle name="Note 4 5 2 3 2" xfId="1979"/>
    <cellStyle name="Note 4 5 2 3 2 2" xfId="8587"/>
    <cellStyle name="Note 4 5 2 3 2 3" xfId="8586"/>
    <cellStyle name="Note 4 5 2 3 3" xfId="8588"/>
    <cellStyle name="Note 4 5 2 3 4" xfId="8585"/>
    <cellStyle name="Note 4 5 2 4" xfId="1980"/>
    <cellStyle name="Note 4 5 2 4 2" xfId="8590"/>
    <cellStyle name="Note 4 5 2 4 2 2" xfId="8591"/>
    <cellStyle name="Note 4 5 2 4 2 2 2" xfId="11738"/>
    <cellStyle name="Note 4 5 2 4 2 2 3" xfId="14584"/>
    <cellStyle name="Note 4 5 2 4 2 3" xfId="11739"/>
    <cellStyle name="Note 4 5 2 4 2 4" xfId="14583"/>
    <cellStyle name="Note 4 5 2 4 3" xfId="8592"/>
    <cellStyle name="Note 4 5 2 4 3 2" xfId="11737"/>
    <cellStyle name="Note 4 5 2 4 3 3" xfId="14585"/>
    <cellStyle name="Note 4 5 2 4 4" xfId="11740"/>
    <cellStyle name="Note 4 5 2 4 5" xfId="14582"/>
    <cellStyle name="Note 4 5 2 4 6" xfId="8589"/>
    <cellStyle name="Note 4 5 2 5" xfId="8593"/>
    <cellStyle name="Note 4 5 2 5 2" xfId="8594"/>
    <cellStyle name="Note 4 5 2 6" xfId="8595"/>
    <cellStyle name="Note 4 5 2 6 2" xfId="8596"/>
    <cellStyle name="Note 4 5 2 6 2 2" xfId="11629"/>
    <cellStyle name="Note 4 5 2 6 2 3" xfId="14587"/>
    <cellStyle name="Note 4 5 2 6 3" xfId="11734"/>
    <cellStyle name="Note 4 5 2 6 4" xfId="14586"/>
    <cellStyle name="Note 4 5 2 7" xfId="8597"/>
    <cellStyle name="Note 4 5 2 7 2" xfId="11628"/>
    <cellStyle name="Note 4 5 2 7 3" xfId="14588"/>
    <cellStyle name="Note 4 5 2 8" xfId="11753"/>
    <cellStyle name="Note 4 5 2 9" xfId="14581"/>
    <cellStyle name="Note 4 5 3" xfId="1981"/>
    <cellStyle name="Note 4 5 3 2" xfId="1982"/>
    <cellStyle name="Note 4 5 3 2 2" xfId="1983"/>
    <cellStyle name="Note 4 5 3 2 2 2" xfId="8601"/>
    <cellStyle name="Note 4 5 3 2 2 3" xfId="8600"/>
    <cellStyle name="Note 4 5 3 2 3" xfId="8602"/>
    <cellStyle name="Note 4 5 3 2 4" xfId="8599"/>
    <cellStyle name="Note 4 5 3 3" xfId="1984"/>
    <cellStyle name="Note 4 5 3 3 2" xfId="8604"/>
    <cellStyle name="Note 4 5 3 3 2 2" xfId="8605"/>
    <cellStyle name="Note 4 5 3 3 2 2 2" xfId="11620"/>
    <cellStyle name="Note 4 5 3 3 2 2 3" xfId="14591"/>
    <cellStyle name="Note 4 5 3 3 2 3" xfId="11621"/>
    <cellStyle name="Note 4 5 3 3 2 4" xfId="14590"/>
    <cellStyle name="Note 4 5 3 3 3" xfId="8606"/>
    <cellStyle name="Note 4 5 3 3 3 2" xfId="11619"/>
    <cellStyle name="Note 4 5 3 3 3 3" xfId="14592"/>
    <cellStyle name="Note 4 5 3 3 4" xfId="11622"/>
    <cellStyle name="Note 4 5 3 3 5" xfId="14589"/>
    <cellStyle name="Note 4 5 3 3 6" xfId="8603"/>
    <cellStyle name="Note 4 5 3 4" xfId="8607"/>
    <cellStyle name="Note 4 5 3 5" xfId="8598"/>
    <cellStyle name="Note 4 5 4" xfId="1985"/>
    <cellStyle name="Note 4 5 4 2" xfId="1986"/>
    <cellStyle name="Note 4 5 4 2 2" xfId="8610"/>
    <cellStyle name="Note 4 5 4 2 3" xfId="8609"/>
    <cellStyle name="Note 4 5 4 3" xfId="8611"/>
    <cellStyle name="Note 4 5 4 4" xfId="8608"/>
    <cellStyle name="Note 4 5 5" xfId="1987"/>
    <cellStyle name="Note 4 5 5 2" xfId="8613"/>
    <cellStyle name="Note 4 5 5 2 2" xfId="8614"/>
    <cellStyle name="Note 4 5 5 2 2 2" xfId="11599"/>
    <cellStyle name="Note 4 5 5 2 2 3" xfId="14595"/>
    <cellStyle name="Note 4 5 5 2 3" xfId="11600"/>
    <cellStyle name="Note 4 5 5 2 4" xfId="14594"/>
    <cellStyle name="Note 4 5 5 3" xfId="8615"/>
    <cellStyle name="Note 4 5 5 3 2" xfId="11598"/>
    <cellStyle name="Note 4 5 5 3 3" xfId="14596"/>
    <cellStyle name="Note 4 5 5 4" xfId="11613"/>
    <cellStyle name="Note 4 5 5 5" xfId="14593"/>
    <cellStyle name="Note 4 5 5 6" xfId="8612"/>
    <cellStyle name="Note 4 5 6" xfId="8616"/>
    <cellStyle name="Note 4 5 7" xfId="8575"/>
    <cellStyle name="Note 4 6" xfId="1988"/>
    <cellStyle name="Note 4 6 2" xfId="1989"/>
    <cellStyle name="Note 4 6 2 10" xfId="8618"/>
    <cellStyle name="Note 4 6 2 2" xfId="1990"/>
    <cellStyle name="Note 4 6 2 2 2" xfId="1991"/>
    <cellStyle name="Note 4 6 2 2 2 2" xfId="1992"/>
    <cellStyle name="Note 4 6 2 2 2 2 2" xfId="8622"/>
    <cellStyle name="Note 4 6 2 2 2 2 3" xfId="8621"/>
    <cellStyle name="Note 4 6 2 2 2 3" xfId="8623"/>
    <cellStyle name="Note 4 6 2 2 2 4" xfId="8620"/>
    <cellStyle name="Note 4 6 2 2 3" xfId="1993"/>
    <cellStyle name="Note 4 6 2 2 3 2" xfId="8625"/>
    <cellStyle name="Note 4 6 2 2 3 3" xfId="8624"/>
    <cellStyle name="Note 4 6 2 2 4" xfId="8626"/>
    <cellStyle name="Note 4 6 2 2 5" xfId="8619"/>
    <cellStyle name="Note 4 6 2 3" xfId="1994"/>
    <cellStyle name="Note 4 6 2 3 2" xfId="1995"/>
    <cellStyle name="Note 4 6 2 3 2 2" xfId="8629"/>
    <cellStyle name="Note 4 6 2 3 2 3" xfId="8628"/>
    <cellStyle name="Note 4 6 2 3 3" xfId="8630"/>
    <cellStyle name="Note 4 6 2 3 4" xfId="8627"/>
    <cellStyle name="Note 4 6 2 4" xfId="1996"/>
    <cellStyle name="Note 4 6 2 4 2" xfId="8632"/>
    <cellStyle name="Note 4 6 2 4 2 2" xfId="8633"/>
    <cellStyle name="Note 4 6 2 4 2 2 2" xfId="11580"/>
    <cellStyle name="Note 4 6 2 4 2 2 3" xfId="14600"/>
    <cellStyle name="Note 4 6 2 4 2 3" xfId="11581"/>
    <cellStyle name="Note 4 6 2 4 2 4" xfId="14599"/>
    <cellStyle name="Note 4 6 2 4 3" xfId="8634"/>
    <cellStyle name="Note 4 6 2 4 3 2" xfId="11579"/>
    <cellStyle name="Note 4 6 2 4 3 3" xfId="14601"/>
    <cellStyle name="Note 4 6 2 4 4" xfId="11582"/>
    <cellStyle name="Note 4 6 2 4 5" xfId="14598"/>
    <cellStyle name="Note 4 6 2 4 6" xfId="8631"/>
    <cellStyle name="Note 4 6 2 5" xfId="8635"/>
    <cellStyle name="Note 4 6 2 5 2" xfId="8636"/>
    <cellStyle name="Note 4 6 2 6" xfId="8637"/>
    <cellStyle name="Note 4 6 2 6 2" xfId="8638"/>
    <cellStyle name="Note 4 6 2 6 2 2" xfId="11575"/>
    <cellStyle name="Note 4 6 2 6 2 3" xfId="14603"/>
    <cellStyle name="Note 4 6 2 6 3" xfId="11576"/>
    <cellStyle name="Note 4 6 2 6 4" xfId="14602"/>
    <cellStyle name="Note 4 6 2 7" xfId="8639"/>
    <cellStyle name="Note 4 6 2 7 2" xfId="11574"/>
    <cellStyle name="Note 4 6 2 7 3" xfId="14604"/>
    <cellStyle name="Note 4 6 2 8" xfId="11595"/>
    <cellStyle name="Note 4 6 2 9" xfId="14597"/>
    <cellStyle name="Note 4 6 3" xfId="1997"/>
    <cellStyle name="Note 4 6 3 2" xfId="1998"/>
    <cellStyle name="Note 4 6 3 2 2" xfId="1999"/>
    <cellStyle name="Note 4 6 3 2 2 2" xfId="8643"/>
    <cellStyle name="Note 4 6 3 2 2 3" xfId="8642"/>
    <cellStyle name="Note 4 6 3 2 3" xfId="8644"/>
    <cellStyle name="Note 4 6 3 2 4" xfId="8641"/>
    <cellStyle name="Note 4 6 3 3" xfId="2000"/>
    <cellStyle name="Note 4 6 3 3 2" xfId="8646"/>
    <cellStyle name="Note 4 6 3 3 2 2" xfId="8647"/>
    <cellStyle name="Note 4 6 3 3 2 2 2" xfId="11566"/>
    <cellStyle name="Note 4 6 3 3 2 2 3" xfId="14607"/>
    <cellStyle name="Note 4 6 3 3 2 3" xfId="11567"/>
    <cellStyle name="Note 4 6 3 3 2 4" xfId="14606"/>
    <cellStyle name="Note 4 6 3 3 3" xfId="8648"/>
    <cellStyle name="Note 4 6 3 3 3 2" xfId="11565"/>
    <cellStyle name="Note 4 6 3 3 3 3" xfId="14608"/>
    <cellStyle name="Note 4 6 3 3 4" xfId="11568"/>
    <cellStyle name="Note 4 6 3 3 5" xfId="14605"/>
    <cellStyle name="Note 4 6 3 3 6" xfId="8645"/>
    <cellStyle name="Note 4 6 3 4" xfId="8649"/>
    <cellStyle name="Note 4 6 3 5" xfId="8640"/>
    <cellStyle name="Note 4 6 4" xfId="2001"/>
    <cellStyle name="Note 4 6 4 2" xfId="2002"/>
    <cellStyle name="Note 4 6 4 2 2" xfId="8652"/>
    <cellStyle name="Note 4 6 4 2 3" xfId="8651"/>
    <cellStyle name="Note 4 6 4 3" xfId="8653"/>
    <cellStyle name="Note 4 6 4 4" xfId="8650"/>
    <cellStyle name="Note 4 6 5" xfId="2003"/>
    <cellStyle name="Note 4 6 5 2" xfId="8655"/>
    <cellStyle name="Note 4 6 5 2 2" xfId="8656"/>
    <cellStyle name="Note 4 6 5 2 2 2" xfId="11557"/>
    <cellStyle name="Note 4 6 5 2 2 3" xfId="14611"/>
    <cellStyle name="Note 4 6 5 2 3" xfId="11558"/>
    <cellStyle name="Note 4 6 5 2 4" xfId="14610"/>
    <cellStyle name="Note 4 6 5 3" xfId="8657"/>
    <cellStyle name="Note 4 6 5 3 2" xfId="11556"/>
    <cellStyle name="Note 4 6 5 3 3" xfId="14612"/>
    <cellStyle name="Note 4 6 5 4" xfId="11559"/>
    <cellStyle name="Note 4 6 5 5" xfId="14609"/>
    <cellStyle name="Note 4 6 5 6" xfId="8654"/>
    <cellStyle name="Note 4 6 6" xfId="8658"/>
    <cellStyle name="Note 4 6 7" xfId="8617"/>
    <cellStyle name="Note 4 7" xfId="2004"/>
    <cellStyle name="Note 4 7 2" xfId="2005"/>
    <cellStyle name="Note 4 7 2 10" xfId="8660"/>
    <cellStyle name="Note 4 7 2 2" xfId="2006"/>
    <cellStyle name="Note 4 7 2 2 2" xfId="2007"/>
    <cellStyle name="Note 4 7 2 2 2 2" xfId="2008"/>
    <cellStyle name="Note 4 7 2 2 2 2 2" xfId="8664"/>
    <cellStyle name="Note 4 7 2 2 2 2 3" xfId="8663"/>
    <cellStyle name="Note 4 7 2 2 2 3" xfId="8665"/>
    <cellStyle name="Note 4 7 2 2 2 4" xfId="8662"/>
    <cellStyle name="Note 4 7 2 2 3" xfId="2009"/>
    <cellStyle name="Note 4 7 2 2 3 2" xfId="8667"/>
    <cellStyle name="Note 4 7 2 2 3 3" xfId="8666"/>
    <cellStyle name="Note 4 7 2 2 4" xfId="8668"/>
    <cellStyle name="Note 4 7 2 2 5" xfId="8661"/>
    <cellStyle name="Note 4 7 2 3" xfId="2010"/>
    <cellStyle name="Note 4 7 2 3 2" xfId="2011"/>
    <cellStyle name="Note 4 7 2 3 2 2" xfId="8671"/>
    <cellStyle name="Note 4 7 2 3 2 3" xfId="8670"/>
    <cellStyle name="Note 4 7 2 3 3" xfId="8672"/>
    <cellStyle name="Note 4 7 2 3 4" xfId="8669"/>
    <cellStyle name="Note 4 7 2 4" xfId="2012"/>
    <cellStyle name="Note 4 7 2 4 2" xfId="8674"/>
    <cellStyle name="Note 4 7 2 4 2 2" xfId="8675"/>
    <cellStyle name="Note 4 7 2 4 2 2 2" xfId="11538"/>
    <cellStyle name="Note 4 7 2 4 2 2 3" xfId="14616"/>
    <cellStyle name="Note 4 7 2 4 2 3" xfId="11539"/>
    <cellStyle name="Note 4 7 2 4 2 4" xfId="14615"/>
    <cellStyle name="Note 4 7 2 4 3" xfId="8676"/>
    <cellStyle name="Note 4 7 2 4 3 2" xfId="11537"/>
    <cellStyle name="Note 4 7 2 4 3 3" xfId="14617"/>
    <cellStyle name="Note 4 7 2 4 4" xfId="11540"/>
    <cellStyle name="Note 4 7 2 4 5" xfId="14614"/>
    <cellStyle name="Note 4 7 2 4 6" xfId="8673"/>
    <cellStyle name="Note 4 7 2 5" xfId="8677"/>
    <cellStyle name="Note 4 7 2 5 2" xfId="8678"/>
    <cellStyle name="Note 4 7 2 6" xfId="8679"/>
    <cellStyle name="Note 4 7 2 6 2" xfId="8680"/>
    <cellStyle name="Note 4 7 2 6 2 2" xfId="11533"/>
    <cellStyle name="Note 4 7 2 6 2 3" xfId="14619"/>
    <cellStyle name="Note 4 7 2 6 3" xfId="11534"/>
    <cellStyle name="Note 4 7 2 6 4" xfId="14618"/>
    <cellStyle name="Note 4 7 2 7" xfId="8681"/>
    <cellStyle name="Note 4 7 2 7 2" xfId="11532"/>
    <cellStyle name="Note 4 7 2 7 3" xfId="14620"/>
    <cellStyle name="Note 4 7 2 8" xfId="11553"/>
    <cellStyle name="Note 4 7 2 9" xfId="14613"/>
    <cellStyle name="Note 4 7 3" xfId="2013"/>
    <cellStyle name="Note 4 7 3 2" xfId="2014"/>
    <cellStyle name="Note 4 7 3 2 2" xfId="2015"/>
    <cellStyle name="Note 4 7 3 2 2 2" xfId="8685"/>
    <cellStyle name="Note 4 7 3 2 2 3" xfId="8684"/>
    <cellStyle name="Note 4 7 3 2 3" xfId="8686"/>
    <cellStyle name="Note 4 7 3 2 4" xfId="8683"/>
    <cellStyle name="Note 4 7 3 3" xfId="2016"/>
    <cellStyle name="Note 4 7 3 3 2" xfId="8688"/>
    <cellStyle name="Note 4 7 3 3 2 2" xfId="8689"/>
    <cellStyle name="Note 4 7 3 3 2 2 2" xfId="11524"/>
    <cellStyle name="Note 4 7 3 3 2 2 3" xfId="14623"/>
    <cellStyle name="Note 4 7 3 3 2 3" xfId="11525"/>
    <cellStyle name="Note 4 7 3 3 2 4" xfId="14622"/>
    <cellStyle name="Note 4 7 3 3 3" xfId="8690"/>
    <cellStyle name="Note 4 7 3 3 3 2" xfId="11523"/>
    <cellStyle name="Note 4 7 3 3 3 3" xfId="14624"/>
    <cellStyle name="Note 4 7 3 3 4" xfId="11526"/>
    <cellStyle name="Note 4 7 3 3 5" xfId="14621"/>
    <cellStyle name="Note 4 7 3 3 6" xfId="8687"/>
    <cellStyle name="Note 4 7 3 4" xfId="8691"/>
    <cellStyle name="Note 4 7 3 5" xfId="8682"/>
    <cellStyle name="Note 4 7 4" xfId="2017"/>
    <cellStyle name="Note 4 7 4 2" xfId="2018"/>
    <cellStyle name="Note 4 7 4 2 2" xfId="8694"/>
    <cellStyle name="Note 4 7 4 2 3" xfId="8693"/>
    <cellStyle name="Note 4 7 4 3" xfId="8695"/>
    <cellStyle name="Note 4 7 4 4" xfId="8692"/>
    <cellStyle name="Note 4 7 5" xfId="2019"/>
    <cellStyle name="Note 4 7 5 2" xfId="8697"/>
    <cellStyle name="Note 4 7 5 2 2" xfId="8698"/>
    <cellStyle name="Note 4 7 5 2 2 2" xfId="11515"/>
    <cellStyle name="Note 4 7 5 2 2 3" xfId="14627"/>
    <cellStyle name="Note 4 7 5 2 3" xfId="11516"/>
    <cellStyle name="Note 4 7 5 2 4" xfId="14626"/>
    <cellStyle name="Note 4 7 5 3" xfId="8699"/>
    <cellStyle name="Note 4 7 5 3 2" xfId="11514"/>
    <cellStyle name="Note 4 7 5 3 3" xfId="14628"/>
    <cellStyle name="Note 4 7 5 4" xfId="11517"/>
    <cellStyle name="Note 4 7 5 5" xfId="14625"/>
    <cellStyle name="Note 4 7 5 6" xfId="8696"/>
    <cellStyle name="Note 4 7 6" xfId="8700"/>
    <cellStyle name="Note 4 7 7" xfId="8659"/>
    <cellStyle name="Note 4 8" xfId="2020"/>
    <cellStyle name="Note 4 8 2" xfId="2021"/>
    <cellStyle name="Note 4 8 2 10" xfId="8702"/>
    <cellStyle name="Note 4 8 2 2" xfId="2022"/>
    <cellStyle name="Note 4 8 2 2 2" xfId="2023"/>
    <cellStyle name="Note 4 8 2 2 2 2" xfId="2024"/>
    <cellStyle name="Note 4 8 2 2 2 2 2" xfId="8706"/>
    <cellStyle name="Note 4 8 2 2 2 2 3" xfId="8705"/>
    <cellStyle name="Note 4 8 2 2 2 3" xfId="8707"/>
    <cellStyle name="Note 4 8 2 2 2 4" xfId="8704"/>
    <cellStyle name="Note 4 8 2 2 3" xfId="2025"/>
    <cellStyle name="Note 4 8 2 2 3 2" xfId="8709"/>
    <cellStyle name="Note 4 8 2 2 3 3" xfId="8708"/>
    <cellStyle name="Note 4 8 2 2 4" xfId="8710"/>
    <cellStyle name="Note 4 8 2 2 5" xfId="8703"/>
    <cellStyle name="Note 4 8 2 3" xfId="2026"/>
    <cellStyle name="Note 4 8 2 3 2" xfId="2027"/>
    <cellStyle name="Note 4 8 2 3 2 2" xfId="8713"/>
    <cellStyle name="Note 4 8 2 3 2 3" xfId="8712"/>
    <cellStyle name="Note 4 8 2 3 3" xfId="8714"/>
    <cellStyle name="Note 4 8 2 3 4" xfId="8711"/>
    <cellStyle name="Note 4 8 2 4" xfId="2028"/>
    <cellStyle name="Note 4 8 2 4 2" xfId="8716"/>
    <cellStyle name="Note 4 8 2 4 2 2" xfId="8717"/>
    <cellStyle name="Note 4 8 2 4 2 2 2" xfId="11496"/>
    <cellStyle name="Note 4 8 2 4 2 2 3" xfId="14632"/>
    <cellStyle name="Note 4 8 2 4 2 3" xfId="11497"/>
    <cellStyle name="Note 4 8 2 4 2 4" xfId="14631"/>
    <cellStyle name="Note 4 8 2 4 3" xfId="8718"/>
    <cellStyle name="Note 4 8 2 4 3 2" xfId="11495"/>
    <cellStyle name="Note 4 8 2 4 3 3" xfId="14633"/>
    <cellStyle name="Note 4 8 2 4 4" xfId="11498"/>
    <cellStyle name="Note 4 8 2 4 5" xfId="14630"/>
    <cellStyle name="Note 4 8 2 4 6" xfId="8715"/>
    <cellStyle name="Note 4 8 2 5" xfId="8719"/>
    <cellStyle name="Note 4 8 2 5 2" xfId="8720"/>
    <cellStyle name="Note 4 8 2 6" xfId="8721"/>
    <cellStyle name="Note 4 8 2 6 2" xfId="8722"/>
    <cellStyle name="Note 4 8 2 6 2 2" xfId="11491"/>
    <cellStyle name="Note 4 8 2 6 2 3" xfId="14635"/>
    <cellStyle name="Note 4 8 2 6 3" xfId="11492"/>
    <cellStyle name="Note 4 8 2 6 4" xfId="14634"/>
    <cellStyle name="Note 4 8 2 7" xfId="8723"/>
    <cellStyle name="Note 4 8 2 7 2" xfId="11490"/>
    <cellStyle name="Note 4 8 2 7 3" xfId="14636"/>
    <cellStyle name="Note 4 8 2 8" xfId="11511"/>
    <cellStyle name="Note 4 8 2 9" xfId="14629"/>
    <cellStyle name="Note 4 8 3" xfId="2029"/>
    <cellStyle name="Note 4 8 3 2" xfId="2030"/>
    <cellStyle name="Note 4 8 3 2 2" xfId="2031"/>
    <cellStyle name="Note 4 8 3 2 2 2" xfId="8727"/>
    <cellStyle name="Note 4 8 3 2 2 3" xfId="8726"/>
    <cellStyle name="Note 4 8 3 2 3" xfId="8728"/>
    <cellStyle name="Note 4 8 3 2 4" xfId="8725"/>
    <cellStyle name="Note 4 8 3 3" xfId="2032"/>
    <cellStyle name="Note 4 8 3 3 2" xfId="8730"/>
    <cellStyle name="Note 4 8 3 3 2 2" xfId="8731"/>
    <cellStyle name="Note 4 8 3 3 2 2 2" xfId="11482"/>
    <cellStyle name="Note 4 8 3 3 2 2 3" xfId="14638"/>
    <cellStyle name="Note 4 8 3 3 2 3" xfId="11483"/>
    <cellStyle name="Note 4 8 3 3 2 4" xfId="15811"/>
    <cellStyle name="Note 4 8 3 3 3" xfId="8732"/>
    <cellStyle name="Note 4 8 3 3 3 2" xfId="11481"/>
    <cellStyle name="Note 4 8 3 3 3 3" xfId="14639"/>
    <cellStyle name="Note 4 8 3 3 4" xfId="11484"/>
    <cellStyle name="Note 4 8 3 3 5" xfId="14637"/>
    <cellStyle name="Note 4 8 3 3 6" xfId="8729"/>
    <cellStyle name="Note 4 8 3 4" xfId="8733"/>
    <cellStyle name="Note 4 8 3 5" xfId="8724"/>
    <cellStyle name="Note 4 8 4" xfId="2033"/>
    <cellStyle name="Note 4 8 4 2" xfId="2034"/>
    <cellStyle name="Note 4 8 4 2 2" xfId="8736"/>
    <cellStyle name="Note 4 8 4 2 3" xfId="8735"/>
    <cellStyle name="Note 4 8 4 3" xfId="8737"/>
    <cellStyle name="Note 4 8 4 4" xfId="8734"/>
    <cellStyle name="Note 4 8 5" xfId="2035"/>
    <cellStyle name="Note 4 8 5 2" xfId="8739"/>
    <cellStyle name="Note 4 8 5 2 2" xfId="8740"/>
    <cellStyle name="Note 4 8 5 2 2 2" xfId="11473"/>
    <cellStyle name="Note 4 8 5 2 2 3" xfId="14642"/>
    <cellStyle name="Note 4 8 5 2 3" xfId="11474"/>
    <cellStyle name="Note 4 8 5 2 4" xfId="14641"/>
    <cellStyle name="Note 4 8 5 3" xfId="8741"/>
    <cellStyle name="Note 4 8 5 3 2" xfId="11472"/>
    <cellStyle name="Note 4 8 5 3 3" xfId="14643"/>
    <cellStyle name="Note 4 8 5 4" xfId="11475"/>
    <cellStyle name="Note 4 8 5 5" xfId="14640"/>
    <cellStyle name="Note 4 8 5 6" xfId="8738"/>
    <cellStyle name="Note 4 8 6" xfId="8742"/>
    <cellStyle name="Note 4 8 7" xfId="8701"/>
    <cellStyle name="Note 5" xfId="2036"/>
    <cellStyle name="Note 5 2" xfId="2037"/>
    <cellStyle name="Note 5 2 2" xfId="2038"/>
    <cellStyle name="Note 5 2 2 10" xfId="8744"/>
    <cellStyle name="Note 5 2 2 2" xfId="2039"/>
    <cellStyle name="Note 5 2 2 2 2" xfId="2040"/>
    <cellStyle name="Note 5 2 2 2 2 2" xfId="2041"/>
    <cellStyle name="Note 5 2 2 2 2 2 2" xfId="8748"/>
    <cellStyle name="Note 5 2 2 2 2 2 3" xfId="8747"/>
    <cellStyle name="Note 5 2 2 2 2 3" xfId="8749"/>
    <cellStyle name="Note 5 2 2 2 2 4" xfId="8746"/>
    <cellStyle name="Note 5 2 2 2 3" xfId="2042"/>
    <cellStyle name="Note 5 2 2 2 3 2" xfId="8751"/>
    <cellStyle name="Note 5 2 2 2 3 3" xfId="8750"/>
    <cellStyle name="Note 5 2 2 2 4" xfId="8752"/>
    <cellStyle name="Note 5 2 2 2 5" xfId="8745"/>
    <cellStyle name="Note 5 2 2 3" xfId="2043"/>
    <cellStyle name="Note 5 2 2 3 2" xfId="2044"/>
    <cellStyle name="Note 5 2 2 3 2 2" xfId="8755"/>
    <cellStyle name="Note 5 2 2 3 2 3" xfId="8754"/>
    <cellStyle name="Note 5 2 2 3 3" xfId="8756"/>
    <cellStyle name="Note 5 2 2 3 4" xfId="8753"/>
    <cellStyle name="Note 5 2 2 4" xfId="2045"/>
    <cellStyle name="Note 5 2 2 4 2" xfId="8758"/>
    <cellStyle name="Note 5 2 2 4 2 2" xfId="8759"/>
    <cellStyle name="Note 5 2 2 4 2 2 2" xfId="11454"/>
    <cellStyle name="Note 5 2 2 4 2 2 3" xfId="14647"/>
    <cellStyle name="Note 5 2 2 4 2 3" xfId="11455"/>
    <cellStyle name="Note 5 2 2 4 2 4" xfId="14646"/>
    <cellStyle name="Note 5 2 2 4 3" xfId="8760"/>
    <cellStyle name="Note 5 2 2 4 3 2" xfId="11453"/>
    <cellStyle name="Note 5 2 2 4 3 3" xfId="14648"/>
    <cellStyle name="Note 5 2 2 4 4" xfId="11456"/>
    <cellStyle name="Note 5 2 2 4 5" xfId="14645"/>
    <cellStyle name="Note 5 2 2 4 6" xfId="8757"/>
    <cellStyle name="Note 5 2 2 5" xfId="8761"/>
    <cellStyle name="Note 5 2 2 5 2" xfId="8762"/>
    <cellStyle name="Note 5 2 2 6" xfId="8763"/>
    <cellStyle name="Note 5 2 2 6 2" xfId="8764"/>
    <cellStyle name="Note 5 2 2 6 2 2" xfId="11449"/>
    <cellStyle name="Note 5 2 2 6 2 3" xfId="14650"/>
    <cellStyle name="Note 5 2 2 6 3" xfId="11450"/>
    <cellStyle name="Note 5 2 2 6 4" xfId="14649"/>
    <cellStyle name="Note 5 2 2 7" xfId="8765"/>
    <cellStyle name="Note 5 2 2 7 2" xfId="11448"/>
    <cellStyle name="Note 5 2 2 7 3" xfId="14651"/>
    <cellStyle name="Note 5 2 2 8" xfId="11469"/>
    <cellStyle name="Note 5 2 2 9" xfId="14644"/>
    <cellStyle name="Note 5 2 3" xfId="2046"/>
    <cellStyle name="Note 5 2 3 2" xfId="2047"/>
    <cellStyle name="Note 5 2 3 2 2" xfId="2048"/>
    <cellStyle name="Note 5 2 3 2 2 2" xfId="8769"/>
    <cellStyle name="Note 5 2 3 2 2 3" xfId="8768"/>
    <cellStyle name="Note 5 2 3 2 3" xfId="8770"/>
    <cellStyle name="Note 5 2 3 2 4" xfId="8767"/>
    <cellStyle name="Note 5 2 3 3" xfId="2049"/>
    <cellStyle name="Note 5 2 3 3 2" xfId="8772"/>
    <cellStyle name="Note 5 2 3 3 2 2" xfId="8773"/>
    <cellStyle name="Note 5 2 3 3 2 2 2" xfId="11440"/>
    <cellStyle name="Note 5 2 3 3 2 2 3" xfId="14654"/>
    <cellStyle name="Note 5 2 3 3 2 3" xfId="11441"/>
    <cellStyle name="Note 5 2 3 3 2 4" xfId="14653"/>
    <cellStyle name="Note 5 2 3 3 3" xfId="8774"/>
    <cellStyle name="Note 5 2 3 3 3 2" xfId="11439"/>
    <cellStyle name="Note 5 2 3 3 3 3" xfId="14655"/>
    <cellStyle name="Note 5 2 3 3 4" xfId="11442"/>
    <cellStyle name="Note 5 2 3 3 5" xfId="14652"/>
    <cellStyle name="Note 5 2 3 3 6" xfId="8771"/>
    <cellStyle name="Note 5 2 3 4" xfId="8775"/>
    <cellStyle name="Note 5 2 3 5" xfId="8766"/>
    <cellStyle name="Note 5 2 4" xfId="2050"/>
    <cellStyle name="Note 5 2 4 2" xfId="2051"/>
    <cellStyle name="Note 5 2 4 2 2" xfId="8778"/>
    <cellStyle name="Note 5 2 4 2 3" xfId="8777"/>
    <cellStyle name="Note 5 2 4 3" xfId="8779"/>
    <cellStyle name="Note 5 2 4 4" xfId="8776"/>
    <cellStyle name="Note 5 2 5" xfId="2052"/>
    <cellStyle name="Note 5 2 5 2" xfId="8781"/>
    <cellStyle name="Note 5 2 5 2 2" xfId="8782"/>
    <cellStyle name="Note 5 2 5 2 2 2" xfId="11431"/>
    <cellStyle name="Note 5 2 5 2 2 3" xfId="14658"/>
    <cellStyle name="Note 5 2 5 2 3" xfId="11432"/>
    <cellStyle name="Note 5 2 5 2 4" xfId="14657"/>
    <cellStyle name="Note 5 2 5 3" xfId="8783"/>
    <cellStyle name="Note 5 2 5 3 2" xfId="11430"/>
    <cellStyle name="Note 5 2 5 3 3" xfId="14659"/>
    <cellStyle name="Note 5 2 5 4" xfId="11433"/>
    <cellStyle name="Note 5 2 5 5" xfId="14656"/>
    <cellStyle name="Note 5 2 5 6" xfId="8780"/>
    <cellStyle name="Note 5 2 6" xfId="8784"/>
    <cellStyle name="Note 5 2 7" xfId="8743"/>
    <cellStyle name="Note 5 3" xfId="2053"/>
    <cellStyle name="Note 5 3 2" xfId="2054"/>
    <cellStyle name="Note 5 3 2 10" xfId="8786"/>
    <cellStyle name="Note 5 3 2 2" xfId="2055"/>
    <cellStyle name="Note 5 3 2 2 2" xfId="2056"/>
    <cellStyle name="Note 5 3 2 2 2 2" xfId="2057"/>
    <cellStyle name="Note 5 3 2 2 2 2 2" xfId="8790"/>
    <cellStyle name="Note 5 3 2 2 2 2 3" xfId="8789"/>
    <cellStyle name="Note 5 3 2 2 2 3" xfId="8791"/>
    <cellStyle name="Note 5 3 2 2 2 4" xfId="8788"/>
    <cellStyle name="Note 5 3 2 2 3" xfId="2058"/>
    <cellStyle name="Note 5 3 2 2 3 2" xfId="8793"/>
    <cellStyle name="Note 5 3 2 2 3 3" xfId="8792"/>
    <cellStyle name="Note 5 3 2 2 4" xfId="8794"/>
    <cellStyle name="Note 5 3 2 2 5" xfId="8787"/>
    <cellStyle name="Note 5 3 2 3" xfId="2059"/>
    <cellStyle name="Note 5 3 2 3 2" xfId="2060"/>
    <cellStyle name="Note 5 3 2 3 2 2" xfId="8797"/>
    <cellStyle name="Note 5 3 2 3 2 3" xfId="8796"/>
    <cellStyle name="Note 5 3 2 3 3" xfId="8798"/>
    <cellStyle name="Note 5 3 2 3 4" xfId="8795"/>
    <cellStyle name="Note 5 3 2 4" xfId="2061"/>
    <cellStyle name="Note 5 3 2 4 2" xfId="8800"/>
    <cellStyle name="Note 5 3 2 4 2 2" xfId="8801"/>
    <cellStyle name="Note 5 3 2 4 2 2 2" xfId="11412"/>
    <cellStyle name="Note 5 3 2 4 2 2 3" xfId="14663"/>
    <cellStyle name="Note 5 3 2 4 2 3" xfId="11413"/>
    <cellStyle name="Note 5 3 2 4 2 4" xfId="14662"/>
    <cellStyle name="Note 5 3 2 4 3" xfId="8802"/>
    <cellStyle name="Note 5 3 2 4 3 2" xfId="11411"/>
    <cellStyle name="Note 5 3 2 4 3 3" xfId="14664"/>
    <cellStyle name="Note 5 3 2 4 4" xfId="11414"/>
    <cellStyle name="Note 5 3 2 4 5" xfId="14661"/>
    <cellStyle name="Note 5 3 2 4 6" xfId="8799"/>
    <cellStyle name="Note 5 3 2 5" xfId="8803"/>
    <cellStyle name="Note 5 3 2 5 2" xfId="8804"/>
    <cellStyle name="Note 5 3 2 6" xfId="8805"/>
    <cellStyle name="Note 5 3 2 6 2" xfId="8806"/>
    <cellStyle name="Note 5 3 2 6 2 2" xfId="11407"/>
    <cellStyle name="Note 5 3 2 6 2 3" xfId="14666"/>
    <cellStyle name="Note 5 3 2 6 3" xfId="11408"/>
    <cellStyle name="Note 5 3 2 6 4" xfId="14665"/>
    <cellStyle name="Note 5 3 2 7" xfId="8807"/>
    <cellStyle name="Note 5 3 2 7 2" xfId="11406"/>
    <cellStyle name="Note 5 3 2 7 3" xfId="14667"/>
    <cellStyle name="Note 5 3 2 8" xfId="11427"/>
    <cellStyle name="Note 5 3 2 9" xfId="14660"/>
    <cellStyle name="Note 5 3 3" xfId="2062"/>
    <cellStyle name="Note 5 3 3 2" xfId="2063"/>
    <cellStyle name="Note 5 3 3 2 2" xfId="2064"/>
    <cellStyle name="Note 5 3 3 2 2 2" xfId="8811"/>
    <cellStyle name="Note 5 3 3 2 2 3" xfId="8810"/>
    <cellStyle name="Note 5 3 3 2 3" xfId="8812"/>
    <cellStyle name="Note 5 3 3 2 4" xfId="8809"/>
    <cellStyle name="Note 5 3 3 3" xfId="2065"/>
    <cellStyle name="Note 5 3 3 3 2" xfId="8814"/>
    <cellStyle name="Note 5 3 3 3 2 2" xfId="8815"/>
    <cellStyle name="Note 5 3 3 3 2 2 2" xfId="11398"/>
    <cellStyle name="Note 5 3 3 3 2 2 3" xfId="14670"/>
    <cellStyle name="Note 5 3 3 3 2 3" xfId="11399"/>
    <cellStyle name="Note 5 3 3 3 2 4" xfId="14669"/>
    <cellStyle name="Note 5 3 3 3 3" xfId="8816"/>
    <cellStyle name="Note 5 3 3 3 3 2" xfId="11397"/>
    <cellStyle name="Note 5 3 3 3 3 3" xfId="14671"/>
    <cellStyle name="Note 5 3 3 3 4" xfId="11400"/>
    <cellStyle name="Note 5 3 3 3 5" xfId="14668"/>
    <cellStyle name="Note 5 3 3 3 6" xfId="8813"/>
    <cellStyle name="Note 5 3 3 4" xfId="8817"/>
    <cellStyle name="Note 5 3 3 5" xfId="8808"/>
    <cellStyle name="Note 5 3 4" xfId="2066"/>
    <cellStyle name="Note 5 3 4 2" xfId="2067"/>
    <cellStyle name="Note 5 3 4 2 2" xfId="8820"/>
    <cellStyle name="Note 5 3 4 2 3" xfId="8819"/>
    <cellStyle name="Note 5 3 4 3" xfId="8821"/>
    <cellStyle name="Note 5 3 4 4" xfId="8818"/>
    <cellStyle name="Note 5 3 5" xfId="2068"/>
    <cellStyle name="Note 5 3 5 2" xfId="8823"/>
    <cellStyle name="Note 5 3 5 2 2" xfId="8824"/>
    <cellStyle name="Note 5 3 5 2 2 2" xfId="11389"/>
    <cellStyle name="Note 5 3 5 2 2 3" xfId="14674"/>
    <cellStyle name="Note 5 3 5 2 3" xfId="11390"/>
    <cellStyle name="Note 5 3 5 2 4" xfId="14673"/>
    <cellStyle name="Note 5 3 5 3" xfId="8825"/>
    <cellStyle name="Note 5 3 5 3 2" xfId="11388"/>
    <cellStyle name="Note 5 3 5 3 3" xfId="14675"/>
    <cellStyle name="Note 5 3 5 4" xfId="11391"/>
    <cellStyle name="Note 5 3 5 5" xfId="14672"/>
    <cellStyle name="Note 5 3 5 6" xfId="8822"/>
    <cellStyle name="Note 5 3 6" xfId="8826"/>
    <cellStyle name="Note 5 3 7" xfId="8785"/>
    <cellStyle name="Note 5 4" xfId="2069"/>
    <cellStyle name="Note 5 4 2" xfId="2070"/>
    <cellStyle name="Note 5 4 2 10" xfId="8828"/>
    <cellStyle name="Note 5 4 2 2" xfId="2071"/>
    <cellStyle name="Note 5 4 2 2 2" xfId="2072"/>
    <cellStyle name="Note 5 4 2 2 2 2" xfId="2073"/>
    <cellStyle name="Note 5 4 2 2 2 2 2" xfId="8832"/>
    <cellStyle name="Note 5 4 2 2 2 2 3" xfId="8831"/>
    <cellStyle name="Note 5 4 2 2 2 3" xfId="8833"/>
    <cellStyle name="Note 5 4 2 2 2 4" xfId="8830"/>
    <cellStyle name="Note 5 4 2 2 3" xfId="2074"/>
    <cellStyle name="Note 5 4 2 2 3 2" xfId="8835"/>
    <cellStyle name="Note 5 4 2 2 3 3" xfId="8834"/>
    <cellStyle name="Note 5 4 2 2 4" xfId="8836"/>
    <cellStyle name="Note 5 4 2 2 5" xfId="8829"/>
    <cellStyle name="Note 5 4 2 3" xfId="2075"/>
    <cellStyle name="Note 5 4 2 3 2" xfId="2076"/>
    <cellStyle name="Note 5 4 2 3 2 2" xfId="8839"/>
    <cellStyle name="Note 5 4 2 3 2 3" xfId="8838"/>
    <cellStyle name="Note 5 4 2 3 3" xfId="8840"/>
    <cellStyle name="Note 5 4 2 3 4" xfId="8837"/>
    <cellStyle name="Note 5 4 2 4" xfId="2077"/>
    <cellStyle name="Note 5 4 2 4 2" xfId="8842"/>
    <cellStyle name="Note 5 4 2 4 2 2" xfId="8843"/>
    <cellStyle name="Note 5 4 2 4 2 2 2" xfId="11370"/>
    <cellStyle name="Note 5 4 2 4 2 2 3" xfId="14679"/>
    <cellStyle name="Note 5 4 2 4 2 3" xfId="11371"/>
    <cellStyle name="Note 5 4 2 4 2 4" xfId="14678"/>
    <cellStyle name="Note 5 4 2 4 3" xfId="8844"/>
    <cellStyle name="Note 5 4 2 4 3 2" xfId="11369"/>
    <cellStyle name="Note 5 4 2 4 3 3" xfId="14680"/>
    <cellStyle name="Note 5 4 2 4 4" xfId="11372"/>
    <cellStyle name="Note 5 4 2 4 5" xfId="14677"/>
    <cellStyle name="Note 5 4 2 4 6" xfId="8841"/>
    <cellStyle name="Note 5 4 2 5" xfId="8845"/>
    <cellStyle name="Note 5 4 2 5 2" xfId="8846"/>
    <cellStyle name="Note 5 4 2 6" xfId="8847"/>
    <cellStyle name="Note 5 4 2 6 2" xfId="8848"/>
    <cellStyle name="Note 5 4 2 6 2 2" xfId="11365"/>
    <cellStyle name="Note 5 4 2 6 2 3" xfId="14682"/>
    <cellStyle name="Note 5 4 2 6 3" xfId="11366"/>
    <cellStyle name="Note 5 4 2 6 4" xfId="14681"/>
    <cellStyle name="Note 5 4 2 7" xfId="8849"/>
    <cellStyle name="Note 5 4 2 7 2" xfId="11364"/>
    <cellStyle name="Note 5 4 2 7 3" xfId="14683"/>
    <cellStyle name="Note 5 4 2 8" xfId="11385"/>
    <cellStyle name="Note 5 4 2 9" xfId="14676"/>
    <cellStyle name="Note 5 4 3" xfId="2078"/>
    <cellStyle name="Note 5 4 3 2" xfId="2079"/>
    <cellStyle name="Note 5 4 3 2 2" xfId="2080"/>
    <cellStyle name="Note 5 4 3 2 2 2" xfId="8853"/>
    <cellStyle name="Note 5 4 3 2 2 3" xfId="8852"/>
    <cellStyle name="Note 5 4 3 2 3" xfId="8854"/>
    <cellStyle name="Note 5 4 3 2 4" xfId="8851"/>
    <cellStyle name="Note 5 4 3 3" xfId="2081"/>
    <cellStyle name="Note 5 4 3 3 2" xfId="8856"/>
    <cellStyle name="Note 5 4 3 3 2 2" xfId="8857"/>
    <cellStyle name="Note 5 4 3 3 2 2 2" xfId="11356"/>
    <cellStyle name="Note 5 4 3 3 2 2 3" xfId="14686"/>
    <cellStyle name="Note 5 4 3 3 2 3" xfId="11357"/>
    <cellStyle name="Note 5 4 3 3 2 4" xfId="14685"/>
    <cellStyle name="Note 5 4 3 3 3" xfId="8858"/>
    <cellStyle name="Note 5 4 3 3 3 2" xfId="11355"/>
    <cellStyle name="Note 5 4 3 3 3 3" xfId="14687"/>
    <cellStyle name="Note 5 4 3 3 4" xfId="11358"/>
    <cellStyle name="Note 5 4 3 3 5" xfId="14684"/>
    <cellStyle name="Note 5 4 3 3 6" xfId="8855"/>
    <cellStyle name="Note 5 4 3 4" xfId="8859"/>
    <cellStyle name="Note 5 4 3 5" xfId="8850"/>
    <cellStyle name="Note 5 4 4" xfId="2082"/>
    <cellStyle name="Note 5 4 4 2" xfId="2083"/>
    <cellStyle name="Note 5 4 4 2 2" xfId="8862"/>
    <cellStyle name="Note 5 4 4 2 3" xfId="8861"/>
    <cellStyle name="Note 5 4 4 3" xfId="8863"/>
    <cellStyle name="Note 5 4 4 4" xfId="8860"/>
    <cellStyle name="Note 5 4 5" xfId="2084"/>
    <cellStyle name="Note 5 4 5 2" xfId="8865"/>
    <cellStyle name="Note 5 4 5 2 2" xfId="8866"/>
    <cellStyle name="Note 5 4 5 2 2 2" xfId="11347"/>
    <cellStyle name="Note 5 4 5 2 2 3" xfId="14690"/>
    <cellStyle name="Note 5 4 5 2 3" xfId="11348"/>
    <cellStyle name="Note 5 4 5 2 4" xfId="14689"/>
    <cellStyle name="Note 5 4 5 3" xfId="8867"/>
    <cellStyle name="Note 5 4 5 3 2" xfId="11346"/>
    <cellStyle name="Note 5 4 5 3 3" xfId="14691"/>
    <cellStyle name="Note 5 4 5 4" xfId="11349"/>
    <cellStyle name="Note 5 4 5 5" xfId="14688"/>
    <cellStyle name="Note 5 4 5 6" xfId="8864"/>
    <cellStyle name="Note 5 4 6" xfId="8868"/>
    <cellStyle name="Note 5 4 7" xfId="8827"/>
    <cellStyle name="Note 5 5" xfId="2085"/>
    <cellStyle name="Note 5 5 2" xfId="2086"/>
    <cellStyle name="Note 5 5 2 10" xfId="8870"/>
    <cellStyle name="Note 5 5 2 2" xfId="2087"/>
    <cellStyle name="Note 5 5 2 2 2" xfId="2088"/>
    <cellStyle name="Note 5 5 2 2 2 2" xfId="2089"/>
    <cellStyle name="Note 5 5 2 2 2 2 2" xfId="8874"/>
    <cellStyle name="Note 5 5 2 2 2 2 3" xfId="8873"/>
    <cellStyle name="Note 5 5 2 2 2 3" xfId="8875"/>
    <cellStyle name="Note 5 5 2 2 2 4" xfId="8872"/>
    <cellStyle name="Note 5 5 2 2 3" xfId="2090"/>
    <cellStyle name="Note 5 5 2 2 3 2" xfId="8877"/>
    <cellStyle name="Note 5 5 2 2 3 3" xfId="8876"/>
    <cellStyle name="Note 5 5 2 2 4" xfId="8878"/>
    <cellStyle name="Note 5 5 2 2 5" xfId="8871"/>
    <cellStyle name="Note 5 5 2 3" xfId="2091"/>
    <cellStyle name="Note 5 5 2 3 2" xfId="2092"/>
    <cellStyle name="Note 5 5 2 3 2 2" xfId="8881"/>
    <cellStyle name="Note 5 5 2 3 2 3" xfId="8880"/>
    <cellStyle name="Note 5 5 2 3 3" xfId="8882"/>
    <cellStyle name="Note 5 5 2 3 4" xfId="8879"/>
    <cellStyle name="Note 5 5 2 4" xfId="2093"/>
    <cellStyle name="Note 5 5 2 4 2" xfId="8884"/>
    <cellStyle name="Note 5 5 2 4 2 2" xfId="8885"/>
    <cellStyle name="Note 5 5 2 4 2 2 2" xfId="11328"/>
    <cellStyle name="Note 5 5 2 4 2 2 3" xfId="14695"/>
    <cellStyle name="Note 5 5 2 4 2 3" xfId="11329"/>
    <cellStyle name="Note 5 5 2 4 2 4" xfId="14694"/>
    <cellStyle name="Note 5 5 2 4 3" xfId="8886"/>
    <cellStyle name="Note 5 5 2 4 3 2" xfId="11327"/>
    <cellStyle name="Note 5 5 2 4 3 3" xfId="14696"/>
    <cellStyle name="Note 5 5 2 4 4" xfId="11330"/>
    <cellStyle name="Note 5 5 2 4 5" xfId="14693"/>
    <cellStyle name="Note 5 5 2 4 6" xfId="8883"/>
    <cellStyle name="Note 5 5 2 5" xfId="8887"/>
    <cellStyle name="Note 5 5 2 5 2" xfId="8888"/>
    <cellStyle name="Note 5 5 2 6" xfId="8889"/>
    <cellStyle name="Note 5 5 2 6 2" xfId="8890"/>
    <cellStyle name="Note 5 5 2 6 2 2" xfId="11323"/>
    <cellStyle name="Note 5 5 2 6 2 3" xfId="14698"/>
    <cellStyle name="Note 5 5 2 6 3" xfId="11324"/>
    <cellStyle name="Note 5 5 2 6 4" xfId="14697"/>
    <cellStyle name="Note 5 5 2 7" xfId="8891"/>
    <cellStyle name="Note 5 5 2 7 2" xfId="11322"/>
    <cellStyle name="Note 5 5 2 7 3" xfId="14699"/>
    <cellStyle name="Note 5 5 2 8" xfId="11343"/>
    <cellStyle name="Note 5 5 2 9" xfId="14692"/>
    <cellStyle name="Note 5 5 3" xfId="2094"/>
    <cellStyle name="Note 5 5 3 2" xfId="2095"/>
    <cellStyle name="Note 5 5 3 2 2" xfId="2096"/>
    <cellStyle name="Note 5 5 3 2 2 2" xfId="8895"/>
    <cellStyle name="Note 5 5 3 2 2 3" xfId="8894"/>
    <cellStyle name="Note 5 5 3 2 3" xfId="8896"/>
    <cellStyle name="Note 5 5 3 2 4" xfId="8893"/>
    <cellStyle name="Note 5 5 3 3" xfId="2097"/>
    <cellStyle name="Note 5 5 3 3 2" xfId="8898"/>
    <cellStyle name="Note 5 5 3 3 2 2" xfId="8899"/>
    <cellStyle name="Note 5 5 3 3 2 2 2" xfId="11314"/>
    <cellStyle name="Note 5 5 3 3 2 2 3" xfId="14702"/>
    <cellStyle name="Note 5 5 3 3 2 3" xfId="11315"/>
    <cellStyle name="Note 5 5 3 3 2 4" xfId="14701"/>
    <cellStyle name="Note 5 5 3 3 3" xfId="8900"/>
    <cellStyle name="Note 5 5 3 3 3 2" xfId="11313"/>
    <cellStyle name="Note 5 5 3 3 3 3" xfId="14703"/>
    <cellStyle name="Note 5 5 3 3 4" xfId="11316"/>
    <cellStyle name="Note 5 5 3 3 5" xfId="14700"/>
    <cellStyle name="Note 5 5 3 3 6" xfId="8897"/>
    <cellStyle name="Note 5 5 3 4" xfId="8901"/>
    <cellStyle name="Note 5 5 3 5" xfId="8892"/>
    <cellStyle name="Note 5 5 4" xfId="2098"/>
    <cellStyle name="Note 5 5 4 2" xfId="2099"/>
    <cellStyle name="Note 5 5 4 2 2" xfId="8904"/>
    <cellStyle name="Note 5 5 4 2 3" xfId="8903"/>
    <cellStyle name="Note 5 5 4 3" xfId="8905"/>
    <cellStyle name="Note 5 5 4 4" xfId="8902"/>
    <cellStyle name="Note 5 5 5" xfId="2100"/>
    <cellStyle name="Note 5 5 5 2" xfId="8907"/>
    <cellStyle name="Note 5 5 5 2 2" xfId="8908"/>
    <cellStyle name="Note 5 5 5 2 2 2" xfId="11305"/>
    <cellStyle name="Note 5 5 5 2 2 3" xfId="14706"/>
    <cellStyle name="Note 5 5 5 2 3" xfId="11306"/>
    <cellStyle name="Note 5 5 5 2 4" xfId="14705"/>
    <cellStyle name="Note 5 5 5 3" xfId="8909"/>
    <cellStyle name="Note 5 5 5 3 2" xfId="11304"/>
    <cellStyle name="Note 5 5 5 3 3" xfId="14707"/>
    <cellStyle name="Note 5 5 5 4" xfId="11307"/>
    <cellStyle name="Note 5 5 5 5" xfId="14704"/>
    <cellStyle name="Note 5 5 5 6" xfId="8906"/>
    <cellStyle name="Note 5 5 6" xfId="8910"/>
    <cellStyle name="Note 5 5 7" xfId="8869"/>
    <cellStyle name="Note 5 6" xfId="2101"/>
    <cellStyle name="Note 5 6 2" xfId="2102"/>
    <cellStyle name="Note 5 6 2 10" xfId="8912"/>
    <cellStyle name="Note 5 6 2 2" xfId="2103"/>
    <cellStyle name="Note 5 6 2 2 2" xfId="2104"/>
    <cellStyle name="Note 5 6 2 2 2 2" xfId="2105"/>
    <cellStyle name="Note 5 6 2 2 2 2 2" xfId="8916"/>
    <cellStyle name="Note 5 6 2 2 2 2 3" xfId="8915"/>
    <cellStyle name="Note 5 6 2 2 2 3" xfId="8917"/>
    <cellStyle name="Note 5 6 2 2 2 4" xfId="8914"/>
    <cellStyle name="Note 5 6 2 2 3" xfId="2106"/>
    <cellStyle name="Note 5 6 2 2 3 2" xfId="8919"/>
    <cellStyle name="Note 5 6 2 2 3 3" xfId="8918"/>
    <cellStyle name="Note 5 6 2 2 4" xfId="8920"/>
    <cellStyle name="Note 5 6 2 2 5" xfId="8913"/>
    <cellStyle name="Note 5 6 2 3" xfId="2107"/>
    <cellStyle name="Note 5 6 2 3 2" xfId="2108"/>
    <cellStyle name="Note 5 6 2 3 2 2" xfId="8923"/>
    <cellStyle name="Note 5 6 2 3 2 3" xfId="8922"/>
    <cellStyle name="Note 5 6 2 3 3" xfId="8924"/>
    <cellStyle name="Note 5 6 2 3 4" xfId="8921"/>
    <cellStyle name="Note 5 6 2 4" xfId="2109"/>
    <cellStyle name="Note 5 6 2 4 2" xfId="8926"/>
    <cellStyle name="Note 5 6 2 4 2 2" xfId="8927"/>
    <cellStyle name="Note 5 6 2 4 2 2 2" xfId="11286"/>
    <cellStyle name="Note 5 6 2 4 2 2 3" xfId="14711"/>
    <cellStyle name="Note 5 6 2 4 2 3" xfId="11287"/>
    <cellStyle name="Note 5 6 2 4 2 4" xfId="14710"/>
    <cellStyle name="Note 5 6 2 4 3" xfId="8928"/>
    <cellStyle name="Note 5 6 2 4 3 2" xfId="11285"/>
    <cellStyle name="Note 5 6 2 4 3 3" xfId="14712"/>
    <cellStyle name="Note 5 6 2 4 4" xfId="11288"/>
    <cellStyle name="Note 5 6 2 4 5" xfId="14709"/>
    <cellStyle name="Note 5 6 2 4 6" xfId="8925"/>
    <cellStyle name="Note 5 6 2 5" xfId="8929"/>
    <cellStyle name="Note 5 6 2 5 2" xfId="8930"/>
    <cellStyle name="Note 5 6 2 6" xfId="8931"/>
    <cellStyle name="Note 5 6 2 6 2" xfId="8932"/>
    <cellStyle name="Note 5 6 2 6 2 2" xfId="11281"/>
    <cellStyle name="Note 5 6 2 6 2 3" xfId="14714"/>
    <cellStyle name="Note 5 6 2 6 3" xfId="11282"/>
    <cellStyle name="Note 5 6 2 6 4" xfId="14713"/>
    <cellStyle name="Note 5 6 2 7" xfId="8933"/>
    <cellStyle name="Note 5 6 2 7 2" xfId="11280"/>
    <cellStyle name="Note 5 6 2 7 3" xfId="14715"/>
    <cellStyle name="Note 5 6 2 8" xfId="11301"/>
    <cellStyle name="Note 5 6 2 9" xfId="14708"/>
    <cellStyle name="Note 5 6 3" xfId="2110"/>
    <cellStyle name="Note 5 6 3 2" xfId="2111"/>
    <cellStyle name="Note 5 6 3 2 2" xfId="2112"/>
    <cellStyle name="Note 5 6 3 2 2 2" xfId="8937"/>
    <cellStyle name="Note 5 6 3 2 2 3" xfId="8936"/>
    <cellStyle name="Note 5 6 3 2 3" xfId="8938"/>
    <cellStyle name="Note 5 6 3 2 4" xfId="8935"/>
    <cellStyle name="Note 5 6 3 3" xfId="2113"/>
    <cellStyle name="Note 5 6 3 3 2" xfId="8940"/>
    <cellStyle name="Note 5 6 3 3 2 2" xfId="8941"/>
    <cellStyle name="Note 5 6 3 3 2 2 2" xfId="11272"/>
    <cellStyle name="Note 5 6 3 3 2 2 3" xfId="14718"/>
    <cellStyle name="Note 5 6 3 3 2 3" xfId="11273"/>
    <cellStyle name="Note 5 6 3 3 2 4" xfId="14717"/>
    <cellStyle name="Note 5 6 3 3 3" xfId="8942"/>
    <cellStyle name="Note 5 6 3 3 3 2" xfId="11271"/>
    <cellStyle name="Note 5 6 3 3 3 3" xfId="14719"/>
    <cellStyle name="Note 5 6 3 3 4" xfId="11274"/>
    <cellStyle name="Note 5 6 3 3 5" xfId="14716"/>
    <cellStyle name="Note 5 6 3 3 6" xfId="8939"/>
    <cellStyle name="Note 5 6 3 4" xfId="8943"/>
    <cellStyle name="Note 5 6 3 5" xfId="8934"/>
    <cellStyle name="Note 5 6 4" xfId="2114"/>
    <cellStyle name="Note 5 6 4 2" xfId="2115"/>
    <cellStyle name="Note 5 6 4 2 2" xfId="8946"/>
    <cellStyle name="Note 5 6 4 2 3" xfId="8945"/>
    <cellStyle name="Note 5 6 4 3" xfId="8947"/>
    <cellStyle name="Note 5 6 4 4" xfId="8944"/>
    <cellStyle name="Note 5 6 5" xfId="2116"/>
    <cellStyle name="Note 5 6 5 2" xfId="8949"/>
    <cellStyle name="Note 5 6 5 2 2" xfId="8950"/>
    <cellStyle name="Note 5 6 5 2 2 2" xfId="11263"/>
    <cellStyle name="Note 5 6 5 2 2 3" xfId="14722"/>
    <cellStyle name="Note 5 6 5 2 3" xfId="11264"/>
    <cellStyle name="Note 5 6 5 2 4" xfId="14721"/>
    <cellStyle name="Note 5 6 5 3" xfId="8951"/>
    <cellStyle name="Note 5 6 5 3 2" xfId="11262"/>
    <cellStyle name="Note 5 6 5 3 3" xfId="14723"/>
    <cellStyle name="Note 5 6 5 4" xfId="11265"/>
    <cellStyle name="Note 5 6 5 5" xfId="14720"/>
    <cellStyle name="Note 5 6 5 6" xfId="8948"/>
    <cellStyle name="Note 5 6 6" xfId="8952"/>
    <cellStyle name="Note 5 6 7" xfId="8911"/>
    <cellStyle name="Note 5 7" xfId="2117"/>
    <cellStyle name="Note 5 7 2" xfId="2118"/>
    <cellStyle name="Note 5 7 2 10" xfId="8954"/>
    <cellStyle name="Note 5 7 2 2" xfId="2119"/>
    <cellStyle name="Note 5 7 2 2 2" xfId="2120"/>
    <cellStyle name="Note 5 7 2 2 2 2" xfId="2121"/>
    <cellStyle name="Note 5 7 2 2 2 2 2" xfId="8958"/>
    <cellStyle name="Note 5 7 2 2 2 2 3" xfId="8957"/>
    <cellStyle name="Note 5 7 2 2 2 3" xfId="8959"/>
    <cellStyle name="Note 5 7 2 2 2 4" xfId="8956"/>
    <cellStyle name="Note 5 7 2 2 3" xfId="2122"/>
    <cellStyle name="Note 5 7 2 2 3 2" xfId="8961"/>
    <cellStyle name="Note 5 7 2 2 3 3" xfId="8960"/>
    <cellStyle name="Note 5 7 2 2 4" xfId="8962"/>
    <cellStyle name="Note 5 7 2 2 5" xfId="8955"/>
    <cellStyle name="Note 5 7 2 3" xfId="2123"/>
    <cellStyle name="Note 5 7 2 3 2" xfId="2124"/>
    <cellStyle name="Note 5 7 2 3 2 2" xfId="8965"/>
    <cellStyle name="Note 5 7 2 3 2 3" xfId="8964"/>
    <cellStyle name="Note 5 7 2 3 3" xfId="8966"/>
    <cellStyle name="Note 5 7 2 3 4" xfId="8963"/>
    <cellStyle name="Note 5 7 2 4" xfId="2125"/>
    <cellStyle name="Note 5 7 2 4 2" xfId="8968"/>
    <cellStyle name="Note 5 7 2 4 2 2" xfId="8969"/>
    <cellStyle name="Note 5 7 2 4 2 2 2" xfId="11244"/>
    <cellStyle name="Note 5 7 2 4 2 2 3" xfId="14727"/>
    <cellStyle name="Note 5 7 2 4 2 3" xfId="11245"/>
    <cellStyle name="Note 5 7 2 4 2 4" xfId="14726"/>
    <cellStyle name="Note 5 7 2 4 3" xfId="8970"/>
    <cellStyle name="Note 5 7 2 4 3 2" xfId="11243"/>
    <cellStyle name="Note 5 7 2 4 3 3" xfId="14728"/>
    <cellStyle name="Note 5 7 2 4 4" xfId="11246"/>
    <cellStyle name="Note 5 7 2 4 5" xfId="14725"/>
    <cellStyle name="Note 5 7 2 4 6" xfId="8967"/>
    <cellStyle name="Note 5 7 2 5" xfId="8971"/>
    <cellStyle name="Note 5 7 2 5 2" xfId="8972"/>
    <cellStyle name="Note 5 7 2 6" xfId="8973"/>
    <cellStyle name="Note 5 7 2 6 2" xfId="8974"/>
    <cellStyle name="Note 5 7 2 6 2 2" xfId="11239"/>
    <cellStyle name="Note 5 7 2 6 2 3" xfId="14730"/>
    <cellStyle name="Note 5 7 2 6 3" xfId="11240"/>
    <cellStyle name="Note 5 7 2 6 4" xfId="14729"/>
    <cellStyle name="Note 5 7 2 7" xfId="8975"/>
    <cellStyle name="Note 5 7 2 7 2" xfId="11238"/>
    <cellStyle name="Note 5 7 2 7 3" xfId="14731"/>
    <cellStyle name="Note 5 7 2 8" xfId="11259"/>
    <cellStyle name="Note 5 7 2 9" xfId="14724"/>
    <cellStyle name="Note 5 7 3" xfId="2126"/>
    <cellStyle name="Note 5 7 3 2" xfId="2127"/>
    <cellStyle name="Note 5 7 3 2 2" xfId="2128"/>
    <cellStyle name="Note 5 7 3 2 2 2" xfId="8979"/>
    <cellStyle name="Note 5 7 3 2 2 3" xfId="8978"/>
    <cellStyle name="Note 5 7 3 2 3" xfId="8980"/>
    <cellStyle name="Note 5 7 3 2 4" xfId="8977"/>
    <cellStyle name="Note 5 7 3 3" xfId="2129"/>
    <cellStyle name="Note 5 7 3 3 2" xfId="8982"/>
    <cellStyle name="Note 5 7 3 3 2 2" xfId="8983"/>
    <cellStyle name="Note 5 7 3 3 2 2 2" xfId="11230"/>
    <cellStyle name="Note 5 7 3 3 2 2 3" xfId="14734"/>
    <cellStyle name="Note 5 7 3 3 2 3" xfId="11231"/>
    <cellStyle name="Note 5 7 3 3 2 4" xfId="14733"/>
    <cellStyle name="Note 5 7 3 3 3" xfId="8984"/>
    <cellStyle name="Note 5 7 3 3 3 2" xfId="11229"/>
    <cellStyle name="Note 5 7 3 3 3 3" xfId="14735"/>
    <cellStyle name="Note 5 7 3 3 4" xfId="11232"/>
    <cellStyle name="Note 5 7 3 3 5" xfId="14732"/>
    <cellStyle name="Note 5 7 3 3 6" xfId="8981"/>
    <cellStyle name="Note 5 7 3 4" xfId="8985"/>
    <cellStyle name="Note 5 7 3 5" xfId="8976"/>
    <cellStyle name="Note 5 7 4" xfId="2130"/>
    <cellStyle name="Note 5 7 4 2" xfId="2131"/>
    <cellStyle name="Note 5 7 4 2 2" xfId="8988"/>
    <cellStyle name="Note 5 7 4 2 3" xfId="8987"/>
    <cellStyle name="Note 5 7 4 3" xfId="8989"/>
    <cellStyle name="Note 5 7 4 4" xfId="8986"/>
    <cellStyle name="Note 5 7 5" xfId="2132"/>
    <cellStyle name="Note 5 7 5 2" xfId="8991"/>
    <cellStyle name="Note 5 7 5 2 2" xfId="8992"/>
    <cellStyle name="Note 5 7 5 2 2 2" xfId="11221"/>
    <cellStyle name="Note 5 7 5 2 2 3" xfId="14738"/>
    <cellStyle name="Note 5 7 5 2 3" xfId="11222"/>
    <cellStyle name="Note 5 7 5 2 4" xfId="14737"/>
    <cellStyle name="Note 5 7 5 3" xfId="8993"/>
    <cellStyle name="Note 5 7 5 3 2" xfId="11220"/>
    <cellStyle name="Note 5 7 5 3 3" xfId="14739"/>
    <cellStyle name="Note 5 7 5 4" xfId="11223"/>
    <cellStyle name="Note 5 7 5 5" xfId="14736"/>
    <cellStyle name="Note 5 7 5 6" xfId="8990"/>
    <cellStyle name="Note 5 7 6" xfId="8994"/>
    <cellStyle name="Note 5 7 7" xfId="8953"/>
    <cellStyle name="Note 5 8" xfId="2133"/>
    <cellStyle name="Note 5 8 2" xfId="2134"/>
    <cellStyle name="Note 5 8 2 10" xfId="8996"/>
    <cellStyle name="Note 5 8 2 2" xfId="2135"/>
    <cellStyle name="Note 5 8 2 2 2" xfId="2136"/>
    <cellStyle name="Note 5 8 2 2 2 2" xfId="2137"/>
    <cellStyle name="Note 5 8 2 2 2 2 2" xfId="9000"/>
    <cellStyle name="Note 5 8 2 2 2 2 3" xfId="8999"/>
    <cellStyle name="Note 5 8 2 2 2 3" xfId="9001"/>
    <cellStyle name="Note 5 8 2 2 2 4" xfId="8998"/>
    <cellStyle name="Note 5 8 2 2 3" xfId="2138"/>
    <cellStyle name="Note 5 8 2 2 3 2" xfId="9003"/>
    <cellStyle name="Note 5 8 2 2 3 3" xfId="9002"/>
    <cellStyle name="Note 5 8 2 2 4" xfId="9004"/>
    <cellStyle name="Note 5 8 2 2 5" xfId="8997"/>
    <cellStyle name="Note 5 8 2 3" xfId="2139"/>
    <cellStyle name="Note 5 8 2 3 2" xfId="2140"/>
    <cellStyle name="Note 5 8 2 3 2 2" xfId="9007"/>
    <cellStyle name="Note 5 8 2 3 2 3" xfId="9006"/>
    <cellStyle name="Note 5 8 2 3 3" xfId="9008"/>
    <cellStyle name="Note 5 8 2 3 4" xfId="9005"/>
    <cellStyle name="Note 5 8 2 4" xfId="2141"/>
    <cellStyle name="Note 5 8 2 4 2" xfId="9010"/>
    <cellStyle name="Note 5 8 2 4 2 2" xfId="9011"/>
    <cellStyle name="Note 5 8 2 4 2 2 2" xfId="11202"/>
    <cellStyle name="Note 5 8 2 4 2 2 3" xfId="14743"/>
    <cellStyle name="Note 5 8 2 4 2 3" xfId="11203"/>
    <cellStyle name="Note 5 8 2 4 2 4" xfId="14742"/>
    <cellStyle name="Note 5 8 2 4 3" xfId="9012"/>
    <cellStyle name="Note 5 8 2 4 3 2" xfId="11201"/>
    <cellStyle name="Note 5 8 2 4 3 3" xfId="14744"/>
    <cellStyle name="Note 5 8 2 4 4" xfId="11204"/>
    <cellStyle name="Note 5 8 2 4 5" xfId="14741"/>
    <cellStyle name="Note 5 8 2 4 6" xfId="9009"/>
    <cellStyle name="Note 5 8 2 5" xfId="9013"/>
    <cellStyle name="Note 5 8 2 5 2" xfId="9014"/>
    <cellStyle name="Note 5 8 2 6" xfId="9015"/>
    <cellStyle name="Note 5 8 2 6 2" xfId="9016"/>
    <cellStyle name="Note 5 8 2 6 2 2" xfId="11197"/>
    <cellStyle name="Note 5 8 2 6 2 3" xfId="14746"/>
    <cellStyle name="Note 5 8 2 6 3" xfId="11198"/>
    <cellStyle name="Note 5 8 2 6 4" xfId="14745"/>
    <cellStyle name="Note 5 8 2 7" xfId="9017"/>
    <cellStyle name="Note 5 8 2 7 2" xfId="11196"/>
    <cellStyle name="Note 5 8 2 7 3" xfId="14747"/>
    <cellStyle name="Note 5 8 2 8" xfId="11217"/>
    <cellStyle name="Note 5 8 2 9" xfId="14740"/>
    <cellStyle name="Note 5 8 3" xfId="2142"/>
    <cellStyle name="Note 5 8 3 2" xfId="2143"/>
    <cellStyle name="Note 5 8 3 2 2" xfId="2144"/>
    <cellStyle name="Note 5 8 3 2 2 2" xfId="9021"/>
    <cellStyle name="Note 5 8 3 2 2 3" xfId="9020"/>
    <cellStyle name="Note 5 8 3 2 3" xfId="9022"/>
    <cellStyle name="Note 5 8 3 2 4" xfId="9019"/>
    <cellStyle name="Note 5 8 3 3" xfId="2145"/>
    <cellStyle name="Note 5 8 3 3 2" xfId="9024"/>
    <cellStyle name="Note 5 8 3 3 2 2" xfId="9025"/>
    <cellStyle name="Note 5 8 3 3 2 2 2" xfId="11188"/>
    <cellStyle name="Note 5 8 3 3 2 2 3" xfId="14750"/>
    <cellStyle name="Note 5 8 3 3 2 3" xfId="11189"/>
    <cellStyle name="Note 5 8 3 3 2 4" xfId="14749"/>
    <cellStyle name="Note 5 8 3 3 3" xfId="9026"/>
    <cellStyle name="Note 5 8 3 3 3 2" xfId="11187"/>
    <cellStyle name="Note 5 8 3 3 3 3" xfId="14751"/>
    <cellStyle name="Note 5 8 3 3 4" xfId="11190"/>
    <cellStyle name="Note 5 8 3 3 5" xfId="14748"/>
    <cellStyle name="Note 5 8 3 3 6" xfId="9023"/>
    <cellStyle name="Note 5 8 3 4" xfId="9027"/>
    <cellStyle name="Note 5 8 3 5" xfId="9018"/>
    <cellStyle name="Note 5 8 4" xfId="2146"/>
    <cellStyle name="Note 5 8 4 2" xfId="2147"/>
    <cellStyle name="Note 5 8 4 2 2" xfId="9030"/>
    <cellStyle name="Note 5 8 4 2 3" xfId="9029"/>
    <cellStyle name="Note 5 8 4 3" xfId="9031"/>
    <cellStyle name="Note 5 8 4 4" xfId="9028"/>
    <cellStyle name="Note 5 8 5" xfId="2148"/>
    <cellStyle name="Note 5 8 5 2" xfId="9033"/>
    <cellStyle name="Note 5 8 5 2 2" xfId="9034"/>
    <cellStyle name="Note 5 8 5 2 2 2" xfId="11179"/>
    <cellStyle name="Note 5 8 5 2 2 3" xfId="14754"/>
    <cellStyle name="Note 5 8 5 2 3" xfId="11180"/>
    <cellStyle name="Note 5 8 5 2 4" xfId="14753"/>
    <cellStyle name="Note 5 8 5 3" xfId="9035"/>
    <cellStyle name="Note 5 8 5 3 2" xfId="11178"/>
    <cellStyle name="Note 5 8 5 3 3" xfId="14755"/>
    <cellStyle name="Note 5 8 5 4" xfId="11181"/>
    <cellStyle name="Note 5 8 5 5" xfId="14752"/>
    <cellStyle name="Note 5 8 5 6" xfId="9032"/>
    <cellStyle name="Note 5 8 6" xfId="9036"/>
    <cellStyle name="Note 5 8 7" xfId="8995"/>
    <cellStyle name="Note 6 2" xfId="2149"/>
    <cellStyle name="Note 6 2 2" xfId="2150"/>
    <cellStyle name="Note 6 2 2 10" xfId="9038"/>
    <cellStyle name="Note 6 2 2 2" xfId="2151"/>
    <cellStyle name="Note 6 2 2 2 2" xfId="2152"/>
    <cellStyle name="Note 6 2 2 2 2 2" xfId="2153"/>
    <cellStyle name="Note 6 2 2 2 2 2 2" xfId="9042"/>
    <cellStyle name="Note 6 2 2 2 2 2 3" xfId="9041"/>
    <cellStyle name="Note 6 2 2 2 2 3" xfId="9043"/>
    <cellStyle name="Note 6 2 2 2 2 4" xfId="9040"/>
    <cellStyle name="Note 6 2 2 2 3" xfId="2154"/>
    <cellStyle name="Note 6 2 2 2 3 2" xfId="9045"/>
    <cellStyle name="Note 6 2 2 2 3 3" xfId="9044"/>
    <cellStyle name="Note 6 2 2 2 4" xfId="9046"/>
    <cellStyle name="Note 6 2 2 2 5" xfId="9039"/>
    <cellStyle name="Note 6 2 2 3" xfId="2155"/>
    <cellStyle name="Note 6 2 2 3 2" xfId="2156"/>
    <cellStyle name="Note 6 2 2 3 2 2" xfId="9049"/>
    <cellStyle name="Note 6 2 2 3 2 3" xfId="9048"/>
    <cellStyle name="Note 6 2 2 3 3" xfId="9050"/>
    <cellStyle name="Note 6 2 2 3 4" xfId="9047"/>
    <cellStyle name="Note 6 2 2 4" xfId="2157"/>
    <cellStyle name="Note 6 2 2 4 2" xfId="9052"/>
    <cellStyle name="Note 6 2 2 4 2 2" xfId="9053"/>
    <cellStyle name="Note 6 2 2 4 2 2 2" xfId="11160"/>
    <cellStyle name="Note 6 2 2 4 2 2 3" xfId="14759"/>
    <cellStyle name="Note 6 2 2 4 2 3" xfId="11161"/>
    <cellStyle name="Note 6 2 2 4 2 4" xfId="14758"/>
    <cellStyle name="Note 6 2 2 4 3" xfId="9054"/>
    <cellStyle name="Note 6 2 2 4 3 2" xfId="11159"/>
    <cellStyle name="Note 6 2 2 4 3 3" xfId="14760"/>
    <cellStyle name="Note 6 2 2 4 4" xfId="11162"/>
    <cellStyle name="Note 6 2 2 4 5" xfId="14757"/>
    <cellStyle name="Note 6 2 2 4 6" xfId="9051"/>
    <cellStyle name="Note 6 2 2 5" xfId="9055"/>
    <cellStyle name="Note 6 2 2 5 2" xfId="9056"/>
    <cellStyle name="Note 6 2 2 6" xfId="9057"/>
    <cellStyle name="Note 6 2 2 6 2" xfId="9058"/>
    <cellStyle name="Note 6 2 2 6 2 2" xfId="11155"/>
    <cellStyle name="Note 6 2 2 6 2 3" xfId="14762"/>
    <cellStyle name="Note 6 2 2 6 3" xfId="11156"/>
    <cellStyle name="Note 6 2 2 6 4" xfId="14761"/>
    <cellStyle name="Note 6 2 2 7" xfId="9059"/>
    <cellStyle name="Note 6 2 2 7 2" xfId="11154"/>
    <cellStyle name="Note 6 2 2 7 3" xfId="14763"/>
    <cellStyle name="Note 6 2 2 8" xfId="11175"/>
    <cellStyle name="Note 6 2 2 9" xfId="14756"/>
    <cellStyle name="Note 6 2 3" xfId="2158"/>
    <cellStyle name="Note 6 2 3 2" xfId="2159"/>
    <cellStyle name="Note 6 2 3 2 2" xfId="2160"/>
    <cellStyle name="Note 6 2 3 2 2 2" xfId="9063"/>
    <cellStyle name="Note 6 2 3 2 2 3" xfId="9062"/>
    <cellStyle name="Note 6 2 3 2 3" xfId="9064"/>
    <cellStyle name="Note 6 2 3 2 4" xfId="9061"/>
    <cellStyle name="Note 6 2 3 3" xfId="2161"/>
    <cellStyle name="Note 6 2 3 3 2" xfId="9066"/>
    <cellStyle name="Note 6 2 3 3 2 2" xfId="9067"/>
    <cellStyle name="Note 6 2 3 3 2 2 2" xfId="11146"/>
    <cellStyle name="Note 6 2 3 3 2 2 3" xfId="14766"/>
    <cellStyle name="Note 6 2 3 3 2 3" xfId="11147"/>
    <cellStyle name="Note 6 2 3 3 2 4" xfId="14765"/>
    <cellStyle name="Note 6 2 3 3 3" xfId="9068"/>
    <cellStyle name="Note 6 2 3 3 3 2" xfId="11145"/>
    <cellStyle name="Note 6 2 3 3 3 3" xfId="14767"/>
    <cellStyle name="Note 6 2 3 3 4" xfId="11148"/>
    <cellStyle name="Note 6 2 3 3 5" xfId="14764"/>
    <cellStyle name="Note 6 2 3 3 6" xfId="9065"/>
    <cellStyle name="Note 6 2 3 4" xfId="9069"/>
    <cellStyle name="Note 6 2 3 5" xfId="9060"/>
    <cellStyle name="Note 6 2 4" xfId="2162"/>
    <cellStyle name="Note 6 2 4 2" xfId="2163"/>
    <cellStyle name="Note 6 2 4 2 2" xfId="9072"/>
    <cellStyle name="Note 6 2 4 2 3" xfId="9071"/>
    <cellStyle name="Note 6 2 4 3" xfId="9073"/>
    <cellStyle name="Note 6 2 4 4" xfId="9070"/>
    <cellStyle name="Note 6 2 5" xfId="2164"/>
    <cellStyle name="Note 6 2 5 2" xfId="9075"/>
    <cellStyle name="Note 6 2 5 2 2" xfId="9076"/>
    <cellStyle name="Note 6 2 5 2 2 2" xfId="11137"/>
    <cellStyle name="Note 6 2 5 2 2 3" xfId="14770"/>
    <cellStyle name="Note 6 2 5 2 3" xfId="11138"/>
    <cellStyle name="Note 6 2 5 2 4" xfId="14769"/>
    <cellStyle name="Note 6 2 5 3" xfId="9077"/>
    <cellStyle name="Note 6 2 5 3 2" xfId="11136"/>
    <cellStyle name="Note 6 2 5 3 3" xfId="14771"/>
    <cellStyle name="Note 6 2 5 4" xfId="11139"/>
    <cellStyle name="Note 6 2 5 5" xfId="14768"/>
    <cellStyle name="Note 6 2 5 6" xfId="9074"/>
    <cellStyle name="Note 6 2 6" xfId="9078"/>
    <cellStyle name="Note 6 2 7" xfId="9037"/>
    <cellStyle name="Note 6 3" xfId="2165"/>
    <cellStyle name="Note 6 3 2" xfId="2166"/>
    <cellStyle name="Note 6 3 2 10" xfId="9080"/>
    <cellStyle name="Note 6 3 2 2" xfId="2167"/>
    <cellStyle name="Note 6 3 2 2 2" xfId="2168"/>
    <cellStyle name="Note 6 3 2 2 2 2" xfId="2169"/>
    <cellStyle name="Note 6 3 2 2 2 2 2" xfId="9084"/>
    <cellStyle name="Note 6 3 2 2 2 2 3" xfId="9083"/>
    <cellStyle name="Note 6 3 2 2 2 3" xfId="9085"/>
    <cellStyle name="Note 6 3 2 2 2 4" xfId="9082"/>
    <cellStyle name="Note 6 3 2 2 3" xfId="2170"/>
    <cellStyle name="Note 6 3 2 2 3 2" xfId="9087"/>
    <cellStyle name="Note 6 3 2 2 3 3" xfId="9086"/>
    <cellStyle name="Note 6 3 2 2 4" xfId="9088"/>
    <cellStyle name="Note 6 3 2 2 5" xfId="9081"/>
    <cellStyle name="Note 6 3 2 3" xfId="2171"/>
    <cellStyle name="Note 6 3 2 3 2" xfId="2172"/>
    <cellStyle name="Note 6 3 2 3 2 2" xfId="9091"/>
    <cellStyle name="Note 6 3 2 3 2 3" xfId="9090"/>
    <cellStyle name="Note 6 3 2 3 3" xfId="9092"/>
    <cellStyle name="Note 6 3 2 3 4" xfId="9089"/>
    <cellStyle name="Note 6 3 2 4" xfId="2173"/>
    <cellStyle name="Note 6 3 2 4 2" xfId="9094"/>
    <cellStyle name="Note 6 3 2 4 2 2" xfId="9095"/>
    <cellStyle name="Note 6 3 2 4 2 2 2" xfId="11118"/>
    <cellStyle name="Note 6 3 2 4 2 2 3" xfId="14775"/>
    <cellStyle name="Note 6 3 2 4 2 3" xfId="11119"/>
    <cellStyle name="Note 6 3 2 4 2 4" xfId="14774"/>
    <cellStyle name="Note 6 3 2 4 3" xfId="9096"/>
    <cellStyle name="Note 6 3 2 4 3 2" xfId="11117"/>
    <cellStyle name="Note 6 3 2 4 3 3" xfId="14776"/>
    <cellStyle name="Note 6 3 2 4 4" xfId="11120"/>
    <cellStyle name="Note 6 3 2 4 5" xfId="14773"/>
    <cellStyle name="Note 6 3 2 4 6" xfId="9093"/>
    <cellStyle name="Note 6 3 2 5" xfId="9097"/>
    <cellStyle name="Note 6 3 2 5 2" xfId="9098"/>
    <cellStyle name="Note 6 3 2 6" xfId="9099"/>
    <cellStyle name="Note 6 3 2 6 2" xfId="9100"/>
    <cellStyle name="Note 6 3 2 6 2 2" xfId="11113"/>
    <cellStyle name="Note 6 3 2 6 2 3" xfId="14778"/>
    <cellStyle name="Note 6 3 2 6 3" xfId="11114"/>
    <cellStyle name="Note 6 3 2 6 4" xfId="14777"/>
    <cellStyle name="Note 6 3 2 7" xfId="9101"/>
    <cellStyle name="Note 6 3 2 7 2" xfId="11112"/>
    <cellStyle name="Note 6 3 2 7 3" xfId="14779"/>
    <cellStyle name="Note 6 3 2 8" xfId="11133"/>
    <cellStyle name="Note 6 3 2 9" xfId="14772"/>
    <cellStyle name="Note 6 3 3" xfId="2174"/>
    <cellStyle name="Note 6 3 3 2" xfId="2175"/>
    <cellStyle name="Note 6 3 3 2 2" xfId="2176"/>
    <cellStyle name="Note 6 3 3 2 2 2" xfId="9105"/>
    <cellStyle name="Note 6 3 3 2 2 3" xfId="9104"/>
    <cellStyle name="Note 6 3 3 2 3" xfId="9106"/>
    <cellStyle name="Note 6 3 3 2 4" xfId="9103"/>
    <cellStyle name="Note 6 3 3 3" xfId="2177"/>
    <cellStyle name="Note 6 3 3 3 2" xfId="9108"/>
    <cellStyle name="Note 6 3 3 3 2 2" xfId="9109"/>
    <cellStyle name="Note 6 3 3 3 2 2 2" xfId="15818"/>
    <cellStyle name="Note 6 3 3 3 2 2 3" xfId="14782"/>
    <cellStyle name="Note 6 3 3 3 2 3" xfId="15817"/>
    <cellStyle name="Note 6 3 3 3 2 4" xfId="14781"/>
    <cellStyle name="Note 6 3 3 3 3" xfId="9110"/>
    <cellStyle name="Note 6 3 3 3 3 2" xfId="15819"/>
    <cellStyle name="Note 6 3 3 3 3 3" xfId="14783"/>
    <cellStyle name="Note 6 3 3 3 4" xfId="15816"/>
    <cellStyle name="Note 6 3 3 3 5" xfId="14780"/>
    <cellStyle name="Note 6 3 3 3 6" xfId="9107"/>
    <cellStyle name="Note 6 3 3 4" xfId="9111"/>
    <cellStyle name="Note 6 3 3 5" xfId="9102"/>
    <cellStyle name="Note 6 3 4" xfId="2178"/>
    <cellStyle name="Note 6 3 4 2" xfId="2179"/>
    <cellStyle name="Note 6 3 4 2 2" xfId="9114"/>
    <cellStyle name="Note 6 3 4 2 3" xfId="9113"/>
    <cellStyle name="Note 6 3 4 3" xfId="9115"/>
    <cellStyle name="Note 6 3 4 4" xfId="9112"/>
    <cellStyle name="Note 6 3 5" xfId="2180"/>
    <cellStyle name="Note 6 3 5 2" xfId="9117"/>
    <cellStyle name="Note 6 3 5 2 2" xfId="9118"/>
    <cellStyle name="Note 6 3 5 2 2 2" xfId="15827"/>
    <cellStyle name="Note 6 3 5 2 2 3" xfId="14786"/>
    <cellStyle name="Note 6 3 5 2 3" xfId="15826"/>
    <cellStyle name="Note 6 3 5 2 4" xfId="14785"/>
    <cellStyle name="Note 6 3 5 3" xfId="9119"/>
    <cellStyle name="Note 6 3 5 3 2" xfId="15828"/>
    <cellStyle name="Note 6 3 5 3 3" xfId="14787"/>
    <cellStyle name="Note 6 3 5 4" xfId="15825"/>
    <cellStyle name="Note 6 3 5 5" xfId="14784"/>
    <cellStyle name="Note 6 3 5 6" xfId="9116"/>
    <cellStyle name="Note 6 3 6" xfId="9120"/>
    <cellStyle name="Note 6 3 7" xfId="9079"/>
    <cellStyle name="Note 6 4" xfId="2181"/>
    <cellStyle name="Note 6 4 2" xfId="2182"/>
    <cellStyle name="Note 6 4 2 10" xfId="9122"/>
    <cellStyle name="Note 6 4 2 2" xfId="2183"/>
    <cellStyle name="Note 6 4 2 2 2" xfId="2184"/>
    <cellStyle name="Note 6 4 2 2 2 2" xfId="2185"/>
    <cellStyle name="Note 6 4 2 2 2 2 2" xfId="9126"/>
    <cellStyle name="Note 6 4 2 2 2 2 3" xfId="9125"/>
    <cellStyle name="Note 6 4 2 2 2 3" xfId="9127"/>
    <cellStyle name="Note 6 4 2 2 2 4" xfId="9124"/>
    <cellStyle name="Note 6 4 2 2 3" xfId="2186"/>
    <cellStyle name="Note 6 4 2 2 3 2" xfId="9129"/>
    <cellStyle name="Note 6 4 2 2 3 3" xfId="9128"/>
    <cellStyle name="Note 6 4 2 2 4" xfId="9130"/>
    <cellStyle name="Note 6 4 2 2 5" xfId="9123"/>
    <cellStyle name="Note 6 4 2 3" xfId="2187"/>
    <cellStyle name="Note 6 4 2 3 2" xfId="2188"/>
    <cellStyle name="Note 6 4 2 3 2 2" xfId="9133"/>
    <cellStyle name="Note 6 4 2 3 2 3" xfId="9132"/>
    <cellStyle name="Note 6 4 2 3 3" xfId="9134"/>
    <cellStyle name="Note 6 4 2 3 4" xfId="9131"/>
    <cellStyle name="Note 6 4 2 4" xfId="2189"/>
    <cellStyle name="Note 6 4 2 4 2" xfId="9136"/>
    <cellStyle name="Note 6 4 2 4 2 2" xfId="9137"/>
    <cellStyle name="Note 6 4 2 4 2 2 2" xfId="15846"/>
    <cellStyle name="Note 6 4 2 4 2 2 3" xfId="14791"/>
    <cellStyle name="Note 6 4 2 4 2 3" xfId="15845"/>
    <cellStyle name="Note 6 4 2 4 2 4" xfId="14790"/>
    <cellStyle name="Note 6 4 2 4 3" xfId="9138"/>
    <cellStyle name="Note 6 4 2 4 3 2" xfId="15847"/>
    <cellStyle name="Note 6 4 2 4 3 3" xfId="14792"/>
    <cellStyle name="Note 6 4 2 4 4" xfId="15844"/>
    <cellStyle name="Note 6 4 2 4 5" xfId="14789"/>
    <cellStyle name="Note 6 4 2 4 6" xfId="9135"/>
    <cellStyle name="Note 6 4 2 5" xfId="9139"/>
    <cellStyle name="Note 6 4 2 5 2" xfId="9140"/>
    <cellStyle name="Note 6 4 2 6" xfId="9141"/>
    <cellStyle name="Note 6 4 2 6 2" xfId="9142"/>
    <cellStyle name="Note 6 4 2 6 2 2" xfId="15851"/>
    <cellStyle name="Note 6 4 2 6 2 3" xfId="14794"/>
    <cellStyle name="Note 6 4 2 6 3" xfId="15850"/>
    <cellStyle name="Note 6 4 2 6 4" xfId="14793"/>
    <cellStyle name="Note 6 4 2 7" xfId="9143"/>
    <cellStyle name="Note 6 4 2 7 2" xfId="15852"/>
    <cellStyle name="Note 6 4 2 7 3" xfId="14795"/>
    <cellStyle name="Note 6 4 2 8" xfId="15831"/>
    <cellStyle name="Note 6 4 2 9" xfId="14788"/>
    <cellStyle name="Note 6 4 3" xfId="2190"/>
    <cellStyle name="Note 6 4 3 2" xfId="2191"/>
    <cellStyle name="Note 6 4 3 2 2" xfId="2192"/>
    <cellStyle name="Note 6 4 3 2 2 2" xfId="9147"/>
    <cellStyle name="Note 6 4 3 2 2 3" xfId="9146"/>
    <cellStyle name="Note 6 4 3 2 3" xfId="9148"/>
    <cellStyle name="Note 6 4 3 2 4" xfId="9145"/>
    <cellStyle name="Note 6 4 3 3" xfId="2193"/>
    <cellStyle name="Note 6 4 3 3 2" xfId="9150"/>
    <cellStyle name="Note 6 4 3 3 2 2" xfId="9151"/>
    <cellStyle name="Note 6 4 3 3 2 2 2" xfId="15860"/>
    <cellStyle name="Note 6 4 3 3 2 2 3" xfId="14798"/>
    <cellStyle name="Note 6 4 3 3 2 3" xfId="15859"/>
    <cellStyle name="Note 6 4 3 3 2 4" xfId="14797"/>
    <cellStyle name="Note 6 4 3 3 3" xfId="9152"/>
    <cellStyle name="Note 6 4 3 3 3 2" xfId="15861"/>
    <cellStyle name="Note 6 4 3 3 3 3" xfId="14799"/>
    <cellStyle name="Note 6 4 3 3 4" xfId="15858"/>
    <cellStyle name="Note 6 4 3 3 5" xfId="14796"/>
    <cellStyle name="Note 6 4 3 3 6" xfId="9149"/>
    <cellStyle name="Note 6 4 3 4" xfId="9153"/>
    <cellStyle name="Note 6 4 3 5" xfId="9144"/>
    <cellStyle name="Note 6 4 4" xfId="2194"/>
    <cellStyle name="Note 6 4 4 2" xfId="2195"/>
    <cellStyle name="Note 6 4 4 2 2" xfId="9156"/>
    <cellStyle name="Note 6 4 4 2 3" xfId="9155"/>
    <cellStyle name="Note 6 4 4 3" xfId="9157"/>
    <cellStyle name="Note 6 4 4 4" xfId="9154"/>
    <cellStyle name="Note 6 4 5" xfId="2196"/>
    <cellStyle name="Note 6 4 5 2" xfId="9159"/>
    <cellStyle name="Note 6 4 5 2 2" xfId="9160"/>
    <cellStyle name="Note 6 4 5 2 2 2" xfId="15869"/>
    <cellStyle name="Note 6 4 5 2 2 3" xfId="14802"/>
    <cellStyle name="Note 6 4 5 2 3" xfId="15868"/>
    <cellStyle name="Note 6 4 5 2 4" xfId="14801"/>
    <cellStyle name="Note 6 4 5 3" xfId="9161"/>
    <cellStyle name="Note 6 4 5 3 2" xfId="15870"/>
    <cellStyle name="Note 6 4 5 3 3" xfId="14803"/>
    <cellStyle name="Note 6 4 5 4" xfId="15867"/>
    <cellStyle name="Note 6 4 5 5" xfId="14800"/>
    <cellStyle name="Note 6 4 5 6" xfId="9158"/>
    <cellStyle name="Note 6 4 6" xfId="9162"/>
    <cellStyle name="Note 6 4 7" xfId="9121"/>
    <cellStyle name="Note 6 5" xfId="2197"/>
    <cellStyle name="Note 6 5 2" xfId="2198"/>
    <cellStyle name="Note 6 5 2 10" xfId="9164"/>
    <cellStyle name="Note 6 5 2 2" xfId="2199"/>
    <cellStyle name="Note 6 5 2 2 2" xfId="2200"/>
    <cellStyle name="Note 6 5 2 2 2 2" xfId="2201"/>
    <cellStyle name="Note 6 5 2 2 2 2 2" xfId="9168"/>
    <cellStyle name="Note 6 5 2 2 2 2 3" xfId="9167"/>
    <cellStyle name="Note 6 5 2 2 2 3" xfId="9169"/>
    <cellStyle name="Note 6 5 2 2 2 4" xfId="9166"/>
    <cellStyle name="Note 6 5 2 2 3" xfId="2202"/>
    <cellStyle name="Note 6 5 2 2 3 2" xfId="9171"/>
    <cellStyle name="Note 6 5 2 2 3 3" xfId="9170"/>
    <cellStyle name="Note 6 5 2 2 4" xfId="9172"/>
    <cellStyle name="Note 6 5 2 2 5" xfId="9165"/>
    <cellStyle name="Note 6 5 2 3" xfId="2203"/>
    <cellStyle name="Note 6 5 2 3 2" xfId="2204"/>
    <cellStyle name="Note 6 5 2 3 2 2" xfId="9175"/>
    <cellStyle name="Note 6 5 2 3 2 3" xfId="9174"/>
    <cellStyle name="Note 6 5 2 3 3" xfId="9176"/>
    <cellStyle name="Note 6 5 2 3 4" xfId="9173"/>
    <cellStyle name="Note 6 5 2 4" xfId="2205"/>
    <cellStyle name="Note 6 5 2 4 2" xfId="9178"/>
    <cellStyle name="Note 6 5 2 4 2 2" xfId="9179"/>
    <cellStyle name="Note 6 5 2 4 2 2 2" xfId="15888"/>
    <cellStyle name="Note 6 5 2 4 2 2 3" xfId="14807"/>
    <cellStyle name="Note 6 5 2 4 2 3" xfId="15887"/>
    <cellStyle name="Note 6 5 2 4 2 4" xfId="14806"/>
    <cellStyle name="Note 6 5 2 4 3" xfId="9180"/>
    <cellStyle name="Note 6 5 2 4 3 2" xfId="15889"/>
    <cellStyle name="Note 6 5 2 4 3 3" xfId="14808"/>
    <cellStyle name="Note 6 5 2 4 4" xfId="15886"/>
    <cellStyle name="Note 6 5 2 4 5" xfId="14805"/>
    <cellStyle name="Note 6 5 2 4 6" xfId="9177"/>
    <cellStyle name="Note 6 5 2 5" xfId="9181"/>
    <cellStyle name="Note 6 5 2 5 2" xfId="9182"/>
    <cellStyle name="Note 6 5 2 6" xfId="9183"/>
    <cellStyle name="Note 6 5 2 6 2" xfId="9184"/>
    <cellStyle name="Note 6 5 2 6 2 2" xfId="15893"/>
    <cellStyle name="Note 6 5 2 6 2 3" xfId="14810"/>
    <cellStyle name="Note 6 5 2 6 3" xfId="15892"/>
    <cellStyle name="Note 6 5 2 6 4" xfId="14809"/>
    <cellStyle name="Note 6 5 2 7" xfId="9185"/>
    <cellStyle name="Note 6 5 2 7 2" xfId="15894"/>
    <cellStyle name="Note 6 5 2 7 3" xfId="14811"/>
    <cellStyle name="Note 6 5 2 8" xfId="15873"/>
    <cellStyle name="Note 6 5 2 9" xfId="14804"/>
    <cellStyle name="Note 6 5 3" xfId="2206"/>
    <cellStyle name="Note 6 5 3 2" xfId="2207"/>
    <cellStyle name="Note 6 5 3 2 2" xfId="2208"/>
    <cellStyle name="Note 6 5 3 2 2 2" xfId="9189"/>
    <cellStyle name="Note 6 5 3 2 2 3" xfId="9188"/>
    <cellStyle name="Note 6 5 3 2 3" xfId="9190"/>
    <cellStyle name="Note 6 5 3 2 4" xfId="9187"/>
    <cellStyle name="Note 6 5 3 3" xfId="2209"/>
    <cellStyle name="Note 6 5 3 3 2" xfId="9192"/>
    <cellStyle name="Note 6 5 3 3 2 2" xfId="9193"/>
    <cellStyle name="Note 6 5 3 3 2 2 2" xfId="15902"/>
    <cellStyle name="Note 6 5 3 3 2 2 3" xfId="14862"/>
    <cellStyle name="Note 6 5 3 3 2 3" xfId="15901"/>
    <cellStyle name="Note 6 5 3 3 2 4" xfId="14861"/>
    <cellStyle name="Note 6 5 3 3 3" xfId="9194"/>
    <cellStyle name="Note 6 5 3 3 3 2" xfId="15903"/>
    <cellStyle name="Note 6 5 3 3 3 3" xfId="14863"/>
    <cellStyle name="Note 6 5 3 3 4" xfId="15900"/>
    <cellStyle name="Note 6 5 3 3 5" xfId="14860"/>
    <cellStyle name="Note 6 5 3 3 6" xfId="9191"/>
    <cellStyle name="Note 6 5 3 4" xfId="9195"/>
    <cellStyle name="Note 6 5 3 5" xfId="9186"/>
    <cellStyle name="Note 6 5 4" xfId="2210"/>
    <cellStyle name="Note 6 5 4 2" xfId="2211"/>
    <cellStyle name="Note 6 5 4 2 2" xfId="9198"/>
    <cellStyle name="Note 6 5 4 2 3" xfId="9197"/>
    <cellStyle name="Note 6 5 4 3" xfId="9199"/>
    <cellStyle name="Note 6 5 4 4" xfId="9196"/>
    <cellStyle name="Note 6 5 5" xfId="2212"/>
    <cellStyle name="Note 6 5 5 2" xfId="9201"/>
    <cellStyle name="Note 6 5 5 2 2" xfId="9202"/>
    <cellStyle name="Note 6 5 5 2 2 2" xfId="15911"/>
    <cellStyle name="Note 6 5 5 2 2 3" xfId="14866"/>
    <cellStyle name="Note 6 5 5 2 3" xfId="15910"/>
    <cellStyle name="Note 6 5 5 2 4" xfId="14865"/>
    <cellStyle name="Note 6 5 5 3" xfId="9203"/>
    <cellStyle name="Note 6 5 5 3 2" xfId="15912"/>
    <cellStyle name="Note 6 5 5 3 3" xfId="14867"/>
    <cellStyle name="Note 6 5 5 4" xfId="15909"/>
    <cellStyle name="Note 6 5 5 5" xfId="14864"/>
    <cellStyle name="Note 6 5 5 6" xfId="9200"/>
    <cellStyle name="Note 6 5 6" xfId="9204"/>
    <cellStyle name="Note 6 5 7" xfId="9163"/>
    <cellStyle name="Note 6 6" xfId="2213"/>
    <cellStyle name="Note 6 6 2" xfId="2214"/>
    <cellStyle name="Note 6 6 2 10" xfId="9206"/>
    <cellStyle name="Note 6 6 2 2" xfId="2215"/>
    <cellStyle name="Note 6 6 2 2 2" xfId="2216"/>
    <cellStyle name="Note 6 6 2 2 2 2" xfId="2217"/>
    <cellStyle name="Note 6 6 2 2 2 2 2" xfId="9210"/>
    <cellStyle name="Note 6 6 2 2 2 2 3" xfId="9209"/>
    <cellStyle name="Note 6 6 2 2 2 3" xfId="9211"/>
    <cellStyle name="Note 6 6 2 2 2 4" xfId="9208"/>
    <cellStyle name="Note 6 6 2 2 3" xfId="2218"/>
    <cellStyle name="Note 6 6 2 2 3 2" xfId="9213"/>
    <cellStyle name="Note 6 6 2 2 3 3" xfId="9212"/>
    <cellStyle name="Note 6 6 2 2 4" xfId="9214"/>
    <cellStyle name="Note 6 6 2 2 5" xfId="9207"/>
    <cellStyle name="Note 6 6 2 3" xfId="2219"/>
    <cellStyle name="Note 6 6 2 3 2" xfId="2220"/>
    <cellStyle name="Note 6 6 2 3 2 2" xfId="9217"/>
    <cellStyle name="Note 6 6 2 3 2 3" xfId="9216"/>
    <cellStyle name="Note 6 6 2 3 3" xfId="9218"/>
    <cellStyle name="Note 6 6 2 3 4" xfId="9215"/>
    <cellStyle name="Note 6 6 2 4" xfId="2221"/>
    <cellStyle name="Note 6 6 2 4 2" xfId="9220"/>
    <cellStyle name="Note 6 6 2 4 2 2" xfId="9221"/>
    <cellStyle name="Note 6 6 2 4 2 2 2" xfId="15930"/>
    <cellStyle name="Note 6 6 2 4 2 2 3" xfId="14871"/>
    <cellStyle name="Note 6 6 2 4 2 3" xfId="15929"/>
    <cellStyle name="Note 6 6 2 4 2 4" xfId="14870"/>
    <cellStyle name="Note 6 6 2 4 3" xfId="9222"/>
    <cellStyle name="Note 6 6 2 4 3 2" xfId="15931"/>
    <cellStyle name="Note 6 6 2 4 3 3" xfId="14872"/>
    <cellStyle name="Note 6 6 2 4 4" xfId="15928"/>
    <cellStyle name="Note 6 6 2 4 5" xfId="14869"/>
    <cellStyle name="Note 6 6 2 4 6" xfId="9219"/>
    <cellStyle name="Note 6 6 2 5" xfId="9223"/>
    <cellStyle name="Note 6 6 2 5 2" xfId="9224"/>
    <cellStyle name="Note 6 6 2 6" xfId="9225"/>
    <cellStyle name="Note 6 6 2 6 2" xfId="9226"/>
    <cellStyle name="Note 6 6 2 6 2 2" xfId="15935"/>
    <cellStyle name="Note 6 6 2 6 2 3" xfId="14874"/>
    <cellStyle name="Note 6 6 2 6 3" xfId="15934"/>
    <cellStyle name="Note 6 6 2 6 4" xfId="14873"/>
    <cellStyle name="Note 6 6 2 7" xfId="9227"/>
    <cellStyle name="Note 6 6 2 7 2" xfId="15936"/>
    <cellStyle name="Note 6 6 2 7 3" xfId="14875"/>
    <cellStyle name="Note 6 6 2 8" xfId="15915"/>
    <cellStyle name="Note 6 6 2 9" xfId="14868"/>
    <cellStyle name="Note 6 6 3" xfId="2222"/>
    <cellStyle name="Note 6 6 3 2" xfId="2223"/>
    <cellStyle name="Note 6 6 3 2 2" xfId="2224"/>
    <cellStyle name="Note 6 6 3 2 2 2" xfId="9231"/>
    <cellStyle name="Note 6 6 3 2 2 3" xfId="9230"/>
    <cellStyle name="Note 6 6 3 2 3" xfId="9232"/>
    <cellStyle name="Note 6 6 3 2 4" xfId="9229"/>
    <cellStyle name="Note 6 6 3 3" xfId="2225"/>
    <cellStyle name="Note 6 6 3 3 2" xfId="9234"/>
    <cellStyle name="Note 6 6 3 3 2 2" xfId="9235"/>
    <cellStyle name="Note 6 6 3 3 2 2 2" xfId="15944"/>
    <cellStyle name="Note 6 6 3 3 2 2 3" xfId="14878"/>
    <cellStyle name="Note 6 6 3 3 2 3" xfId="15943"/>
    <cellStyle name="Note 6 6 3 3 2 4" xfId="14877"/>
    <cellStyle name="Note 6 6 3 3 3" xfId="9236"/>
    <cellStyle name="Note 6 6 3 3 3 2" xfId="15945"/>
    <cellStyle name="Note 6 6 3 3 3 3" xfId="14879"/>
    <cellStyle name="Note 6 6 3 3 4" xfId="15942"/>
    <cellStyle name="Note 6 6 3 3 5" xfId="14876"/>
    <cellStyle name="Note 6 6 3 3 6" xfId="9233"/>
    <cellStyle name="Note 6 6 3 4" xfId="9237"/>
    <cellStyle name="Note 6 6 3 5" xfId="9228"/>
    <cellStyle name="Note 6 6 4" xfId="2226"/>
    <cellStyle name="Note 6 6 4 2" xfId="2227"/>
    <cellStyle name="Note 6 6 4 2 2" xfId="9240"/>
    <cellStyle name="Note 6 6 4 2 3" xfId="9239"/>
    <cellStyle name="Note 6 6 4 3" xfId="9241"/>
    <cellStyle name="Note 6 6 4 4" xfId="9238"/>
    <cellStyle name="Note 6 6 5" xfId="2228"/>
    <cellStyle name="Note 6 6 5 2" xfId="9243"/>
    <cellStyle name="Note 6 6 5 2 2" xfId="9244"/>
    <cellStyle name="Note 6 6 5 2 2 2" xfId="15953"/>
    <cellStyle name="Note 6 6 5 2 2 3" xfId="14882"/>
    <cellStyle name="Note 6 6 5 2 3" xfId="15952"/>
    <cellStyle name="Note 6 6 5 2 4" xfId="14881"/>
    <cellStyle name="Note 6 6 5 3" xfId="9245"/>
    <cellStyle name="Note 6 6 5 3 2" xfId="15954"/>
    <cellStyle name="Note 6 6 5 3 3" xfId="14883"/>
    <cellStyle name="Note 6 6 5 4" xfId="15951"/>
    <cellStyle name="Note 6 6 5 5" xfId="14880"/>
    <cellStyle name="Note 6 6 5 6" xfId="9242"/>
    <cellStyle name="Note 6 6 6" xfId="9246"/>
    <cellStyle name="Note 6 6 7" xfId="9205"/>
    <cellStyle name="Note 6 7" xfId="2229"/>
    <cellStyle name="Note 6 7 2" xfId="2230"/>
    <cellStyle name="Note 6 7 2 10" xfId="9248"/>
    <cellStyle name="Note 6 7 2 2" xfId="2231"/>
    <cellStyle name="Note 6 7 2 2 2" xfId="2232"/>
    <cellStyle name="Note 6 7 2 2 2 2" xfId="2233"/>
    <cellStyle name="Note 6 7 2 2 2 2 2" xfId="9252"/>
    <cellStyle name="Note 6 7 2 2 2 2 3" xfId="9251"/>
    <cellStyle name="Note 6 7 2 2 2 3" xfId="9253"/>
    <cellStyle name="Note 6 7 2 2 2 4" xfId="9250"/>
    <cellStyle name="Note 6 7 2 2 3" xfId="2234"/>
    <cellStyle name="Note 6 7 2 2 3 2" xfId="9255"/>
    <cellStyle name="Note 6 7 2 2 3 3" xfId="9254"/>
    <cellStyle name="Note 6 7 2 2 4" xfId="9256"/>
    <cellStyle name="Note 6 7 2 2 5" xfId="9249"/>
    <cellStyle name="Note 6 7 2 3" xfId="2235"/>
    <cellStyle name="Note 6 7 2 3 2" xfId="2236"/>
    <cellStyle name="Note 6 7 2 3 2 2" xfId="9259"/>
    <cellStyle name="Note 6 7 2 3 2 3" xfId="9258"/>
    <cellStyle name="Note 6 7 2 3 3" xfId="9260"/>
    <cellStyle name="Note 6 7 2 3 4" xfId="9257"/>
    <cellStyle name="Note 6 7 2 4" xfId="2237"/>
    <cellStyle name="Note 6 7 2 4 2" xfId="9262"/>
    <cellStyle name="Note 6 7 2 4 2 2" xfId="9263"/>
    <cellStyle name="Note 6 7 2 4 2 2 2" xfId="15972"/>
    <cellStyle name="Note 6 7 2 4 2 2 3" xfId="14887"/>
    <cellStyle name="Note 6 7 2 4 2 3" xfId="15971"/>
    <cellStyle name="Note 6 7 2 4 2 4" xfId="14886"/>
    <cellStyle name="Note 6 7 2 4 3" xfId="9264"/>
    <cellStyle name="Note 6 7 2 4 3 2" xfId="15973"/>
    <cellStyle name="Note 6 7 2 4 3 3" xfId="14888"/>
    <cellStyle name="Note 6 7 2 4 4" xfId="15970"/>
    <cellStyle name="Note 6 7 2 4 5" xfId="14885"/>
    <cellStyle name="Note 6 7 2 4 6" xfId="9261"/>
    <cellStyle name="Note 6 7 2 5" xfId="9265"/>
    <cellStyle name="Note 6 7 2 5 2" xfId="9266"/>
    <cellStyle name="Note 6 7 2 6" xfId="9267"/>
    <cellStyle name="Note 6 7 2 6 2" xfId="9268"/>
    <cellStyle name="Note 6 7 2 6 2 2" xfId="15977"/>
    <cellStyle name="Note 6 7 2 6 2 3" xfId="14890"/>
    <cellStyle name="Note 6 7 2 6 3" xfId="15976"/>
    <cellStyle name="Note 6 7 2 6 4" xfId="14889"/>
    <cellStyle name="Note 6 7 2 7" xfId="9269"/>
    <cellStyle name="Note 6 7 2 7 2" xfId="15978"/>
    <cellStyle name="Note 6 7 2 7 3" xfId="14891"/>
    <cellStyle name="Note 6 7 2 8" xfId="15957"/>
    <cellStyle name="Note 6 7 2 9" xfId="14884"/>
    <cellStyle name="Note 6 7 3" xfId="2238"/>
    <cellStyle name="Note 6 7 3 2" xfId="2239"/>
    <cellStyle name="Note 6 7 3 2 2" xfId="2240"/>
    <cellStyle name="Note 6 7 3 2 2 2" xfId="9273"/>
    <cellStyle name="Note 6 7 3 2 2 3" xfId="9272"/>
    <cellStyle name="Note 6 7 3 2 3" xfId="9274"/>
    <cellStyle name="Note 6 7 3 2 4" xfId="9271"/>
    <cellStyle name="Note 6 7 3 3" xfId="2241"/>
    <cellStyle name="Note 6 7 3 3 2" xfId="9276"/>
    <cellStyle name="Note 6 7 3 3 2 2" xfId="9277"/>
    <cellStyle name="Note 6 7 3 3 2 2 2" xfId="15986"/>
    <cellStyle name="Note 6 7 3 3 2 2 3" xfId="14894"/>
    <cellStyle name="Note 6 7 3 3 2 3" xfId="15985"/>
    <cellStyle name="Note 6 7 3 3 2 4" xfId="14893"/>
    <cellStyle name="Note 6 7 3 3 3" xfId="9278"/>
    <cellStyle name="Note 6 7 3 3 3 2" xfId="15987"/>
    <cellStyle name="Note 6 7 3 3 3 3" xfId="14895"/>
    <cellStyle name="Note 6 7 3 3 4" xfId="15984"/>
    <cellStyle name="Note 6 7 3 3 5" xfId="14892"/>
    <cellStyle name="Note 6 7 3 3 6" xfId="9275"/>
    <cellStyle name="Note 6 7 3 4" xfId="9279"/>
    <cellStyle name="Note 6 7 3 5" xfId="9270"/>
    <cellStyle name="Note 6 7 4" xfId="2242"/>
    <cellStyle name="Note 6 7 4 2" xfId="2243"/>
    <cellStyle name="Note 6 7 4 2 2" xfId="9282"/>
    <cellStyle name="Note 6 7 4 2 3" xfId="9281"/>
    <cellStyle name="Note 6 7 4 3" xfId="9283"/>
    <cellStyle name="Note 6 7 4 4" xfId="9280"/>
    <cellStyle name="Note 6 7 5" xfId="2244"/>
    <cellStyle name="Note 6 7 5 2" xfId="9285"/>
    <cellStyle name="Note 6 7 5 2 2" xfId="9286"/>
    <cellStyle name="Note 6 7 5 2 2 2" xfId="15995"/>
    <cellStyle name="Note 6 7 5 2 2 3" xfId="14898"/>
    <cellStyle name="Note 6 7 5 2 3" xfId="15994"/>
    <cellStyle name="Note 6 7 5 2 4" xfId="14897"/>
    <cellStyle name="Note 6 7 5 3" xfId="9287"/>
    <cellStyle name="Note 6 7 5 3 2" xfId="15996"/>
    <cellStyle name="Note 6 7 5 3 3" xfId="14899"/>
    <cellStyle name="Note 6 7 5 4" xfId="15993"/>
    <cellStyle name="Note 6 7 5 5" xfId="14896"/>
    <cellStyle name="Note 6 7 5 6" xfId="9284"/>
    <cellStyle name="Note 6 7 6" xfId="9288"/>
    <cellStyle name="Note 6 7 7" xfId="9247"/>
    <cellStyle name="Note 6 8" xfId="2245"/>
    <cellStyle name="Note 6 8 2" xfId="2246"/>
    <cellStyle name="Note 6 8 2 10" xfId="9290"/>
    <cellStyle name="Note 6 8 2 2" xfId="2247"/>
    <cellStyle name="Note 6 8 2 2 2" xfId="2248"/>
    <cellStyle name="Note 6 8 2 2 2 2" xfId="2249"/>
    <cellStyle name="Note 6 8 2 2 2 2 2" xfId="9294"/>
    <cellStyle name="Note 6 8 2 2 2 2 3" xfId="9293"/>
    <cellStyle name="Note 6 8 2 2 2 3" xfId="9295"/>
    <cellStyle name="Note 6 8 2 2 2 4" xfId="9292"/>
    <cellStyle name="Note 6 8 2 2 3" xfId="2250"/>
    <cellStyle name="Note 6 8 2 2 3 2" xfId="9297"/>
    <cellStyle name="Note 6 8 2 2 3 3" xfId="9296"/>
    <cellStyle name="Note 6 8 2 2 4" xfId="9298"/>
    <cellStyle name="Note 6 8 2 2 5" xfId="9291"/>
    <cellStyle name="Note 6 8 2 3" xfId="2251"/>
    <cellStyle name="Note 6 8 2 3 2" xfId="2252"/>
    <cellStyle name="Note 6 8 2 3 2 2" xfId="9301"/>
    <cellStyle name="Note 6 8 2 3 2 3" xfId="9300"/>
    <cellStyle name="Note 6 8 2 3 3" xfId="9302"/>
    <cellStyle name="Note 6 8 2 3 4" xfId="9299"/>
    <cellStyle name="Note 6 8 2 4" xfId="2253"/>
    <cellStyle name="Note 6 8 2 4 2" xfId="9304"/>
    <cellStyle name="Note 6 8 2 4 2 2" xfId="9305"/>
    <cellStyle name="Note 6 8 2 4 2 2 2" xfId="16014"/>
    <cellStyle name="Note 6 8 2 4 2 2 3" xfId="14903"/>
    <cellStyle name="Note 6 8 2 4 2 3" xfId="16013"/>
    <cellStyle name="Note 6 8 2 4 2 4" xfId="14902"/>
    <cellStyle name="Note 6 8 2 4 3" xfId="9306"/>
    <cellStyle name="Note 6 8 2 4 3 2" xfId="16015"/>
    <cellStyle name="Note 6 8 2 4 3 3" xfId="14904"/>
    <cellStyle name="Note 6 8 2 4 4" xfId="16012"/>
    <cellStyle name="Note 6 8 2 4 5" xfId="14901"/>
    <cellStyle name="Note 6 8 2 4 6" xfId="9303"/>
    <cellStyle name="Note 6 8 2 5" xfId="9307"/>
    <cellStyle name="Note 6 8 2 5 2" xfId="9308"/>
    <cellStyle name="Note 6 8 2 6" xfId="9309"/>
    <cellStyle name="Note 6 8 2 6 2" xfId="9310"/>
    <cellStyle name="Note 6 8 2 6 2 2" xfId="16019"/>
    <cellStyle name="Note 6 8 2 6 2 3" xfId="14906"/>
    <cellStyle name="Note 6 8 2 6 3" xfId="16018"/>
    <cellStyle name="Note 6 8 2 6 4" xfId="14905"/>
    <cellStyle name="Note 6 8 2 7" xfId="9311"/>
    <cellStyle name="Note 6 8 2 7 2" xfId="16020"/>
    <cellStyle name="Note 6 8 2 7 3" xfId="14907"/>
    <cellStyle name="Note 6 8 2 8" xfId="15999"/>
    <cellStyle name="Note 6 8 2 9" xfId="14900"/>
    <cellStyle name="Note 6 8 3" xfId="2254"/>
    <cellStyle name="Note 6 8 3 2" xfId="2255"/>
    <cellStyle name="Note 6 8 3 2 2" xfId="2256"/>
    <cellStyle name="Note 6 8 3 2 2 2" xfId="9315"/>
    <cellStyle name="Note 6 8 3 2 2 3" xfId="9314"/>
    <cellStyle name="Note 6 8 3 2 3" xfId="9316"/>
    <cellStyle name="Note 6 8 3 2 4" xfId="9313"/>
    <cellStyle name="Note 6 8 3 3" xfId="2257"/>
    <cellStyle name="Note 6 8 3 3 2" xfId="9318"/>
    <cellStyle name="Note 6 8 3 3 2 2" xfId="9319"/>
    <cellStyle name="Note 6 8 3 3 2 2 2" xfId="16028"/>
    <cellStyle name="Note 6 8 3 3 2 2 3" xfId="14910"/>
    <cellStyle name="Note 6 8 3 3 2 3" xfId="16027"/>
    <cellStyle name="Note 6 8 3 3 2 4" xfId="14909"/>
    <cellStyle name="Note 6 8 3 3 3" xfId="9320"/>
    <cellStyle name="Note 6 8 3 3 3 2" xfId="16029"/>
    <cellStyle name="Note 6 8 3 3 3 3" xfId="14911"/>
    <cellStyle name="Note 6 8 3 3 4" xfId="16026"/>
    <cellStyle name="Note 6 8 3 3 5" xfId="14908"/>
    <cellStyle name="Note 6 8 3 3 6" xfId="9317"/>
    <cellStyle name="Note 6 8 3 4" xfId="9321"/>
    <cellStyle name="Note 6 8 3 5" xfId="9312"/>
    <cellStyle name="Note 6 8 4" xfId="2258"/>
    <cellStyle name="Note 6 8 4 2" xfId="2259"/>
    <cellStyle name="Note 6 8 4 2 2" xfId="9324"/>
    <cellStyle name="Note 6 8 4 2 3" xfId="9323"/>
    <cellStyle name="Note 6 8 4 3" xfId="9325"/>
    <cellStyle name="Note 6 8 4 4" xfId="9322"/>
    <cellStyle name="Note 6 8 5" xfId="2260"/>
    <cellStyle name="Note 6 8 5 2" xfId="9327"/>
    <cellStyle name="Note 6 8 5 2 2" xfId="9328"/>
    <cellStyle name="Note 6 8 5 2 2 2" xfId="16037"/>
    <cellStyle name="Note 6 8 5 2 2 3" xfId="14914"/>
    <cellStyle name="Note 6 8 5 2 3" xfId="16036"/>
    <cellStyle name="Note 6 8 5 2 4" xfId="14913"/>
    <cellStyle name="Note 6 8 5 3" xfId="9329"/>
    <cellStyle name="Note 6 8 5 3 2" xfId="16038"/>
    <cellStyle name="Note 6 8 5 3 3" xfId="14915"/>
    <cellStyle name="Note 6 8 5 4" xfId="16035"/>
    <cellStyle name="Note 6 8 5 5" xfId="14912"/>
    <cellStyle name="Note 6 8 5 6" xfId="9326"/>
    <cellStyle name="Note 6 8 6" xfId="9330"/>
    <cellStyle name="Note 6 8 7" xfId="9289"/>
    <cellStyle name="Note 7 2" xfId="2261"/>
    <cellStyle name="Note 7 2 2" xfId="2262"/>
    <cellStyle name="Note 7 2 2 10" xfId="9332"/>
    <cellStyle name="Note 7 2 2 2" xfId="2263"/>
    <cellStyle name="Note 7 2 2 2 2" xfId="2264"/>
    <cellStyle name="Note 7 2 2 2 2 2" xfId="2265"/>
    <cellStyle name="Note 7 2 2 2 2 2 2" xfId="9336"/>
    <cellStyle name="Note 7 2 2 2 2 2 3" xfId="9335"/>
    <cellStyle name="Note 7 2 2 2 2 3" xfId="9337"/>
    <cellStyle name="Note 7 2 2 2 2 4" xfId="9334"/>
    <cellStyle name="Note 7 2 2 2 3" xfId="2266"/>
    <cellStyle name="Note 7 2 2 2 3 2" xfId="9339"/>
    <cellStyle name="Note 7 2 2 2 3 3" xfId="9338"/>
    <cellStyle name="Note 7 2 2 2 4" xfId="9340"/>
    <cellStyle name="Note 7 2 2 2 5" xfId="9333"/>
    <cellStyle name="Note 7 2 2 3" xfId="2267"/>
    <cellStyle name="Note 7 2 2 3 2" xfId="2268"/>
    <cellStyle name="Note 7 2 2 3 2 2" xfId="9343"/>
    <cellStyle name="Note 7 2 2 3 2 3" xfId="9342"/>
    <cellStyle name="Note 7 2 2 3 3" xfId="9344"/>
    <cellStyle name="Note 7 2 2 3 4" xfId="9341"/>
    <cellStyle name="Note 7 2 2 4" xfId="2269"/>
    <cellStyle name="Note 7 2 2 4 2" xfId="9346"/>
    <cellStyle name="Note 7 2 2 4 2 2" xfId="9347"/>
    <cellStyle name="Note 7 2 2 4 2 2 2" xfId="16056"/>
    <cellStyle name="Note 7 2 2 4 2 2 3" xfId="14919"/>
    <cellStyle name="Note 7 2 2 4 2 3" xfId="16055"/>
    <cellStyle name="Note 7 2 2 4 2 4" xfId="14918"/>
    <cellStyle name="Note 7 2 2 4 3" xfId="9348"/>
    <cellStyle name="Note 7 2 2 4 3 2" xfId="16057"/>
    <cellStyle name="Note 7 2 2 4 3 3" xfId="14920"/>
    <cellStyle name="Note 7 2 2 4 4" xfId="16054"/>
    <cellStyle name="Note 7 2 2 4 5" xfId="14917"/>
    <cellStyle name="Note 7 2 2 4 6" xfId="9345"/>
    <cellStyle name="Note 7 2 2 5" xfId="9349"/>
    <cellStyle name="Note 7 2 2 5 2" xfId="9350"/>
    <cellStyle name="Note 7 2 2 6" xfId="9351"/>
    <cellStyle name="Note 7 2 2 6 2" xfId="9352"/>
    <cellStyle name="Note 7 2 2 6 2 2" xfId="16061"/>
    <cellStyle name="Note 7 2 2 6 2 3" xfId="14922"/>
    <cellStyle name="Note 7 2 2 6 3" xfId="16060"/>
    <cellStyle name="Note 7 2 2 6 4" xfId="14921"/>
    <cellStyle name="Note 7 2 2 7" xfId="9353"/>
    <cellStyle name="Note 7 2 2 7 2" xfId="16062"/>
    <cellStyle name="Note 7 2 2 7 3" xfId="14923"/>
    <cellStyle name="Note 7 2 2 8" xfId="16041"/>
    <cellStyle name="Note 7 2 2 9" xfId="14916"/>
    <cellStyle name="Note 7 2 3" xfId="2270"/>
    <cellStyle name="Note 7 2 3 2" xfId="2271"/>
    <cellStyle name="Note 7 2 3 2 2" xfId="2272"/>
    <cellStyle name="Note 7 2 3 2 2 2" xfId="9357"/>
    <cellStyle name="Note 7 2 3 2 2 3" xfId="9356"/>
    <cellStyle name="Note 7 2 3 2 3" xfId="9358"/>
    <cellStyle name="Note 7 2 3 2 4" xfId="9355"/>
    <cellStyle name="Note 7 2 3 3" xfId="2273"/>
    <cellStyle name="Note 7 2 3 3 2" xfId="9360"/>
    <cellStyle name="Note 7 2 3 3 2 2" xfId="9361"/>
    <cellStyle name="Note 7 2 3 3 2 2 2" xfId="16070"/>
    <cellStyle name="Note 7 2 3 3 2 2 3" xfId="14926"/>
    <cellStyle name="Note 7 2 3 3 2 3" xfId="16069"/>
    <cellStyle name="Note 7 2 3 3 2 4" xfId="14925"/>
    <cellStyle name="Note 7 2 3 3 3" xfId="9362"/>
    <cellStyle name="Note 7 2 3 3 3 2" xfId="16071"/>
    <cellStyle name="Note 7 2 3 3 3 3" xfId="14927"/>
    <cellStyle name="Note 7 2 3 3 4" xfId="16068"/>
    <cellStyle name="Note 7 2 3 3 5" xfId="14924"/>
    <cellStyle name="Note 7 2 3 3 6" xfId="9359"/>
    <cellStyle name="Note 7 2 3 4" xfId="9363"/>
    <cellStyle name="Note 7 2 3 5" xfId="9354"/>
    <cellStyle name="Note 7 2 4" xfId="2274"/>
    <cellStyle name="Note 7 2 4 2" xfId="2275"/>
    <cellStyle name="Note 7 2 4 2 2" xfId="9366"/>
    <cellStyle name="Note 7 2 4 2 3" xfId="9365"/>
    <cellStyle name="Note 7 2 4 3" xfId="9367"/>
    <cellStyle name="Note 7 2 4 4" xfId="9364"/>
    <cellStyle name="Note 7 2 5" xfId="2276"/>
    <cellStyle name="Note 7 2 5 2" xfId="9369"/>
    <cellStyle name="Note 7 2 5 2 2" xfId="9370"/>
    <cellStyle name="Note 7 2 5 2 2 2" xfId="16079"/>
    <cellStyle name="Note 7 2 5 2 2 3" xfId="14930"/>
    <cellStyle name="Note 7 2 5 2 3" xfId="16078"/>
    <cellStyle name="Note 7 2 5 2 4" xfId="14929"/>
    <cellStyle name="Note 7 2 5 3" xfId="9371"/>
    <cellStyle name="Note 7 2 5 3 2" xfId="16080"/>
    <cellStyle name="Note 7 2 5 3 3" xfId="14931"/>
    <cellStyle name="Note 7 2 5 4" xfId="16077"/>
    <cellStyle name="Note 7 2 5 5" xfId="14928"/>
    <cellStyle name="Note 7 2 5 6" xfId="9368"/>
    <cellStyle name="Note 7 2 6" xfId="9372"/>
    <cellStyle name="Note 7 2 7" xfId="9331"/>
    <cellStyle name="Note 7 3" xfId="2277"/>
    <cellStyle name="Note 7 3 2" xfId="2278"/>
    <cellStyle name="Note 7 3 2 10" xfId="9374"/>
    <cellStyle name="Note 7 3 2 2" xfId="2279"/>
    <cellStyle name="Note 7 3 2 2 2" xfId="2280"/>
    <cellStyle name="Note 7 3 2 2 2 2" xfId="2281"/>
    <cellStyle name="Note 7 3 2 2 2 2 2" xfId="9378"/>
    <cellStyle name="Note 7 3 2 2 2 2 3" xfId="9377"/>
    <cellStyle name="Note 7 3 2 2 2 3" xfId="9379"/>
    <cellStyle name="Note 7 3 2 2 2 4" xfId="9376"/>
    <cellStyle name="Note 7 3 2 2 3" xfId="2282"/>
    <cellStyle name="Note 7 3 2 2 3 2" xfId="9381"/>
    <cellStyle name="Note 7 3 2 2 3 3" xfId="9380"/>
    <cellStyle name="Note 7 3 2 2 4" xfId="9382"/>
    <cellStyle name="Note 7 3 2 2 5" xfId="9375"/>
    <cellStyle name="Note 7 3 2 3" xfId="2283"/>
    <cellStyle name="Note 7 3 2 3 2" xfId="2284"/>
    <cellStyle name="Note 7 3 2 3 2 2" xfId="9385"/>
    <cellStyle name="Note 7 3 2 3 2 3" xfId="9384"/>
    <cellStyle name="Note 7 3 2 3 3" xfId="9386"/>
    <cellStyle name="Note 7 3 2 3 4" xfId="9383"/>
    <cellStyle name="Note 7 3 2 4" xfId="2285"/>
    <cellStyle name="Note 7 3 2 4 2" xfId="9388"/>
    <cellStyle name="Note 7 3 2 4 2 2" xfId="9389"/>
    <cellStyle name="Note 7 3 2 4 2 2 2" xfId="16098"/>
    <cellStyle name="Note 7 3 2 4 2 2 3" xfId="14935"/>
    <cellStyle name="Note 7 3 2 4 2 3" xfId="16097"/>
    <cellStyle name="Note 7 3 2 4 2 4" xfId="14934"/>
    <cellStyle name="Note 7 3 2 4 3" xfId="9390"/>
    <cellStyle name="Note 7 3 2 4 3 2" xfId="16099"/>
    <cellStyle name="Note 7 3 2 4 3 3" xfId="14936"/>
    <cellStyle name="Note 7 3 2 4 4" xfId="16096"/>
    <cellStyle name="Note 7 3 2 4 5" xfId="14933"/>
    <cellStyle name="Note 7 3 2 4 6" xfId="9387"/>
    <cellStyle name="Note 7 3 2 5" xfId="9391"/>
    <cellStyle name="Note 7 3 2 5 2" xfId="9392"/>
    <cellStyle name="Note 7 3 2 6" xfId="9393"/>
    <cellStyle name="Note 7 3 2 6 2" xfId="9394"/>
    <cellStyle name="Note 7 3 2 6 2 2" xfId="16103"/>
    <cellStyle name="Note 7 3 2 6 2 3" xfId="14938"/>
    <cellStyle name="Note 7 3 2 6 3" xfId="16102"/>
    <cellStyle name="Note 7 3 2 6 4" xfId="14937"/>
    <cellStyle name="Note 7 3 2 7" xfId="9395"/>
    <cellStyle name="Note 7 3 2 7 2" xfId="16104"/>
    <cellStyle name="Note 7 3 2 7 3" xfId="14939"/>
    <cellStyle name="Note 7 3 2 8" xfId="16083"/>
    <cellStyle name="Note 7 3 2 9" xfId="14932"/>
    <cellStyle name="Note 7 3 3" xfId="2286"/>
    <cellStyle name="Note 7 3 3 2" xfId="2287"/>
    <cellStyle name="Note 7 3 3 2 2" xfId="2288"/>
    <cellStyle name="Note 7 3 3 2 2 2" xfId="9399"/>
    <cellStyle name="Note 7 3 3 2 2 3" xfId="9398"/>
    <cellStyle name="Note 7 3 3 2 3" xfId="9400"/>
    <cellStyle name="Note 7 3 3 2 4" xfId="9397"/>
    <cellStyle name="Note 7 3 3 3" xfId="2289"/>
    <cellStyle name="Note 7 3 3 3 2" xfId="9402"/>
    <cellStyle name="Note 7 3 3 3 2 2" xfId="9403"/>
    <cellStyle name="Note 7 3 3 3 2 2 2" xfId="16112"/>
    <cellStyle name="Note 7 3 3 3 2 2 3" xfId="14942"/>
    <cellStyle name="Note 7 3 3 3 2 3" xfId="16111"/>
    <cellStyle name="Note 7 3 3 3 2 4" xfId="14941"/>
    <cellStyle name="Note 7 3 3 3 3" xfId="9404"/>
    <cellStyle name="Note 7 3 3 3 3 2" xfId="16113"/>
    <cellStyle name="Note 7 3 3 3 3 3" xfId="14943"/>
    <cellStyle name="Note 7 3 3 3 4" xfId="16110"/>
    <cellStyle name="Note 7 3 3 3 5" xfId="14940"/>
    <cellStyle name="Note 7 3 3 3 6" xfId="9401"/>
    <cellStyle name="Note 7 3 3 4" xfId="9405"/>
    <cellStyle name="Note 7 3 3 5" xfId="9396"/>
    <cellStyle name="Note 7 3 4" xfId="2290"/>
    <cellStyle name="Note 7 3 4 2" xfId="2291"/>
    <cellStyle name="Note 7 3 4 2 2" xfId="9408"/>
    <cellStyle name="Note 7 3 4 2 3" xfId="9407"/>
    <cellStyle name="Note 7 3 4 3" xfId="9409"/>
    <cellStyle name="Note 7 3 4 4" xfId="9406"/>
    <cellStyle name="Note 7 3 5" xfId="2292"/>
    <cellStyle name="Note 7 3 5 2" xfId="9411"/>
    <cellStyle name="Note 7 3 5 2 2" xfId="9412"/>
    <cellStyle name="Note 7 3 5 2 2 2" xfId="16121"/>
    <cellStyle name="Note 7 3 5 2 2 3" xfId="14946"/>
    <cellStyle name="Note 7 3 5 2 3" xfId="16120"/>
    <cellStyle name="Note 7 3 5 2 4" xfId="14945"/>
    <cellStyle name="Note 7 3 5 3" xfId="9413"/>
    <cellStyle name="Note 7 3 5 3 2" xfId="16122"/>
    <cellStyle name="Note 7 3 5 3 3" xfId="14947"/>
    <cellStyle name="Note 7 3 5 4" xfId="16119"/>
    <cellStyle name="Note 7 3 5 5" xfId="14944"/>
    <cellStyle name="Note 7 3 5 6" xfId="9410"/>
    <cellStyle name="Note 7 3 6" xfId="9414"/>
    <cellStyle name="Note 7 3 7" xfId="9373"/>
    <cellStyle name="Note 7 4" xfId="2293"/>
    <cellStyle name="Note 7 4 2" xfId="2294"/>
    <cellStyle name="Note 7 4 2 10" xfId="9416"/>
    <cellStyle name="Note 7 4 2 2" xfId="2295"/>
    <cellStyle name="Note 7 4 2 2 2" xfId="2296"/>
    <cellStyle name="Note 7 4 2 2 2 2" xfId="2297"/>
    <cellStyle name="Note 7 4 2 2 2 2 2" xfId="9420"/>
    <cellStyle name="Note 7 4 2 2 2 2 3" xfId="9419"/>
    <cellStyle name="Note 7 4 2 2 2 3" xfId="9421"/>
    <cellStyle name="Note 7 4 2 2 2 4" xfId="9418"/>
    <cellStyle name="Note 7 4 2 2 3" xfId="2298"/>
    <cellStyle name="Note 7 4 2 2 3 2" xfId="9423"/>
    <cellStyle name="Note 7 4 2 2 3 3" xfId="9422"/>
    <cellStyle name="Note 7 4 2 2 4" xfId="9424"/>
    <cellStyle name="Note 7 4 2 2 5" xfId="9417"/>
    <cellStyle name="Note 7 4 2 3" xfId="2299"/>
    <cellStyle name="Note 7 4 2 3 2" xfId="2300"/>
    <cellStyle name="Note 7 4 2 3 2 2" xfId="9427"/>
    <cellStyle name="Note 7 4 2 3 2 3" xfId="9426"/>
    <cellStyle name="Note 7 4 2 3 3" xfId="9428"/>
    <cellStyle name="Note 7 4 2 3 4" xfId="9425"/>
    <cellStyle name="Note 7 4 2 4" xfId="2301"/>
    <cellStyle name="Note 7 4 2 4 2" xfId="9430"/>
    <cellStyle name="Note 7 4 2 4 2 2" xfId="9431"/>
    <cellStyle name="Note 7 4 2 4 2 2 2" xfId="16140"/>
    <cellStyle name="Note 7 4 2 4 2 2 3" xfId="14951"/>
    <cellStyle name="Note 7 4 2 4 2 3" xfId="16139"/>
    <cellStyle name="Note 7 4 2 4 2 4" xfId="14950"/>
    <cellStyle name="Note 7 4 2 4 3" xfId="9432"/>
    <cellStyle name="Note 7 4 2 4 3 2" xfId="16141"/>
    <cellStyle name="Note 7 4 2 4 3 3" xfId="14952"/>
    <cellStyle name="Note 7 4 2 4 4" xfId="16138"/>
    <cellStyle name="Note 7 4 2 4 5" xfId="14949"/>
    <cellStyle name="Note 7 4 2 4 6" xfId="9429"/>
    <cellStyle name="Note 7 4 2 5" xfId="9433"/>
    <cellStyle name="Note 7 4 2 5 2" xfId="9434"/>
    <cellStyle name="Note 7 4 2 6" xfId="9435"/>
    <cellStyle name="Note 7 4 2 6 2" xfId="9436"/>
    <cellStyle name="Note 7 4 2 6 2 2" xfId="16145"/>
    <cellStyle name="Note 7 4 2 6 2 3" xfId="14954"/>
    <cellStyle name="Note 7 4 2 6 3" xfId="16144"/>
    <cellStyle name="Note 7 4 2 6 4" xfId="14953"/>
    <cellStyle name="Note 7 4 2 7" xfId="9437"/>
    <cellStyle name="Note 7 4 2 7 2" xfId="16146"/>
    <cellStyle name="Note 7 4 2 7 3" xfId="14955"/>
    <cellStyle name="Note 7 4 2 8" xfId="16125"/>
    <cellStyle name="Note 7 4 2 9" xfId="14948"/>
    <cellStyle name="Note 7 4 3" xfId="2302"/>
    <cellStyle name="Note 7 4 3 2" xfId="2303"/>
    <cellStyle name="Note 7 4 3 2 2" xfId="2304"/>
    <cellStyle name="Note 7 4 3 2 2 2" xfId="9441"/>
    <cellStyle name="Note 7 4 3 2 2 3" xfId="9440"/>
    <cellStyle name="Note 7 4 3 2 3" xfId="9442"/>
    <cellStyle name="Note 7 4 3 2 4" xfId="9439"/>
    <cellStyle name="Note 7 4 3 3" xfId="2305"/>
    <cellStyle name="Note 7 4 3 3 2" xfId="9444"/>
    <cellStyle name="Note 7 4 3 3 2 2" xfId="9445"/>
    <cellStyle name="Note 7 4 3 3 2 2 2" xfId="16154"/>
    <cellStyle name="Note 7 4 3 3 2 2 3" xfId="14958"/>
    <cellStyle name="Note 7 4 3 3 2 3" xfId="16153"/>
    <cellStyle name="Note 7 4 3 3 2 4" xfId="14957"/>
    <cellStyle name="Note 7 4 3 3 3" xfId="9446"/>
    <cellStyle name="Note 7 4 3 3 3 2" xfId="16155"/>
    <cellStyle name="Note 7 4 3 3 3 3" xfId="14959"/>
    <cellStyle name="Note 7 4 3 3 4" xfId="16152"/>
    <cellStyle name="Note 7 4 3 3 5" xfId="14956"/>
    <cellStyle name="Note 7 4 3 3 6" xfId="9443"/>
    <cellStyle name="Note 7 4 3 4" xfId="9447"/>
    <cellStyle name="Note 7 4 3 5" xfId="9438"/>
    <cellStyle name="Note 7 4 4" xfId="2306"/>
    <cellStyle name="Note 7 4 4 2" xfId="2307"/>
    <cellStyle name="Note 7 4 4 2 2" xfId="9450"/>
    <cellStyle name="Note 7 4 4 2 3" xfId="9449"/>
    <cellStyle name="Note 7 4 4 3" xfId="9451"/>
    <cellStyle name="Note 7 4 4 4" xfId="9448"/>
    <cellStyle name="Note 7 4 5" xfId="2308"/>
    <cellStyle name="Note 7 4 5 2" xfId="9453"/>
    <cellStyle name="Note 7 4 5 2 2" xfId="9454"/>
    <cellStyle name="Note 7 4 5 2 2 2" xfId="16163"/>
    <cellStyle name="Note 7 4 5 2 2 3" xfId="14962"/>
    <cellStyle name="Note 7 4 5 2 3" xfId="16162"/>
    <cellStyle name="Note 7 4 5 2 4" xfId="14961"/>
    <cellStyle name="Note 7 4 5 3" xfId="9455"/>
    <cellStyle name="Note 7 4 5 3 2" xfId="16164"/>
    <cellStyle name="Note 7 4 5 3 3" xfId="14963"/>
    <cellStyle name="Note 7 4 5 4" xfId="16161"/>
    <cellStyle name="Note 7 4 5 5" xfId="14960"/>
    <cellStyle name="Note 7 4 5 6" xfId="9452"/>
    <cellStyle name="Note 7 4 6" xfId="9456"/>
    <cellStyle name="Note 7 4 7" xfId="9415"/>
    <cellStyle name="Note 7 5" xfId="2309"/>
    <cellStyle name="Note 7 5 2" xfId="2310"/>
    <cellStyle name="Note 7 5 2 10" xfId="9458"/>
    <cellStyle name="Note 7 5 2 2" xfId="2311"/>
    <cellStyle name="Note 7 5 2 2 2" xfId="2312"/>
    <cellStyle name="Note 7 5 2 2 2 2" xfId="2313"/>
    <cellStyle name="Note 7 5 2 2 2 2 2" xfId="9462"/>
    <cellStyle name="Note 7 5 2 2 2 2 3" xfId="9461"/>
    <cellStyle name="Note 7 5 2 2 2 3" xfId="9463"/>
    <cellStyle name="Note 7 5 2 2 2 4" xfId="9460"/>
    <cellStyle name="Note 7 5 2 2 3" xfId="2314"/>
    <cellStyle name="Note 7 5 2 2 3 2" xfId="9465"/>
    <cellStyle name="Note 7 5 2 2 3 3" xfId="9464"/>
    <cellStyle name="Note 7 5 2 2 4" xfId="9466"/>
    <cellStyle name="Note 7 5 2 2 5" xfId="9459"/>
    <cellStyle name="Note 7 5 2 3" xfId="2315"/>
    <cellStyle name="Note 7 5 2 3 2" xfId="2316"/>
    <cellStyle name="Note 7 5 2 3 2 2" xfId="9469"/>
    <cellStyle name="Note 7 5 2 3 2 3" xfId="9468"/>
    <cellStyle name="Note 7 5 2 3 3" xfId="9470"/>
    <cellStyle name="Note 7 5 2 3 4" xfId="9467"/>
    <cellStyle name="Note 7 5 2 4" xfId="2317"/>
    <cellStyle name="Note 7 5 2 4 2" xfId="9472"/>
    <cellStyle name="Note 7 5 2 4 2 2" xfId="9473"/>
    <cellStyle name="Note 7 5 2 4 2 2 2" xfId="16182"/>
    <cellStyle name="Note 7 5 2 4 2 2 3" xfId="14967"/>
    <cellStyle name="Note 7 5 2 4 2 3" xfId="16181"/>
    <cellStyle name="Note 7 5 2 4 2 4" xfId="14966"/>
    <cellStyle name="Note 7 5 2 4 3" xfId="9474"/>
    <cellStyle name="Note 7 5 2 4 3 2" xfId="16183"/>
    <cellStyle name="Note 7 5 2 4 3 3" xfId="14968"/>
    <cellStyle name="Note 7 5 2 4 4" xfId="16180"/>
    <cellStyle name="Note 7 5 2 4 5" xfId="14965"/>
    <cellStyle name="Note 7 5 2 4 6" xfId="9471"/>
    <cellStyle name="Note 7 5 2 5" xfId="9475"/>
    <cellStyle name="Note 7 5 2 5 2" xfId="9476"/>
    <cellStyle name="Note 7 5 2 6" xfId="9477"/>
    <cellStyle name="Note 7 5 2 6 2" xfId="9478"/>
    <cellStyle name="Note 7 5 2 6 2 2" xfId="16187"/>
    <cellStyle name="Note 7 5 2 6 2 3" xfId="14970"/>
    <cellStyle name="Note 7 5 2 6 3" xfId="16186"/>
    <cellStyle name="Note 7 5 2 6 4" xfId="14969"/>
    <cellStyle name="Note 7 5 2 7" xfId="9479"/>
    <cellStyle name="Note 7 5 2 7 2" xfId="16188"/>
    <cellStyle name="Note 7 5 2 7 3" xfId="14971"/>
    <cellStyle name="Note 7 5 2 8" xfId="16167"/>
    <cellStyle name="Note 7 5 2 9" xfId="14964"/>
    <cellStyle name="Note 7 5 3" xfId="2318"/>
    <cellStyle name="Note 7 5 3 2" xfId="2319"/>
    <cellStyle name="Note 7 5 3 2 2" xfId="2320"/>
    <cellStyle name="Note 7 5 3 2 2 2" xfId="9483"/>
    <cellStyle name="Note 7 5 3 2 2 3" xfId="9482"/>
    <cellStyle name="Note 7 5 3 2 3" xfId="9484"/>
    <cellStyle name="Note 7 5 3 2 4" xfId="9481"/>
    <cellStyle name="Note 7 5 3 3" xfId="2321"/>
    <cellStyle name="Note 7 5 3 3 2" xfId="9486"/>
    <cellStyle name="Note 7 5 3 3 2 2" xfId="9487"/>
    <cellStyle name="Note 7 5 3 3 2 2 2" xfId="16196"/>
    <cellStyle name="Note 7 5 3 3 2 2 3" xfId="14974"/>
    <cellStyle name="Note 7 5 3 3 2 3" xfId="16195"/>
    <cellStyle name="Note 7 5 3 3 2 4" xfId="14973"/>
    <cellStyle name="Note 7 5 3 3 3" xfId="9488"/>
    <cellStyle name="Note 7 5 3 3 3 2" xfId="16197"/>
    <cellStyle name="Note 7 5 3 3 3 3" xfId="14975"/>
    <cellStyle name="Note 7 5 3 3 4" xfId="16194"/>
    <cellStyle name="Note 7 5 3 3 5" xfId="14972"/>
    <cellStyle name="Note 7 5 3 3 6" xfId="9485"/>
    <cellStyle name="Note 7 5 3 4" xfId="9489"/>
    <cellStyle name="Note 7 5 3 5" xfId="9480"/>
    <cellStyle name="Note 7 5 4" xfId="2322"/>
    <cellStyle name="Note 7 5 4 2" xfId="2323"/>
    <cellStyle name="Note 7 5 4 2 2" xfId="9492"/>
    <cellStyle name="Note 7 5 4 2 3" xfId="9491"/>
    <cellStyle name="Note 7 5 4 3" xfId="9493"/>
    <cellStyle name="Note 7 5 4 4" xfId="9490"/>
    <cellStyle name="Note 7 5 5" xfId="2324"/>
    <cellStyle name="Note 7 5 5 2" xfId="9495"/>
    <cellStyle name="Note 7 5 5 2 2" xfId="9496"/>
    <cellStyle name="Note 7 5 5 2 2 2" xfId="16205"/>
    <cellStyle name="Note 7 5 5 2 2 3" xfId="14978"/>
    <cellStyle name="Note 7 5 5 2 3" xfId="16204"/>
    <cellStyle name="Note 7 5 5 2 4" xfId="14977"/>
    <cellStyle name="Note 7 5 5 3" xfId="9497"/>
    <cellStyle name="Note 7 5 5 3 2" xfId="16206"/>
    <cellStyle name="Note 7 5 5 3 3" xfId="14979"/>
    <cellStyle name="Note 7 5 5 4" xfId="16203"/>
    <cellStyle name="Note 7 5 5 5" xfId="14976"/>
    <cellStyle name="Note 7 5 5 6" xfId="9494"/>
    <cellStyle name="Note 7 5 6" xfId="9498"/>
    <cellStyle name="Note 7 5 7" xfId="9457"/>
    <cellStyle name="Note 7 6" xfId="2325"/>
    <cellStyle name="Note 7 6 2" xfId="2326"/>
    <cellStyle name="Note 7 6 2 10" xfId="9500"/>
    <cellStyle name="Note 7 6 2 2" xfId="2327"/>
    <cellStyle name="Note 7 6 2 2 2" xfId="2328"/>
    <cellStyle name="Note 7 6 2 2 2 2" xfId="2329"/>
    <cellStyle name="Note 7 6 2 2 2 2 2" xfId="9504"/>
    <cellStyle name="Note 7 6 2 2 2 2 3" xfId="9503"/>
    <cellStyle name="Note 7 6 2 2 2 3" xfId="9505"/>
    <cellStyle name="Note 7 6 2 2 2 4" xfId="9502"/>
    <cellStyle name="Note 7 6 2 2 3" xfId="2330"/>
    <cellStyle name="Note 7 6 2 2 3 2" xfId="9507"/>
    <cellStyle name="Note 7 6 2 2 3 3" xfId="9506"/>
    <cellStyle name="Note 7 6 2 2 4" xfId="9508"/>
    <cellStyle name="Note 7 6 2 2 5" xfId="9501"/>
    <cellStyle name="Note 7 6 2 3" xfId="2331"/>
    <cellStyle name="Note 7 6 2 3 2" xfId="2332"/>
    <cellStyle name="Note 7 6 2 3 2 2" xfId="9511"/>
    <cellStyle name="Note 7 6 2 3 2 3" xfId="9510"/>
    <cellStyle name="Note 7 6 2 3 3" xfId="9512"/>
    <cellStyle name="Note 7 6 2 3 4" xfId="9509"/>
    <cellStyle name="Note 7 6 2 4" xfId="2333"/>
    <cellStyle name="Note 7 6 2 4 2" xfId="9514"/>
    <cellStyle name="Note 7 6 2 4 2 2" xfId="9515"/>
    <cellStyle name="Note 7 6 2 4 2 2 2" xfId="16224"/>
    <cellStyle name="Note 7 6 2 4 2 2 3" xfId="14983"/>
    <cellStyle name="Note 7 6 2 4 2 3" xfId="16223"/>
    <cellStyle name="Note 7 6 2 4 2 4" xfId="14982"/>
    <cellStyle name="Note 7 6 2 4 3" xfId="9516"/>
    <cellStyle name="Note 7 6 2 4 3 2" xfId="16225"/>
    <cellStyle name="Note 7 6 2 4 3 3" xfId="14984"/>
    <cellStyle name="Note 7 6 2 4 4" xfId="16222"/>
    <cellStyle name="Note 7 6 2 4 5" xfId="14981"/>
    <cellStyle name="Note 7 6 2 4 6" xfId="9513"/>
    <cellStyle name="Note 7 6 2 5" xfId="9517"/>
    <cellStyle name="Note 7 6 2 5 2" xfId="9518"/>
    <cellStyle name="Note 7 6 2 6" xfId="9519"/>
    <cellStyle name="Note 7 6 2 6 2" xfId="9520"/>
    <cellStyle name="Note 7 6 2 6 2 2" xfId="16229"/>
    <cellStyle name="Note 7 6 2 6 2 3" xfId="14986"/>
    <cellStyle name="Note 7 6 2 6 3" xfId="16228"/>
    <cellStyle name="Note 7 6 2 6 4" xfId="14985"/>
    <cellStyle name="Note 7 6 2 7" xfId="9521"/>
    <cellStyle name="Note 7 6 2 7 2" xfId="16230"/>
    <cellStyle name="Note 7 6 2 7 3" xfId="14987"/>
    <cellStyle name="Note 7 6 2 8" xfId="16209"/>
    <cellStyle name="Note 7 6 2 9" xfId="14980"/>
    <cellStyle name="Note 7 6 3" xfId="2334"/>
    <cellStyle name="Note 7 6 3 2" xfId="2335"/>
    <cellStyle name="Note 7 6 3 2 2" xfId="2336"/>
    <cellStyle name="Note 7 6 3 2 2 2" xfId="9525"/>
    <cellStyle name="Note 7 6 3 2 2 3" xfId="9524"/>
    <cellStyle name="Note 7 6 3 2 3" xfId="9526"/>
    <cellStyle name="Note 7 6 3 2 4" xfId="9523"/>
    <cellStyle name="Note 7 6 3 3" xfId="2337"/>
    <cellStyle name="Note 7 6 3 3 2" xfId="9528"/>
    <cellStyle name="Note 7 6 3 3 2 2" xfId="9529"/>
    <cellStyle name="Note 7 6 3 3 2 2 2" xfId="16238"/>
    <cellStyle name="Note 7 6 3 3 2 2 3" xfId="14990"/>
    <cellStyle name="Note 7 6 3 3 2 3" xfId="16237"/>
    <cellStyle name="Note 7 6 3 3 2 4" xfId="14989"/>
    <cellStyle name="Note 7 6 3 3 3" xfId="9530"/>
    <cellStyle name="Note 7 6 3 3 3 2" xfId="16239"/>
    <cellStyle name="Note 7 6 3 3 3 3" xfId="14991"/>
    <cellStyle name="Note 7 6 3 3 4" xfId="16236"/>
    <cellStyle name="Note 7 6 3 3 5" xfId="14988"/>
    <cellStyle name="Note 7 6 3 3 6" xfId="9527"/>
    <cellStyle name="Note 7 6 3 4" xfId="9531"/>
    <cellStyle name="Note 7 6 3 5" xfId="9522"/>
    <cellStyle name="Note 7 6 4" xfId="2338"/>
    <cellStyle name="Note 7 6 4 2" xfId="2339"/>
    <cellStyle name="Note 7 6 4 2 2" xfId="9534"/>
    <cellStyle name="Note 7 6 4 2 3" xfId="9533"/>
    <cellStyle name="Note 7 6 4 3" xfId="9535"/>
    <cellStyle name="Note 7 6 4 4" xfId="9532"/>
    <cellStyle name="Note 7 6 5" xfId="2340"/>
    <cellStyle name="Note 7 6 5 2" xfId="9537"/>
    <cellStyle name="Note 7 6 5 2 2" xfId="9538"/>
    <cellStyle name="Note 7 6 5 2 2 2" xfId="16247"/>
    <cellStyle name="Note 7 6 5 2 2 3" xfId="14994"/>
    <cellStyle name="Note 7 6 5 2 3" xfId="16246"/>
    <cellStyle name="Note 7 6 5 2 4" xfId="14993"/>
    <cellStyle name="Note 7 6 5 3" xfId="9539"/>
    <cellStyle name="Note 7 6 5 3 2" xfId="16248"/>
    <cellStyle name="Note 7 6 5 3 3" xfId="14995"/>
    <cellStyle name="Note 7 6 5 4" xfId="16245"/>
    <cellStyle name="Note 7 6 5 5" xfId="14992"/>
    <cellStyle name="Note 7 6 5 6" xfId="9536"/>
    <cellStyle name="Note 7 6 6" xfId="9540"/>
    <cellStyle name="Note 7 6 7" xfId="9499"/>
    <cellStyle name="Note 7 7" xfId="2341"/>
    <cellStyle name="Note 7 7 2" xfId="2342"/>
    <cellStyle name="Note 7 7 2 10" xfId="9542"/>
    <cellStyle name="Note 7 7 2 2" xfId="2343"/>
    <cellStyle name="Note 7 7 2 2 2" xfId="2344"/>
    <cellStyle name="Note 7 7 2 2 2 2" xfId="2345"/>
    <cellStyle name="Note 7 7 2 2 2 2 2" xfId="9546"/>
    <cellStyle name="Note 7 7 2 2 2 2 3" xfId="9545"/>
    <cellStyle name="Note 7 7 2 2 2 3" xfId="9547"/>
    <cellStyle name="Note 7 7 2 2 2 4" xfId="9544"/>
    <cellStyle name="Note 7 7 2 2 3" xfId="2346"/>
    <cellStyle name="Note 7 7 2 2 3 2" xfId="9549"/>
    <cellStyle name="Note 7 7 2 2 3 3" xfId="9548"/>
    <cellStyle name="Note 7 7 2 2 4" xfId="9550"/>
    <cellStyle name="Note 7 7 2 2 5" xfId="9543"/>
    <cellStyle name="Note 7 7 2 3" xfId="2347"/>
    <cellStyle name="Note 7 7 2 3 2" xfId="2348"/>
    <cellStyle name="Note 7 7 2 3 2 2" xfId="9553"/>
    <cellStyle name="Note 7 7 2 3 2 3" xfId="9552"/>
    <cellStyle name="Note 7 7 2 3 3" xfId="9554"/>
    <cellStyle name="Note 7 7 2 3 4" xfId="9551"/>
    <cellStyle name="Note 7 7 2 4" xfId="2349"/>
    <cellStyle name="Note 7 7 2 4 2" xfId="9556"/>
    <cellStyle name="Note 7 7 2 4 2 2" xfId="9557"/>
    <cellStyle name="Note 7 7 2 4 2 2 2" xfId="16266"/>
    <cellStyle name="Note 7 7 2 4 2 2 3" xfId="14999"/>
    <cellStyle name="Note 7 7 2 4 2 3" xfId="16265"/>
    <cellStyle name="Note 7 7 2 4 2 4" xfId="14998"/>
    <cellStyle name="Note 7 7 2 4 3" xfId="9558"/>
    <cellStyle name="Note 7 7 2 4 3 2" xfId="16267"/>
    <cellStyle name="Note 7 7 2 4 3 3" xfId="15000"/>
    <cellStyle name="Note 7 7 2 4 4" xfId="16264"/>
    <cellStyle name="Note 7 7 2 4 5" xfId="14997"/>
    <cellStyle name="Note 7 7 2 4 6" xfId="9555"/>
    <cellStyle name="Note 7 7 2 5" xfId="9559"/>
    <cellStyle name="Note 7 7 2 5 2" xfId="9560"/>
    <cellStyle name="Note 7 7 2 6" xfId="9561"/>
    <cellStyle name="Note 7 7 2 6 2" xfId="9562"/>
    <cellStyle name="Note 7 7 2 6 2 2" xfId="16271"/>
    <cellStyle name="Note 7 7 2 6 2 3" xfId="15002"/>
    <cellStyle name="Note 7 7 2 6 3" xfId="16270"/>
    <cellStyle name="Note 7 7 2 6 4" xfId="15001"/>
    <cellStyle name="Note 7 7 2 7" xfId="9563"/>
    <cellStyle name="Note 7 7 2 7 2" xfId="16272"/>
    <cellStyle name="Note 7 7 2 7 3" xfId="15003"/>
    <cellStyle name="Note 7 7 2 8" xfId="16251"/>
    <cellStyle name="Note 7 7 2 9" xfId="14996"/>
    <cellStyle name="Note 7 7 3" xfId="2350"/>
    <cellStyle name="Note 7 7 3 2" xfId="2351"/>
    <cellStyle name="Note 7 7 3 2 2" xfId="2352"/>
    <cellStyle name="Note 7 7 3 2 2 2" xfId="9567"/>
    <cellStyle name="Note 7 7 3 2 2 3" xfId="9566"/>
    <cellStyle name="Note 7 7 3 2 3" xfId="9568"/>
    <cellStyle name="Note 7 7 3 2 4" xfId="9565"/>
    <cellStyle name="Note 7 7 3 3" xfId="2353"/>
    <cellStyle name="Note 7 7 3 3 2" xfId="9570"/>
    <cellStyle name="Note 7 7 3 3 2 2" xfId="9571"/>
    <cellStyle name="Note 7 7 3 3 2 2 2" xfId="16280"/>
    <cellStyle name="Note 7 7 3 3 2 2 3" xfId="15006"/>
    <cellStyle name="Note 7 7 3 3 2 3" xfId="16279"/>
    <cellStyle name="Note 7 7 3 3 2 4" xfId="15005"/>
    <cellStyle name="Note 7 7 3 3 3" xfId="9572"/>
    <cellStyle name="Note 7 7 3 3 3 2" xfId="16281"/>
    <cellStyle name="Note 7 7 3 3 3 3" xfId="15007"/>
    <cellStyle name="Note 7 7 3 3 4" xfId="16278"/>
    <cellStyle name="Note 7 7 3 3 5" xfId="15004"/>
    <cellStyle name="Note 7 7 3 3 6" xfId="9569"/>
    <cellStyle name="Note 7 7 3 4" xfId="9573"/>
    <cellStyle name="Note 7 7 3 5" xfId="9564"/>
    <cellStyle name="Note 7 7 4" xfId="2354"/>
    <cellStyle name="Note 7 7 4 2" xfId="2355"/>
    <cellStyle name="Note 7 7 4 2 2" xfId="9576"/>
    <cellStyle name="Note 7 7 4 2 3" xfId="9575"/>
    <cellStyle name="Note 7 7 4 3" xfId="9577"/>
    <cellStyle name="Note 7 7 4 4" xfId="9574"/>
    <cellStyle name="Note 7 7 5" xfId="2356"/>
    <cellStyle name="Note 7 7 5 2" xfId="9579"/>
    <cellStyle name="Note 7 7 5 2 2" xfId="9580"/>
    <cellStyle name="Note 7 7 5 2 2 2" xfId="16289"/>
    <cellStyle name="Note 7 7 5 2 2 3" xfId="15010"/>
    <cellStyle name="Note 7 7 5 2 3" xfId="16288"/>
    <cellStyle name="Note 7 7 5 2 4" xfId="15009"/>
    <cellStyle name="Note 7 7 5 3" xfId="9581"/>
    <cellStyle name="Note 7 7 5 3 2" xfId="16290"/>
    <cellStyle name="Note 7 7 5 3 3" xfId="15011"/>
    <cellStyle name="Note 7 7 5 4" xfId="16287"/>
    <cellStyle name="Note 7 7 5 5" xfId="15008"/>
    <cellStyle name="Note 7 7 5 6" xfId="9578"/>
    <cellStyle name="Note 7 7 6" xfId="9582"/>
    <cellStyle name="Note 7 7 7" xfId="9541"/>
    <cellStyle name="Note 7 8" xfId="2357"/>
    <cellStyle name="Note 7 8 2" xfId="2358"/>
    <cellStyle name="Note 7 8 2 10" xfId="9584"/>
    <cellStyle name="Note 7 8 2 2" xfId="2359"/>
    <cellStyle name="Note 7 8 2 2 2" xfId="2360"/>
    <cellStyle name="Note 7 8 2 2 2 2" xfId="2361"/>
    <cellStyle name="Note 7 8 2 2 2 2 2" xfId="9588"/>
    <cellStyle name="Note 7 8 2 2 2 2 3" xfId="9587"/>
    <cellStyle name="Note 7 8 2 2 2 3" xfId="9589"/>
    <cellStyle name="Note 7 8 2 2 2 4" xfId="9586"/>
    <cellStyle name="Note 7 8 2 2 3" xfId="2362"/>
    <cellStyle name="Note 7 8 2 2 3 2" xfId="9591"/>
    <cellStyle name="Note 7 8 2 2 3 3" xfId="9590"/>
    <cellStyle name="Note 7 8 2 2 4" xfId="9592"/>
    <cellStyle name="Note 7 8 2 2 5" xfId="9585"/>
    <cellStyle name="Note 7 8 2 3" xfId="2363"/>
    <cellStyle name="Note 7 8 2 3 2" xfId="2364"/>
    <cellStyle name="Note 7 8 2 3 2 2" xfId="9595"/>
    <cellStyle name="Note 7 8 2 3 2 3" xfId="9594"/>
    <cellStyle name="Note 7 8 2 3 3" xfId="9596"/>
    <cellStyle name="Note 7 8 2 3 4" xfId="9593"/>
    <cellStyle name="Note 7 8 2 4" xfId="2365"/>
    <cellStyle name="Note 7 8 2 4 2" xfId="9598"/>
    <cellStyle name="Note 7 8 2 4 2 2" xfId="9599"/>
    <cellStyle name="Note 7 8 2 4 2 2 2" xfId="16308"/>
    <cellStyle name="Note 7 8 2 4 2 2 3" xfId="15015"/>
    <cellStyle name="Note 7 8 2 4 2 3" xfId="16307"/>
    <cellStyle name="Note 7 8 2 4 2 4" xfId="15014"/>
    <cellStyle name="Note 7 8 2 4 3" xfId="9600"/>
    <cellStyle name="Note 7 8 2 4 3 2" xfId="16309"/>
    <cellStyle name="Note 7 8 2 4 3 3" xfId="15016"/>
    <cellStyle name="Note 7 8 2 4 4" xfId="16306"/>
    <cellStyle name="Note 7 8 2 4 5" xfId="15013"/>
    <cellStyle name="Note 7 8 2 4 6" xfId="9597"/>
    <cellStyle name="Note 7 8 2 5" xfId="9601"/>
    <cellStyle name="Note 7 8 2 5 2" xfId="9602"/>
    <cellStyle name="Note 7 8 2 6" xfId="9603"/>
    <cellStyle name="Note 7 8 2 6 2" xfId="9604"/>
    <cellStyle name="Note 7 8 2 6 2 2" xfId="16313"/>
    <cellStyle name="Note 7 8 2 6 2 3" xfId="15018"/>
    <cellStyle name="Note 7 8 2 6 3" xfId="16312"/>
    <cellStyle name="Note 7 8 2 6 4" xfId="15017"/>
    <cellStyle name="Note 7 8 2 7" xfId="9605"/>
    <cellStyle name="Note 7 8 2 7 2" xfId="16314"/>
    <cellStyle name="Note 7 8 2 7 3" xfId="15019"/>
    <cellStyle name="Note 7 8 2 8" xfId="16293"/>
    <cellStyle name="Note 7 8 2 9" xfId="15012"/>
    <cellStyle name="Note 7 8 3" xfId="2366"/>
    <cellStyle name="Note 7 8 3 2" xfId="2367"/>
    <cellStyle name="Note 7 8 3 2 2" xfId="2368"/>
    <cellStyle name="Note 7 8 3 2 2 2" xfId="9609"/>
    <cellStyle name="Note 7 8 3 2 2 3" xfId="9608"/>
    <cellStyle name="Note 7 8 3 2 3" xfId="9610"/>
    <cellStyle name="Note 7 8 3 2 4" xfId="9607"/>
    <cellStyle name="Note 7 8 3 3" xfId="2369"/>
    <cellStyle name="Note 7 8 3 3 2" xfId="9612"/>
    <cellStyle name="Note 7 8 3 3 2 2" xfId="9613"/>
    <cellStyle name="Note 7 8 3 3 2 2 2" xfId="16322"/>
    <cellStyle name="Note 7 8 3 3 2 2 3" xfId="15022"/>
    <cellStyle name="Note 7 8 3 3 2 3" xfId="16321"/>
    <cellStyle name="Note 7 8 3 3 2 4" xfId="15021"/>
    <cellStyle name="Note 7 8 3 3 3" xfId="9614"/>
    <cellStyle name="Note 7 8 3 3 3 2" xfId="16323"/>
    <cellStyle name="Note 7 8 3 3 3 3" xfId="15023"/>
    <cellStyle name="Note 7 8 3 3 4" xfId="16320"/>
    <cellStyle name="Note 7 8 3 3 5" xfId="15020"/>
    <cellStyle name="Note 7 8 3 3 6" xfId="9611"/>
    <cellStyle name="Note 7 8 3 4" xfId="9615"/>
    <cellStyle name="Note 7 8 3 5" xfId="9606"/>
    <cellStyle name="Note 7 8 4" xfId="2370"/>
    <cellStyle name="Note 7 8 4 2" xfId="2371"/>
    <cellStyle name="Note 7 8 4 2 2" xfId="9618"/>
    <cellStyle name="Note 7 8 4 2 3" xfId="9617"/>
    <cellStyle name="Note 7 8 4 3" xfId="9619"/>
    <cellStyle name="Note 7 8 4 4" xfId="9616"/>
    <cellStyle name="Note 7 8 5" xfId="2372"/>
    <cellStyle name="Note 7 8 5 2" xfId="9621"/>
    <cellStyle name="Note 7 8 5 2 2" xfId="9622"/>
    <cellStyle name="Note 7 8 5 2 2 2" xfId="16331"/>
    <cellStyle name="Note 7 8 5 2 2 3" xfId="15025"/>
    <cellStyle name="Note 7 8 5 2 3" xfId="16330"/>
    <cellStyle name="Note 7 8 5 2 4" xfId="15024"/>
    <cellStyle name="Note 7 8 5 3" xfId="9623"/>
    <cellStyle name="Note 7 8 5 3 2" xfId="16332"/>
    <cellStyle name="Note 7 8 5 3 3" xfId="15026"/>
    <cellStyle name="Note 7 8 5 4" xfId="16329"/>
    <cellStyle name="Note 7 8 5 5" xfId="11103"/>
    <cellStyle name="Note 7 8 5 6" xfId="9620"/>
    <cellStyle name="Note 7 8 6" xfId="9624"/>
    <cellStyle name="Note 7 8 7" xfId="9583"/>
    <cellStyle name="Note 8 2" xfId="2373"/>
    <cellStyle name="Note 8 2 2" xfId="2374"/>
    <cellStyle name="Note 8 2 2 10" xfId="9626"/>
    <cellStyle name="Note 8 2 2 2" xfId="2375"/>
    <cellStyle name="Note 8 2 2 2 2" xfId="2376"/>
    <cellStyle name="Note 8 2 2 2 2 2" xfId="2377"/>
    <cellStyle name="Note 8 2 2 2 2 2 2" xfId="9630"/>
    <cellStyle name="Note 8 2 2 2 2 2 3" xfId="9629"/>
    <cellStyle name="Note 8 2 2 2 2 3" xfId="9631"/>
    <cellStyle name="Note 8 2 2 2 2 4" xfId="9628"/>
    <cellStyle name="Note 8 2 2 2 3" xfId="2378"/>
    <cellStyle name="Note 8 2 2 2 3 2" xfId="9633"/>
    <cellStyle name="Note 8 2 2 2 3 3" xfId="9632"/>
    <cellStyle name="Note 8 2 2 2 4" xfId="9634"/>
    <cellStyle name="Note 8 2 2 2 5" xfId="9627"/>
    <cellStyle name="Note 8 2 2 3" xfId="2379"/>
    <cellStyle name="Note 8 2 2 3 2" xfId="2380"/>
    <cellStyle name="Note 8 2 2 3 2 2" xfId="9637"/>
    <cellStyle name="Note 8 2 2 3 2 3" xfId="9636"/>
    <cellStyle name="Note 8 2 2 3 3" xfId="9638"/>
    <cellStyle name="Note 8 2 2 3 4" xfId="9635"/>
    <cellStyle name="Note 8 2 2 4" xfId="2381"/>
    <cellStyle name="Note 8 2 2 4 2" xfId="9640"/>
    <cellStyle name="Note 8 2 2 4 2 2" xfId="9641"/>
    <cellStyle name="Note 8 2 2 4 2 2 2" xfId="16350"/>
    <cellStyle name="Note 8 2 2 4 2 2 3" xfId="15030"/>
    <cellStyle name="Note 8 2 2 4 2 3" xfId="16349"/>
    <cellStyle name="Note 8 2 2 4 2 4" xfId="15029"/>
    <cellStyle name="Note 8 2 2 4 3" xfId="9642"/>
    <cellStyle name="Note 8 2 2 4 3 2" xfId="16351"/>
    <cellStyle name="Note 8 2 2 4 3 3" xfId="15031"/>
    <cellStyle name="Note 8 2 2 4 4" xfId="16348"/>
    <cellStyle name="Note 8 2 2 4 5" xfId="15028"/>
    <cellStyle name="Note 8 2 2 4 6" xfId="9639"/>
    <cellStyle name="Note 8 2 2 5" xfId="9643"/>
    <cellStyle name="Note 8 2 2 5 2" xfId="9644"/>
    <cellStyle name="Note 8 2 2 6" xfId="9645"/>
    <cellStyle name="Note 8 2 2 6 2" xfId="9646"/>
    <cellStyle name="Note 8 2 2 6 2 2" xfId="16355"/>
    <cellStyle name="Note 8 2 2 6 2 3" xfId="15033"/>
    <cellStyle name="Note 8 2 2 6 3" xfId="16354"/>
    <cellStyle name="Note 8 2 2 6 4" xfId="15032"/>
    <cellStyle name="Note 8 2 2 7" xfId="9647"/>
    <cellStyle name="Note 8 2 2 7 2" xfId="16356"/>
    <cellStyle name="Note 8 2 2 7 3" xfId="15034"/>
    <cellStyle name="Note 8 2 2 8" xfId="16335"/>
    <cellStyle name="Note 8 2 2 9" xfId="15027"/>
    <cellStyle name="Note 8 2 3" xfId="2382"/>
    <cellStyle name="Note 8 2 3 2" xfId="2383"/>
    <cellStyle name="Note 8 2 3 2 2" xfId="2384"/>
    <cellStyle name="Note 8 2 3 2 2 2" xfId="9651"/>
    <cellStyle name="Note 8 2 3 2 2 3" xfId="9650"/>
    <cellStyle name="Note 8 2 3 2 3" xfId="9652"/>
    <cellStyle name="Note 8 2 3 2 4" xfId="9649"/>
    <cellStyle name="Note 8 2 3 3" xfId="2385"/>
    <cellStyle name="Note 8 2 3 3 2" xfId="9654"/>
    <cellStyle name="Note 8 2 3 3 2 2" xfId="9655"/>
    <cellStyle name="Note 8 2 3 3 2 2 2" xfId="16364"/>
    <cellStyle name="Note 8 2 3 3 2 2 3" xfId="15037"/>
    <cellStyle name="Note 8 2 3 3 2 3" xfId="16363"/>
    <cellStyle name="Note 8 2 3 3 2 4" xfId="15036"/>
    <cellStyle name="Note 8 2 3 3 3" xfId="9656"/>
    <cellStyle name="Note 8 2 3 3 3 2" xfId="16365"/>
    <cellStyle name="Note 8 2 3 3 3 3" xfId="15038"/>
    <cellStyle name="Note 8 2 3 3 4" xfId="16362"/>
    <cellStyle name="Note 8 2 3 3 5" xfId="15035"/>
    <cellStyle name="Note 8 2 3 3 6" xfId="9653"/>
    <cellStyle name="Note 8 2 3 4" xfId="9657"/>
    <cellStyle name="Note 8 2 3 5" xfId="9648"/>
    <cellStyle name="Note 8 2 4" xfId="2386"/>
    <cellStyle name="Note 8 2 4 2" xfId="2387"/>
    <cellStyle name="Note 8 2 4 2 2" xfId="9660"/>
    <cellStyle name="Note 8 2 4 2 3" xfId="9659"/>
    <cellStyle name="Note 8 2 4 3" xfId="9661"/>
    <cellStyle name="Note 8 2 4 4" xfId="9658"/>
    <cellStyle name="Note 8 2 5" xfId="2388"/>
    <cellStyle name="Note 8 2 5 2" xfId="9663"/>
    <cellStyle name="Note 8 2 5 2 2" xfId="9664"/>
    <cellStyle name="Note 8 2 5 2 2 2" xfId="16373"/>
    <cellStyle name="Note 8 2 5 2 2 3" xfId="15041"/>
    <cellStyle name="Note 8 2 5 2 3" xfId="16372"/>
    <cellStyle name="Note 8 2 5 2 4" xfId="15040"/>
    <cellStyle name="Note 8 2 5 3" xfId="9665"/>
    <cellStyle name="Note 8 2 5 3 2" xfId="16374"/>
    <cellStyle name="Note 8 2 5 3 3" xfId="15042"/>
    <cellStyle name="Note 8 2 5 4" xfId="16371"/>
    <cellStyle name="Note 8 2 5 5" xfId="15039"/>
    <cellStyle name="Note 8 2 5 6" xfId="9662"/>
    <cellStyle name="Note 8 2 6" xfId="9666"/>
    <cellStyle name="Note 8 2 7" xfId="9625"/>
    <cellStyle name="Note 8 3" xfId="2389"/>
    <cellStyle name="Note 8 3 2" xfId="2390"/>
    <cellStyle name="Note 8 3 2 10" xfId="9668"/>
    <cellStyle name="Note 8 3 2 2" xfId="2391"/>
    <cellStyle name="Note 8 3 2 2 2" xfId="2392"/>
    <cellStyle name="Note 8 3 2 2 2 2" xfId="2393"/>
    <cellStyle name="Note 8 3 2 2 2 2 2" xfId="9672"/>
    <cellStyle name="Note 8 3 2 2 2 2 3" xfId="9671"/>
    <cellStyle name="Note 8 3 2 2 2 3" xfId="9673"/>
    <cellStyle name="Note 8 3 2 2 2 4" xfId="9670"/>
    <cellStyle name="Note 8 3 2 2 3" xfId="2394"/>
    <cellStyle name="Note 8 3 2 2 3 2" xfId="9675"/>
    <cellStyle name="Note 8 3 2 2 3 3" xfId="9674"/>
    <cellStyle name="Note 8 3 2 2 4" xfId="9676"/>
    <cellStyle name="Note 8 3 2 2 5" xfId="9669"/>
    <cellStyle name="Note 8 3 2 3" xfId="2395"/>
    <cellStyle name="Note 8 3 2 3 2" xfId="2396"/>
    <cellStyle name="Note 8 3 2 3 2 2" xfId="9679"/>
    <cellStyle name="Note 8 3 2 3 2 3" xfId="9678"/>
    <cellStyle name="Note 8 3 2 3 3" xfId="9680"/>
    <cellStyle name="Note 8 3 2 3 4" xfId="9677"/>
    <cellStyle name="Note 8 3 2 4" xfId="2397"/>
    <cellStyle name="Note 8 3 2 4 2" xfId="9682"/>
    <cellStyle name="Note 8 3 2 4 2 2" xfId="9683"/>
    <cellStyle name="Note 8 3 2 4 2 2 2" xfId="16391"/>
    <cellStyle name="Note 8 3 2 4 2 2 3" xfId="15046"/>
    <cellStyle name="Note 8 3 2 4 2 3" xfId="16390"/>
    <cellStyle name="Note 8 3 2 4 2 4" xfId="15045"/>
    <cellStyle name="Note 8 3 2 4 3" xfId="9684"/>
    <cellStyle name="Note 8 3 2 4 3 2" xfId="16392"/>
    <cellStyle name="Note 8 3 2 4 3 3" xfId="15047"/>
    <cellStyle name="Note 8 3 2 4 4" xfId="16389"/>
    <cellStyle name="Note 8 3 2 4 5" xfId="15044"/>
    <cellStyle name="Note 8 3 2 4 6" xfId="9681"/>
    <cellStyle name="Note 8 3 2 5" xfId="9685"/>
    <cellStyle name="Note 8 3 2 5 2" xfId="9686"/>
    <cellStyle name="Note 8 3 2 6" xfId="9687"/>
    <cellStyle name="Note 8 3 2 6 2" xfId="9688"/>
    <cellStyle name="Note 8 3 2 6 2 2" xfId="16395"/>
    <cellStyle name="Note 8 3 2 6 2 3" xfId="15049"/>
    <cellStyle name="Note 8 3 2 6 3" xfId="16394"/>
    <cellStyle name="Note 8 3 2 6 4" xfId="15048"/>
    <cellStyle name="Note 8 3 2 7" xfId="9689"/>
    <cellStyle name="Note 8 3 2 7 2" xfId="16396"/>
    <cellStyle name="Note 8 3 2 7 3" xfId="15050"/>
    <cellStyle name="Note 8 3 2 8" xfId="16377"/>
    <cellStyle name="Note 8 3 2 9" xfId="15043"/>
    <cellStyle name="Note 8 3 3" xfId="2398"/>
    <cellStyle name="Note 8 3 3 2" xfId="2399"/>
    <cellStyle name="Note 8 3 3 2 2" xfId="2400"/>
    <cellStyle name="Note 8 3 3 2 2 2" xfId="9693"/>
    <cellStyle name="Note 8 3 3 2 2 3" xfId="9692"/>
    <cellStyle name="Note 8 3 3 2 3" xfId="9694"/>
    <cellStyle name="Note 8 3 3 2 4" xfId="9691"/>
    <cellStyle name="Note 8 3 3 3" xfId="2401"/>
    <cellStyle name="Note 8 3 3 3 2" xfId="9696"/>
    <cellStyle name="Note 8 3 3 3 2 2" xfId="9697"/>
    <cellStyle name="Note 8 3 3 3 2 2 2" xfId="16404"/>
    <cellStyle name="Note 8 3 3 3 2 2 3" xfId="15053"/>
    <cellStyle name="Note 8 3 3 3 2 3" xfId="16403"/>
    <cellStyle name="Note 8 3 3 3 2 4" xfId="15052"/>
    <cellStyle name="Note 8 3 3 3 3" xfId="9698"/>
    <cellStyle name="Note 8 3 3 3 3 2" xfId="16405"/>
    <cellStyle name="Note 8 3 3 3 3 3" xfId="15054"/>
    <cellStyle name="Note 8 3 3 3 4" xfId="16402"/>
    <cellStyle name="Note 8 3 3 3 5" xfId="15051"/>
    <cellStyle name="Note 8 3 3 3 6" xfId="9695"/>
    <cellStyle name="Note 8 3 3 4" xfId="9699"/>
    <cellStyle name="Note 8 3 3 5" xfId="9690"/>
    <cellStyle name="Note 8 3 4" xfId="2402"/>
    <cellStyle name="Note 8 3 4 2" xfId="2403"/>
    <cellStyle name="Note 8 3 4 2 2" xfId="9702"/>
    <cellStyle name="Note 8 3 4 2 3" xfId="9701"/>
    <cellStyle name="Note 8 3 4 3" xfId="9703"/>
    <cellStyle name="Note 8 3 4 4" xfId="9700"/>
    <cellStyle name="Note 8 3 5" xfId="2404"/>
    <cellStyle name="Note 8 3 5 2" xfId="9705"/>
    <cellStyle name="Note 8 3 5 2 2" xfId="9706"/>
    <cellStyle name="Note 8 3 5 2 2 2" xfId="16413"/>
    <cellStyle name="Note 8 3 5 2 2 3" xfId="15057"/>
    <cellStyle name="Note 8 3 5 2 3" xfId="16412"/>
    <cellStyle name="Note 8 3 5 2 4" xfId="15056"/>
    <cellStyle name="Note 8 3 5 3" xfId="9707"/>
    <cellStyle name="Note 8 3 5 3 2" xfId="16414"/>
    <cellStyle name="Note 8 3 5 3 3" xfId="15058"/>
    <cellStyle name="Note 8 3 5 4" xfId="16411"/>
    <cellStyle name="Note 8 3 5 5" xfId="15055"/>
    <cellStyle name="Note 8 3 5 6" xfId="9704"/>
    <cellStyle name="Note 8 3 6" xfId="9708"/>
    <cellStyle name="Note 8 3 7" xfId="9667"/>
    <cellStyle name="Note 8 4" xfId="2405"/>
    <cellStyle name="Note 8 4 2" xfId="2406"/>
    <cellStyle name="Note 8 4 2 10" xfId="9710"/>
    <cellStyle name="Note 8 4 2 2" xfId="2407"/>
    <cellStyle name="Note 8 4 2 2 2" xfId="2408"/>
    <cellStyle name="Note 8 4 2 2 2 2" xfId="2409"/>
    <cellStyle name="Note 8 4 2 2 2 2 2" xfId="9714"/>
    <cellStyle name="Note 8 4 2 2 2 2 3" xfId="9713"/>
    <cellStyle name="Note 8 4 2 2 2 3" xfId="9715"/>
    <cellStyle name="Note 8 4 2 2 2 4" xfId="9712"/>
    <cellStyle name="Note 8 4 2 2 3" xfId="2410"/>
    <cellStyle name="Note 8 4 2 2 3 2" xfId="9717"/>
    <cellStyle name="Note 8 4 2 2 3 3" xfId="9716"/>
    <cellStyle name="Note 8 4 2 2 4" xfId="9718"/>
    <cellStyle name="Note 8 4 2 2 5" xfId="9711"/>
    <cellStyle name="Note 8 4 2 3" xfId="2411"/>
    <cellStyle name="Note 8 4 2 3 2" xfId="2412"/>
    <cellStyle name="Note 8 4 2 3 2 2" xfId="9721"/>
    <cellStyle name="Note 8 4 2 3 2 3" xfId="9720"/>
    <cellStyle name="Note 8 4 2 3 3" xfId="9722"/>
    <cellStyle name="Note 8 4 2 3 4" xfId="9719"/>
    <cellStyle name="Note 8 4 2 4" xfId="2413"/>
    <cellStyle name="Note 8 4 2 4 2" xfId="9724"/>
    <cellStyle name="Note 8 4 2 4 2 2" xfId="9725"/>
    <cellStyle name="Note 8 4 2 4 2 2 2" xfId="16432"/>
    <cellStyle name="Note 8 4 2 4 2 2 3" xfId="15062"/>
    <cellStyle name="Note 8 4 2 4 2 3" xfId="16431"/>
    <cellStyle name="Note 8 4 2 4 2 4" xfId="15061"/>
    <cellStyle name="Note 8 4 2 4 3" xfId="9726"/>
    <cellStyle name="Note 8 4 2 4 3 2" xfId="16433"/>
    <cellStyle name="Note 8 4 2 4 3 3" xfId="15063"/>
    <cellStyle name="Note 8 4 2 4 4" xfId="16430"/>
    <cellStyle name="Note 8 4 2 4 5" xfId="15060"/>
    <cellStyle name="Note 8 4 2 4 6" xfId="9723"/>
    <cellStyle name="Note 8 4 2 5" xfId="9727"/>
    <cellStyle name="Note 8 4 2 5 2" xfId="9728"/>
    <cellStyle name="Note 8 4 2 6" xfId="9729"/>
    <cellStyle name="Note 8 4 2 6 2" xfId="9730"/>
    <cellStyle name="Note 8 4 2 6 2 2" xfId="16437"/>
    <cellStyle name="Note 8 4 2 6 2 3" xfId="15065"/>
    <cellStyle name="Note 8 4 2 6 3" xfId="16436"/>
    <cellStyle name="Note 8 4 2 6 4" xfId="15064"/>
    <cellStyle name="Note 8 4 2 7" xfId="9731"/>
    <cellStyle name="Note 8 4 2 7 2" xfId="16438"/>
    <cellStyle name="Note 8 4 2 7 3" xfId="15066"/>
    <cellStyle name="Note 8 4 2 8" xfId="16417"/>
    <cellStyle name="Note 8 4 2 9" xfId="15059"/>
    <cellStyle name="Note 8 4 3" xfId="2414"/>
    <cellStyle name="Note 8 4 3 2" xfId="2415"/>
    <cellStyle name="Note 8 4 3 2 2" xfId="2416"/>
    <cellStyle name="Note 8 4 3 2 2 2" xfId="9735"/>
    <cellStyle name="Note 8 4 3 2 2 3" xfId="9734"/>
    <cellStyle name="Note 8 4 3 2 3" xfId="9736"/>
    <cellStyle name="Note 8 4 3 2 4" xfId="9733"/>
    <cellStyle name="Note 8 4 3 3" xfId="2417"/>
    <cellStyle name="Note 8 4 3 3 2" xfId="9738"/>
    <cellStyle name="Note 8 4 3 3 2 2" xfId="9739"/>
    <cellStyle name="Note 8 4 3 3 2 2 2" xfId="16446"/>
    <cellStyle name="Note 8 4 3 3 2 2 3" xfId="15069"/>
    <cellStyle name="Note 8 4 3 3 2 3" xfId="16445"/>
    <cellStyle name="Note 8 4 3 3 2 4" xfId="15068"/>
    <cellStyle name="Note 8 4 3 3 3" xfId="9740"/>
    <cellStyle name="Note 8 4 3 3 3 2" xfId="16447"/>
    <cellStyle name="Note 8 4 3 3 3 3" xfId="15070"/>
    <cellStyle name="Note 8 4 3 3 4" xfId="16444"/>
    <cellStyle name="Note 8 4 3 3 5" xfId="15067"/>
    <cellStyle name="Note 8 4 3 3 6" xfId="9737"/>
    <cellStyle name="Note 8 4 3 4" xfId="9741"/>
    <cellStyle name="Note 8 4 3 5" xfId="9732"/>
    <cellStyle name="Note 8 4 4" xfId="2418"/>
    <cellStyle name="Note 8 4 4 2" xfId="2419"/>
    <cellStyle name="Note 8 4 4 2 2" xfId="9744"/>
    <cellStyle name="Note 8 4 4 2 3" xfId="9743"/>
    <cellStyle name="Note 8 4 4 3" xfId="9745"/>
    <cellStyle name="Note 8 4 4 4" xfId="9742"/>
    <cellStyle name="Note 8 4 5" xfId="2420"/>
    <cellStyle name="Note 8 4 5 2" xfId="9747"/>
    <cellStyle name="Note 8 4 5 2 2" xfId="9748"/>
    <cellStyle name="Note 8 4 5 2 2 2" xfId="16455"/>
    <cellStyle name="Note 8 4 5 2 2 3" xfId="15073"/>
    <cellStyle name="Note 8 4 5 2 3" xfId="16454"/>
    <cellStyle name="Note 8 4 5 2 4" xfId="15072"/>
    <cellStyle name="Note 8 4 5 3" xfId="9749"/>
    <cellStyle name="Note 8 4 5 3 2" xfId="16456"/>
    <cellStyle name="Note 8 4 5 3 3" xfId="15074"/>
    <cellStyle name="Note 8 4 5 4" xfId="16453"/>
    <cellStyle name="Note 8 4 5 5" xfId="15071"/>
    <cellStyle name="Note 8 4 5 6" xfId="9746"/>
    <cellStyle name="Note 8 4 6" xfId="9750"/>
    <cellStyle name="Note 8 4 7" xfId="9709"/>
    <cellStyle name="Note 8 5" xfId="2421"/>
    <cellStyle name="Note 8 5 2" xfId="2422"/>
    <cellStyle name="Note 8 5 2 10" xfId="9752"/>
    <cellStyle name="Note 8 5 2 2" xfId="2423"/>
    <cellStyle name="Note 8 5 2 2 2" xfId="2424"/>
    <cellStyle name="Note 8 5 2 2 2 2" xfId="2425"/>
    <cellStyle name="Note 8 5 2 2 2 2 2" xfId="9756"/>
    <cellStyle name="Note 8 5 2 2 2 2 3" xfId="9755"/>
    <cellStyle name="Note 8 5 2 2 2 3" xfId="9757"/>
    <cellStyle name="Note 8 5 2 2 2 4" xfId="9754"/>
    <cellStyle name="Note 8 5 2 2 3" xfId="2426"/>
    <cellStyle name="Note 8 5 2 2 3 2" xfId="9759"/>
    <cellStyle name="Note 8 5 2 2 3 3" xfId="9758"/>
    <cellStyle name="Note 8 5 2 2 4" xfId="9760"/>
    <cellStyle name="Note 8 5 2 2 5" xfId="9753"/>
    <cellStyle name="Note 8 5 2 3" xfId="2427"/>
    <cellStyle name="Note 8 5 2 3 2" xfId="2428"/>
    <cellStyle name="Note 8 5 2 3 2 2" xfId="9763"/>
    <cellStyle name="Note 8 5 2 3 2 3" xfId="9762"/>
    <cellStyle name="Note 8 5 2 3 3" xfId="9764"/>
    <cellStyle name="Note 8 5 2 3 4" xfId="9761"/>
    <cellStyle name="Note 8 5 2 4" xfId="2429"/>
    <cellStyle name="Note 8 5 2 4 2" xfId="9766"/>
    <cellStyle name="Note 8 5 2 4 2 2" xfId="9767"/>
    <cellStyle name="Note 8 5 2 4 2 2 2" xfId="16474"/>
    <cellStyle name="Note 8 5 2 4 2 2 3" xfId="15078"/>
    <cellStyle name="Note 8 5 2 4 2 3" xfId="16473"/>
    <cellStyle name="Note 8 5 2 4 2 4" xfId="15077"/>
    <cellStyle name="Note 8 5 2 4 3" xfId="9768"/>
    <cellStyle name="Note 8 5 2 4 3 2" xfId="16475"/>
    <cellStyle name="Note 8 5 2 4 3 3" xfId="15079"/>
    <cellStyle name="Note 8 5 2 4 4" xfId="16472"/>
    <cellStyle name="Note 8 5 2 4 5" xfId="15076"/>
    <cellStyle name="Note 8 5 2 4 6" xfId="9765"/>
    <cellStyle name="Note 8 5 2 5" xfId="9769"/>
    <cellStyle name="Note 8 5 2 5 2" xfId="9770"/>
    <cellStyle name="Note 8 5 2 6" xfId="9771"/>
    <cellStyle name="Note 8 5 2 6 2" xfId="9772"/>
    <cellStyle name="Note 8 5 2 6 2 2" xfId="16479"/>
    <cellStyle name="Note 8 5 2 6 2 3" xfId="15081"/>
    <cellStyle name="Note 8 5 2 6 3" xfId="16478"/>
    <cellStyle name="Note 8 5 2 6 4" xfId="15080"/>
    <cellStyle name="Note 8 5 2 7" xfId="9773"/>
    <cellStyle name="Note 8 5 2 7 2" xfId="16480"/>
    <cellStyle name="Note 8 5 2 7 3" xfId="15082"/>
    <cellStyle name="Note 8 5 2 8" xfId="16459"/>
    <cellStyle name="Note 8 5 2 9" xfId="15075"/>
    <cellStyle name="Note 8 5 3" xfId="2430"/>
    <cellStyle name="Note 8 5 3 2" xfId="2431"/>
    <cellStyle name="Note 8 5 3 2 2" xfId="2432"/>
    <cellStyle name="Note 8 5 3 2 2 2" xfId="9777"/>
    <cellStyle name="Note 8 5 3 2 2 3" xfId="9776"/>
    <cellStyle name="Note 8 5 3 2 3" xfId="9778"/>
    <cellStyle name="Note 8 5 3 2 4" xfId="9775"/>
    <cellStyle name="Note 8 5 3 3" xfId="2433"/>
    <cellStyle name="Note 8 5 3 3 2" xfId="9780"/>
    <cellStyle name="Note 8 5 3 3 2 2" xfId="9781"/>
    <cellStyle name="Note 8 5 3 3 2 2 2" xfId="16488"/>
    <cellStyle name="Note 8 5 3 3 2 2 3" xfId="15085"/>
    <cellStyle name="Note 8 5 3 3 2 3" xfId="16487"/>
    <cellStyle name="Note 8 5 3 3 2 4" xfId="15084"/>
    <cellStyle name="Note 8 5 3 3 3" xfId="9782"/>
    <cellStyle name="Note 8 5 3 3 3 2" xfId="16489"/>
    <cellStyle name="Note 8 5 3 3 3 3" xfId="15086"/>
    <cellStyle name="Note 8 5 3 3 4" xfId="16486"/>
    <cellStyle name="Note 8 5 3 3 5" xfId="15083"/>
    <cellStyle name="Note 8 5 3 3 6" xfId="9779"/>
    <cellStyle name="Note 8 5 3 4" xfId="9783"/>
    <cellStyle name="Note 8 5 3 5" xfId="9774"/>
    <cellStyle name="Note 8 5 4" xfId="2434"/>
    <cellStyle name="Note 8 5 4 2" xfId="2435"/>
    <cellStyle name="Note 8 5 4 2 2" xfId="9786"/>
    <cellStyle name="Note 8 5 4 2 3" xfId="9785"/>
    <cellStyle name="Note 8 5 4 3" xfId="9787"/>
    <cellStyle name="Note 8 5 4 4" xfId="9784"/>
    <cellStyle name="Note 8 5 5" xfId="2436"/>
    <cellStyle name="Note 8 5 5 2" xfId="9789"/>
    <cellStyle name="Note 8 5 5 2 2" xfId="9790"/>
    <cellStyle name="Note 8 5 5 2 2 2" xfId="16497"/>
    <cellStyle name="Note 8 5 5 2 2 3" xfId="15089"/>
    <cellStyle name="Note 8 5 5 2 3" xfId="16496"/>
    <cellStyle name="Note 8 5 5 2 4" xfId="15088"/>
    <cellStyle name="Note 8 5 5 3" xfId="9791"/>
    <cellStyle name="Note 8 5 5 3 2" xfId="16498"/>
    <cellStyle name="Note 8 5 5 3 3" xfId="15090"/>
    <cellStyle name="Note 8 5 5 4" xfId="16495"/>
    <cellStyle name="Note 8 5 5 5" xfId="15087"/>
    <cellStyle name="Note 8 5 5 6" xfId="9788"/>
    <cellStyle name="Note 8 5 6" xfId="9792"/>
    <cellStyle name="Note 8 5 7" xfId="9751"/>
    <cellStyle name="Note 8 6" xfId="2437"/>
    <cellStyle name="Note 8 6 2" xfId="2438"/>
    <cellStyle name="Note 8 6 2 10" xfId="9794"/>
    <cellStyle name="Note 8 6 2 2" xfId="2439"/>
    <cellStyle name="Note 8 6 2 2 2" xfId="2440"/>
    <cellStyle name="Note 8 6 2 2 2 2" xfId="2441"/>
    <cellStyle name="Note 8 6 2 2 2 2 2" xfId="9798"/>
    <cellStyle name="Note 8 6 2 2 2 2 3" xfId="9797"/>
    <cellStyle name="Note 8 6 2 2 2 3" xfId="9799"/>
    <cellStyle name="Note 8 6 2 2 2 4" xfId="9796"/>
    <cellStyle name="Note 8 6 2 2 3" xfId="2442"/>
    <cellStyle name="Note 8 6 2 2 3 2" xfId="9801"/>
    <cellStyle name="Note 8 6 2 2 3 3" xfId="9800"/>
    <cellStyle name="Note 8 6 2 2 4" xfId="9802"/>
    <cellStyle name="Note 8 6 2 2 5" xfId="9795"/>
    <cellStyle name="Note 8 6 2 3" xfId="2443"/>
    <cellStyle name="Note 8 6 2 3 2" xfId="2444"/>
    <cellStyle name="Note 8 6 2 3 2 2" xfId="9805"/>
    <cellStyle name="Note 8 6 2 3 2 3" xfId="9804"/>
    <cellStyle name="Note 8 6 2 3 3" xfId="9806"/>
    <cellStyle name="Note 8 6 2 3 4" xfId="9803"/>
    <cellStyle name="Note 8 6 2 4" xfId="2445"/>
    <cellStyle name="Note 8 6 2 4 2" xfId="9808"/>
    <cellStyle name="Note 8 6 2 4 2 2" xfId="9809"/>
    <cellStyle name="Note 8 6 2 4 2 2 2" xfId="16503"/>
    <cellStyle name="Note 8 6 2 4 2 2 3" xfId="15806"/>
    <cellStyle name="Note 8 6 2 4 2 3" xfId="16502"/>
    <cellStyle name="Note 8 6 2 4 2 4" xfId="15805"/>
    <cellStyle name="Note 8 6 2 4 3" xfId="9810"/>
    <cellStyle name="Note 8 6 2 4 3 2" xfId="16504"/>
    <cellStyle name="Note 8 6 2 4 3 3" xfId="15807"/>
    <cellStyle name="Note 8 6 2 4 4" xfId="16501"/>
    <cellStyle name="Note 8 6 2 4 5" xfId="15804"/>
    <cellStyle name="Note 8 6 2 4 6" xfId="9807"/>
    <cellStyle name="Note 8 6 2 5" xfId="9811"/>
    <cellStyle name="Note 8 6 2 5 2" xfId="9812"/>
    <cellStyle name="Note 8 6 2 6" xfId="9813"/>
    <cellStyle name="Note 8 6 2 6 2" xfId="9814"/>
    <cellStyle name="Note 8 6 2 6 2 2" xfId="16506"/>
    <cellStyle name="Note 8 6 2 6 2 3" xfId="15809"/>
    <cellStyle name="Note 8 6 2 6 3" xfId="16505"/>
    <cellStyle name="Note 8 6 2 6 4" xfId="15808"/>
    <cellStyle name="Note 8 6 2 7" xfId="9815"/>
    <cellStyle name="Note 8 6 2 7 2" xfId="16507"/>
    <cellStyle name="Note 8 6 2 7 3" xfId="15810"/>
    <cellStyle name="Note 8 6 2 8" xfId="16500"/>
    <cellStyle name="Note 8 6 2 9" xfId="15195"/>
    <cellStyle name="Note 8 6 3" xfId="2446"/>
    <cellStyle name="Note 8 6 3 2" xfId="2447"/>
    <cellStyle name="Note 8 6 3 2 2" xfId="2448"/>
    <cellStyle name="Note 8 6 3 2 2 2" xfId="9819"/>
    <cellStyle name="Note 8 6 3 2 2 3" xfId="9818"/>
    <cellStyle name="Note 8 6 3 2 3" xfId="9820"/>
    <cellStyle name="Note 8 6 3 2 4" xfId="9817"/>
    <cellStyle name="Note 8 6 3 3" xfId="2449"/>
    <cellStyle name="Note 8 6 3 3 2" xfId="9822"/>
    <cellStyle name="Note 8 6 3 3 2 2" xfId="9823"/>
    <cellStyle name="Note 8 6 3 3 2 2 2" xfId="16510"/>
    <cellStyle name="Note 8 6 3 3 2 2 3" xfId="16977"/>
    <cellStyle name="Note 8 6 3 3 2 3" xfId="16509"/>
    <cellStyle name="Note 8 6 3 3 2 4" xfId="16976"/>
    <cellStyle name="Note 8 6 3 3 3" xfId="9824"/>
    <cellStyle name="Note 8 6 3 3 3 2" xfId="16511"/>
    <cellStyle name="Note 8 6 3 3 3 3" xfId="16978"/>
    <cellStyle name="Note 8 6 3 3 4" xfId="16508"/>
    <cellStyle name="Note 8 6 3 3 5" xfId="16975"/>
    <cellStyle name="Note 8 6 3 3 6" xfId="9821"/>
    <cellStyle name="Note 8 6 3 4" xfId="9825"/>
    <cellStyle name="Note 8 6 3 5" xfId="9816"/>
    <cellStyle name="Note 8 6 4" xfId="2450"/>
    <cellStyle name="Note 8 6 4 2" xfId="2451"/>
    <cellStyle name="Note 8 6 4 2 2" xfId="9828"/>
    <cellStyle name="Note 8 6 4 2 3" xfId="9827"/>
    <cellStyle name="Note 8 6 4 3" xfId="9829"/>
    <cellStyle name="Note 8 6 4 4" xfId="9826"/>
    <cellStyle name="Note 8 6 5" xfId="2452"/>
    <cellStyle name="Note 8 6 5 2" xfId="9831"/>
    <cellStyle name="Note 8 6 5 2 2" xfId="9832"/>
    <cellStyle name="Note 8 6 5 2 2 2" xfId="16519"/>
    <cellStyle name="Note 8 6 5 2 2 3" xfId="16981"/>
    <cellStyle name="Note 8 6 5 2 3" xfId="16518"/>
    <cellStyle name="Note 8 6 5 2 4" xfId="16980"/>
    <cellStyle name="Note 8 6 5 3" xfId="9833"/>
    <cellStyle name="Note 8 6 5 3 2" xfId="16520"/>
    <cellStyle name="Note 8 6 5 3 3" xfId="16982"/>
    <cellStyle name="Note 8 6 5 4" xfId="16517"/>
    <cellStyle name="Note 8 6 5 5" xfId="16979"/>
    <cellStyle name="Note 8 6 5 6" xfId="9830"/>
    <cellStyle name="Note 8 6 6" xfId="9834"/>
    <cellStyle name="Note 8 6 7" xfId="9793"/>
    <cellStyle name="Note 8 7" xfId="2453"/>
    <cellStyle name="Note 8 7 2" xfId="2454"/>
    <cellStyle name="Note 8 7 2 10" xfId="9836"/>
    <cellStyle name="Note 8 7 2 2" xfId="2455"/>
    <cellStyle name="Note 8 7 2 2 2" xfId="2456"/>
    <cellStyle name="Note 8 7 2 2 2 2" xfId="2457"/>
    <cellStyle name="Note 8 7 2 2 2 2 2" xfId="9840"/>
    <cellStyle name="Note 8 7 2 2 2 2 3" xfId="9839"/>
    <cellStyle name="Note 8 7 2 2 2 3" xfId="9841"/>
    <cellStyle name="Note 8 7 2 2 2 4" xfId="9838"/>
    <cellStyle name="Note 8 7 2 2 3" xfId="2458"/>
    <cellStyle name="Note 8 7 2 2 3 2" xfId="9843"/>
    <cellStyle name="Note 8 7 2 2 3 3" xfId="9842"/>
    <cellStyle name="Note 8 7 2 2 4" xfId="9844"/>
    <cellStyle name="Note 8 7 2 2 5" xfId="9837"/>
    <cellStyle name="Note 8 7 2 3" xfId="2459"/>
    <cellStyle name="Note 8 7 2 3 2" xfId="2460"/>
    <cellStyle name="Note 8 7 2 3 2 2" xfId="9847"/>
    <cellStyle name="Note 8 7 2 3 2 3" xfId="9846"/>
    <cellStyle name="Note 8 7 2 3 3" xfId="9848"/>
    <cellStyle name="Note 8 7 2 3 4" xfId="9845"/>
    <cellStyle name="Note 8 7 2 4" xfId="2461"/>
    <cellStyle name="Note 8 7 2 4 2" xfId="9850"/>
    <cellStyle name="Note 8 7 2 4 2 2" xfId="9851"/>
    <cellStyle name="Note 8 7 2 4 2 2 2" xfId="16531"/>
    <cellStyle name="Note 8 7 2 4 2 2 3" xfId="16986"/>
    <cellStyle name="Note 8 7 2 4 2 3" xfId="16530"/>
    <cellStyle name="Note 8 7 2 4 2 4" xfId="16985"/>
    <cellStyle name="Note 8 7 2 4 3" xfId="9852"/>
    <cellStyle name="Note 8 7 2 4 3 2" xfId="16532"/>
    <cellStyle name="Note 8 7 2 4 3 3" xfId="16987"/>
    <cellStyle name="Note 8 7 2 4 4" xfId="16529"/>
    <cellStyle name="Note 8 7 2 4 5" xfId="16984"/>
    <cellStyle name="Note 8 7 2 4 6" xfId="9849"/>
    <cellStyle name="Note 8 7 2 5" xfId="9853"/>
    <cellStyle name="Note 8 7 2 5 2" xfId="9854"/>
    <cellStyle name="Note 8 7 2 6" xfId="9855"/>
    <cellStyle name="Note 8 7 2 6 2" xfId="9856"/>
    <cellStyle name="Note 8 7 2 6 2 2" xfId="16534"/>
    <cellStyle name="Note 8 7 2 6 2 3" xfId="16989"/>
    <cellStyle name="Note 8 7 2 6 3" xfId="16533"/>
    <cellStyle name="Note 8 7 2 6 4" xfId="16988"/>
    <cellStyle name="Note 8 7 2 7" xfId="9857"/>
    <cellStyle name="Note 8 7 2 7 2" xfId="16535"/>
    <cellStyle name="Note 8 7 2 7 3" xfId="16990"/>
    <cellStyle name="Note 8 7 2 8" xfId="16523"/>
    <cellStyle name="Note 8 7 2 9" xfId="16983"/>
    <cellStyle name="Note 8 7 3" xfId="2462"/>
    <cellStyle name="Note 8 7 3 2" xfId="2463"/>
    <cellStyle name="Note 8 7 3 2 2" xfId="2464"/>
    <cellStyle name="Note 8 7 3 2 2 2" xfId="9861"/>
    <cellStyle name="Note 8 7 3 2 2 3" xfId="9860"/>
    <cellStyle name="Note 8 7 3 2 3" xfId="9862"/>
    <cellStyle name="Note 8 7 3 2 4" xfId="9859"/>
    <cellStyle name="Note 8 7 3 3" xfId="2465"/>
    <cellStyle name="Note 8 7 3 3 2" xfId="9864"/>
    <cellStyle name="Note 8 7 3 3 2 2" xfId="9865"/>
    <cellStyle name="Note 8 7 3 3 2 2 2" xfId="16538"/>
    <cellStyle name="Note 8 7 3 3 2 2 3" xfId="16993"/>
    <cellStyle name="Note 8 7 3 3 2 3" xfId="16537"/>
    <cellStyle name="Note 8 7 3 3 2 4" xfId="16992"/>
    <cellStyle name="Note 8 7 3 3 3" xfId="9866"/>
    <cellStyle name="Note 8 7 3 3 3 2" xfId="16539"/>
    <cellStyle name="Note 8 7 3 3 3 3" xfId="16994"/>
    <cellStyle name="Note 8 7 3 3 4" xfId="16536"/>
    <cellStyle name="Note 8 7 3 3 5" xfId="16991"/>
    <cellStyle name="Note 8 7 3 3 6" xfId="9863"/>
    <cellStyle name="Note 8 7 3 4" xfId="9867"/>
    <cellStyle name="Note 8 7 3 5" xfId="9858"/>
    <cellStyle name="Note 8 7 4" xfId="2466"/>
    <cellStyle name="Note 8 7 4 2" xfId="2467"/>
    <cellStyle name="Note 8 7 4 2 2" xfId="9870"/>
    <cellStyle name="Note 8 7 4 2 3" xfId="9869"/>
    <cellStyle name="Note 8 7 4 3" xfId="9871"/>
    <cellStyle name="Note 8 7 4 4" xfId="9868"/>
    <cellStyle name="Note 8 7 5" xfId="2468"/>
    <cellStyle name="Note 8 7 5 2" xfId="9873"/>
    <cellStyle name="Note 8 7 5 2 2" xfId="9874"/>
    <cellStyle name="Note 8 7 5 2 2 2" xfId="16542"/>
    <cellStyle name="Note 8 7 5 2 2 3" xfId="16997"/>
    <cellStyle name="Note 8 7 5 2 3" xfId="16541"/>
    <cellStyle name="Note 8 7 5 2 4" xfId="16996"/>
    <cellStyle name="Note 8 7 5 3" xfId="9875"/>
    <cellStyle name="Note 8 7 5 3 2" xfId="16543"/>
    <cellStyle name="Note 8 7 5 3 3" xfId="16998"/>
    <cellStyle name="Note 8 7 5 4" xfId="16540"/>
    <cellStyle name="Note 8 7 5 5" xfId="16995"/>
    <cellStyle name="Note 8 7 5 6" xfId="9872"/>
    <cellStyle name="Note 8 7 6" xfId="9876"/>
    <cellStyle name="Note 8 7 7" xfId="9835"/>
    <cellStyle name="Note 8 8" xfId="2469"/>
    <cellStyle name="Note 8 8 2" xfId="2470"/>
    <cellStyle name="Note 8 8 2 10" xfId="9878"/>
    <cellStyle name="Note 8 8 2 2" xfId="2471"/>
    <cellStyle name="Note 8 8 2 2 2" xfId="2472"/>
    <cellStyle name="Note 8 8 2 2 2 2" xfId="2473"/>
    <cellStyle name="Note 8 8 2 2 2 2 2" xfId="9882"/>
    <cellStyle name="Note 8 8 2 2 2 2 3" xfId="9881"/>
    <cellStyle name="Note 8 8 2 2 2 3" xfId="9883"/>
    <cellStyle name="Note 8 8 2 2 2 4" xfId="9880"/>
    <cellStyle name="Note 8 8 2 2 3" xfId="2474"/>
    <cellStyle name="Note 8 8 2 2 3 2" xfId="9885"/>
    <cellStyle name="Note 8 8 2 2 3 3" xfId="9884"/>
    <cellStyle name="Note 8 8 2 2 4" xfId="9886"/>
    <cellStyle name="Note 8 8 2 2 5" xfId="9879"/>
    <cellStyle name="Note 8 8 2 3" xfId="2475"/>
    <cellStyle name="Note 8 8 2 3 2" xfId="2476"/>
    <cellStyle name="Note 8 8 2 3 2 2" xfId="9889"/>
    <cellStyle name="Note 8 8 2 3 2 3" xfId="9888"/>
    <cellStyle name="Note 8 8 2 3 3" xfId="9890"/>
    <cellStyle name="Note 8 8 2 3 4" xfId="9887"/>
    <cellStyle name="Note 8 8 2 4" xfId="2477"/>
    <cellStyle name="Note 8 8 2 4 2" xfId="9892"/>
    <cellStyle name="Note 8 8 2 4 2 2" xfId="9893"/>
    <cellStyle name="Note 8 8 2 4 2 2 2" xfId="16547"/>
    <cellStyle name="Note 8 8 2 4 2 2 3" xfId="17002"/>
    <cellStyle name="Note 8 8 2 4 2 3" xfId="16546"/>
    <cellStyle name="Note 8 8 2 4 2 4" xfId="17001"/>
    <cellStyle name="Note 8 8 2 4 3" xfId="9894"/>
    <cellStyle name="Note 8 8 2 4 3 2" xfId="16548"/>
    <cellStyle name="Note 8 8 2 4 3 3" xfId="17003"/>
    <cellStyle name="Note 8 8 2 4 4" xfId="16545"/>
    <cellStyle name="Note 8 8 2 4 5" xfId="17000"/>
    <cellStyle name="Note 8 8 2 4 6" xfId="9891"/>
    <cellStyle name="Note 8 8 2 5" xfId="9895"/>
    <cellStyle name="Note 8 8 2 5 2" xfId="9896"/>
    <cellStyle name="Note 8 8 2 6" xfId="9897"/>
    <cellStyle name="Note 8 8 2 6 2" xfId="9898"/>
    <cellStyle name="Note 8 8 2 6 2 2" xfId="16550"/>
    <cellStyle name="Note 8 8 2 6 2 3" xfId="17005"/>
    <cellStyle name="Note 8 8 2 6 3" xfId="16549"/>
    <cellStyle name="Note 8 8 2 6 4" xfId="17004"/>
    <cellStyle name="Note 8 8 2 7" xfId="9899"/>
    <cellStyle name="Note 8 8 2 7 2" xfId="16551"/>
    <cellStyle name="Note 8 8 2 7 3" xfId="17006"/>
    <cellStyle name="Note 8 8 2 8" xfId="16544"/>
    <cellStyle name="Note 8 8 2 9" xfId="16999"/>
    <cellStyle name="Note 8 8 3" xfId="2478"/>
    <cellStyle name="Note 8 8 3 2" xfId="2479"/>
    <cellStyle name="Note 8 8 3 2 2" xfId="2480"/>
    <cellStyle name="Note 8 8 3 2 2 2" xfId="9903"/>
    <cellStyle name="Note 8 8 3 2 2 3" xfId="9902"/>
    <cellStyle name="Note 8 8 3 2 3" xfId="9904"/>
    <cellStyle name="Note 8 8 3 2 4" xfId="9901"/>
    <cellStyle name="Note 8 8 3 3" xfId="2481"/>
    <cellStyle name="Note 8 8 3 3 2" xfId="9906"/>
    <cellStyle name="Note 8 8 3 3 2 2" xfId="9907"/>
    <cellStyle name="Note 8 8 3 3 2 2 2" xfId="16554"/>
    <cellStyle name="Note 8 8 3 3 2 2 3" xfId="17009"/>
    <cellStyle name="Note 8 8 3 3 2 3" xfId="16553"/>
    <cellStyle name="Note 8 8 3 3 2 4" xfId="17008"/>
    <cellStyle name="Note 8 8 3 3 3" xfId="9908"/>
    <cellStyle name="Note 8 8 3 3 3 2" xfId="16555"/>
    <cellStyle name="Note 8 8 3 3 3 3" xfId="17010"/>
    <cellStyle name="Note 8 8 3 3 4" xfId="16552"/>
    <cellStyle name="Note 8 8 3 3 5" xfId="17007"/>
    <cellStyle name="Note 8 8 3 3 6" xfId="9905"/>
    <cellStyle name="Note 8 8 3 4" xfId="9909"/>
    <cellStyle name="Note 8 8 3 5" xfId="9900"/>
    <cellStyle name="Note 8 8 4" xfId="2482"/>
    <cellStyle name="Note 8 8 4 2" xfId="2483"/>
    <cellStyle name="Note 8 8 4 2 2" xfId="9912"/>
    <cellStyle name="Note 8 8 4 2 3" xfId="9911"/>
    <cellStyle name="Note 8 8 4 3" xfId="9913"/>
    <cellStyle name="Note 8 8 4 4" xfId="9910"/>
    <cellStyle name="Note 8 8 5" xfId="2484"/>
    <cellStyle name="Note 8 8 5 2" xfId="9915"/>
    <cellStyle name="Note 8 8 5 2 2" xfId="9916"/>
    <cellStyle name="Note 8 8 5 2 2 2" xfId="16558"/>
    <cellStyle name="Note 8 8 5 2 2 3" xfId="17013"/>
    <cellStyle name="Note 8 8 5 2 3" xfId="16557"/>
    <cellStyle name="Note 8 8 5 2 4" xfId="17012"/>
    <cellStyle name="Note 8 8 5 3" xfId="9917"/>
    <cellStyle name="Note 8 8 5 3 2" xfId="16559"/>
    <cellStyle name="Note 8 8 5 3 3" xfId="17014"/>
    <cellStyle name="Note 8 8 5 4" xfId="16556"/>
    <cellStyle name="Note 8 8 5 5" xfId="17011"/>
    <cellStyle name="Note 8 8 5 6" xfId="9914"/>
    <cellStyle name="Note 8 8 6" xfId="9918"/>
    <cellStyle name="Note 8 8 7" xfId="9877"/>
    <cellStyle name="Note 9 2" xfId="2485"/>
    <cellStyle name="Note 9 2 2" xfId="2486"/>
    <cellStyle name="Note 9 2 2 10" xfId="9920"/>
    <cellStyle name="Note 9 2 2 2" xfId="2487"/>
    <cellStyle name="Note 9 2 2 2 2" xfId="2488"/>
    <cellStyle name="Note 9 2 2 2 2 2" xfId="2489"/>
    <cellStyle name="Note 9 2 2 2 2 2 2" xfId="9924"/>
    <cellStyle name="Note 9 2 2 2 2 2 3" xfId="9923"/>
    <cellStyle name="Note 9 2 2 2 2 3" xfId="9925"/>
    <cellStyle name="Note 9 2 2 2 2 4" xfId="9922"/>
    <cellStyle name="Note 9 2 2 2 3" xfId="2490"/>
    <cellStyle name="Note 9 2 2 2 3 2" xfId="9927"/>
    <cellStyle name="Note 9 2 2 2 3 3" xfId="9926"/>
    <cellStyle name="Note 9 2 2 2 4" xfId="9928"/>
    <cellStyle name="Note 9 2 2 2 5" xfId="9921"/>
    <cellStyle name="Note 9 2 2 3" xfId="2491"/>
    <cellStyle name="Note 9 2 2 3 2" xfId="2492"/>
    <cellStyle name="Note 9 2 2 3 2 2" xfId="9931"/>
    <cellStyle name="Note 9 2 2 3 2 3" xfId="9930"/>
    <cellStyle name="Note 9 2 2 3 3" xfId="9932"/>
    <cellStyle name="Note 9 2 2 3 4" xfId="9929"/>
    <cellStyle name="Note 9 2 2 4" xfId="2493"/>
    <cellStyle name="Note 9 2 2 4 2" xfId="9934"/>
    <cellStyle name="Note 9 2 2 4 2 2" xfId="9935"/>
    <cellStyle name="Note 9 2 2 4 2 2 2" xfId="16567"/>
    <cellStyle name="Note 9 2 2 4 2 2 3" xfId="17018"/>
    <cellStyle name="Note 9 2 2 4 2 3" xfId="16566"/>
    <cellStyle name="Note 9 2 2 4 2 4" xfId="17017"/>
    <cellStyle name="Note 9 2 2 4 3" xfId="9936"/>
    <cellStyle name="Note 9 2 2 4 3 2" xfId="16568"/>
    <cellStyle name="Note 9 2 2 4 3 3" xfId="17019"/>
    <cellStyle name="Note 9 2 2 4 4" xfId="16565"/>
    <cellStyle name="Note 9 2 2 4 5" xfId="17016"/>
    <cellStyle name="Note 9 2 2 4 6" xfId="9933"/>
    <cellStyle name="Note 9 2 2 5" xfId="9937"/>
    <cellStyle name="Note 9 2 2 5 2" xfId="9938"/>
    <cellStyle name="Note 9 2 2 6" xfId="9939"/>
    <cellStyle name="Note 9 2 2 6 2" xfId="9940"/>
    <cellStyle name="Note 9 2 2 6 2 2" xfId="16572"/>
    <cellStyle name="Note 9 2 2 6 2 3" xfId="17021"/>
    <cellStyle name="Note 9 2 2 6 3" xfId="16571"/>
    <cellStyle name="Note 9 2 2 6 4" xfId="17020"/>
    <cellStyle name="Note 9 2 2 7" xfId="9941"/>
    <cellStyle name="Note 9 2 2 7 2" xfId="16573"/>
    <cellStyle name="Note 9 2 2 7 3" xfId="17022"/>
    <cellStyle name="Note 9 2 2 8" xfId="16560"/>
    <cellStyle name="Note 9 2 2 9" xfId="17015"/>
    <cellStyle name="Note 9 2 3" xfId="2494"/>
    <cellStyle name="Note 9 2 3 2" xfId="2495"/>
    <cellStyle name="Note 9 2 3 2 2" xfId="2496"/>
    <cellStyle name="Note 9 2 3 2 2 2" xfId="9945"/>
    <cellStyle name="Note 9 2 3 2 2 3" xfId="9944"/>
    <cellStyle name="Note 9 2 3 2 3" xfId="9946"/>
    <cellStyle name="Note 9 2 3 2 4" xfId="9943"/>
    <cellStyle name="Note 9 2 3 3" xfId="2497"/>
    <cellStyle name="Note 9 2 3 3 2" xfId="9948"/>
    <cellStyle name="Note 9 2 3 3 2 2" xfId="9949"/>
    <cellStyle name="Note 9 2 3 3 2 2 2" xfId="16581"/>
    <cellStyle name="Note 9 2 3 3 2 2 3" xfId="17025"/>
    <cellStyle name="Note 9 2 3 3 2 3" xfId="16580"/>
    <cellStyle name="Note 9 2 3 3 2 4" xfId="17024"/>
    <cellStyle name="Note 9 2 3 3 3" xfId="9950"/>
    <cellStyle name="Note 9 2 3 3 3 2" xfId="16582"/>
    <cellStyle name="Note 9 2 3 3 3 3" xfId="17026"/>
    <cellStyle name="Note 9 2 3 3 4" xfId="16579"/>
    <cellStyle name="Note 9 2 3 3 5" xfId="17023"/>
    <cellStyle name="Note 9 2 3 3 6" xfId="9947"/>
    <cellStyle name="Note 9 2 3 4" xfId="9951"/>
    <cellStyle name="Note 9 2 3 5" xfId="9942"/>
    <cellStyle name="Note 9 2 4" xfId="2498"/>
    <cellStyle name="Note 9 2 4 2" xfId="2499"/>
    <cellStyle name="Note 9 2 4 2 2" xfId="9954"/>
    <cellStyle name="Note 9 2 4 2 3" xfId="9953"/>
    <cellStyle name="Note 9 2 4 3" xfId="9955"/>
    <cellStyle name="Note 9 2 4 4" xfId="9952"/>
    <cellStyle name="Note 9 2 5" xfId="2500"/>
    <cellStyle name="Note 9 2 5 2" xfId="9957"/>
    <cellStyle name="Note 9 2 5 2 2" xfId="9958"/>
    <cellStyle name="Note 9 2 5 2 2 2" xfId="16586"/>
    <cellStyle name="Note 9 2 5 2 2 3" xfId="17029"/>
    <cellStyle name="Note 9 2 5 2 3" xfId="16585"/>
    <cellStyle name="Note 9 2 5 2 4" xfId="17028"/>
    <cellStyle name="Note 9 2 5 3" xfId="9959"/>
    <cellStyle name="Note 9 2 5 3 2" xfId="16587"/>
    <cellStyle name="Note 9 2 5 3 3" xfId="17030"/>
    <cellStyle name="Note 9 2 5 4" xfId="16584"/>
    <cellStyle name="Note 9 2 5 5" xfId="17027"/>
    <cellStyle name="Note 9 2 5 6" xfId="9956"/>
    <cellStyle name="Note 9 2 6" xfId="9960"/>
    <cellStyle name="Note 9 2 7" xfId="9919"/>
    <cellStyle name="Note 9 3" xfId="2501"/>
    <cellStyle name="Note 9 3 2" xfId="2502"/>
    <cellStyle name="Note 9 3 2 10" xfId="9962"/>
    <cellStyle name="Note 9 3 2 2" xfId="2503"/>
    <cellStyle name="Note 9 3 2 2 2" xfId="2504"/>
    <cellStyle name="Note 9 3 2 2 2 2" xfId="2505"/>
    <cellStyle name="Note 9 3 2 2 2 2 2" xfId="9966"/>
    <cellStyle name="Note 9 3 2 2 2 2 3" xfId="9965"/>
    <cellStyle name="Note 9 3 2 2 2 3" xfId="9967"/>
    <cellStyle name="Note 9 3 2 2 2 4" xfId="9964"/>
    <cellStyle name="Note 9 3 2 2 3" xfId="2506"/>
    <cellStyle name="Note 9 3 2 2 3 2" xfId="9969"/>
    <cellStyle name="Note 9 3 2 2 3 3" xfId="9968"/>
    <cellStyle name="Note 9 3 2 2 4" xfId="9970"/>
    <cellStyle name="Note 9 3 2 2 5" xfId="9963"/>
    <cellStyle name="Note 9 3 2 3" xfId="2507"/>
    <cellStyle name="Note 9 3 2 3 2" xfId="2508"/>
    <cellStyle name="Note 9 3 2 3 2 2" xfId="9973"/>
    <cellStyle name="Note 9 3 2 3 2 3" xfId="9972"/>
    <cellStyle name="Note 9 3 2 3 3" xfId="9974"/>
    <cellStyle name="Note 9 3 2 3 4" xfId="9971"/>
    <cellStyle name="Note 9 3 2 4" xfId="2509"/>
    <cellStyle name="Note 9 3 2 4 2" xfId="9976"/>
    <cellStyle name="Note 9 3 2 4 2 2" xfId="9977"/>
    <cellStyle name="Note 9 3 2 4 2 2 2" xfId="16591"/>
    <cellStyle name="Note 9 3 2 4 2 2 3" xfId="17034"/>
    <cellStyle name="Note 9 3 2 4 2 3" xfId="16590"/>
    <cellStyle name="Note 9 3 2 4 2 4" xfId="17033"/>
    <cellStyle name="Note 9 3 2 4 3" xfId="9978"/>
    <cellStyle name="Note 9 3 2 4 3 2" xfId="16592"/>
    <cellStyle name="Note 9 3 2 4 3 3" xfId="17035"/>
    <cellStyle name="Note 9 3 2 4 4" xfId="16589"/>
    <cellStyle name="Note 9 3 2 4 5" xfId="17032"/>
    <cellStyle name="Note 9 3 2 4 6" xfId="9975"/>
    <cellStyle name="Note 9 3 2 5" xfId="9979"/>
    <cellStyle name="Note 9 3 2 5 2" xfId="9980"/>
    <cellStyle name="Note 9 3 2 6" xfId="9981"/>
    <cellStyle name="Note 9 3 2 6 2" xfId="9982"/>
    <cellStyle name="Note 9 3 2 6 2 2" xfId="16594"/>
    <cellStyle name="Note 9 3 2 6 2 3" xfId="17037"/>
    <cellStyle name="Note 9 3 2 6 3" xfId="16593"/>
    <cellStyle name="Note 9 3 2 6 4" xfId="17036"/>
    <cellStyle name="Note 9 3 2 7" xfId="9983"/>
    <cellStyle name="Note 9 3 2 7 2" xfId="16595"/>
    <cellStyle name="Note 9 3 2 7 3" xfId="17038"/>
    <cellStyle name="Note 9 3 2 8" xfId="16588"/>
    <cellStyle name="Note 9 3 2 9" xfId="17031"/>
    <cellStyle name="Note 9 3 3" xfId="2510"/>
    <cellStyle name="Note 9 3 3 2" xfId="2511"/>
    <cellStyle name="Note 9 3 3 2 2" xfId="2512"/>
    <cellStyle name="Note 9 3 3 2 2 2" xfId="9987"/>
    <cellStyle name="Note 9 3 3 2 2 3" xfId="9986"/>
    <cellStyle name="Note 9 3 3 2 3" xfId="9988"/>
    <cellStyle name="Note 9 3 3 2 4" xfId="9985"/>
    <cellStyle name="Note 9 3 3 3" xfId="2513"/>
    <cellStyle name="Note 9 3 3 3 2" xfId="9990"/>
    <cellStyle name="Note 9 3 3 3 2 2" xfId="9991"/>
    <cellStyle name="Note 9 3 3 3 2 2 2" xfId="16598"/>
    <cellStyle name="Note 9 3 3 3 2 2 3" xfId="17041"/>
    <cellStyle name="Note 9 3 3 3 2 3" xfId="16597"/>
    <cellStyle name="Note 9 3 3 3 2 4" xfId="17040"/>
    <cellStyle name="Note 9 3 3 3 3" xfId="9992"/>
    <cellStyle name="Note 9 3 3 3 3 2" xfId="16599"/>
    <cellStyle name="Note 9 3 3 3 3 3" xfId="17042"/>
    <cellStyle name="Note 9 3 3 3 4" xfId="16596"/>
    <cellStyle name="Note 9 3 3 3 5" xfId="17039"/>
    <cellStyle name="Note 9 3 3 3 6" xfId="9989"/>
    <cellStyle name="Note 9 3 3 4" xfId="9993"/>
    <cellStyle name="Note 9 3 3 5" xfId="9984"/>
    <cellStyle name="Note 9 3 4" xfId="2514"/>
    <cellStyle name="Note 9 3 4 2" xfId="2515"/>
    <cellStyle name="Note 9 3 4 2 2" xfId="9996"/>
    <cellStyle name="Note 9 3 4 2 3" xfId="9995"/>
    <cellStyle name="Note 9 3 4 3" xfId="9997"/>
    <cellStyle name="Note 9 3 4 4" xfId="9994"/>
    <cellStyle name="Note 9 3 5" xfId="2516"/>
    <cellStyle name="Note 9 3 5 2" xfId="9999"/>
    <cellStyle name="Note 9 3 5 2 2" xfId="10000"/>
    <cellStyle name="Note 9 3 5 2 2 2" xfId="16602"/>
    <cellStyle name="Note 9 3 5 2 2 3" xfId="17045"/>
    <cellStyle name="Note 9 3 5 2 3" xfId="16601"/>
    <cellStyle name="Note 9 3 5 2 4" xfId="17044"/>
    <cellStyle name="Note 9 3 5 3" xfId="10001"/>
    <cellStyle name="Note 9 3 5 3 2" xfId="16603"/>
    <cellStyle name="Note 9 3 5 3 3" xfId="17046"/>
    <cellStyle name="Note 9 3 5 4" xfId="16600"/>
    <cellStyle name="Note 9 3 5 5" xfId="17043"/>
    <cellStyle name="Note 9 3 5 6" xfId="9998"/>
    <cellStyle name="Note 9 3 6" xfId="10002"/>
    <cellStyle name="Note 9 3 7" xfId="9961"/>
    <cellStyle name="Note 9 4" xfId="2517"/>
    <cellStyle name="Note 9 4 2" xfId="2518"/>
    <cellStyle name="Note 9 4 2 10" xfId="10004"/>
    <cellStyle name="Note 9 4 2 2" xfId="2519"/>
    <cellStyle name="Note 9 4 2 2 2" xfId="2520"/>
    <cellStyle name="Note 9 4 2 2 2 2" xfId="2521"/>
    <cellStyle name="Note 9 4 2 2 2 2 2" xfId="10008"/>
    <cellStyle name="Note 9 4 2 2 2 2 3" xfId="10007"/>
    <cellStyle name="Note 9 4 2 2 2 3" xfId="10009"/>
    <cellStyle name="Note 9 4 2 2 2 4" xfId="10006"/>
    <cellStyle name="Note 9 4 2 2 3" xfId="2522"/>
    <cellStyle name="Note 9 4 2 2 3 2" xfId="10011"/>
    <cellStyle name="Note 9 4 2 2 3 3" xfId="10010"/>
    <cellStyle name="Note 9 4 2 2 4" xfId="10012"/>
    <cellStyle name="Note 9 4 2 2 5" xfId="10005"/>
    <cellStyle name="Note 9 4 2 3" xfId="2523"/>
    <cellStyle name="Note 9 4 2 3 2" xfId="2524"/>
    <cellStyle name="Note 9 4 2 3 2 2" xfId="10015"/>
    <cellStyle name="Note 9 4 2 3 2 3" xfId="10014"/>
    <cellStyle name="Note 9 4 2 3 3" xfId="10016"/>
    <cellStyle name="Note 9 4 2 3 4" xfId="10013"/>
    <cellStyle name="Note 9 4 2 4" xfId="2525"/>
    <cellStyle name="Note 9 4 2 4 2" xfId="10018"/>
    <cellStyle name="Note 9 4 2 4 2 2" xfId="10019"/>
    <cellStyle name="Note 9 4 2 4 2 2 2" xfId="16607"/>
    <cellStyle name="Note 9 4 2 4 2 2 3" xfId="17050"/>
    <cellStyle name="Note 9 4 2 4 2 3" xfId="16606"/>
    <cellStyle name="Note 9 4 2 4 2 4" xfId="17049"/>
    <cellStyle name="Note 9 4 2 4 3" xfId="10020"/>
    <cellStyle name="Note 9 4 2 4 3 2" xfId="16608"/>
    <cellStyle name="Note 9 4 2 4 3 3" xfId="17051"/>
    <cellStyle name="Note 9 4 2 4 4" xfId="16605"/>
    <cellStyle name="Note 9 4 2 4 5" xfId="17048"/>
    <cellStyle name="Note 9 4 2 4 6" xfId="10017"/>
    <cellStyle name="Note 9 4 2 5" xfId="10021"/>
    <cellStyle name="Note 9 4 2 5 2" xfId="10022"/>
    <cellStyle name="Note 9 4 2 6" xfId="10023"/>
    <cellStyle name="Note 9 4 2 6 2" xfId="10024"/>
    <cellStyle name="Note 9 4 2 6 2 2" xfId="16610"/>
    <cellStyle name="Note 9 4 2 6 2 3" xfId="17053"/>
    <cellStyle name="Note 9 4 2 6 3" xfId="16609"/>
    <cellStyle name="Note 9 4 2 6 4" xfId="17052"/>
    <cellStyle name="Note 9 4 2 7" xfId="10025"/>
    <cellStyle name="Note 9 4 2 7 2" xfId="16611"/>
    <cellStyle name="Note 9 4 2 7 3" xfId="17054"/>
    <cellStyle name="Note 9 4 2 8" xfId="16604"/>
    <cellStyle name="Note 9 4 2 9" xfId="17047"/>
    <cellStyle name="Note 9 4 3" xfId="2526"/>
    <cellStyle name="Note 9 4 3 2" xfId="2527"/>
    <cellStyle name="Note 9 4 3 2 2" xfId="2528"/>
    <cellStyle name="Note 9 4 3 2 2 2" xfId="10029"/>
    <cellStyle name="Note 9 4 3 2 2 3" xfId="10028"/>
    <cellStyle name="Note 9 4 3 2 3" xfId="10030"/>
    <cellStyle name="Note 9 4 3 2 4" xfId="10027"/>
    <cellStyle name="Note 9 4 3 3" xfId="2529"/>
    <cellStyle name="Note 9 4 3 3 2" xfId="10032"/>
    <cellStyle name="Note 9 4 3 3 2 2" xfId="10033"/>
    <cellStyle name="Note 9 4 3 3 2 2 2" xfId="16618"/>
    <cellStyle name="Note 9 4 3 3 2 2 3" xfId="17057"/>
    <cellStyle name="Note 9 4 3 3 2 3" xfId="16617"/>
    <cellStyle name="Note 9 4 3 3 2 4" xfId="17056"/>
    <cellStyle name="Note 9 4 3 3 3" xfId="10034"/>
    <cellStyle name="Note 9 4 3 3 3 2" xfId="16619"/>
    <cellStyle name="Note 9 4 3 3 3 3" xfId="17058"/>
    <cellStyle name="Note 9 4 3 3 4" xfId="16616"/>
    <cellStyle name="Note 9 4 3 3 5" xfId="17055"/>
    <cellStyle name="Note 9 4 3 3 6" xfId="10031"/>
    <cellStyle name="Note 9 4 3 4" xfId="10035"/>
    <cellStyle name="Note 9 4 3 5" xfId="10026"/>
    <cellStyle name="Note 9 4 4" xfId="2530"/>
    <cellStyle name="Note 9 4 4 2" xfId="2531"/>
    <cellStyle name="Note 9 4 4 2 2" xfId="10038"/>
    <cellStyle name="Note 9 4 4 2 3" xfId="10037"/>
    <cellStyle name="Note 9 4 4 3" xfId="10039"/>
    <cellStyle name="Note 9 4 4 4" xfId="10036"/>
    <cellStyle name="Note 9 4 5" xfId="2532"/>
    <cellStyle name="Note 9 4 5 2" xfId="10041"/>
    <cellStyle name="Note 9 4 5 2 2" xfId="10042"/>
    <cellStyle name="Note 9 4 5 2 2 2" xfId="16627"/>
    <cellStyle name="Note 9 4 5 2 2 3" xfId="17061"/>
    <cellStyle name="Note 9 4 5 2 3" xfId="16626"/>
    <cellStyle name="Note 9 4 5 2 4" xfId="17060"/>
    <cellStyle name="Note 9 4 5 3" xfId="10043"/>
    <cellStyle name="Note 9 4 5 3 2" xfId="16628"/>
    <cellStyle name="Note 9 4 5 3 3" xfId="17062"/>
    <cellStyle name="Note 9 4 5 4" xfId="16625"/>
    <cellStyle name="Note 9 4 5 5" xfId="17059"/>
    <cellStyle name="Note 9 4 5 6" xfId="10040"/>
    <cellStyle name="Note 9 4 6" xfId="10044"/>
    <cellStyle name="Note 9 4 7" xfId="10003"/>
    <cellStyle name="Note 9 5" xfId="2533"/>
    <cellStyle name="Note 9 5 2" xfId="2534"/>
    <cellStyle name="Note 9 5 2 10" xfId="10046"/>
    <cellStyle name="Note 9 5 2 2" xfId="2535"/>
    <cellStyle name="Note 9 5 2 2 2" xfId="2536"/>
    <cellStyle name="Note 9 5 2 2 2 2" xfId="2537"/>
    <cellStyle name="Note 9 5 2 2 2 2 2" xfId="10050"/>
    <cellStyle name="Note 9 5 2 2 2 2 3" xfId="10049"/>
    <cellStyle name="Note 9 5 2 2 2 3" xfId="10051"/>
    <cellStyle name="Note 9 5 2 2 2 4" xfId="10048"/>
    <cellStyle name="Note 9 5 2 2 3" xfId="2538"/>
    <cellStyle name="Note 9 5 2 2 3 2" xfId="10053"/>
    <cellStyle name="Note 9 5 2 2 3 3" xfId="10052"/>
    <cellStyle name="Note 9 5 2 2 4" xfId="10054"/>
    <cellStyle name="Note 9 5 2 2 5" xfId="10047"/>
    <cellStyle name="Note 9 5 2 3" xfId="2539"/>
    <cellStyle name="Note 9 5 2 3 2" xfId="2540"/>
    <cellStyle name="Note 9 5 2 3 2 2" xfId="10057"/>
    <cellStyle name="Note 9 5 2 3 2 3" xfId="10056"/>
    <cellStyle name="Note 9 5 2 3 3" xfId="10058"/>
    <cellStyle name="Note 9 5 2 3 4" xfId="10055"/>
    <cellStyle name="Note 9 5 2 4" xfId="2541"/>
    <cellStyle name="Note 9 5 2 4 2" xfId="10060"/>
    <cellStyle name="Note 9 5 2 4 2 2" xfId="10061"/>
    <cellStyle name="Note 9 5 2 4 2 2 2" xfId="16646"/>
    <cellStyle name="Note 9 5 2 4 2 2 3" xfId="17066"/>
    <cellStyle name="Note 9 5 2 4 2 3" xfId="16645"/>
    <cellStyle name="Note 9 5 2 4 2 4" xfId="17065"/>
    <cellStyle name="Note 9 5 2 4 3" xfId="10062"/>
    <cellStyle name="Note 9 5 2 4 3 2" xfId="16647"/>
    <cellStyle name="Note 9 5 2 4 3 3" xfId="17067"/>
    <cellStyle name="Note 9 5 2 4 4" xfId="16644"/>
    <cellStyle name="Note 9 5 2 4 5" xfId="17064"/>
    <cellStyle name="Note 9 5 2 4 6" xfId="10059"/>
    <cellStyle name="Note 9 5 2 5" xfId="10063"/>
    <cellStyle name="Note 9 5 2 5 2" xfId="10064"/>
    <cellStyle name="Note 9 5 2 6" xfId="10065"/>
    <cellStyle name="Note 9 5 2 6 2" xfId="10066"/>
    <cellStyle name="Note 9 5 2 6 2 2" xfId="16651"/>
    <cellStyle name="Note 9 5 2 6 2 3" xfId="17069"/>
    <cellStyle name="Note 9 5 2 6 3" xfId="16650"/>
    <cellStyle name="Note 9 5 2 6 4" xfId="17068"/>
    <cellStyle name="Note 9 5 2 7" xfId="10067"/>
    <cellStyle name="Note 9 5 2 7 2" xfId="16652"/>
    <cellStyle name="Note 9 5 2 7 3" xfId="17070"/>
    <cellStyle name="Note 9 5 2 8" xfId="16631"/>
    <cellStyle name="Note 9 5 2 9" xfId="17063"/>
    <cellStyle name="Note 9 5 3" xfId="2542"/>
    <cellStyle name="Note 9 5 3 2" xfId="2543"/>
    <cellStyle name="Note 9 5 3 2 2" xfId="2544"/>
    <cellStyle name="Note 9 5 3 2 2 2" xfId="10071"/>
    <cellStyle name="Note 9 5 3 2 2 3" xfId="10070"/>
    <cellStyle name="Note 9 5 3 2 3" xfId="10072"/>
    <cellStyle name="Note 9 5 3 2 4" xfId="10069"/>
    <cellStyle name="Note 9 5 3 3" xfId="2545"/>
    <cellStyle name="Note 9 5 3 3 2" xfId="10074"/>
    <cellStyle name="Note 9 5 3 3 2 2" xfId="10075"/>
    <cellStyle name="Note 9 5 3 3 2 2 2" xfId="16660"/>
    <cellStyle name="Note 9 5 3 3 2 2 3" xfId="17073"/>
    <cellStyle name="Note 9 5 3 3 2 3" xfId="16659"/>
    <cellStyle name="Note 9 5 3 3 2 4" xfId="17072"/>
    <cellStyle name="Note 9 5 3 3 3" xfId="10076"/>
    <cellStyle name="Note 9 5 3 3 3 2" xfId="16661"/>
    <cellStyle name="Note 9 5 3 3 3 3" xfId="17074"/>
    <cellStyle name="Note 9 5 3 3 4" xfId="16658"/>
    <cellStyle name="Note 9 5 3 3 5" xfId="17071"/>
    <cellStyle name="Note 9 5 3 3 6" xfId="10073"/>
    <cellStyle name="Note 9 5 3 4" xfId="10077"/>
    <cellStyle name="Note 9 5 3 5" xfId="10068"/>
    <cellStyle name="Note 9 5 4" xfId="2546"/>
    <cellStyle name="Note 9 5 4 2" xfId="2547"/>
    <cellStyle name="Note 9 5 4 2 2" xfId="10080"/>
    <cellStyle name="Note 9 5 4 2 3" xfId="10079"/>
    <cellStyle name="Note 9 5 4 3" xfId="10081"/>
    <cellStyle name="Note 9 5 4 4" xfId="10078"/>
    <cellStyle name="Note 9 5 5" xfId="2548"/>
    <cellStyle name="Note 9 5 5 2" xfId="10083"/>
    <cellStyle name="Note 9 5 5 2 2" xfId="10084"/>
    <cellStyle name="Note 9 5 5 2 2 2" xfId="16669"/>
    <cellStyle name="Note 9 5 5 2 2 3" xfId="17077"/>
    <cellStyle name="Note 9 5 5 2 3" xfId="16668"/>
    <cellStyle name="Note 9 5 5 2 4" xfId="17076"/>
    <cellStyle name="Note 9 5 5 3" xfId="10085"/>
    <cellStyle name="Note 9 5 5 3 2" xfId="16670"/>
    <cellStyle name="Note 9 5 5 3 3" xfId="17078"/>
    <cellStyle name="Note 9 5 5 4" xfId="16667"/>
    <cellStyle name="Note 9 5 5 5" xfId="17075"/>
    <cellStyle name="Note 9 5 5 6" xfId="10082"/>
    <cellStyle name="Note 9 5 6" xfId="10086"/>
    <cellStyle name="Note 9 5 7" xfId="10045"/>
    <cellStyle name="Note 9 6" xfId="2549"/>
    <cellStyle name="Note 9 6 2" xfId="2550"/>
    <cellStyle name="Note 9 6 2 10" xfId="10088"/>
    <cellStyle name="Note 9 6 2 2" xfId="2551"/>
    <cellStyle name="Note 9 6 2 2 2" xfId="2552"/>
    <cellStyle name="Note 9 6 2 2 2 2" xfId="2553"/>
    <cellStyle name="Note 9 6 2 2 2 2 2" xfId="10092"/>
    <cellStyle name="Note 9 6 2 2 2 2 3" xfId="10091"/>
    <cellStyle name="Note 9 6 2 2 2 3" xfId="10093"/>
    <cellStyle name="Note 9 6 2 2 2 4" xfId="10090"/>
    <cellStyle name="Note 9 6 2 2 3" xfId="2554"/>
    <cellStyle name="Note 9 6 2 2 3 2" xfId="10095"/>
    <cellStyle name="Note 9 6 2 2 3 3" xfId="10094"/>
    <cellStyle name="Note 9 6 2 2 4" xfId="10096"/>
    <cellStyle name="Note 9 6 2 2 5" xfId="10089"/>
    <cellStyle name="Note 9 6 2 3" xfId="2555"/>
    <cellStyle name="Note 9 6 2 3 2" xfId="2556"/>
    <cellStyle name="Note 9 6 2 3 2 2" xfId="10099"/>
    <cellStyle name="Note 9 6 2 3 2 3" xfId="10098"/>
    <cellStyle name="Note 9 6 2 3 3" xfId="10100"/>
    <cellStyle name="Note 9 6 2 3 4" xfId="10097"/>
    <cellStyle name="Note 9 6 2 4" xfId="2557"/>
    <cellStyle name="Note 9 6 2 4 2" xfId="10102"/>
    <cellStyle name="Note 9 6 2 4 2 2" xfId="10103"/>
    <cellStyle name="Note 9 6 2 4 2 2 2" xfId="16688"/>
    <cellStyle name="Note 9 6 2 4 2 2 3" xfId="17082"/>
    <cellStyle name="Note 9 6 2 4 2 3" xfId="16687"/>
    <cellStyle name="Note 9 6 2 4 2 4" xfId="17081"/>
    <cellStyle name="Note 9 6 2 4 3" xfId="10104"/>
    <cellStyle name="Note 9 6 2 4 3 2" xfId="16689"/>
    <cellStyle name="Note 9 6 2 4 3 3" xfId="17083"/>
    <cellStyle name="Note 9 6 2 4 4" xfId="16686"/>
    <cellStyle name="Note 9 6 2 4 5" xfId="17080"/>
    <cellStyle name="Note 9 6 2 4 6" xfId="10101"/>
    <cellStyle name="Note 9 6 2 5" xfId="10105"/>
    <cellStyle name="Note 9 6 2 5 2" xfId="10106"/>
    <cellStyle name="Note 9 6 2 6" xfId="10107"/>
    <cellStyle name="Note 9 6 2 6 2" xfId="10108"/>
    <cellStyle name="Note 9 6 2 6 2 2" xfId="16693"/>
    <cellStyle name="Note 9 6 2 6 2 3" xfId="17085"/>
    <cellStyle name="Note 9 6 2 6 3" xfId="16692"/>
    <cellStyle name="Note 9 6 2 6 4" xfId="17084"/>
    <cellStyle name="Note 9 6 2 7" xfId="10109"/>
    <cellStyle name="Note 9 6 2 7 2" xfId="16694"/>
    <cellStyle name="Note 9 6 2 7 3" xfId="17086"/>
    <cellStyle name="Note 9 6 2 8" xfId="16673"/>
    <cellStyle name="Note 9 6 2 9" xfId="17079"/>
    <cellStyle name="Note 9 6 3" xfId="2558"/>
    <cellStyle name="Note 9 6 3 2" xfId="2559"/>
    <cellStyle name="Note 9 6 3 2 2" xfId="2560"/>
    <cellStyle name="Note 9 6 3 2 2 2" xfId="10113"/>
    <cellStyle name="Note 9 6 3 2 2 3" xfId="10112"/>
    <cellStyle name="Note 9 6 3 2 3" xfId="10114"/>
    <cellStyle name="Note 9 6 3 2 4" xfId="10111"/>
    <cellStyle name="Note 9 6 3 3" xfId="2561"/>
    <cellStyle name="Note 9 6 3 3 2" xfId="10116"/>
    <cellStyle name="Note 9 6 3 3 2 2" xfId="10117"/>
    <cellStyle name="Note 9 6 3 3 2 2 2" xfId="16702"/>
    <cellStyle name="Note 9 6 3 3 2 2 3" xfId="17089"/>
    <cellStyle name="Note 9 6 3 3 2 3" xfId="16701"/>
    <cellStyle name="Note 9 6 3 3 2 4" xfId="17088"/>
    <cellStyle name="Note 9 6 3 3 3" xfId="10118"/>
    <cellStyle name="Note 9 6 3 3 3 2" xfId="16703"/>
    <cellStyle name="Note 9 6 3 3 3 3" xfId="17090"/>
    <cellStyle name="Note 9 6 3 3 4" xfId="16700"/>
    <cellStyle name="Note 9 6 3 3 5" xfId="17087"/>
    <cellStyle name="Note 9 6 3 3 6" xfId="10115"/>
    <cellStyle name="Note 9 6 3 4" xfId="10119"/>
    <cellStyle name="Note 9 6 3 5" xfId="10110"/>
    <cellStyle name="Note 9 6 4" xfId="2562"/>
    <cellStyle name="Note 9 6 4 2" xfId="2563"/>
    <cellStyle name="Note 9 6 4 2 2" xfId="10122"/>
    <cellStyle name="Note 9 6 4 2 3" xfId="10121"/>
    <cellStyle name="Note 9 6 4 3" xfId="10123"/>
    <cellStyle name="Note 9 6 4 4" xfId="10120"/>
    <cellStyle name="Note 9 6 5" xfId="2564"/>
    <cellStyle name="Note 9 6 5 2" xfId="10125"/>
    <cellStyle name="Note 9 6 5 2 2" xfId="10126"/>
    <cellStyle name="Note 9 6 5 2 2 2" xfId="16711"/>
    <cellStyle name="Note 9 6 5 2 2 3" xfId="17093"/>
    <cellStyle name="Note 9 6 5 2 3" xfId="16710"/>
    <cellStyle name="Note 9 6 5 2 4" xfId="17092"/>
    <cellStyle name="Note 9 6 5 3" xfId="10127"/>
    <cellStyle name="Note 9 6 5 3 2" xfId="16712"/>
    <cellStyle name="Note 9 6 5 3 3" xfId="17094"/>
    <cellStyle name="Note 9 6 5 4" xfId="16709"/>
    <cellStyle name="Note 9 6 5 5" xfId="17091"/>
    <cellStyle name="Note 9 6 5 6" xfId="10124"/>
    <cellStyle name="Note 9 6 6" xfId="10128"/>
    <cellStyle name="Note 9 6 7" xfId="10087"/>
    <cellStyle name="Note 9 7" xfId="2565"/>
    <cellStyle name="Note 9 7 2" xfId="2566"/>
    <cellStyle name="Note 9 7 2 10" xfId="10130"/>
    <cellStyle name="Note 9 7 2 2" xfId="2567"/>
    <cellStyle name="Note 9 7 2 2 2" xfId="2568"/>
    <cellStyle name="Note 9 7 2 2 2 2" xfId="2569"/>
    <cellStyle name="Note 9 7 2 2 2 2 2" xfId="10134"/>
    <cellStyle name="Note 9 7 2 2 2 2 3" xfId="10133"/>
    <cellStyle name="Note 9 7 2 2 2 3" xfId="10135"/>
    <cellStyle name="Note 9 7 2 2 2 4" xfId="10132"/>
    <cellStyle name="Note 9 7 2 2 3" xfId="2570"/>
    <cellStyle name="Note 9 7 2 2 3 2" xfId="10137"/>
    <cellStyle name="Note 9 7 2 2 3 3" xfId="10136"/>
    <cellStyle name="Note 9 7 2 2 4" xfId="10138"/>
    <cellStyle name="Note 9 7 2 2 5" xfId="10131"/>
    <cellStyle name="Note 9 7 2 3" xfId="2571"/>
    <cellStyle name="Note 9 7 2 3 2" xfId="2572"/>
    <cellStyle name="Note 9 7 2 3 2 2" xfId="10141"/>
    <cellStyle name="Note 9 7 2 3 2 3" xfId="10140"/>
    <cellStyle name="Note 9 7 2 3 3" xfId="10142"/>
    <cellStyle name="Note 9 7 2 3 4" xfId="10139"/>
    <cellStyle name="Note 9 7 2 4" xfId="2573"/>
    <cellStyle name="Note 9 7 2 4 2" xfId="10144"/>
    <cellStyle name="Note 9 7 2 4 2 2" xfId="10145"/>
    <cellStyle name="Note 9 7 2 4 2 2 2" xfId="16725"/>
    <cellStyle name="Note 9 7 2 4 2 2 3" xfId="17098"/>
    <cellStyle name="Note 9 7 2 4 2 3" xfId="16724"/>
    <cellStyle name="Note 9 7 2 4 2 4" xfId="17097"/>
    <cellStyle name="Note 9 7 2 4 3" xfId="10146"/>
    <cellStyle name="Note 9 7 2 4 3 2" xfId="16726"/>
    <cellStyle name="Note 9 7 2 4 3 3" xfId="17099"/>
    <cellStyle name="Note 9 7 2 4 4" xfId="16723"/>
    <cellStyle name="Note 9 7 2 4 5" xfId="17096"/>
    <cellStyle name="Note 9 7 2 4 6" xfId="10143"/>
    <cellStyle name="Note 9 7 2 5" xfId="10147"/>
    <cellStyle name="Note 9 7 2 5 2" xfId="10148"/>
    <cellStyle name="Note 9 7 2 6" xfId="10149"/>
    <cellStyle name="Note 9 7 2 6 2" xfId="10150"/>
    <cellStyle name="Note 9 7 2 6 2 2" xfId="16730"/>
    <cellStyle name="Note 9 7 2 6 2 3" xfId="17101"/>
    <cellStyle name="Note 9 7 2 6 3" xfId="16729"/>
    <cellStyle name="Note 9 7 2 6 4" xfId="17100"/>
    <cellStyle name="Note 9 7 2 7" xfId="10151"/>
    <cellStyle name="Note 9 7 2 7 2" xfId="16731"/>
    <cellStyle name="Note 9 7 2 7 3" xfId="17102"/>
    <cellStyle name="Note 9 7 2 8" xfId="16715"/>
    <cellStyle name="Note 9 7 2 9" xfId="17095"/>
    <cellStyle name="Note 9 7 3" xfId="2574"/>
    <cellStyle name="Note 9 7 3 2" xfId="2575"/>
    <cellStyle name="Note 9 7 3 2 2" xfId="2576"/>
    <cellStyle name="Note 9 7 3 2 2 2" xfId="10155"/>
    <cellStyle name="Note 9 7 3 2 2 3" xfId="10154"/>
    <cellStyle name="Note 9 7 3 2 3" xfId="10156"/>
    <cellStyle name="Note 9 7 3 2 4" xfId="10153"/>
    <cellStyle name="Note 9 7 3 3" xfId="2577"/>
    <cellStyle name="Note 9 7 3 3 2" xfId="10158"/>
    <cellStyle name="Note 9 7 3 3 2 2" xfId="10159"/>
    <cellStyle name="Note 9 7 3 3 2 2 2" xfId="16739"/>
    <cellStyle name="Note 9 7 3 3 2 2 3" xfId="17105"/>
    <cellStyle name="Note 9 7 3 3 2 3" xfId="16738"/>
    <cellStyle name="Note 9 7 3 3 2 4" xfId="17104"/>
    <cellStyle name="Note 9 7 3 3 3" xfId="10160"/>
    <cellStyle name="Note 9 7 3 3 3 2" xfId="16740"/>
    <cellStyle name="Note 9 7 3 3 3 3" xfId="17106"/>
    <cellStyle name="Note 9 7 3 3 4" xfId="16737"/>
    <cellStyle name="Note 9 7 3 3 5" xfId="17103"/>
    <cellStyle name="Note 9 7 3 3 6" xfId="10157"/>
    <cellStyle name="Note 9 7 3 4" xfId="10161"/>
    <cellStyle name="Note 9 7 3 5" xfId="10152"/>
    <cellStyle name="Note 9 7 4" xfId="2578"/>
    <cellStyle name="Note 9 7 4 2" xfId="2579"/>
    <cellStyle name="Note 9 7 4 2 2" xfId="10164"/>
    <cellStyle name="Note 9 7 4 2 3" xfId="10163"/>
    <cellStyle name="Note 9 7 4 3" xfId="10165"/>
    <cellStyle name="Note 9 7 4 4" xfId="10162"/>
    <cellStyle name="Note 9 7 5" xfId="2580"/>
    <cellStyle name="Note 9 7 5 2" xfId="10167"/>
    <cellStyle name="Note 9 7 5 2 2" xfId="10168"/>
    <cellStyle name="Note 9 7 5 2 2 2" xfId="16748"/>
    <cellStyle name="Note 9 7 5 2 2 3" xfId="17109"/>
    <cellStyle name="Note 9 7 5 2 3" xfId="16747"/>
    <cellStyle name="Note 9 7 5 2 4" xfId="17108"/>
    <cellStyle name="Note 9 7 5 3" xfId="10169"/>
    <cellStyle name="Note 9 7 5 3 2" xfId="16749"/>
    <cellStyle name="Note 9 7 5 3 3" xfId="17110"/>
    <cellStyle name="Note 9 7 5 4" xfId="16746"/>
    <cellStyle name="Note 9 7 5 5" xfId="17107"/>
    <cellStyle name="Note 9 7 5 6" xfId="10166"/>
    <cellStyle name="Note 9 7 6" xfId="10170"/>
    <cellStyle name="Note 9 7 7" xfId="10129"/>
    <cellStyle name="Note 9 8" xfId="2581"/>
    <cellStyle name="Note 9 8 2" xfId="2582"/>
    <cellStyle name="Note 9 8 2 10" xfId="10172"/>
    <cellStyle name="Note 9 8 2 2" xfId="2583"/>
    <cellStyle name="Note 9 8 2 2 2" xfId="2584"/>
    <cellStyle name="Note 9 8 2 2 2 2" xfId="2585"/>
    <cellStyle name="Note 9 8 2 2 2 2 2" xfId="10176"/>
    <cellStyle name="Note 9 8 2 2 2 2 3" xfId="10175"/>
    <cellStyle name="Note 9 8 2 2 2 3" xfId="10177"/>
    <cellStyle name="Note 9 8 2 2 2 4" xfId="10174"/>
    <cellStyle name="Note 9 8 2 2 3" xfId="2586"/>
    <cellStyle name="Note 9 8 2 2 3 2" xfId="10179"/>
    <cellStyle name="Note 9 8 2 2 3 3" xfId="10178"/>
    <cellStyle name="Note 9 8 2 2 4" xfId="10180"/>
    <cellStyle name="Note 9 8 2 2 5" xfId="10173"/>
    <cellStyle name="Note 9 8 2 3" xfId="2587"/>
    <cellStyle name="Note 9 8 2 3 2" xfId="2588"/>
    <cellStyle name="Note 9 8 2 3 2 2" xfId="10183"/>
    <cellStyle name="Note 9 8 2 3 2 3" xfId="10182"/>
    <cellStyle name="Note 9 8 2 3 3" xfId="10184"/>
    <cellStyle name="Note 9 8 2 3 4" xfId="10181"/>
    <cellStyle name="Note 9 8 2 4" xfId="2589"/>
    <cellStyle name="Note 9 8 2 4 2" xfId="10186"/>
    <cellStyle name="Note 9 8 2 4 2 2" xfId="10187"/>
    <cellStyle name="Note 9 8 2 4 2 2 2" xfId="16767"/>
    <cellStyle name="Note 9 8 2 4 2 2 3" xfId="17114"/>
    <cellStyle name="Note 9 8 2 4 2 3" xfId="16766"/>
    <cellStyle name="Note 9 8 2 4 2 4" xfId="17113"/>
    <cellStyle name="Note 9 8 2 4 3" xfId="10188"/>
    <cellStyle name="Note 9 8 2 4 3 2" xfId="16768"/>
    <cellStyle name="Note 9 8 2 4 3 3" xfId="17115"/>
    <cellStyle name="Note 9 8 2 4 4" xfId="16765"/>
    <cellStyle name="Note 9 8 2 4 5" xfId="17112"/>
    <cellStyle name="Note 9 8 2 4 6" xfId="10185"/>
    <cellStyle name="Note 9 8 2 5" xfId="10189"/>
    <cellStyle name="Note 9 8 2 5 2" xfId="10190"/>
    <cellStyle name="Note 9 8 2 6" xfId="10191"/>
    <cellStyle name="Note 9 8 2 6 2" xfId="10192"/>
    <cellStyle name="Note 9 8 2 6 2 2" xfId="16772"/>
    <cellStyle name="Note 9 8 2 6 2 3" xfId="17117"/>
    <cellStyle name="Note 9 8 2 6 3" xfId="16771"/>
    <cellStyle name="Note 9 8 2 6 4" xfId="17116"/>
    <cellStyle name="Note 9 8 2 7" xfId="10193"/>
    <cellStyle name="Note 9 8 2 7 2" xfId="16773"/>
    <cellStyle name="Note 9 8 2 7 3" xfId="17118"/>
    <cellStyle name="Note 9 8 2 8" xfId="16752"/>
    <cellStyle name="Note 9 8 2 9" xfId="17111"/>
    <cellStyle name="Note 9 8 3" xfId="2590"/>
    <cellStyle name="Note 9 8 3 2" xfId="2591"/>
    <cellStyle name="Note 9 8 3 2 2" xfId="2592"/>
    <cellStyle name="Note 9 8 3 2 2 2" xfId="10197"/>
    <cellStyle name="Note 9 8 3 2 2 3" xfId="10196"/>
    <cellStyle name="Note 9 8 3 2 3" xfId="10198"/>
    <cellStyle name="Note 9 8 3 2 4" xfId="10195"/>
    <cellStyle name="Note 9 8 3 3" xfId="2593"/>
    <cellStyle name="Note 9 8 3 3 2" xfId="10200"/>
    <cellStyle name="Note 9 8 3 3 2 2" xfId="10201"/>
    <cellStyle name="Note 9 8 3 3 2 2 2" xfId="16781"/>
    <cellStyle name="Note 9 8 3 3 2 2 3" xfId="17121"/>
    <cellStyle name="Note 9 8 3 3 2 3" xfId="16780"/>
    <cellStyle name="Note 9 8 3 3 2 4" xfId="17120"/>
    <cellStyle name="Note 9 8 3 3 3" xfId="10202"/>
    <cellStyle name="Note 9 8 3 3 3 2" xfId="16782"/>
    <cellStyle name="Note 9 8 3 3 3 3" xfId="17122"/>
    <cellStyle name="Note 9 8 3 3 4" xfId="16779"/>
    <cellStyle name="Note 9 8 3 3 5" xfId="17119"/>
    <cellStyle name="Note 9 8 3 3 6" xfId="10199"/>
    <cellStyle name="Note 9 8 3 4" xfId="10203"/>
    <cellStyle name="Note 9 8 3 5" xfId="10194"/>
    <cellStyle name="Note 9 8 4" xfId="2594"/>
    <cellStyle name="Note 9 8 4 2" xfId="2595"/>
    <cellStyle name="Note 9 8 4 2 2" xfId="10206"/>
    <cellStyle name="Note 9 8 4 2 3" xfId="10205"/>
    <cellStyle name="Note 9 8 4 3" xfId="10207"/>
    <cellStyle name="Note 9 8 4 4" xfId="10204"/>
    <cellStyle name="Note 9 8 5" xfId="2596"/>
    <cellStyle name="Note 9 8 5 2" xfId="10209"/>
    <cellStyle name="Note 9 8 5 2 2" xfId="10210"/>
    <cellStyle name="Note 9 8 5 2 2 2" xfId="16790"/>
    <cellStyle name="Note 9 8 5 2 2 3" xfId="17125"/>
    <cellStyle name="Note 9 8 5 2 3" xfId="16789"/>
    <cellStyle name="Note 9 8 5 2 4" xfId="17124"/>
    <cellStyle name="Note 9 8 5 3" xfId="10211"/>
    <cellStyle name="Note 9 8 5 3 2" xfId="16791"/>
    <cellStyle name="Note 9 8 5 3 3" xfId="17126"/>
    <cellStyle name="Note 9 8 5 4" xfId="16788"/>
    <cellStyle name="Note 9 8 5 5" xfId="17123"/>
    <cellStyle name="Note 9 8 5 6" xfId="10208"/>
    <cellStyle name="Note 9 8 6" xfId="10212"/>
    <cellStyle name="Note 9 8 7" xfId="10171"/>
    <cellStyle name="notes" xfId="958"/>
    <cellStyle name="Otsikko" xfId="2597"/>
    <cellStyle name="Otsikko 1" xfId="2598"/>
    <cellStyle name="Otsikko 2" xfId="2599"/>
    <cellStyle name="Otsikko 3" xfId="2600"/>
    <cellStyle name="Otsikko 4" xfId="2601"/>
    <cellStyle name="Output 2" xfId="543"/>
    <cellStyle name="Output 2 2" xfId="2602"/>
    <cellStyle name="Output 2 2 2" xfId="10214"/>
    <cellStyle name="Output 2 3" xfId="10213"/>
    <cellStyle name="Output 3" xfId="2603"/>
    <cellStyle name="Output 4" xfId="2604"/>
    <cellStyle name="Output 5" xfId="2605"/>
    <cellStyle name="Percent" xfId="2829"/>
    <cellStyle name="Percent [2]" xfId="959"/>
    <cellStyle name="Percent 10" xfId="10215"/>
    <cellStyle name="Percent 11" xfId="10216"/>
    <cellStyle name="Percent 12" xfId="10217"/>
    <cellStyle name="Percent 13" xfId="10218"/>
    <cellStyle name="Percent 14" xfId="10219"/>
    <cellStyle name="Percent 15" xfId="10220"/>
    <cellStyle name="Percent 16" xfId="10221"/>
    <cellStyle name="Percent 17" xfId="10222"/>
    <cellStyle name="Percent 18" xfId="10223"/>
    <cellStyle name="Percent 19" xfId="10224"/>
    <cellStyle name="Percent 2" xfId="544"/>
    <cellStyle name="Percent 2 10" xfId="10225"/>
    <cellStyle name="Percent 2 10 2" xfId="10226"/>
    <cellStyle name="Percent 2 11" xfId="10227"/>
    <cellStyle name="Percent 2 11 2" xfId="10228"/>
    <cellStyle name="Percent 2 12" xfId="10229"/>
    <cellStyle name="Percent 2 12 2" xfId="10230"/>
    <cellStyle name="Percent 2 13" xfId="10231"/>
    <cellStyle name="Percent 2 14" xfId="10232"/>
    <cellStyle name="Percent 2 15" xfId="10233"/>
    <cellStyle name="Percent 2 16" xfId="10234"/>
    <cellStyle name="Percent 2 2" xfId="545"/>
    <cellStyle name="Percent 2 2 10" xfId="10236"/>
    <cellStyle name="Percent 2 2 11" xfId="10237"/>
    <cellStyle name="Percent 2 2 12" xfId="10238"/>
    <cellStyle name="Percent 2 2 13" xfId="10239"/>
    <cellStyle name="Percent 2 2 14" xfId="10240"/>
    <cellStyle name="Percent 2 2 14 2" xfId="10241"/>
    <cellStyle name="Percent 2 2 15" xfId="10242"/>
    <cellStyle name="Percent 2 2 16" xfId="10235"/>
    <cellStyle name="Percent 2 2 2" xfId="546"/>
    <cellStyle name="Percent 2 2 2 2" xfId="704"/>
    <cellStyle name="Percent 2 2 2 2 2" xfId="960"/>
    <cellStyle name="Percent 2 2 2 2 2 2" xfId="10245"/>
    <cellStyle name="Percent 2 2 2 2 2 3" xfId="10244"/>
    <cellStyle name="Percent 2 2 2 2 3" xfId="10246"/>
    <cellStyle name="Percent 2 2 2 2 3 2" xfId="10247"/>
    <cellStyle name="Percent 2 2 2 2 4" xfId="10248"/>
    <cellStyle name="Percent 2 2 2 2 5" xfId="10249"/>
    <cellStyle name="Percent 2 2 2 2 6" xfId="10250"/>
    <cellStyle name="Percent 2 2 2 2 7" xfId="10251"/>
    <cellStyle name="Percent 2 2 2 2 8" xfId="10243"/>
    <cellStyle name="Percent 2 2 2 3" xfId="961"/>
    <cellStyle name="Percent 2 2 2 3 2" xfId="10253"/>
    <cellStyle name="Percent 2 2 2 3 3" xfId="10254"/>
    <cellStyle name="Percent 2 2 2 3 4" xfId="10252"/>
    <cellStyle name="Percent 2 2 2 4" xfId="2608"/>
    <cellStyle name="Percent 2 2 2 4 2" xfId="10256"/>
    <cellStyle name="Percent 2 2 2 4 3" xfId="10257"/>
    <cellStyle name="Percent 2 2 2 4 4" xfId="10255"/>
    <cellStyle name="Percent 2 2 2 5" xfId="10258"/>
    <cellStyle name="Percent 2 2 2 5 2" xfId="10259"/>
    <cellStyle name="Percent 2 2 2 6" xfId="10260"/>
    <cellStyle name="Percent 2 2 2 6 2" xfId="10261"/>
    <cellStyle name="Percent 2 2 2 7" xfId="10262"/>
    <cellStyle name="Percent 2 2 2 8" xfId="10263"/>
    <cellStyle name="Percent 2 2 3" xfId="547"/>
    <cellStyle name="Percent 2 2 3 2" xfId="705"/>
    <cellStyle name="Percent 2 2 3 2 2" xfId="10264"/>
    <cellStyle name="Percent 2 2 3 3" xfId="10265"/>
    <cellStyle name="Percent 2 2 3 3 2" xfId="10266"/>
    <cellStyle name="Percent 2 2 3 4" xfId="10267"/>
    <cellStyle name="Percent 2 2 4" xfId="548"/>
    <cellStyle name="Percent 2 2 4 2" xfId="706"/>
    <cellStyle name="Percent 2 2 4 2 2" xfId="10268"/>
    <cellStyle name="Percent 2 2 4 3" xfId="10269"/>
    <cellStyle name="Percent 2 2 4 4" xfId="10270"/>
    <cellStyle name="Percent 2 2 4 5" xfId="10271"/>
    <cellStyle name="Percent 2 2 5" xfId="549"/>
    <cellStyle name="Percent 2 2 5 2" xfId="707"/>
    <cellStyle name="Percent 2 2 5 2 2" xfId="10273"/>
    <cellStyle name="Percent 2 2 5 3" xfId="10274"/>
    <cellStyle name="Percent 2 2 5 4" xfId="10275"/>
    <cellStyle name="Percent 2 2 5 5" xfId="10272"/>
    <cellStyle name="Percent 2 2 6" xfId="703"/>
    <cellStyle name="Percent 2 2 6 2" xfId="10277"/>
    <cellStyle name="Percent 2 2 6 3" xfId="10276"/>
    <cellStyle name="Percent 2 2 7" xfId="2607"/>
    <cellStyle name="Percent 2 2 7 2" xfId="10279"/>
    <cellStyle name="Percent 2 2 7 3" xfId="10278"/>
    <cellStyle name="Percent 2 2 8" xfId="10280"/>
    <cellStyle name="Percent 2 2 8 2" xfId="10281"/>
    <cellStyle name="Percent 2 2 9" xfId="10282"/>
    <cellStyle name="Percent 2 2 9 2" xfId="10283"/>
    <cellStyle name="Percent 2 3" xfId="550"/>
    <cellStyle name="Percent 2 3 10" xfId="10284"/>
    <cellStyle name="Percent 2 3 2" xfId="551"/>
    <cellStyle name="Percent 2 3 2 2" xfId="10286"/>
    <cellStyle name="Percent 2 3 2 2 2" xfId="10287"/>
    <cellStyle name="Percent 2 3 2 3" xfId="10288"/>
    <cellStyle name="Percent 2 3 2 3 2" xfId="10289"/>
    <cellStyle name="Percent 2 3 2 4" xfId="10290"/>
    <cellStyle name="Percent 2 3 2 5" xfId="10291"/>
    <cellStyle name="Percent 2 3 2 6" xfId="10292"/>
    <cellStyle name="Percent 2 3 2 7" xfId="10293"/>
    <cellStyle name="Percent 2 3 2 8" xfId="10285"/>
    <cellStyle name="Percent 2 3 3" xfId="2609"/>
    <cellStyle name="Percent 2 3 3 2" xfId="10295"/>
    <cellStyle name="Percent 2 3 3 3" xfId="10296"/>
    <cellStyle name="Percent 2 3 3 4" xfId="10294"/>
    <cellStyle name="Percent 2 3 4" xfId="10297"/>
    <cellStyle name="Percent 2 3 4 2" xfId="10298"/>
    <cellStyle name="Percent 2 3 4 3" xfId="10299"/>
    <cellStyle name="Percent 2 3 5" xfId="10300"/>
    <cellStyle name="Percent 2 3 5 2" xfId="10301"/>
    <cellStyle name="Percent 2 3 6" xfId="10302"/>
    <cellStyle name="Percent 2 3 6 2" xfId="10303"/>
    <cellStyle name="Percent 2 3 7" xfId="10304"/>
    <cellStyle name="Percent 2 3 8" xfId="10305"/>
    <cellStyle name="Percent 2 3 9" xfId="10306"/>
    <cellStyle name="Percent 2 4" xfId="552"/>
    <cellStyle name="Percent 2 4 2" xfId="708"/>
    <cellStyle name="Percent 2 4 2 2" xfId="10307"/>
    <cellStyle name="Percent 2 4 3" xfId="10308"/>
    <cellStyle name="Percent 2 4 4" xfId="10309"/>
    <cellStyle name="Percent 2 5" xfId="553"/>
    <cellStyle name="Percent 2 5 2" xfId="10310"/>
    <cellStyle name="Percent 2 5 3" xfId="10311"/>
    <cellStyle name="Percent 2 5 4" xfId="10312"/>
    <cellStyle name="Percent 2 6" xfId="554"/>
    <cellStyle name="Percent 2 6 2" xfId="10314"/>
    <cellStyle name="Percent 2 6 3" xfId="10315"/>
    <cellStyle name="Percent 2 6 4" xfId="10313"/>
    <cellStyle name="Percent 2 7" xfId="555"/>
    <cellStyle name="Percent 2 7 2" xfId="10316"/>
    <cellStyle name="Percent 2 8" xfId="702"/>
    <cellStyle name="Percent 2 8 2" xfId="10318"/>
    <cellStyle name="Percent 2 8 3" xfId="10317"/>
    <cellStyle name="Percent 2 9" xfId="2606"/>
    <cellStyle name="Percent 2 9 2" xfId="10320"/>
    <cellStyle name="Percent 2 9 3" xfId="10319"/>
    <cellStyle name="Percent 20" xfId="10321"/>
    <cellStyle name="Percent 21" xfId="10322"/>
    <cellStyle name="Percent 22" xfId="10323"/>
    <cellStyle name="Percent 23" xfId="10324"/>
    <cellStyle name="Percent 24" xfId="10325"/>
    <cellStyle name="Percent 25" xfId="10326"/>
    <cellStyle name="Percent 26" xfId="10327"/>
    <cellStyle name="Percent 3" xfId="556"/>
    <cellStyle name="Percent 3 10" xfId="10328"/>
    <cellStyle name="Percent 3 2" xfId="557"/>
    <cellStyle name="Percent 3 2 2" xfId="558"/>
    <cellStyle name="Percent 3 2 2 2" xfId="711"/>
    <cellStyle name="Percent 3 2 3" xfId="559"/>
    <cellStyle name="Percent 3 2 3 2" xfId="712"/>
    <cellStyle name="Percent 3 2 4" xfId="560"/>
    <cellStyle name="Percent 3 2 4 2" xfId="713"/>
    <cellStyle name="Percent 3 2 5" xfId="710"/>
    <cellStyle name="Percent 3 2 5 2" xfId="10329"/>
    <cellStyle name="Percent 3 2 6" xfId="2610"/>
    <cellStyle name="Percent 3 2 7" xfId="10330"/>
    <cellStyle name="Percent 3 2 8" xfId="10331"/>
    <cellStyle name="Percent 3 2 9" xfId="10332"/>
    <cellStyle name="Percent 3 3" xfId="561"/>
    <cellStyle name="Percent 3 4" xfId="562"/>
    <cellStyle name="Percent 3 4 2" xfId="714"/>
    <cellStyle name="Percent 3 5" xfId="563"/>
    <cellStyle name="Percent 3 5 2" xfId="715"/>
    <cellStyle name="Percent 3 6" xfId="564"/>
    <cellStyle name="Percent 3 6 2" xfId="716"/>
    <cellStyle name="Percent 3 6 2 2" xfId="10334"/>
    <cellStyle name="Percent 3 6 3" xfId="10333"/>
    <cellStyle name="Percent 3 7" xfId="565"/>
    <cellStyle name="Percent 3 8" xfId="709"/>
    <cellStyle name="Percent 3 8 2" xfId="10335"/>
    <cellStyle name="Percent 3 9" xfId="10336"/>
    <cellStyle name="Percent 4" xfId="566"/>
    <cellStyle name="Percent 4 2" xfId="567"/>
    <cellStyle name="Percent 4 2 2" xfId="568"/>
    <cellStyle name="Percent 4 2 2 2" xfId="10337"/>
    <cellStyle name="Percent 4 2 3" xfId="10338"/>
    <cellStyle name="Percent 4 3" xfId="569"/>
    <cellStyle name="Percent 4 3 2" xfId="10339"/>
    <cellStyle name="Percent 4 4" xfId="2611"/>
    <cellStyle name="Percent 4 4 2" xfId="10340"/>
    <cellStyle name="Percent 4 5" xfId="10341"/>
    <cellStyle name="Percent 4 6" xfId="10342"/>
    <cellStyle name="Percent 4 7" xfId="10343"/>
    <cellStyle name="Percent 4 8" xfId="10344"/>
    <cellStyle name="Percent 4 9" xfId="10345"/>
    <cellStyle name="Percent 5" xfId="570"/>
    <cellStyle name="Percent 5 2" xfId="717"/>
    <cellStyle name="Percent 5 2 2" xfId="10346"/>
    <cellStyle name="Percent 5 3" xfId="2612"/>
    <cellStyle name="Percent 5 3 2" xfId="10347"/>
    <cellStyle name="Percent 5 4" xfId="10348"/>
    <cellStyle name="Percent 6" xfId="724"/>
    <cellStyle name="Percent 6 2" xfId="10349"/>
    <cellStyle name="Percent 7" xfId="2613"/>
    <cellStyle name="Percent 7 2" xfId="10350"/>
    <cellStyle name="Percent 8" xfId="10351"/>
    <cellStyle name="Percent 9" xfId="10352"/>
    <cellStyle name="Percentá 2" xfId="655"/>
    <cellStyle name="Percentá 3" xfId="784"/>
    <cellStyle name="Percentá 4" xfId="2732"/>
    <cellStyle name="Poznámka" xfId="16" builtinId="10" customBuiltin="1"/>
    <cellStyle name="Poznámka 10" xfId="17867"/>
    <cellStyle name="Poznámka 2" xfId="988"/>
    <cellStyle name="Poznámka 3" xfId="2741"/>
    <cellStyle name="Poznámka 4" xfId="2754"/>
    <cellStyle name="Poznámka 5" xfId="2771"/>
    <cellStyle name="Poznámka 6" xfId="2802"/>
    <cellStyle name="Poznámka 7" xfId="2816"/>
    <cellStyle name="Poznámka 8" xfId="17840"/>
    <cellStyle name="Poznámka 9" xfId="17853"/>
    <cellStyle name="Prepojená bunka" xfId="13" builtinId="24" customBuiltin="1"/>
    <cellStyle name="Prepojená bunka 2" xfId="985"/>
    <cellStyle name="Prepojená bunka 3" xfId="2687"/>
    <cellStyle name="Procentowy 3" xfId="571"/>
    <cellStyle name="Procentowy 3 2" xfId="718"/>
    <cellStyle name="Procentowy 3 2 2" xfId="10355"/>
    <cellStyle name="Procentowy 3 2 3" xfId="10354"/>
    <cellStyle name="Procentowy 3 3" xfId="10356"/>
    <cellStyle name="Procentowy 3 3 2" xfId="10357"/>
    <cellStyle name="Procentowy 3 4" xfId="10358"/>
    <cellStyle name="Procentowy 3 5" xfId="10353"/>
    <cellStyle name="Procentowy 8" xfId="572"/>
    <cellStyle name="Procentowy 8 2" xfId="719"/>
    <cellStyle name="Procentowy 8 2 2" xfId="10361"/>
    <cellStyle name="Procentowy 8 2 3" xfId="10360"/>
    <cellStyle name="Procentowy 8 3" xfId="10362"/>
    <cellStyle name="Procentowy 8 3 2" xfId="10363"/>
    <cellStyle name="Procentowy 8 4" xfId="10364"/>
    <cellStyle name="Procentowy 8 5" xfId="10359"/>
    <cellStyle name="Prozent_SubCatperStud" xfId="573"/>
    <cellStyle name="row" xfId="574"/>
    <cellStyle name="row 10" xfId="10366"/>
    <cellStyle name="row 10 2" xfId="10367"/>
    <cellStyle name="row 10 2 2" xfId="10368"/>
    <cellStyle name="row 10 2 2 2" xfId="15094"/>
    <cellStyle name="row 10 2 2 3" xfId="17130"/>
    <cellStyle name="row 10 2 3" xfId="15093"/>
    <cellStyle name="row 10 2 4" xfId="17129"/>
    <cellStyle name="row 10 3" xfId="10369"/>
    <cellStyle name="row 10 3 2" xfId="15095"/>
    <cellStyle name="row 10 3 3" xfId="17131"/>
    <cellStyle name="row 10 4" xfId="15092"/>
    <cellStyle name="row 10 5" xfId="17128"/>
    <cellStyle name="row 11" xfId="10370"/>
    <cellStyle name="row 11 2" xfId="10371"/>
    <cellStyle name="row 11 2 2" xfId="15097"/>
    <cellStyle name="row 11 2 3" xfId="17133"/>
    <cellStyle name="row 11 3" xfId="15096"/>
    <cellStyle name="row 11 4" xfId="17132"/>
    <cellStyle name="row 12" xfId="10372"/>
    <cellStyle name="row 12 2" xfId="15098"/>
    <cellStyle name="row 12 3" xfId="17134"/>
    <cellStyle name="row 13" xfId="15091"/>
    <cellStyle name="row 14" xfId="17127"/>
    <cellStyle name="row 15" xfId="10365"/>
    <cellStyle name="row 2" xfId="575"/>
    <cellStyle name="row 2 2" xfId="576"/>
    <cellStyle name="row 2 2 2" xfId="10375"/>
    <cellStyle name="row 2 2 2 2" xfId="10376"/>
    <cellStyle name="row 2 2 2 2 2" xfId="15102"/>
    <cellStyle name="row 2 2 2 2 3" xfId="17138"/>
    <cellStyle name="row 2 2 2 3" xfId="15101"/>
    <cellStyle name="row 2 2 2 4" xfId="17137"/>
    <cellStyle name="row 2 2 3" xfId="10377"/>
    <cellStyle name="row 2 2 3 2" xfId="15103"/>
    <cellStyle name="row 2 2 3 3" xfId="17139"/>
    <cellStyle name="row 2 2 4" xfId="15100"/>
    <cellStyle name="row 2 2 5" xfId="17136"/>
    <cellStyle name="row 2 2 6" xfId="10374"/>
    <cellStyle name="row 2 3" xfId="10378"/>
    <cellStyle name="row 2 3 2" xfId="10379"/>
    <cellStyle name="row 2 3 2 2" xfId="15105"/>
    <cellStyle name="row 2 3 2 3" xfId="17141"/>
    <cellStyle name="row 2 3 3" xfId="15104"/>
    <cellStyle name="row 2 3 4" xfId="17140"/>
    <cellStyle name="row 2 4" xfId="10380"/>
    <cellStyle name="row 2 4 2" xfId="15106"/>
    <cellStyle name="row 2 4 3" xfId="17142"/>
    <cellStyle name="row 2 5" xfId="15099"/>
    <cellStyle name="row 2 6" xfId="17135"/>
    <cellStyle name="row 2 7" xfId="10373"/>
    <cellStyle name="row 3" xfId="577"/>
    <cellStyle name="row 3 2" xfId="578"/>
    <cellStyle name="row 3 2 2" xfId="10383"/>
    <cellStyle name="row 3 2 2 2" xfId="10384"/>
    <cellStyle name="row 3 2 2 2 2" xfId="10385"/>
    <cellStyle name="row 3 2 2 2 2 2" xfId="15111"/>
    <cellStyle name="row 3 2 2 2 2 3" xfId="17147"/>
    <cellStyle name="row 3 2 2 2 3" xfId="15110"/>
    <cellStyle name="row 3 2 2 2 4" xfId="17146"/>
    <cellStyle name="row 3 2 2 3" xfId="10386"/>
    <cellStyle name="row 3 2 2 3 2" xfId="15112"/>
    <cellStyle name="row 3 2 2 3 3" xfId="17148"/>
    <cellStyle name="row 3 2 2 4" xfId="15109"/>
    <cellStyle name="row 3 2 2 5" xfId="17145"/>
    <cellStyle name="row 3 2 3" xfId="10387"/>
    <cellStyle name="row 3 2 3 2" xfId="10388"/>
    <cellStyle name="row 3 2 3 2 2" xfId="15114"/>
    <cellStyle name="row 3 2 3 2 3" xfId="17150"/>
    <cellStyle name="row 3 2 3 3" xfId="15113"/>
    <cellStyle name="row 3 2 3 4" xfId="17149"/>
    <cellStyle name="row 3 2 4" xfId="10389"/>
    <cellStyle name="row 3 2 4 2" xfId="15115"/>
    <cellStyle name="row 3 2 4 3" xfId="17151"/>
    <cellStyle name="row 3 2 5" xfId="15108"/>
    <cellStyle name="row 3 2 6" xfId="17144"/>
    <cellStyle name="row 3 2 7" xfId="10382"/>
    <cellStyle name="row 3 3" xfId="579"/>
    <cellStyle name="row 3 3 2" xfId="10391"/>
    <cellStyle name="row 3 3 2 2" xfId="10392"/>
    <cellStyle name="row 3 3 2 2 2" xfId="10393"/>
    <cellStyle name="row 3 3 2 2 2 2" xfId="15119"/>
    <cellStyle name="row 3 3 2 2 2 3" xfId="17155"/>
    <cellStyle name="row 3 3 2 2 3" xfId="15118"/>
    <cellStyle name="row 3 3 2 2 4" xfId="17154"/>
    <cellStyle name="row 3 3 2 3" xfId="10394"/>
    <cellStyle name="row 3 3 2 3 2" xfId="15120"/>
    <cellStyle name="row 3 3 2 3 3" xfId="17156"/>
    <cellStyle name="row 3 3 2 4" xfId="15117"/>
    <cellStyle name="row 3 3 2 5" xfId="17153"/>
    <cellStyle name="row 3 3 3" xfId="10395"/>
    <cellStyle name="row 3 3 3 2" xfId="10396"/>
    <cellStyle name="row 3 3 3 2 2" xfId="15122"/>
    <cellStyle name="row 3 3 3 2 3" xfId="17158"/>
    <cellStyle name="row 3 3 3 3" xfId="15121"/>
    <cellStyle name="row 3 3 3 4" xfId="17157"/>
    <cellStyle name="row 3 3 4" xfId="10397"/>
    <cellStyle name="row 3 3 4 2" xfId="15123"/>
    <cellStyle name="row 3 3 4 3" xfId="17159"/>
    <cellStyle name="row 3 3 5" xfId="15116"/>
    <cellStyle name="row 3 3 6" xfId="17152"/>
    <cellStyle name="row 3 3 7" xfId="10390"/>
    <cellStyle name="row 3 4" xfId="10398"/>
    <cellStyle name="row 3 4 2" xfId="10399"/>
    <cellStyle name="row 3 4 2 2" xfId="10400"/>
    <cellStyle name="row 3 4 2 2 2" xfId="15126"/>
    <cellStyle name="row 3 4 2 2 3" xfId="17162"/>
    <cellStyle name="row 3 4 2 3" xfId="15125"/>
    <cellStyle name="row 3 4 2 4" xfId="17161"/>
    <cellStyle name="row 3 4 3" xfId="10401"/>
    <cellStyle name="row 3 4 3 2" xfId="15127"/>
    <cellStyle name="row 3 4 3 3" xfId="17163"/>
    <cellStyle name="row 3 4 4" xfId="15124"/>
    <cellStyle name="row 3 4 5" xfId="17160"/>
    <cellStyle name="row 3 5" xfId="10402"/>
    <cellStyle name="row 3 5 2" xfId="10403"/>
    <cellStyle name="row 3 5 2 2" xfId="15129"/>
    <cellStyle name="row 3 5 2 3" xfId="17165"/>
    <cellStyle name="row 3 5 3" xfId="15128"/>
    <cellStyle name="row 3 5 4" xfId="17164"/>
    <cellStyle name="row 3 6" xfId="10404"/>
    <cellStyle name="row 3 6 2" xfId="15130"/>
    <cellStyle name="row 3 6 3" xfId="17166"/>
    <cellStyle name="row 3 7" xfId="15107"/>
    <cellStyle name="row 3 8" xfId="17143"/>
    <cellStyle name="row 3 9" xfId="10381"/>
    <cellStyle name="row 4" xfId="580"/>
    <cellStyle name="row 4 2" xfId="581"/>
    <cellStyle name="row 4 2 2" xfId="10407"/>
    <cellStyle name="row 4 2 2 2" xfId="10408"/>
    <cellStyle name="row 4 2 2 2 2" xfId="10409"/>
    <cellStyle name="row 4 2 2 2 2 2" xfId="15135"/>
    <cellStyle name="row 4 2 2 2 2 3" xfId="17171"/>
    <cellStyle name="row 4 2 2 2 3" xfId="15134"/>
    <cellStyle name="row 4 2 2 2 4" xfId="17170"/>
    <cellStyle name="row 4 2 2 3" xfId="10410"/>
    <cellStyle name="row 4 2 2 3 2" xfId="15136"/>
    <cellStyle name="row 4 2 2 3 3" xfId="17172"/>
    <cellStyle name="row 4 2 2 4" xfId="15133"/>
    <cellStyle name="row 4 2 2 5" xfId="17169"/>
    <cellStyle name="row 4 2 3" xfId="10411"/>
    <cellStyle name="row 4 2 3 2" xfId="10412"/>
    <cellStyle name="row 4 2 3 2 2" xfId="15138"/>
    <cellStyle name="row 4 2 3 2 3" xfId="17174"/>
    <cellStyle name="row 4 2 3 3" xfId="15137"/>
    <cellStyle name="row 4 2 3 4" xfId="17173"/>
    <cellStyle name="row 4 2 4" xfId="10413"/>
    <cellStyle name="row 4 2 4 2" xfId="15139"/>
    <cellStyle name="row 4 2 4 3" xfId="17175"/>
    <cellStyle name="row 4 2 5" xfId="15132"/>
    <cellStyle name="row 4 2 6" xfId="17168"/>
    <cellStyle name="row 4 2 7" xfId="10406"/>
    <cellStyle name="row 4 3" xfId="582"/>
    <cellStyle name="row 4 3 2" xfId="10415"/>
    <cellStyle name="row 4 3 2 2" xfId="10416"/>
    <cellStyle name="row 4 3 2 2 2" xfId="10417"/>
    <cellStyle name="row 4 3 2 2 2 2" xfId="15143"/>
    <cellStyle name="row 4 3 2 2 2 3" xfId="17179"/>
    <cellStyle name="row 4 3 2 2 3" xfId="15142"/>
    <cellStyle name="row 4 3 2 2 4" xfId="17178"/>
    <cellStyle name="row 4 3 2 3" xfId="10418"/>
    <cellStyle name="row 4 3 2 3 2" xfId="15144"/>
    <cellStyle name="row 4 3 2 3 3" xfId="17180"/>
    <cellStyle name="row 4 3 2 4" xfId="15141"/>
    <cellStyle name="row 4 3 2 5" xfId="17177"/>
    <cellStyle name="row 4 3 3" xfId="10419"/>
    <cellStyle name="row 4 3 3 2" xfId="10420"/>
    <cellStyle name="row 4 3 3 2 2" xfId="15146"/>
    <cellStyle name="row 4 3 3 2 3" xfId="17182"/>
    <cellStyle name="row 4 3 3 3" xfId="15145"/>
    <cellStyle name="row 4 3 3 4" xfId="17181"/>
    <cellStyle name="row 4 3 4" xfId="10421"/>
    <cellStyle name="row 4 3 4 2" xfId="15147"/>
    <cellStyle name="row 4 3 4 3" xfId="17183"/>
    <cellStyle name="row 4 3 5" xfId="15140"/>
    <cellStyle name="row 4 3 6" xfId="17176"/>
    <cellStyle name="row 4 3 7" xfId="10414"/>
    <cellStyle name="row 4 4" xfId="10422"/>
    <cellStyle name="row 4 4 2" xfId="10423"/>
    <cellStyle name="row 4 4 2 2" xfId="10424"/>
    <cellStyle name="row 4 4 2 2 2" xfId="15150"/>
    <cellStyle name="row 4 4 2 2 3" xfId="17186"/>
    <cellStyle name="row 4 4 2 3" xfId="15149"/>
    <cellStyle name="row 4 4 2 4" xfId="17185"/>
    <cellStyle name="row 4 4 3" xfId="10425"/>
    <cellStyle name="row 4 4 3 2" xfId="15151"/>
    <cellStyle name="row 4 4 3 3" xfId="17187"/>
    <cellStyle name="row 4 4 4" xfId="15148"/>
    <cellStyle name="row 4 4 5" xfId="17184"/>
    <cellStyle name="row 4 5" xfId="10426"/>
    <cellStyle name="row 4 5 2" xfId="10427"/>
    <cellStyle name="row 4 5 2 2" xfId="15153"/>
    <cellStyle name="row 4 5 2 3" xfId="17189"/>
    <cellStyle name="row 4 5 3" xfId="15152"/>
    <cellStyle name="row 4 5 4" xfId="17188"/>
    <cellStyle name="row 4 6" xfId="10428"/>
    <cellStyle name="row 4 6 2" xfId="15154"/>
    <cellStyle name="row 4 6 3" xfId="17190"/>
    <cellStyle name="row 4 7" xfId="15131"/>
    <cellStyle name="row 4 8" xfId="17167"/>
    <cellStyle name="row 4 9" xfId="10405"/>
    <cellStyle name="row 5" xfId="583"/>
    <cellStyle name="row 5 2" xfId="10430"/>
    <cellStyle name="row 5 2 2" xfId="10431"/>
    <cellStyle name="row 5 2 2 2" xfId="10432"/>
    <cellStyle name="row 5 2 2 2 2" xfId="15158"/>
    <cellStyle name="row 5 2 2 2 3" xfId="17194"/>
    <cellStyle name="row 5 2 2 3" xfId="15157"/>
    <cellStyle name="row 5 2 2 4" xfId="17193"/>
    <cellStyle name="row 5 2 3" xfId="10433"/>
    <cellStyle name="row 5 2 3 2" xfId="15159"/>
    <cellStyle name="row 5 2 3 3" xfId="17195"/>
    <cellStyle name="row 5 2 4" xfId="15156"/>
    <cellStyle name="row 5 2 5" xfId="17192"/>
    <cellStyle name="row 5 3" xfId="10434"/>
    <cellStyle name="row 5 3 2" xfId="10435"/>
    <cellStyle name="row 5 3 2 2" xfId="15161"/>
    <cellStyle name="row 5 3 2 3" xfId="17197"/>
    <cellStyle name="row 5 3 3" xfId="15160"/>
    <cellStyle name="row 5 3 4" xfId="17196"/>
    <cellStyle name="row 5 4" xfId="10436"/>
    <cellStyle name="row 5 4 2" xfId="15162"/>
    <cellStyle name="row 5 4 3" xfId="17198"/>
    <cellStyle name="row 5 5" xfId="15155"/>
    <cellStyle name="row 5 6" xfId="17191"/>
    <cellStyle name="row 5 7" xfId="10429"/>
    <cellStyle name="row 6" xfId="584"/>
    <cellStyle name="row 6 2" xfId="10438"/>
    <cellStyle name="row 6 2 2" xfId="10439"/>
    <cellStyle name="row 6 2 2 2" xfId="10440"/>
    <cellStyle name="row 6 2 2 2 2" xfId="15166"/>
    <cellStyle name="row 6 2 2 2 3" xfId="17202"/>
    <cellStyle name="row 6 2 2 3" xfId="15165"/>
    <cellStyle name="row 6 2 2 4" xfId="17201"/>
    <cellStyle name="row 6 2 3" xfId="10441"/>
    <cellStyle name="row 6 2 3 2" xfId="15167"/>
    <cellStyle name="row 6 2 3 3" xfId="17203"/>
    <cellStyle name="row 6 2 4" xfId="15164"/>
    <cellStyle name="row 6 2 5" xfId="17200"/>
    <cellStyle name="row 6 3" xfId="10442"/>
    <cellStyle name="row 6 3 2" xfId="10443"/>
    <cellStyle name="row 6 3 2 2" xfId="15169"/>
    <cellStyle name="row 6 3 2 3" xfId="17205"/>
    <cellStyle name="row 6 3 3" xfId="15168"/>
    <cellStyle name="row 6 3 4" xfId="17204"/>
    <cellStyle name="row 6 4" xfId="10444"/>
    <cellStyle name="row 6 4 2" xfId="15170"/>
    <cellStyle name="row 6 4 3" xfId="17206"/>
    <cellStyle name="row 6 5" xfId="15163"/>
    <cellStyle name="row 6 6" xfId="17199"/>
    <cellStyle name="row 6 7" xfId="10437"/>
    <cellStyle name="row 7" xfId="10445"/>
    <cellStyle name="row 7 2" xfId="10446"/>
    <cellStyle name="row 7 2 2" xfId="10447"/>
    <cellStyle name="row 7 2 2 2" xfId="10448"/>
    <cellStyle name="row 7 2 2 2 2" xfId="15174"/>
    <cellStyle name="row 7 2 2 2 3" xfId="17210"/>
    <cellStyle name="row 7 2 2 3" xfId="15173"/>
    <cellStyle name="row 7 2 2 4" xfId="17209"/>
    <cellStyle name="row 7 2 3" xfId="10449"/>
    <cellStyle name="row 7 2 3 2" xfId="15175"/>
    <cellStyle name="row 7 2 3 3" xfId="17211"/>
    <cellStyle name="row 7 2 4" xfId="15172"/>
    <cellStyle name="row 7 2 5" xfId="17208"/>
    <cellStyle name="row 7 3" xfId="10450"/>
    <cellStyle name="row 7 3 2" xfId="10451"/>
    <cellStyle name="row 7 3 2 2" xfId="15177"/>
    <cellStyle name="row 7 3 2 3" xfId="17213"/>
    <cellStyle name="row 7 3 3" xfId="15176"/>
    <cellStyle name="row 7 3 4" xfId="17212"/>
    <cellStyle name="row 7 4" xfId="10452"/>
    <cellStyle name="row 7 4 2" xfId="15178"/>
    <cellStyle name="row 7 4 3" xfId="17214"/>
    <cellStyle name="row 7 5" xfId="15171"/>
    <cellStyle name="row 7 6" xfId="17207"/>
    <cellStyle name="row 8" xfId="10453"/>
    <cellStyle name="row 8 2" xfId="10454"/>
    <cellStyle name="row 8 2 2" xfId="10455"/>
    <cellStyle name="row 8 2 2 2" xfId="10456"/>
    <cellStyle name="row 8 2 2 2 2" xfId="15182"/>
    <cellStyle name="row 8 2 2 2 3" xfId="17218"/>
    <cellStyle name="row 8 2 2 3" xfId="15181"/>
    <cellStyle name="row 8 2 2 4" xfId="17217"/>
    <cellStyle name="row 8 2 3" xfId="10457"/>
    <cellStyle name="row 8 2 3 2" xfId="15183"/>
    <cellStyle name="row 8 2 3 3" xfId="17219"/>
    <cellStyle name="row 8 2 4" xfId="15180"/>
    <cellStyle name="row 8 2 5" xfId="17216"/>
    <cellStyle name="row 8 3" xfId="10458"/>
    <cellStyle name="row 8 3 2" xfId="10459"/>
    <cellStyle name="row 8 3 2 2" xfId="15185"/>
    <cellStyle name="row 8 3 2 3" xfId="17221"/>
    <cellStyle name="row 8 3 3" xfId="15184"/>
    <cellStyle name="row 8 3 4" xfId="17220"/>
    <cellStyle name="row 8 4" xfId="10460"/>
    <cellStyle name="row 8 4 2" xfId="15186"/>
    <cellStyle name="row 8 4 3" xfId="17222"/>
    <cellStyle name="row 8 5" xfId="15179"/>
    <cellStyle name="row 8 6" xfId="17215"/>
    <cellStyle name="row 9" xfId="10461"/>
    <cellStyle name="row 9 2" xfId="10462"/>
    <cellStyle name="row 9 2 2" xfId="10463"/>
    <cellStyle name="row 9 2 2 2" xfId="10464"/>
    <cellStyle name="row 9 2 2 2 2" xfId="15190"/>
    <cellStyle name="row 9 2 2 2 3" xfId="17226"/>
    <cellStyle name="row 9 2 2 3" xfId="15189"/>
    <cellStyle name="row 9 2 2 4" xfId="17225"/>
    <cellStyle name="row 9 2 3" xfId="10465"/>
    <cellStyle name="row 9 2 3 2" xfId="15191"/>
    <cellStyle name="row 9 2 3 3" xfId="17227"/>
    <cellStyle name="row 9 2 4" xfId="15188"/>
    <cellStyle name="row 9 2 5" xfId="17224"/>
    <cellStyle name="row 9 3" xfId="10466"/>
    <cellStyle name="row 9 3 2" xfId="10467"/>
    <cellStyle name="row 9 3 2 2" xfId="15193"/>
    <cellStyle name="row 9 3 2 3" xfId="17229"/>
    <cellStyle name="row 9 3 3" xfId="15192"/>
    <cellStyle name="row 9 3 4" xfId="17228"/>
    <cellStyle name="row 9 4" xfId="10468"/>
    <cellStyle name="row 9 4 2" xfId="15194"/>
    <cellStyle name="row 9 4 3" xfId="17230"/>
    <cellStyle name="row 9 5" xfId="15187"/>
    <cellStyle name="row 9 6" xfId="17223"/>
    <cellStyle name="RowCodes" xfId="585"/>
    <cellStyle name="Row-Col Headings" xfId="586"/>
    <cellStyle name="RowTitles" xfId="587"/>
    <cellStyle name="RowTitles 10" xfId="17231"/>
    <cellStyle name="RowTitles 11" xfId="10469"/>
    <cellStyle name="RowTitles 2" xfId="588"/>
    <cellStyle name="RowTitles 2 2" xfId="589"/>
    <cellStyle name="RowTitles 2 2 2" xfId="10472"/>
    <cellStyle name="RowTitles 2 2 2 2" xfId="10473"/>
    <cellStyle name="RowTitles 2 2 2 2 2" xfId="15200"/>
    <cellStyle name="RowTitles 2 2 2 2 3" xfId="17235"/>
    <cellStyle name="RowTitles 2 2 2 3" xfId="15199"/>
    <cellStyle name="RowTitles 2 2 2 4" xfId="17234"/>
    <cellStyle name="RowTitles 2 2 3" xfId="10474"/>
    <cellStyle name="RowTitles 2 2 3 2" xfId="15201"/>
    <cellStyle name="RowTitles 2 2 3 3" xfId="17236"/>
    <cellStyle name="RowTitles 2 2 4" xfId="15198"/>
    <cellStyle name="RowTitles 2 2 5" xfId="17233"/>
    <cellStyle name="RowTitles 2 2 6" xfId="10471"/>
    <cellStyle name="RowTitles 2 3" xfId="10475"/>
    <cellStyle name="RowTitles 2 3 2" xfId="10476"/>
    <cellStyle name="RowTitles 2 3 2 2" xfId="10477"/>
    <cellStyle name="RowTitles 2 3 2 2 2" xfId="15204"/>
    <cellStyle name="RowTitles 2 3 2 2 3" xfId="17239"/>
    <cellStyle name="RowTitles 2 3 2 3" xfId="15203"/>
    <cellStyle name="RowTitles 2 3 2 4" xfId="17238"/>
    <cellStyle name="RowTitles 2 3 3" xfId="10478"/>
    <cellStyle name="RowTitles 2 3 3 2" xfId="15205"/>
    <cellStyle name="RowTitles 2 3 3 3" xfId="17240"/>
    <cellStyle name="RowTitles 2 3 4" xfId="15202"/>
    <cellStyle name="RowTitles 2 3 5" xfId="17237"/>
    <cellStyle name="RowTitles 2 4" xfId="10479"/>
    <cellStyle name="RowTitles 2 4 2" xfId="10480"/>
    <cellStyle name="RowTitles 2 4 2 2" xfId="15207"/>
    <cellStyle name="RowTitles 2 4 2 3" xfId="17242"/>
    <cellStyle name="RowTitles 2 4 3" xfId="15206"/>
    <cellStyle name="RowTitles 2 4 4" xfId="17241"/>
    <cellStyle name="RowTitles 2 5" xfId="10481"/>
    <cellStyle name="RowTitles 2 5 2" xfId="15208"/>
    <cellStyle name="RowTitles 2 5 3" xfId="17243"/>
    <cellStyle name="RowTitles 2 6" xfId="15197"/>
    <cellStyle name="RowTitles 2 7" xfId="17232"/>
    <cellStyle name="RowTitles 2 8" xfId="10470"/>
    <cellStyle name="RowTitles 3" xfId="590"/>
    <cellStyle name="RowTitles 3 10" xfId="10482"/>
    <cellStyle name="RowTitles 3 2" xfId="591"/>
    <cellStyle name="RowTitles 3 2 2" xfId="10484"/>
    <cellStyle name="RowTitles 3 2 2 2" xfId="10485"/>
    <cellStyle name="RowTitles 3 2 2 2 2" xfId="10486"/>
    <cellStyle name="RowTitles 3 2 2 2 2 2" xfId="15213"/>
    <cellStyle name="RowTitles 3 2 2 2 2 3" xfId="17248"/>
    <cellStyle name="RowTitles 3 2 2 2 3" xfId="15212"/>
    <cellStyle name="RowTitles 3 2 2 2 4" xfId="17247"/>
    <cellStyle name="RowTitles 3 2 2 3" xfId="10487"/>
    <cellStyle name="RowTitles 3 2 2 3 2" xfId="15214"/>
    <cellStyle name="RowTitles 3 2 2 3 3" xfId="17249"/>
    <cellStyle name="RowTitles 3 2 2 4" xfId="15211"/>
    <cellStyle name="RowTitles 3 2 2 5" xfId="17246"/>
    <cellStyle name="RowTitles 3 2 3" xfId="10488"/>
    <cellStyle name="RowTitles 3 2 3 2" xfId="10489"/>
    <cellStyle name="RowTitles 3 2 3 2 2" xfId="10490"/>
    <cellStyle name="RowTitles 3 2 3 2 2 2" xfId="15217"/>
    <cellStyle name="RowTitles 3 2 3 2 2 3" xfId="17252"/>
    <cellStyle name="RowTitles 3 2 3 2 3" xfId="15216"/>
    <cellStyle name="RowTitles 3 2 3 2 4" xfId="17251"/>
    <cellStyle name="RowTitles 3 2 3 3" xfId="10491"/>
    <cellStyle name="RowTitles 3 2 3 3 2" xfId="15218"/>
    <cellStyle name="RowTitles 3 2 3 3 3" xfId="17253"/>
    <cellStyle name="RowTitles 3 2 3 4" xfId="15215"/>
    <cellStyle name="RowTitles 3 2 3 5" xfId="17250"/>
    <cellStyle name="RowTitles 3 2 4" xfId="10492"/>
    <cellStyle name="RowTitles 3 2 4 2" xfId="10493"/>
    <cellStyle name="RowTitles 3 2 4 2 2" xfId="15220"/>
    <cellStyle name="RowTitles 3 2 4 2 3" xfId="17255"/>
    <cellStyle name="RowTitles 3 2 4 3" xfId="15219"/>
    <cellStyle name="RowTitles 3 2 4 4" xfId="17254"/>
    <cellStyle name="RowTitles 3 2 5" xfId="10494"/>
    <cellStyle name="RowTitles 3 2 5 2" xfId="15221"/>
    <cellStyle name="RowTitles 3 2 5 3" xfId="17256"/>
    <cellStyle name="RowTitles 3 2 6" xfId="15210"/>
    <cellStyle name="RowTitles 3 2 7" xfId="17245"/>
    <cellStyle name="RowTitles 3 2 8" xfId="10483"/>
    <cellStyle name="RowTitles 3 3" xfId="592"/>
    <cellStyle name="RowTitles 3 3 2" xfId="10496"/>
    <cellStyle name="RowTitles 3 3 2 2" xfId="10497"/>
    <cellStyle name="RowTitles 3 3 2 2 2" xfId="10498"/>
    <cellStyle name="RowTitles 3 3 2 2 2 2" xfId="15225"/>
    <cellStyle name="RowTitles 3 3 2 2 2 3" xfId="17260"/>
    <cellStyle name="RowTitles 3 3 2 2 3" xfId="15224"/>
    <cellStyle name="RowTitles 3 3 2 2 4" xfId="17259"/>
    <cellStyle name="RowTitles 3 3 2 3" xfId="10499"/>
    <cellStyle name="RowTitles 3 3 2 3 2" xfId="15226"/>
    <cellStyle name="RowTitles 3 3 2 3 3" xfId="17261"/>
    <cellStyle name="RowTitles 3 3 2 4" xfId="15223"/>
    <cellStyle name="RowTitles 3 3 2 5" xfId="17258"/>
    <cellStyle name="RowTitles 3 3 3" xfId="10500"/>
    <cellStyle name="RowTitles 3 3 3 2" xfId="10501"/>
    <cellStyle name="RowTitles 3 3 3 2 2" xfId="10502"/>
    <cellStyle name="RowTitles 3 3 3 2 2 2" xfId="15229"/>
    <cellStyle name="RowTitles 3 3 3 2 2 3" xfId="17264"/>
    <cellStyle name="RowTitles 3 3 3 2 3" xfId="15228"/>
    <cellStyle name="RowTitles 3 3 3 2 4" xfId="17263"/>
    <cellStyle name="RowTitles 3 3 3 3" xfId="10503"/>
    <cellStyle name="RowTitles 3 3 3 3 2" xfId="15230"/>
    <cellStyle name="RowTitles 3 3 3 3 3" xfId="17265"/>
    <cellStyle name="RowTitles 3 3 3 4" xfId="15227"/>
    <cellStyle name="RowTitles 3 3 3 5" xfId="17262"/>
    <cellStyle name="RowTitles 3 3 4" xfId="10504"/>
    <cellStyle name="RowTitles 3 3 4 2" xfId="10505"/>
    <cellStyle name="RowTitles 3 3 4 2 2" xfId="15232"/>
    <cellStyle name="RowTitles 3 3 4 2 3" xfId="17267"/>
    <cellStyle name="RowTitles 3 3 4 3" xfId="15231"/>
    <cellStyle name="RowTitles 3 3 4 4" xfId="17266"/>
    <cellStyle name="RowTitles 3 3 5" xfId="10506"/>
    <cellStyle name="RowTitles 3 3 5 2" xfId="15233"/>
    <cellStyle name="RowTitles 3 3 5 3" xfId="17268"/>
    <cellStyle name="RowTitles 3 3 6" xfId="15222"/>
    <cellStyle name="RowTitles 3 3 7" xfId="17257"/>
    <cellStyle name="RowTitles 3 3 8" xfId="10495"/>
    <cellStyle name="RowTitles 3 4" xfId="10507"/>
    <cellStyle name="RowTitles 3 4 2" xfId="10508"/>
    <cellStyle name="RowTitles 3 4 2 2" xfId="10509"/>
    <cellStyle name="RowTitles 3 4 2 2 2" xfId="15236"/>
    <cellStyle name="RowTitles 3 4 2 2 3" xfId="17271"/>
    <cellStyle name="RowTitles 3 4 2 3" xfId="15235"/>
    <cellStyle name="RowTitles 3 4 2 4" xfId="17270"/>
    <cellStyle name="RowTitles 3 4 3" xfId="10510"/>
    <cellStyle name="RowTitles 3 4 3 2" xfId="15237"/>
    <cellStyle name="RowTitles 3 4 3 3" xfId="17272"/>
    <cellStyle name="RowTitles 3 4 4" xfId="15234"/>
    <cellStyle name="RowTitles 3 4 5" xfId="17269"/>
    <cellStyle name="RowTitles 3 5" xfId="10511"/>
    <cellStyle name="RowTitles 3 5 2" xfId="10512"/>
    <cellStyle name="RowTitles 3 5 2 2" xfId="10513"/>
    <cellStyle name="RowTitles 3 5 2 2 2" xfId="15240"/>
    <cellStyle name="RowTitles 3 5 2 2 3" xfId="17275"/>
    <cellStyle name="RowTitles 3 5 2 3" xfId="15239"/>
    <cellStyle name="RowTitles 3 5 2 4" xfId="17274"/>
    <cellStyle name="RowTitles 3 5 3" xfId="10514"/>
    <cellStyle name="RowTitles 3 5 3 2" xfId="15241"/>
    <cellStyle name="RowTitles 3 5 3 3" xfId="17276"/>
    <cellStyle name="RowTitles 3 5 4" xfId="15238"/>
    <cellStyle name="RowTitles 3 5 5" xfId="17273"/>
    <cellStyle name="RowTitles 3 6" xfId="10515"/>
    <cellStyle name="RowTitles 3 6 2" xfId="10516"/>
    <cellStyle name="RowTitles 3 6 2 2" xfId="15243"/>
    <cellStyle name="RowTitles 3 6 2 3" xfId="17278"/>
    <cellStyle name="RowTitles 3 6 3" xfId="15242"/>
    <cellStyle name="RowTitles 3 6 4" xfId="17277"/>
    <cellStyle name="RowTitles 3 7" xfId="10517"/>
    <cellStyle name="RowTitles 3 7 2" xfId="15244"/>
    <cellStyle name="RowTitles 3 7 3" xfId="17279"/>
    <cellStyle name="RowTitles 3 8" xfId="15209"/>
    <cellStyle name="RowTitles 3 9" xfId="17244"/>
    <cellStyle name="RowTitles 4" xfId="593"/>
    <cellStyle name="RowTitles 4 10" xfId="10518"/>
    <cellStyle name="RowTitles 4 2" xfId="594"/>
    <cellStyle name="RowTitles 4 2 2" xfId="10520"/>
    <cellStyle name="RowTitles 4 2 2 2" xfId="10521"/>
    <cellStyle name="RowTitles 4 2 2 2 2" xfId="10522"/>
    <cellStyle name="RowTitles 4 2 2 2 2 2" xfId="15249"/>
    <cellStyle name="RowTitles 4 2 2 2 2 3" xfId="17284"/>
    <cellStyle name="RowTitles 4 2 2 2 3" xfId="15248"/>
    <cellStyle name="RowTitles 4 2 2 2 4" xfId="17283"/>
    <cellStyle name="RowTitles 4 2 2 3" xfId="10523"/>
    <cellStyle name="RowTitles 4 2 2 3 2" xfId="15250"/>
    <cellStyle name="RowTitles 4 2 2 3 3" xfId="17285"/>
    <cellStyle name="RowTitles 4 2 2 4" xfId="15247"/>
    <cellStyle name="RowTitles 4 2 2 5" xfId="17282"/>
    <cellStyle name="RowTitles 4 2 3" xfId="10524"/>
    <cellStyle name="RowTitles 4 2 3 2" xfId="10525"/>
    <cellStyle name="RowTitles 4 2 3 2 2" xfId="10526"/>
    <cellStyle name="RowTitles 4 2 3 2 2 2" xfId="15253"/>
    <cellStyle name="RowTitles 4 2 3 2 2 3" xfId="17288"/>
    <cellStyle name="RowTitles 4 2 3 2 3" xfId="15252"/>
    <cellStyle name="RowTitles 4 2 3 2 4" xfId="17287"/>
    <cellStyle name="RowTitles 4 2 3 3" xfId="10527"/>
    <cellStyle name="RowTitles 4 2 3 3 2" xfId="15254"/>
    <cellStyle name="RowTitles 4 2 3 3 3" xfId="17289"/>
    <cellStyle name="RowTitles 4 2 3 4" xfId="15251"/>
    <cellStyle name="RowTitles 4 2 3 5" xfId="17286"/>
    <cellStyle name="RowTitles 4 2 4" xfId="10528"/>
    <cellStyle name="RowTitles 4 2 4 2" xfId="10529"/>
    <cellStyle name="RowTitles 4 2 4 2 2" xfId="15256"/>
    <cellStyle name="RowTitles 4 2 4 2 3" xfId="17291"/>
    <cellStyle name="RowTitles 4 2 4 3" xfId="15255"/>
    <cellStyle name="RowTitles 4 2 4 4" xfId="17290"/>
    <cellStyle name="RowTitles 4 2 5" xfId="10530"/>
    <cellStyle name="RowTitles 4 2 5 2" xfId="15257"/>
    <cellStyle name="RowTitles 4 2 5 3" xfId="17292"/>
    <cellStyle name="RowTitles 4 2 6" xfId="15246"/>
    <cellStyle name="RowTitles 4 2 7" xfId="17281"/>
    <cellStyle name="RowTitles 4 2 8" xfId="10519"/>
    <cellStyle name="RowTitles 4 3" xfId="595"/>
    <cellStyle name="RowTitles 4 3 2" xfId="10532"/>
    <cellStyle name="RowTitles 4 3 2 2" xfId="10533"/>
    <cellStyle name="RowTitles 4 3 2 2 2" xfId="10534"/>
    <cellStyle name="RowTitles 4 3 2 2 2 2" xfId="15261"/>
    <cellStyle name="RowTitles 4 3 2 2 2 3" xfId="17296"/>
    <cellStyle name="RowTitles 4 3 2 2 3" xfId="15260"/>
    <cellStyle name="RowTitles 4 3 2 2 4" xfId="17295"/>
    <cellStyle name="RowTitles 4 3 2 3" xfId="10535"/>
    <cellStyle name="RowTitles 4 3 2 3 2" xfId="15262"/>
    <cellStyle name="RowTitles 4 3 2 3 3" xfId="17297"/>
    <cellStyle name="RowTitles 4 3 2 4" xfId="15259"/>
    <cellStyle name="RowTitles 4 3 2 5" xfId="17294"/>
    <cellStyle name="RowTitles 4 3 3" xfId="10536"/>
    <cellStyle name="RowTitles 4 3 3 2" xfId="10537"/>
    <cellStyle name="RowTitles 4 3 3 2 2" xfId="10538"/>
    <cellStyle name="RowTitles 4 3 3 2 2 2" xfId="15265"/>
    <cellStyle name="RowTitles 4 3 3 2 2 3" xfId="17300"/>
    <cellStyle name="RowTitles 4 3 3 2 3" xfId="15264"/>
    <cellStyle name="RowTitles 4 3 3 2 4" xfId="17299"/>
    <cellStyle name="RowTitles 4 3 3 3" xfId="10539"/>
    <cellStyle name="RowTitles 4 3 3 3 2" xfId="15266"/>
    <cellStyle name="RowTitles 4 3 3 3 3" xfId="17301"/>
    <cellStyle name="RowTitles 4 3 3 4" xfId="15263"/>
    <cellStyle name="RowTitles 4 3 3 5" xfId="17298"/>
    <cellStyle name="RowTitles 4 3 4" xfId="10540"/>
    <cellStyle name="RowTitles 4 3 4 2" xfId="10541"/>
    <cellStyle name="RowTitles 4 3 4 2 2" xfId="15268"/>
    <cellStyle name="RowTitles 4 3 4 2 3" xfId="17303"/>
    <cellStyle name="RowTitles 4 3 4 3" xfId="15267"/>
    <cellStyle name="RowTitles 4 3 4 4" xfId="17302"/>
    <cellStyle name="RowTitles 4 3 5" xfId="10542"/>
    <cellStyle name="RowTitles 4 3 5 2" xfId="15269"/>
    <cellStyle name="RowTitles 4 3 5 3" xfId="17304"/>
    <cellStyle name="RowTitles 4 3 6" xfId="15258"/>
    <cellStyle name="RowTitles 4 3 7" xfId="17293"/>
    <cellStyle name="RowTitles 4 3 8" xfId="10531"/>
    <cellStyle name="RowTitles 4 4" xfId="10543"/>
    <cellStyle name="RowTitles 4 4 2" xfId="10544"/>
    <cellStyle name="RowTitles 4 4 2 2" xfId="10545"/>
    <cellStyle name="RowTitles 4 4 2 2 2" xfId="15272"/>
    <cellStyle name="RowTitles 4 4 2 2 3" xfId="17307"/>
    <cellStyle name="RowTitles 4 4 2 3" xfId="15271"/>
    <cellStyle name="RowTitles 4 4 2 4" xfId="17306"/>
    <cellStyle name="RowTitles 4 4 3" xfId="10546"/>
    <cellStyle name="RowTitles 4 4 3 2" xfId="15273"/>
    <cellStyle name="RowTitles 4 4 3 3" xfId="17308"/>
    <cellStyle name="RowTitles 4 4 4" xfId="15270"/>
    <cellStyle name="RowTitles 4 4 5" xfId="17305"/>
    <cellStyle name="RowTitles 4 5" xfId="10547"/>
    <cellStyle name="RowTitles 4 5 2" xfId="10548"/>
    <cellStyle name="RowTitles 4 5 2 2" xfId="10549"/>
    <cellStyle name="RowTitles 4 5 2 2 2" xfId="15276"/>
    <cellStyle name="RowTitles 4 5 2 2 3" xfId="17311"/>
    <cellStyle name="RowTitles 4 5 2 3" xfId="15275"/>
    <cellStyle name="RowTitles 4 5 2 4" xfId="17310"/>
    <cellStyle name="RowTitles 4 5 3" xfId="10550"/>
    <cellStyle name="RowTitles 4 5 3 2" xfId="15277"/>
    <cellStyle name="RowTitles 4 5 3 3" xfId="17312"/>
    <cellStyle name="RowTitles 4 5 4" xfId="15274"/>
    <cellStyle name="RowTitles 4 5 5" xfId="17309"/>
    <cellStyle name="RowTitles 4 6" xfId="10551"/>
    <cellStyle name="RowTitles 4 6 2" xfId="10552"/>
    <cellStyle name="RowTitles 4 6 2 2" xfId="15279"/>
    <cellStyle name="RowTitles 4 6 2 3" xfId="17314"/>
    <cellStyle name="RowTitles 4 6 3" xfId="15278"/>
    <cellStyle name="RowTitles 4 6 4" xfId="17313"/>
    <cellStyle name="RowTitles 4 7" xfId="10553"/>
    <cellStyle name="RowTitles 4 7 2" xfId="15280"/>
    <cellStyle name="RowTitles 4 7 3" xfId="17315"/>
    <cellStyle name="RowTitles 4 8" xfId="15245"/>
    <cellStyle name="RowTitles 4 9" xfId="17280"/>
    <cellStyle name="RowTitles 5" xfId="596"/>
    <cellStyle name="RowTitles 5 2" xfId="10555"/>
    <cellStyle name="RowTitles 5 2 2" xfId="10556"/>
    <cellStyle name="RowTitles 5 2 2 2" xfId="15283"/>
    <cellStyle name="RowTitles 5 2 2 3" xfId="17318"/>
    <cellStyle name="RowTitles 5 2 3" xfId="15282"/>
    <cellStyle name="RowTitles 5 2 4" xfId="17317"/>
    <cellStyle name="RowTitles 5 3" xfId="10557"/>
    <cellStyle name="RowTitles 5 3 2" xfId="15284"/>
    <cellStyle name="RowTitles 5 3 3" xfId="17319"/>
    <cellStyle name="RowTitles 5 4" xfId="15281"/>
    <cellStyle name="RowTitles 5 5" xfId="17316"/>
    <cellStyle name="RowTitles 5 6" xfId="10554"/>
    <cellStyle name="RowTitles 6" xfId="597"/>
    <cellStyle name="RowTitles 6 2" xfId="10559"/>
    <cellStyle name="RowTitles 6 2 2" xfId="10560"/>
    <cellStyle name="RowTitles 6 2 2 2" xfId="15287"/>
    <cellStyle name="RowTitles 6 2 2 3" xfId="17322"/>
    <cellStyle name="RowTitles 6 2 3" xfId="15286"/>
    <cellStyle name="RowTitles 6 2 4" xfId="17321"/>
    <cellStyle name="RowTitles 6 3" xfId="10561"/>
    <cellStyle name="RowTitles 6 3 2" xfId="15288"/>
    <cellStyle name="RowTitles 6 3 3" xfId="17323"/>
    <cellStyle name="RowTitles 6 4" xfId="15285"/>
    <cellStyle name="RowTitles 6 5" xfId="17320"/>
    <cellStyle name="RowTitles 6 6" xfId="10558"/>
    <cellStyle name="RowTitles 7" xfId="10562"/>
    <cellStyle name="RowTitles 7 2" xfId="10563"/>
    <cellStyle name="RowTitles 7 2 2" xfId="15290"/>
    <cellStyle name="RowTitles 7 2 3" xfId="17325"/>
    <cellStyle name="RowTitles 7 3" xfId="15289"/>
    <cellStyle name="RowTitles 7 4" xfId="17324"/>
    <cellStyle name="RowTitles 8" xfId="10564"/>
    <cellStyle name="RowTitles 8 2" xfId="15291"/>
    <cellStyle name="RowTitles 8 3" xfId="17326"/>
    <cellStyle name="RowTitles 9" xfId="15196"/>
    <cellStyle name="RowTitles_CENTRAL_GOVT" xfId="598"/>
    <cellStyle name="RowTitles1-Detail" xfId="599"/>
    <cellStyle name="RowTitles1-Detail 2" xfId="600"/>
    <cellStyle name="RowTitles1-Detail 2 10" xfId="17328"/>
    <cellStyle name="RowTitles1-Detail 2 11" xfId="10566"/>
    <cellStyle name="RowTitles1-Detail 2 2" xfId="601"/>
    <cellStyle name="RowTitles1-Detail 2 2 10" xfId="10567"/>
    <cellStyle name="RowTitles1-Detail 2 2 2" xfId="602"/>
    <cellStyle name="RowTitles1-Detail 2 2 2 2" xfId="10569"/>
    <cellStyle name="RowTitles1-Detail 2 2 2 2 2" xfId="10570"/>
    <cellStyle name="RowTitles1-Detail 2 2 2 2 2 2" xfId="10571"/>
    <cellStyle name="RowTitles1-Detail 2 2 2 2 2 2 2" xfId="10572"/>
    <cellStyle name="RowTitles1-Detail 2 2 2 2 2 2 2 2" xfId="15299"/>
    <cellStyle name="RowTitles1-Detail 2 2 2 2 2 2 2 3" xfId="17334"/>
    <cellStyle name="RowTitles1-Detail 2 2 2 2 2 2 3" xfId="15298"/>
    <cellStyle name="RowTitles1-Detail 2 2 2 2 2 2 4" xfId="17333"/>
    <cellStyle name="RowTitles1-Detail 2 2 2 2 2 3" xfId="10573"/>
    <cellStyle name="RowTitles1-Detail 2 2 2 2 2 3 2" xfId="15300"/>
    <cellStyle name="RowTitles1-Detail 2 2 2 2 2 3 3" xfId="17335"/>
    <cellStyle name="RowTitles1-Detail 2 2 2 2 2 4" xfId="15297"/>
    <cellStyle name="RowTitles1-Detail 2 2 2 2 2 5" xfId="17332"/>
    <cellStyle name="RowTitles1-Detail 2 2 2 2 3" xfId="10574"/>
    <cellStyle name="RowTitles1-Detail 2 2 2 2 3 2" xfId="10575"/>
    <cellStyle name="RowTitles1-Detail 2 2 2 2 3 2 2" xfId="15302"/>
    <cellStyle name="RowTitles1-Detail 2 2 2 2 3 2 3" xfId="17337"/>
    <cellStyle name="RowTitles1-Detail 2 2 2 2 3 3" xfId="15301"/>
    <cellStyle name="RowTitles1-Detail 2 2 2 2 3 4" xfId="17336"/>
    <cellStyle name="RowTitles1-Detail 2 2 2 2 4" xfId="10576"/>
    <cellStyle name="RowTitles1-Detail 2 2 2 2 4 2" xfId="15303"/>
    <cellStyle name="RowTitles1-Detail 2 2 2 2 4 3" xfId="17338"/>
    <cellStyle name="RowTitles1-Detail 2 2 2 2 5" xfId="15296"/>
    <cellStyle name="RowTitles1-Detail 2 2 2 2 6" xfId="17331"/>
    <cellStyle name="RowTitles1-Detail 2 2 2 3" xfId="10577"/>
    <cellStyle name="RowTitles1-Detail 2 2 2 3 2" xfId="10578"/>
    <cellStyle name="RowTitles1-Detail 2 2 2 3 2 2" xfId="10579"/>
    <cellStyle name="RowTitles1-Detail 2 2 2 3 2 2 2" xfId="15306"/>
    <cellStyle name="RowTitles1-Detail 2 2 2 3 2 2 3" xfId="17341"/>
    <cellStyle name="RowTitles1-Detail 2 2 2 3 2 3" xfId="15305"/>
    <cellStyle name="RowTitles1-Detail 2 2 2 3 2 4" xfId="17340"/>
    <cellStyle name="RowTitles1-Detail 2 2 2 3 3" xfId="10580"/>
    <cellStyle name="RowTitles1-Detail 2 2 2 3 3 2" xfId="15307"/>
    <cellStyle name="RowTitles1-Detail 2 2 2 3 3 3" xfId="17342"/>
    <cellStyle name="RowTitles1-Detail 2 2 2 3 4" xfId="15304"/>
    <cellStyle name="RowTitles1-Detail 2 2 2 3 5" xfId="17339"/>
    <cellStyle name="RowTitles1-Detail 2 2 2 4" xfId="10581"/>
    <cellStyle name="RowTitles1-Detail 2 2 2 4 2" xfId="10582"/>
    <cellStyle name="RowTitles1-Detail 2 2 2 4 2 2" xfId="15309"/>
    <cellStyle name="RowTitles1-Detail 2 2 2 4 2 3" xfId="17344"/>
    <cellStyle name="RowTitles1-Detail 2 2 2 4 3" xfId="15308"/>
    <cellStyle name="RowTitles1-Detail 2 2 2 4 4" xfId="17343"/>
    <cellStyle name="RowTitles1-Detail 2 2 2 5" xfId="10583"/>
    <cellStyle name="RowTitles1-Detail 2 2 2 5 2" xfId="15310"/>
    <cellStyle name="RowTitles1-Detail 2 2 2 5 3" xfId="17345"/>
    <cellStyle name="RowTitles1-Detail 2 2 2 6" xfId="15295"/>
    <cellStyle name="RowTitles1-Detail 2 2 2 7" xfId="17330"/>
    <cellStyle name="RowTitles1-Detail 2 2 2 8" xfId="10568"/>
    <cellStyle name="RowTitles1-Detail 2 2 3" xfId="603"/>
    <cellStyle name="RowTitles1-Detail 2 2 3 2" xfId="10585"/>
    <cellStyle name="RowTitles1-Detail 2 2 3 2 2" xfId="10586"/>
    <cellStyle name="RowTitles1-Detail 2 2 3 2 2 2" xfId="10587"/>
    <cellStyle name="RowTitles1-Detail 2 2 3 2 2 2 2" xfId="10588"/>
    <cellStyle name="RowTitles1-Detail 2 2 3 2 2 2 2 2" xfId="15315"/>
    <cellStyle name="RowTitles1-Detail 2 2 3 2 2 2 2 3" xfId="17350"/>
    <cellStyle name="RowTitles1-Detail 2 2 3 2 2 2 3" xfId="15314"/>
    <cellStyle name="RowTitles1-Detail 2 2 3 2 2 2 4" xfId="17349"/>
    <cellStyle name="RowTitles1-Detail 2 2 3 2 2 3" xfId="10589"/>
    <cellStyle name="RowTitles1-Detail 2 2 3 2 2 3 2" xfId="15316"/>
    <cellStyle name="RowTitles1-Detail 2 2 3 2 2 3 3" xfId="17351"/>
    <cellStyle name="RowTitles1-Detail 2 2 3 2 2 4" xfId="15313"/>
    <cellStyle name="RowTitles1-Detail 2 2 3 2 2 5" xfId="17348"/>
    <cellStyle name="RowTitles1-Detail 2 2 3 2 3" xfId="10590"/>
    <cellStyle name="RowTitles1-Detail 2 2 3 2 3 2" xfId="10591"/>
    <cellStyle name="RowTitles1-Detail 2 2 3 2 3 2 2" xfId="15318"/>
    <cellStyle name="RowTitles1-Detail 2 2 3 2 3 2 3" xfId="17353"/>
    <cellStyle name="RowTitles1-Detail 2 2 3 2 3 3" xfId="15317"/>
    <cellStyle name="RowTitles1-Detail 2 2 3 2 3 4" xfId="17352"/>
    <cellStyle name="RowTitles1-Detail 2 2 3 2 4" xfId="10592"/>
    <cellStyle name="RowTitles1-Detail 2 2 3 2 4 2" xfId="15319"/>
    <cellStyle name="RowTitles1-Detail 2 2 3 2 4 3" xfId="17354"/>
    <cellStyle name="RowTitles1-Detail 2 2 3 2 5" xfId="15312"/>
    <cellStyle name="RowTitles1-Detail 2 2 3 2 6" xfId="17347"/>
    <cellStyle name="RowTitles1-Detail 2 2 3 3" xfId="10593"/>
    <cellStyle name="RowTitles1-Detail 2 2 3 3 2" xfId="10594"/>
    <cellStyle name="RowTitles1-Detail 2 2 3 3 2 2" xfId="10595"/>
    <cellStyle name="RowTitles1-Detail 2 2 3 3 2 2 2" xfId="15322"/>
    <cellStyle name="RowTitles1-Detail 2 2 3 3 2 2 3" xfId="17357"/>
    <cellStyle name="RowTitles1-Detail 2 2 3 3 2 3" xfId="15321"/>
    <cellStyle name="RowTitles1-Detail 2 2 3 3 2 4" xfId="17356"/>
    <cellStyle name="RowTitles1-Detail 2 2 3 3 3" xfId="10596"/>
    <cellStyle name="RowTitles1-Detail 2 2 3 3 3 2" xfId="15323"/>
    <cellStyle name="RowTitles1-Detail 2 2 3 3 3 3" xfId="17358"/>
    <cellStyle name="RowTitles1-Detail 2 2 3 3 4" xfId="15320"/>
    <cellStyle name="RowTitles1-Detail 2 2 3 3 5" xfId="17355"/>
    <cellStyle name="RowTitles1-Detail 2 2 3 4" xfId="10597"/>
    <cellStyle name="RowTitles1-Detail 2 2 3 4 2" xfId="10598"/>
    <cellStyle name="RowTitles1-Detail 2 2 3 4 2 2" xfId="15325"/>
    <cellStyle name="RowTitles1-Detail 2 2 3 4 2 3" xfId="17360"/>
    <cellStyle name="RowTitles1-Detail 2 2 3 4 3" xfId="15324"/>
    <cellStyle name="RowTitles1-Detail 2 2 3 4 4" xfId="17359"/>
    <cellStyle name="RowTitles1-Detail 2 2 3 5" xfId="10599"/>
    <cellStyle name="RowTitles1-Detail 2 2 3 5 2" xfId="15326"/>
    <cellStyle name="RowTitles1-Detail 2 2 3 5 3" xfId="17361"/>
    <cellStyle name="RowTitles1-Detail 2 2 3 6" xfId="15311"/>
    <cellStyle name="RowTitles1-Detail 2 2 3 7" xfId="17346"/>
    <cellStyle name="RowTitles1-Detail 2 2 3 8" xfId="10584"/>
    <cellStyle name="RowTitles1-Detail 2 2 4" xfId="10600"/>
    <cellStyle name="RowTitles1-Detail 2 2 4 2" xfId="10601"/>
    <cellStyle name="RowTitles1-Detail 2 2 4 2 2" xfId="10602"/>
    <cellStyle name="RowTitles1-Detail 2 2 4 2 2 2" xfId="10603"/>
    <cellStyle name="RowTitles1-Detail 2 2 4 2 2 2 2" xfId="15330"/>
    <cellStyle name="RowTitles1-Detail 2 2 4 2 2 2 3" xfId="17365"/>
    <cellStyle name="RowTitles1-Detail 2 2 4 2 2 3" xfId="15329"/>
    <cellStyle name="RowTitles1-Detail 2 2 4 2 2 4" xfId="17364"/>
    <cellStyle name="RowTitles1-Detail 2 2 4 2 3" xfId="10604"/>
    <cellStyle name="RowTitles1-Detail 2 2 4 2 3 2" xfId="15331"/>
    <cellStyle name="RowTitles1-Detail 2 2 4 2 3 3" xfId="17366"/>
    <cellStyle name="RowTitles1-Detail 2 2 4 2 4" xfId="15328"/>
    <cellStyle name="RowTitles1-Detail 2 2 4 2 5" xfId="17363"/>
    <cellStyle name="RowTitles1-Detail 2 2 4 3" xfId="10605"/>
    <cellStyle name="RowTitles1-Detail 2 2 4 3 2" xfId="10606"/>
    <cellStyle name="RowTitles1-Detail 2 2 4 3 2 2" xfId="15333"/>
    <cellStyle name="RowTitles1-Detail 2 2 4 3 2 3" xfId="17368"/>
    <cellStyle name="RowTitles1-Detail 2 2 4 3 3" xfId="15332"/>
    <cellStyle name="RowTitles1-Detail 2 2 4 3 4" xfId="17367"/>
    <cellStyle name="RowTitles1-Detail 2 2 4 4" xfId="10607"/>
    <cellStyle name="RowTitles1-Detail 2 2 4 4 2" xfId="15334"/>
    <cellStyle name="RowTitles1-Detail 2 2 4 4 3" xfId="17369"/>
    <cellStyle name="RowTitles1-Detail 2 2 4 5" xfId="15327"/>
    <cellStyle name="RowTitles1-Detail 2 2 4 6" xfId="17362"/>
    <cellStyle name="RowTitles1-Detail 2 2 5" xfId="10608"/>
    <cellStyle name="RowTitles1-Detail 2 2 5 2" xfId="10609"/>
    <cellStyle name="RowTitles1-Detail 2 2 5 2 2" xfId="10610"/>
    <cellStyle name="RowTitles1-Detail 2 2 5 2 2 2" xfId="15337"/>
    <cellStyle name="RowTitles1-Detail 2 2 5 2 2 3" xfId="17372"/>
    <cellStyle name="RowTitles1-Detail 2 2 5 2 3" xfId="15336"/>
    <cellStyle name="RowTitles1-Detail 2 2 5 2 4" xfId="17371"/>
    <cellStyle name="RowTitles1-Detail 2 2 5 3" xfId="10611"/>
    <cellStyle name="RowTitles1-Detail 2 2 5 3 2" xfId="15338"/>
    <cellStyle name="RowTitles1-Detail 2 2 5 3 3" xfId="17373"/>
    <cellStyle name="RowTitles1-Detail 2 2 5 4" xfId="15335"/>
    <cellStyle name="RowTitles1-Detail 2 2 5 5" xfId="17370"/>
    <cellStyle name="RowTitles1-Detail 2 2 6" xfId="10612"/>
    <cellStyle name="RowTitles1-Detail 2 2 6 2" xfId="10613"/>
    <cellStyle name="RowTitles1-Detail 2 2 6 2 2" xfId="15340"/>
    <cellStyle name="RowTitles1-Detail 2 2 6 2 3" xfId="17375"/>
    <cellStyle name="RowTitles1-Detail 2 2 6 3" xfId="15339"/>
    <cellStyle name="RowTitles1-Detail 2 2 6 4" xfId="17374"/>
    <cellStyle name="RowTitles1-Detail 2 2 7" xfId="10614"/>
    <cellStyle name="RowTitles1-Detail 2 2 7 2" xfId="15341"/>
    <cellStyle name="RowTitles1-Detail 2 2 7 3" xfId="17376"/>
    <cellStyle name="RowTitles1-Detail 2 2 8" xfId="15294"/>
    <cellStyle name="RowTitles1-Detail 2 2 9" xfId="17329"/>
    <cellStyle name="RowTitles1-Detail 2 3" xfId="604"/>
    <cellStyle name="RowTitles1-Detail 2 3 10" xfId="10615"/>
    <cellStyle name="RowTitles1-Detail 2 3 2" xfId="605"/>
    <cellStyle name="RowTitles1-Detail 2 3 2 2" xfId="10617"/>
    <cellStyle name="RowTitles1-Detail 2 3 2 2 2" xfId="10618"/>
    <cellStyle name="RowTitles1-Detail 2 3 2 2 2 2" xfId="10619"/>
    <cellStyle name="RowTitles1-Detail 2 3 2 2 2 2 2" xfId="10620"/>
    <cellStyle name="RowTitles1-Detail 2 3 2 2 2 2 2 2" xfId="15347"/>
    <cellStyle name="RowTitles1-Detail 2 3 2 2 2 2 2 3" xfId="17382"/>
    <cellStyle name="RowTitles1-Detail 2 3 2 2 2 2 3" xfId="15346"/>
    <cellStyle name="RowTitles1-Detail 2 3 2 2 2 2 4" xfId="17381"/>
    <cellStyle name="RowTitles1-Detail 2 3 2 2 2 3" xfId="10621"/>
    <cellStyle name="RowTitles1-Detail 2 3 2 2 2 3 2" xfId="15348"/>
    <cellStyle name="RowTitles1-Detail 2 3 2 2 2 3 3" xfId="17383"/>
    <cellStyle name="RowTitles1-Detail 2 3 2 2 2 4" xfId="15345"/>
    <cellStyle name="RowTitles1-Detail 2 3 2 2 2 5" xfId="17380"/>
    <cellStyle name="RowTitles1-Detail 2 3 2 2 3" xfId="10622"/>
    <cellStyle name="RowTitles1-Detail 2 3 2 2 3 2" xfId="10623"/>
    <cellStyle name="RowTitles1-Detail 2 3 2 2 3 2 2" xfId="15350"/>
    <cellStyle name="RowTitles1-Detail 2 3 2 2 3 2 3" xfId="17385"/>
    <cellStyle name="RowTitles1-Detail 2 3 2 2 3 3" xfId="15349"/>
    <cellStyle name="RowTitles1-Detail 2 3 2 2 3 4" xfId="17384"/>
    <cellStyle name="RowTitles1-Detail 2 3 2 2 4" xfId="10624"/>
    <cellStyle name="RowTitles1-Detail 2 3 2 2 4 2" xfId="15351"/>
    <cellStyle name="RowTitles1-Detail 2 3 2 2 4 3" xfId="17386"/>
    <cellStyle name="RowTitles1-Detail 2 3 2 2 5" xfId="15344"/>
    <cellStyle name="RowTitles1-Detail 2 3 2 2 6" xfId="17379"/>
    <cellStyle name="RowTitles1-Detail 2 3 2 3" xfId="10625"/>
    <cellStyle name="RowTitles1-Detail 2 3 2 3 2" xfId="10626"/>
    <cellStyle name="RowTitles1-Detail 2 3 2 3 2 2" xfId="10627"/>
    <cellStyle name="RowTitles1-Detail 2 3 2 3 2 2 2" xfId="15354"/>
    <cellStyle name="RowTitles1-Detail 2 3 2 3 2 2 3" xfId="17389"/>
    <cellStyle name="RowTitles1-Detail 2 3 2 3 2 3" xfId="15353"/>
    <cellStyle name="RowTitles1-Detail 2 3 2 3 2 4" xfId="17388"/>
    <cellStyle name="RowTitles1-Detail 2 3 2 3 3" xfId="10628"/>
    <cellStyle name="RowTitles1-Detail 2 3 2 3 3 2" xfId="15355"/>
    <cellStyle name="RowTitles1-Detail 2 3 2 3 3 3" xfId="17390"/>
    <cellStyle name="RowTitles1-Detail 2 3 2 3 4" xfId="15352"/>
    <cellStyle name="RowTitles1-Detail 2 3 2 3 5" xfId="17387"/>
    <cellStyle name="RowTitles1-Detail 2 3 2 4" xfId="10629"/>
    <cellStyle name="RowTitles1-Detail 2 3 2 4 2" xfId="10630"/>
    <cellStyle name="RowTitles1-Detail 2 3 2 4 2 2" xfId="15357"/>
    <cellStyle name="RowTitles1-Detail 2 3 2 4 2 3" xfId="17392"/>
    <cellStyle name="RowTitles1-Detail 2 3 2 4 3" xfId="15356"/>
    <cellStyle name="RowTitles1-Detail 2 3 2 4 4" xfId="17391"/>
    <cellStyle name="RowTitles1-Detail 2 3 2 5" xfId="10631"/>
    <cellStyle name="RowTitles1-Detail 2 3 2 5 2" xfId="15358"/>
    <cellStyle name="RowTitles1-Detail 2 3 2 5 3" xfId="17393"/>
    <cellStyle name="RowTitles1-Detail 2 3 2 6" xfId="15343"/>
    <cellStyle name="RowTitles1-Detail 2 3 2 7" xfId="17378"/>
    <cellStyle name="RowTitles1-Detail 2 3 2 8" xfId="10616"/>
    <cellStyle name="RowTitles1-Detail 2 3 3" xfId="606"/>
    <cellStyle name="RowTitles1-Detail 2 3 3 2" xfId="10633"/>
    <cellStyle name="RowTitles1-Detail 2 3 3 2 2" xfId="10634"/>
    <cellStyle name="RowTitles1-Detail 2 3 3 2 2 2" xfId="10635"/>
    <cellStyle name="RowTitles1-Detail 2 3 3 2 2 2 2" xfId="10636"/>
    <cellStyle name="RowTitles1-Detail 2 3 3 2 2 2 2 2" xfId="15363"/>
    <cellStyle name="RowTitles1-Detail 2 3 3 2 2 2 2 3" xfId="17398"/>
    <cellStyle name="RowTitles1-Detail 2 3 3 2 2 2 3" xfId="15362"/>
    <cellStyle name="RowTitles1-Detail 2 3 3 2 2 2 4" xfId="17397"/>
    <cellStyle name="RowTitles1-Detail 2 3 3 2 2 3" xfId="10637"/>
    <cellStyle name="RowTitles1-Detail 2 3 3 2 2 3 2" xfId="15364"/>
    <cellStyle name="RowTitles1-Detail 2 3 3 2 2 3 3" xfId="17399"/>
    <cellStyle name="RowTitles1-Detail 2 3 3 2 2 4" xfId="15361"/>
    <cellStyle name="RowTitles1-Detail 2 3 3 2 2 5" xfId="17396"/>
    <cellStyle name="RowTitles1-Detail 2 3 3 2 3" xfId="10638"/>
    <cellStyle name="RowTitles1-Detail 2 3 3 2 3 2" xfId="10639"/>
    <cellStyle name="RowTitles1-Detail 2 3 3 2 3 2 2" xfId="15366"/>
    <cellStyle name="RowTitles1-Detail 2 3 3 2 3 2 3" xfId="17401"/>
    <cellStyle name="RowTitles1-Detail 2 3 3 2 3 3" xfId="15365"/>
    <cellStyle name="RowTitles1-Detail 2 3 3 2 3 4" xfId="17400"/>
    <cellStyle name="RowTitles1-Detail 2 3 3 2 4" xfId="10640"/>
    <cellStyle name="RowTitles1-Detail 2 3 3 2 4 2" xfId="15367"/>
    <cellStyle name="RowTitles1-Detail 2 3 3 2 4 3" xfId="17402"/>
    <cellStyle name="RowTitles1-Detail 2 3 3 2 5" xfId="15360"/>
    <cellStyle name="RowTitles1-Detail 2 3 3 2 6" xfId="17395"/>
    <cellStyle name="RowTitles1-Detail 2 3 3 3" xfId="10641"/>
    <cellStyle name="RowTitles1-Detail 2 3 3 3 2" xfId="10642"/>
    <cellStyle name="RowTitles1-Detail 2 3 3 3 2 2" xfId="10643"/>
    <cellStyle name="RowTitles1-Detail 2 3 3 3 2 2 2" xfId="15370"/>
    <cellStyle name="RowTitles1-Detail 2 3 3 3 2 2 3" xfId="17405"/>
    <cellStyle name="RowTitles1-Detail 2 3 3 3 2 3" xfId="15369"/>
    <cellStyle name="RowTitles1-Detail 2 3 3 3 2 4" xfId="17404"/>
    <cellStyle name="RowTitles1-Detail 2 3 3 3 3" xfId="10644"/>
    <cellStyle name="RowTitles1-Detail 2 3 3 3 3 2" xfId="15371"/>
    <cellStyle name="RowTitles1-Detail 2 3 3 3 3 3" xfId="17406"/>
    <cellStyle name="RowTitles1-Detail 2 3 3 3 4" xfId="15368"/>
    <cellStyle name="RowTitles1-Detail 2 3 3 3 5" xfId="17403"/>
    <cellStyle name="RowTitles1-Detail 2 3 3 4" xfId="10645"/>
    <cellStyle name="RowTitles1-Detail 2 3 3 4 2" xfId="10646"/>
    <cellStyle name="RowTitles1-Detail 2 3 3 4 2 2" xfId="15373"/>
    <cellStyle name="RowTitles1-Detail 2 3 3 4 2 3" xfId="17408"/>
    <cellStyle name="RowTitles1-Detail 2 3 3 4 3" xfId="15372"/>
    <cellStyle name="RowTitles1-Detail 2 3 3 4 4" xfId="17407"/>
    <cellStyle name="RowTitles1-Detail 2 3 3 5" xfId="10647"/>
    <cellStyle name="RowTitles1-Detail 2 3 3 5 2" xfId="15374"/>
    <cellStyle name="RowTitles1-Detail 2 3 3 5 3" xfId="17409"/>
    <cellStyle name="RowTitles1-Detail 2 3 3 6" xfId="15359"/>
    <cellStyle name="RowTitles1-Detail 2 3 3 7" xfId="17394"/>
    <cellStyle name="RowTitles1-Detail 2 3 3 8" xfId="10632"/>
    <cellStyle name="RowTitles1-Detail 2 3 4" xfId="10648"/>
    <cellStyle name="RowTitles1-Detail 2 3 4 2" xfId="10649"/>
    <cellStyle name="RowTitles1-Detail 2 3 4 2 2" xfId="10650"/>
    <cellStyle name="RowTitles1-Detail 2 3 4 2 2 2" xfId="10651"/>
    <cellStyle name="RowTitles1-Detail 2 3 4 2 2 2 2" xfId="15378"/>
    <cellStyle name="RowTitles1-Detail 2 3 4 2 2 2 3" xfId="17413"/>
    <cellStyle name="RowTitles1-Detail 2 3 4 2 2 3" xfId="15377"/>
    <cellStyle name="RowTitles1-Detail 2 3 4 2 2 4" xfId="17412"/>
    <cellStyle name="RowTitles1-Detail 2 3 4 2 3" xfId="10652"/>
    <cellStyle name="RowTitles1-Detail 2 3 4 2 3 2" xfId="15379"/>
    <cellStyle name="RowTitles1-Detail 2 3 4 2 3 3" xfId="17414"/>
    <cellStyle name="RowTitles1-Detail 2 3 4 2 4" xfId="15376"/>
    <cellStyle name="RowTitles1-Detail 2 3 4 2 5" xfId="17411"/>
    <cellStyle name="RowTitles1-Detail 2 3 4 3" xfId="10653"/>
    <cellStyle name="RowTitles1-Detail 2 3 4 3 2" xfId="10654"/>
    <cellStyle name="RowTitles1-Detail 2 3 4 3 2 2" xfId="15381"/>
    <cellStyle name="RowTitles1-Detail 2 3 4 3 2 3" xfId="17416"/>
    <cellStyle name="RowTitles1-Detail 2 3 4 3 3" xfId="15380"/>
    <cellStyle name="RowTitles1-Detail 2 3 4 3 4" xfId="17415"/>
    <cellStyle name="RowTitles1-Detail 2 3 4 4" xfId="10655"/>
    <cellStyle name="RowTitles1-Detail 2 3 4 4 2" xfId="15382"/>
    <cellStyle name="RowTitles1-Detail 2 3 4 4 3" xfId="17417"/>
    <cellStyle name="RowTitles1-Detail 2 3 4 5" xfId="15375"/>
    <cellStyle name="RowTitles1-Detail 2 3 4 6" xfId="17410"/>
    <cellStyle name="RowTitles1-Detail 2 3 5" xfId="10656"/>
    <cellStyle name="RowTitles1-Detail 2 3 5 2" xfId="10657"/>
    <cellStyle name="RowTitles1-Detail 2 3 5 2 2" xfId="10658"/>
    <cellStyle name="RowTitles1-Detail 2 3 5 2 2 2" xfId="15385"/>
    <cellStyle name="RowTitles1-Detail 2 3 5 2 2 3" xfId="17420"/>
    <cellStyle name="RowTitles1-Detail 2 3 5 2 3" xfId="15384"/>
    <cellStyle name="RowTitles1-Detail 2 3 5 2 4" xfId="17419"/>
    <cellStyle name="RowTitles1-Detail 2 3 5 3" xfId="10659"/>
    <cellStyle name="RowTitles1-Detail 2 3 5 3 2" xfId="15386"/>
    <cellStyle name="RowTitles1-Detail 2 3 5 3 3" xfId="17421"/>
    <cellStyle name="RowTitles1-Detail 2 3 5 4" xfId="15383"/>
    <cellStyle name="RowTitles1-Detail 2 3 5 5" xfId="17418"/>
    <cellStyle name="RowTitles1-Detail 2 3 6" xfId="10660"/>
    <cellStyle name="RowTitles1-Detail 2 3 6 2" xfId="10661"/>
    <cellStyle name="RowTitles1-Detail 2 3 6 2 2" xfId="15388"/>
    <cellStyle name="RowTitles1-Detail 2 3 6 2 3" xfId="17423"/>
    <cellStyle name="RowTitles1-Detail 2 3 6 3" xfId="15387"/>
    <cellStyle name="RowTitles1-Detail 2 3 6 4" xfId="17422"/>
    <cellStyle name="RowTitles1-Detail 2 3 7" xfId="10662"/>
    <cellStyle name="RowTitles1-Detail 2 3 7 2" xfId="15389"/>
    <cellStyle name="RowTitles1-Detail 2 3 7 3" xfId="17424"/>
    <cellStyle name="RowTitles1-Detail 2 3 8" xfId="15342"/>
    <cellStyle name="RowTitles1-Detail 2 3 9" xfId="17377"/>
    <cellStyle name="RowTitles1-Detail 2 4" xfId="607"/>
    <cellStyle name="RowTitles1-Detail 2 4 2" xfId="608"/>
    <cellStyle name="RowTitles1-Detail 2 4 2 2" xfId="10665"/>
    <cellStyle name="RowTitles1-Detail 2 4 2 2 2" xfId="10666"/>
    <cellStyle name="RowTitles1-Detail 2 4 2 2 2 2" xfId="10667"/>
    <cellStyle name="RowTitles1-Detail 2 4 2 2 2 2 2" xfId="10668"/>
    <cellStyle name="RowTitles1-Detail 2 4 2 2 2 2 2 2" xfId="15395"/>
    <cellStyle name="RowTitles1-Detail 2 4 2 2 2 2 2 3" xfId="17430"/>
    <cellStyle name="RowTitles1-Detail 2 4 2 2 2 2 3" xfId="15394"/>
    <cellStyle name="RowTitles1-Detail 2 4 2 2 2 2 4" xfId="17429"/>
    <cellStyle name="RowTitles1-Detail 2 4 2 2 2 3" xfId="10669"/>
    <cellStyle name="RowTitles1-Detail 2 4 2 2 2 3 2" xfId="15396"/>
    <cellStyle name="RowTitles1-Detail 2 4 2 2 2 3 3" xfId="17431"/>
    <cellStyle name="RowTitles1-Detail 2 4 2 2 2 4" xfId="15393"/>
    <cellStyle name="RowTitles1-Detail 2 4 2 2 2 5" xfId="17428"/>
    <cellStyle name="RowTitles1-Detail 2 4 2 2 3" xfId="10670"/>
    <cellStyle name="RowTitles1-Detail 2 4 2 2 3 2" xfId="10671"/>
    <cellStyle name="RowTitles1-Detail 2 4 2 2 3 2 2" xfId="15398"/>
    <cellStyle name="RowTitles1-Detail 2 4 2 2 3 2 3" xfId="17433"/>
    <cellStyle name="RowTitles1-Detail 2 4 2 2 3 3" xfId="15397"/>
    <cellStyle name="RowTitles1-Detail 2 4 2 2 3 4" xfId="17432"/>
    <cellStyle name="RowTitles1-Detail 2 4 2 2 4" xfId="10672"/>
    <cellStyle name="RowTitles1-Detail 2 4 2 2 4 2" xfId="15399"/>
    <cellStyle name="RowTitles1-Detail 2 4 2 2 4 3" xfId="17434"/>
    <cellStyle name="RowTitles1-Detail 2 4 2 2 5" xfId="15392"/>
    <cellStyle name="RowTitles1-Detail 2 4 2 2 6" xfId="17427"/>
    <cellStyle name="RowTitles1-Detail 2 4 2 3" xfId="10673"/>
    <cellStyle name="RowTitles1-Detail 2 4 2 3 2" xfId="10674"/>
    <cellStyle name="RowTitles1-Detail 2 4 2 3 2 2" xfId="10675"/>
    <cellStyle name="RowTitles1-Detail 2 4 2 3 2 2 2" xfId="15402"/>
    <cellStyle name="RowTitles1-Detail 2 4 2 3 2 2 3" xfId="17437"/>
    <cellStyle name="RowTitles1-Detail 2 4 2 3 2 3" xfId="15401"/>
    <cellStyle name="RowTitles1-Detail 2 4 2 3 2 4" xfId="17436"/>
    <cellStyle name="RowTitles1-Detail 2 4 2 3 3" xfId="10676"/>
    <cellStyle name="RowTitles1-Detail 2 4 2 3 3 2" xfId="15403"/>
    <cellStyle name="RowTitles1-Detail 2 4 2 3 3 3" xfId="17438"/>
    <cellStyle name="RowTitles1-Detail 2 4 2 3 4" xfId="15400"/>
    <cellStyle name="RowTitles1-Detail 2 4 2 3 5" xfId="17435"/>
    <cellStyle name="RowTitles1-Detail 2 4 2 4" xfId="10677"/>
    <cellStyle name="RowTitles1-Detail 2 4 2 4 2" xfId="10678"/>
    <cellStyle name="RowTitles1-Detail 2 4 2 4 2 2" xfId="15405"/>
    <cellStyle name="RowTitles1-Detail 2 4 2 4 2 3" xfId="17440"/>
    <cellStyle name="RowTitles1-Detail 2 4 2 4 3" xfId="15404"/>
    <cellStyle name="RowTitles1-Detail 2 4 2 4 4" xfId="17439"/>
    <cellStyle name="RowTitles1-Detail 2 4 2 5" xfId="10679"/>
    <cellStyle name="RowTitles1-Detail 2 4 2 5 2" xfId="15406"/>
    <cellStyle name="RowTitles1-Detail 2 4 2 5 3" xfId="17441"/>
    <cellStyle name="RowTitles1-Detail 2 4 2 6" xfId="15391"/>
    <cellStyle name="RowTitles1-Detail 2 4 2 7" xfId="17426"/>
    <cellStyle name="RowTitles1-Detail 2 4 2 8" xfId="10664"/>
    <cellStyle name="RowTitles1-Detail 2 4 3" xfId="10680"/>
    <cellStyle name="RowTitles1-Detail 2 4 3 2" xfId="10681"/>
    <cellStyle name="RowTitles1-Detail 2 4 3 2 2" xfId="10682"/>
    <cellStyle name="RowTitles1-Detail 2 4 3 2 2 2" xfId="10683"/>
    <cellStyle name="RowTitles1-Detail 2 4 3 2 2 2 2" xfId="15410"/>
    <cellStyle name="RowTitles1-Detail 2 4 3 2 2 2 3" xfId="17445"/>
    <cellStyle name="RowTitles1-Detail 2 4 3 2 2 3" xfId="15409"/>
    <cellStyle name="RowTitles1-Detail 2 4 3 2 2 4" xfId="17444"/>
    <cellStyle name="RowTitles1-Detail 2 4 3 2 3" xfId="10684"/>
    <cellStyle name="RowTitles1-Detail 2 4 3 2 3 2" xfId="15411"/>
    <cellStyle name="RowTitles1-Detail 2 4 3 2 3 3" xfId="17446"/>
    <cellStyle name="RowTitles1-Detail 2 4 3 2 4" xfId="15408"/>
    <cellStyle name="RowTitles1-Detail 2 4 3 2 5" xfId="17443"/>
    <cellStyle name="RowTitles1-Detail 2 4 3 3" xfId="10685"/>
    <cellStyle name="RowTitles1-Detail 2 4 3 3 2" xfId="10686"/>
    <cellStyle name="RowTitles1-Detail 2 4 3 3 2 2" xfId="15413"/>
    <cellStyle name="RowTitles1-Detail 2 4 3 3 2 3" xfId="17448"/>
    <cellStyle name="RowTitles1-Detail 2 4 3 3 3" xfId="15412"/>
    <cellStyle name="RowTitles1-Detail 2 4 3 3 4" xfId="17447"/>
    <cellStyle name="RowTitles1-Detail 2 4 3 4" xfId="10687"/>
    <cellStyle name="RowTitles1-Detail 2 4 3 4 2" xfId="15414"/>
    <cellStyle name="RowTitles1-Detail 2 4 3 4 3" xfId="17449"/>
    <cellStyle name="RowTitles1-Detail 2 4 3 5" xfId="15407"/>
    <cellStyle name="RowTitles1-Detail 2 4 3 6" xfId="17442"/>
    <cellStyle name="RowTitles1-Detail 2 4 4" xfId="10688"/>
    <cellStyle name="RowTitles1-Detail 2 4 4 2" xfId="10689"/>
    <cellStyle name="RowTitles1-Detail 2 4 4 2 2" xfId="10690"/>
    <cellStyle name="RowTitles1-Detail 2 4 4 2 2 2" xfId="15417"/>
    <cellStyle name="RowTitles1-Detail 2 4 4 2 2 3" xfId="17452"/>
    <cellStyle name="RowTitles1-Detail 2 4 4 2 3" xfId="15416"/>
    <cellStyle name="RowTitles1-Detail 2 4 4 2 4" xfId="17451"/>
    <cellStyle name="RowTitles1-Detail 2 4 4 3" xfId="10691"/>
    <cellStyle name="RowTitles1-Detail 2 4 4 3 2" xfId="15418"/>
    <cellStyle name="RowTitles1-Detail 2 4 4 3 3" xfId="17453"/>
    <cellStyle name="RowTitles1-Detail 2 4 4 4" xfId="15415"/>
    <cellStyle name="RowTitles1-Detail 2 4 4 5" xfId="17450"/>
    <cellStyle name="RowTitles1-Detail 2 4 5" xfId="10692"/>
    <cellStyle name="RowTitles1-Detail 2 4 5 2" xfId="10693"/>
    <cellStyle name="RowTitles1-Detail 2 4 5 2 2" xfId="15420"/>
    <cellStyle name="RowTitles1-Detail 2 4 5 2 3" xfId="17455"/>
    <cellStyle name="RowTitles1-Detail 2 4 5 3" xfId="15419"/>
    <cellStyle name="RowTitles1-Detail 2 4 5 4" xfId="17454"/>
    <cellStyle name="RowTitles1-Detail 2 4 6" xfId="10694"/>
    <cellStyle name="RowTitles1-Detail 2 4 6 2" xfId="15421"/>
    <cellStyle name="RowTitles1-Detail 2 4 6 3" xfId="17456"/>
    <cellStyle name="RowTitles1-Detail 2 4 7" xfId="15390"/>
    <cellStyle name="RowTitles1-Detail 2 4 8" xfId="17425"/>
    <cellStyle name="RowTitles1-Detail 2 4 9" xfId="10663"/>
    <cellStyle name="RowTitles1-Detail 2 5" xfId="10695"/>
    <cellStyle name="RowTitles1-Detail 2 5 2" xfId="10696"/>
    <cellStyle name="RowTitles1-Detail 2 5 2 2" xfId="10697"/>
    <cellStyle name="RowTitles1-Detail 2 5 2 2 2" xfId="10698"/>
    <cellStyle name="RowTitles1-Detail 2 5 2 2 2 2" xfId="15425"/>
    <cellStyle name="RowTitles1-Detail 2 5 2 2 2 3" xfId="17460"/>
    <cellStyle name="RowTitles1-Detail 2 5 2 2 3" xfId="15424"/>
    <cellStyle name="RowTitles1-Detail 2 5 2 2 4" xfId="17459"/>
    <cellStyle name="RowTitles1-Detail 2 5 2 3" xfId="10699"/>
    <cellStyle name="RowTitles1-Detail 2 5 2 3 2" xfId="15426"/>
    <cellStyle name="RowTitles1-Detail 2 5 2 3 3" xfId="17461"/>
    <cellStyle name="RowTitles1-Detail 2 5 2 4" xfId="15423"/>
    <cellStyle name="RowTitles1-Detail 2 5 2 5" xfId="17458"/>
    <cellStyle name="RowTitles1-Detail 2 5 3" xfId="10700"/>
    <cellStyle name="RowTitles1-Detail 2 5 3 2" xfId="10701"/>
    <cellStyle name="RowTitles1-Detail 2 5 3 2 2" xfId="15428"/>
    <cellStyle name="RowTitles1-Detail 2 5 3 2 3" xfId="17463"/>
    <cellStyle name="RowTitles1-Detail 2 5 3 3" xfId="15427"/>
    <cellStyle name="RowTitles1-Detail 2 5 3 4" xfId="17462"/>
    <cellStyle name="RowTitles1-Detail 2 5 4" xfId="10702"/>
    <cellStyle name="RowTitles1-Detail 2 5 4 2" xfId="15429"/>
    <cellStyle name="RowTitles1-Detail 2 5 4 3" xfId="17464"/>
    <cellStyle name="RowTitles1-Detail 2 5 5" xfId="15422"/>
    <cellStyle name="RowTitles1-Detail 2 5 6" xfId="17457"/>
    <cellStyle name="RowTitles1-Detail 2 6" xfId="10703"/>
    <cellStyle name="RowTitles1-Detail 2 6 2" xfId="10704"/>
    <cellStyle name="RowTitles1-Detail 2 6 2 2" xfId="10705"/>
    <cellStyle name="RowTitles1-Detail 2 6 2 2 2" xfId="15432"/>
    <cellStyle name="RowTitles1-Detail 2 6 2 2 3" xfId="17467"/>
    <cellStyle name="RowTitles1-Detail 2 6 2 3" xfId="15431"/>
    <cellStyle name="RowTitles1-Detail 2 6 2 4" xfId="17466"/>
    <cellStyle name="RowTitles1-Detail 2 6 3" xfId="10706"/>
    <cellStyle name="RowTitles1-Detail 2 6 3 2" xfId="15433"/>
    <cellStyle name="RowTitles1-Detail 2 6 3 3" xfId="17468"/>
    <cellStyle name="RowTitles1-Detail 2 6 4" xfId="15430"/>
    <cellStyle name="RowTitles1-Detail 2 6 5" xfId="17465"/>
    <cellStyle name="RowTitles1-Detail 2 7" xfId="10707"/>
    <cellStyle name="RowTitles1-Detail 2 7 2" xfId="10708"/>
    <cellStyle name="RowTitles1-Detail 2 7 2 2" xfId="15435"/>
    <cellStyle name="RowTitles1-Detail 2 7 2 3" xfId="17470"/>
    <cellStyle name="RowTitles1-Detail 2 7 3" xfId="15434"/>
    <cellStyle name="RowTitles1-Detail 2 7 4" xfId="17469"/>
    <cellStyle name="RowTitles1-Detail 2 8" xfId="10709"/>
    <cellStyle name="RowTitles1-Detail 2 8 2" xfId="15436"/>
    <cellStyle name="RowTitles1-Detail 2 8 3" xfId="17471"/>
    <cellStyle name="RowTitles1-Detail 2 9" xfId="15293"/>
    <cellStyle name="RowTitles1-Detail 3" xfId="10710"/>
    <cellStyle name="RowTitles1-Detail 3 2" xfId="10711"/>
    <cellStyle name="RowTitles1-Detail 3 2 2" xfId="10712"/>
    <cellStyle name="RowTitles1-Detail 3 2 2 2" xfId="10713"/>
    <cellStyle name="RowTitles1-Detail 3 2 2 2 2" xfId="15440"/>
    <cellStyle name="RowTitles1-Detail 3 2 2 2 3" xfId="17475"/>
    <cellStyle name="RowTitles1-Detail 3 2 2 3" xfId="15439"/>
    <cellStyle name="RowTitles1-Detail 3 2 2 4" xfId="17474"/>
    <cellStyle name="RowTitles1-Detail 3 2 3" xfId="10714"/>
    <cellStyle name="RowTitles1-Detail 3 2 3 2" xfId="15441"/>
    <cellStyle name="RowTitles1-Detail 3 2 3 3" xfId="17476"/>
    <cellStyle name="RowTitles1-Detail 3 2 4" xfId="15438"/>
    <cellStyle name="RowTitles1-Detail 3 2 5" xfId="17473"/>
    <cellStyle name="RowTitles1-Detail 3 3" xfId="10715"/>
    <cellStyle name="RowTitles1-Detail 3 3 2" xfId="10716"/>
    <cellStyle name="RowTitles1-Detail 3 3 2 2" xfId="15443"/>
    <cellStyle name="RowTitles1-Detail 3 3 2 3" xfId="17478"/>
    <cellStyle name="RowTitles1-Detail 3 3 3" xfId="15442"/>
    <cellStyle name="RowTitles1-Detail 3 3 4" xfId="17477"/>
    <cellStyle name="RowTitles1-Detail 3 4" xfId="10717"/>
    <cellStyle name="RowTitles1-Detail 3 4 2" xfId="15444"/>
    <cellStyle name="RowTitles1-Detail 3 4 3" xfId="17479"/>
    <cellStyle name="RowTitles1-Detail 3 5" xfId="15437"/>
    <cellStyle name="RowTitles1-Detail 3 6" xfId="17472"/>
    <cellStyle name="RowTitles1-Detail 4" xfId="10718"/>
    <cellStyle name="RowTitles1-Detail 4 2" xfId="10719"/>
    <cellStyle name="RowTitles1-Detail 4 2 2" xfId="10720"/>
    <cellStyle name="RowTitles1-Detail 4 2 2 2" xfId="15447"/>
    <cellStyle name="RowTitles1-Detail 4 2 2 3" xfId="17482"/>
    <cellStyle name="RowTitles1-Detail 4 2 3" xfId="15446"/>
    <cellStyle name="RowTitles1-Detail 4 2 4" xfId="17481"/>
    <cellStyle name="RowTitles1-Detail 4 3" xfId="10721"/>
    <cellStyle name="RowTitles1-Detail 4 3 2" xfId="15448"/>
    <cellStyle name="RowTitles1-Detail 4 3 3" xfId="17483"/>
    <cellStyle name="RowTitles1-Detail 4 4" xfId="15445"/>
    <cellStyle name="RowTitles1-Detail 4 5" xfId="17480"/>
    <cellStyle name="RowTitles1-Detail 5" xfId="10722"/>
    <cellStyle name="RowTitles1-Detail 5 2" xfId="10723"/>
    <cellStyle name="RowTitles1-Detail 5 2 2" xfId="15450"/>
    <cellStyle name="RowTitles1-Detail 5 2 3" xfId="17485"/>
    <cellStyle name="RowTitles1-Detail 5 3" xfId="15449"/>
    <cellStyle name="RowTitles1-Detail 5 4" xfId="17484"/>
    <cellStyle name="RowTitles1-Detail 6" xfId="10724"/>
    <cellStyle name="RowTitles1-Detail 6 2" xfId="15451"/>
    <cellStyle name="RowTitles1-Detail 6 3" xfId="17486"/>
    <cellStyle name="RowTitles1-Detail 7" xfId="15292"/>
    <cellStyle name="RowTitles1-Detail 8" xfId="17327"/>
    <cellStyle name="RowTitles1-Detail 9" xfId="10565"/>
    <cellStyle name="RowTitles-Col2" xfId="609"/>
    <cellStyle name="RowTitles-Col2 10" xfId="10725"/>
    <cellStyle name="RowTitles-Col2 2" xfId="610"/>
    <cellStyle name="RowTitles-Col2 2 10" xfId="15453"/>
    <cellStyle name="RowTitles-Col2 2 11" xfId="17488"/>
    <cellStyle name="RowTitles-Col2 2 12" xfId="10726"/>
    <cellStyle name="RowTitles-Col2 2 2" xfId="611"/>
    <cellStyle name="RowTitles-Col2 2 2 10" xfId="10727"/>
    <cellStyle name="RowTitles-Col2 2 2 2" xfId="612"/>
    <cellStyle name="RowTitles-Col2 2 2 2 2" xfId="10729"/>
    <cellStyle name="RowTitles-Col2 2 2 2 2 2" xfId="10730"/>
    <cellStyle name="RowTitles-Col2 2 2 2 2 2 2" xfId="10731"/>
    <cellStyle name="RowTitles-Col2 2 2 2 2 2 2 2" xfId="10732"/>
    <cellStyle name="RowTitles-Col2 2 2 2 2 2 2 2 2" xfId="15459"/>
    <cellStyle name="RowTitles-Col2 2 2 2 2 2 2 2 3" xfId="17494"/>
    <cellStyle name="RowTitles-Col2 2 2 2 2 2 2 3" xfId="15458"/>
    <cellStyle name="RowTitles-Col2 2 2 2 2 2 2 4" xfId="17493"/>
    <cellStyle name="RowTitles-Col2 2 2 2 2 2 3" xfId="10733"/>
    <cellStyle name="RowTitles-Col2 2 2 2 2 2 3 2" xfId="15460"/>
    <cellStyle name="RowTitles-Col2 2 2 2 2 2 3 3" xfId="17495"/>
    <cellStyle name="RowTitles-Col2 2 2 2 2 2 4" xfId="15457"/>
    <cellStyle name="RowTitles-Col2 2 2 2 2 2 5" xfId="17492"/>
    <cellStyle name="RowTitles-Col2 2 2 2 2 3" xfId="10734"/>
    <cellStyle name="RowTitles-Col2 2 2 2 2 3 2" xfId="10735"/>
    <cellStyle name="RowTitles-Col2 2 2 2 2 3 2 2" xfId="15462"/>
    <cellStyle name="RowTitles-Col2 2 2 2 2 3 2 3" xfId="17497"/>
    <cellStyle name="RowTitles-Col2 2 2 2 2 3 3" xfId="15461"/>
    <cellStyle name="RowTitles-Col2 2 2 2 2 3 4" xfId="17496"/>
    <cellStyle name="RowTitles-Col2 2 2 2 2 4" xfId="10736"/>
    <cellStyle name="RowTitles-Col2 2 2 2 2 4 2" xfId="15463"/>
    <cellStyle name="RowTitles-Col2 2 2 2 2 4 3" xfId="17498"/>
    <cellStyle name="RowTitles-Col2 2 2 2 2 5" xfId="15456"/>
    <cellStyle name="RowTitles-Col2 2 2 2 2 6" xfId="17491"/>
    <cellStyle name="RowTitles-Col2 2 2 2 3" xfId="10737"/>
    <cellStyle name="RowTitles-Col2 2 2 2 3 2" xfId="10738"/>
    <cellStyle name="RowTitles-Col2 2 2 2 3 2 2" xfId="10739"/>
    <cellStyle name="RowTitles-Col2 2 2 2 3 2 2 2" xfId="15466"/>
    <cellStyle name="RowTitles-Col2 2 2 2 3 2 2 3" xfId="17501"/>
    <cellStyle name="RowTitles-Col2 2 2 2 3 2 3" xfId="15465"/>
    <cellStyle name="RowTitles-Col2 2 2 2 3 2 4" xfId="17500"/>
    <cellStyle name="RowTitles-Col2 2 2 2 3 3" xfId="10740"/>
    <cellStyle name="RowTitles-Col2 2 2 2 3 3 2" xfId="15467"/>
    <cellStyle name="RowTitles-Col2 2 2 2 3 3 3" xfId="17502"/>
    <cellStyle name="RowTitles-Col2 2 2 2 3 4" xfId="15464"/>
    <cellStyle name="RowTitles-Col2 2 2 2 3 5" xfId="17499"/>
    <cellStyle name="RowTitles-Col2 2 2 2 4" xfId="10741"/>
    <cellStyle name="RowTitles-Col2 2 2 2 4 2" xfId="10742"/>
    <cellStyle name="RowTitles-Col2 2 2 2 4 2 2" xfId="15469"/>
    <cellStyle name="RowTitles-Col2 2 2 2 4 2 3" xfId="17504"/>
    <cellStyle name="RowTitles-Col2 2 2 2 4 3" xfId="15468"/>
    <cellStyle name="RowTitles-Col2 2 2 2 4 4" xfId="17503"/>
    <cellStyle name="RowTitles-Col2 2 2 2 5" xfId="10743"/>
    <cellStyle name="RowTitles-Col2 2 2 2 5 2" xfId="15470"/>
    <cellStyle name="RowTitles-Col2 2 2 2 5 3" xfId="17505"/>
    <cellStyle name="RowTitles-Col2 2 2 2 6" xfId="15455"/>
    <cellStyle name="RowTitles-Col2 2 2 2 7" xfId="17490"/>
    <cellStyle name="RowTitles-Col2 2 2 2 8" xfId="10728"/>
    <cellStyle name="RowTitles-Col2 2 2 3" xfId="613"/>
    <cellStyle name="RowTitles-Col2 2 2 3 2" xfId="10745"/>
    <cellStyle name="RowTitles-Col2 2 2 3 2 2" xfId="10746"/>
    <cellStyle name="RowTitles-Col2 2 2 3 2 2 2" xfId="10747"/>
    <cellStyle name="RowTitles-Col2 2 2 3 2 2 2 2" xfId="10748"/>
    <cellStyle name="RowTitles-Col2 2 2 3 2 2 2 2 2" xfId="15475"/>
    <cellStyle name="RowTitles-Col2 2 2 3 2 2 2 2 3" xfId="17510"/>
    <cellStyle name="RowTitles-Col2 2 2 3 2 2 2 3" xfId="15474"/>
    <cellStyle name="RowTitles-Col2 2 2 3 2 2 2 4" xfId="17509"/>
    <cellStyle name="RowTitles-Col2 2 2 3 2 2 3" xfId="10749"/>
    <cellStyle name="RowTitles-Col2 2 2 3 2 2 3 2" xfId="15476"/>
    <cellStyle name="RowTitles-Col2 2 2 3 2 2 3 3" xfId="17511"/>
    <cellStyle name="RowTitles-Col2 2 2 3 2 2 4" xfId="15473"/>
    <cellStyle name="RowTitles-Col2 2 2 3 2 2 5" xfId="17508"/>
    <cellStyle name="RowTitles-Col2 2 2 3 2 3" xfId="10750"/>
    <cellStyle name="RowTitles-Col2 2 2 3 2 3 2" xfId="10751"/>
    <cellStyle name="RowTitles-Col2 2 2 3 2 3 2 2" xfId="15478"/>
    <cellStyle name="RowTitles-Col2 2 2 3 2 3 2 3" xfId="17513"/>
    <cellStyle name="RowTitles-Col2 2 2 3 2 3 3" xfId="15477"/>
    <cellStyle name="RowTitles-Col2 2 2 3 2 3 4" xfId="17512"/>
    <cellStyle name="RowTitles-Col2 2 2 3 2 4" xfId="10752"/>
    <cellStyle name="RowTitles-Col2 2 2 3 2 4 2" xfId="15479"/>
    <cellStyle name="RowTitles-Col2 2 2 3 2 4 3" xfId="17514"/>
    <cellStyle name="RowTitles-Col2 2 2 3 2 5" xfId="15472"/>
    <cellStyle name="RowTitles-Col2 2 2 3 2 6" xfId="17507"/>
    <cellStyle name="RowTitles-Col2 2 2 3 3" xfId="10753"/>
    <cellStyle name="RowTitles-Col2 2 2 3 3 2" xfId="10754"/>
    <cellStyle name="RowTitles-Col2 2 2 3 3 2 2" xfId="10755"/>
    <cellStyle name="RowTitles-Col2 2 2 3 3 2 2 2" xfId="15482"/>
    <cellStyle name="RowTitles-Col2 2 2 3 3 2 2 3" xfId="17517"/>
    <cellStyle name="RowTitles-Col2 2 2 3 3 2 3" xfId="15481"/>
    <cellStyle name="RowTitles-Col2 2 2 3 3 2 4" xfId="17516"/>
    <cellStyle name="RowTitles-Col2 2 2 3 3 3" xfId="10756"/>
    <cellStyle name="RowTitles-Col2 2 2 3 3 3 2" xfId="15483"/>
    <cellStyle name="RowTitles-Col2 2 2 3 3 3 3" xfId="17518"/>
    <cellStyle name="RowTitles-Col2 2 2 3 3 4" xfId="15480"/>
    <cellStyle name="RowTitles-Col2 2 2 3 3 5" xfId="17515"/>
    <cellStyle name="RowTitles-Col2 2 2 3 4" xfId="10757"/>
    <cellStyle name="RowTitles-Col2 2 2 3 4 2" xfId="10758"/>
    <cellStyle name="RowTitles-Col2 2 2 3 4 2 2" xfId="15485"/>
    <cellStyle name="RowTitles-Col2 2 2 3 4 2 3" xfId="17520"/>
    <cellStyle name="RowTitles-Col2 2 2 3 4 3" xfId="15484"/>
    <cellStyle name="RowTitles-Col2 2 2 3 4 4" xfId="17519"/>
    <cellStyle name="RowTitles-Col2 2 2 3 5" xfId="10759"/>
    <cellStyle name="RowTitles-Col2 2 2 3 5 2" xfId="15486"/>
    <cellStyle name="RowTitles-Col2 2 2 3 5 3" xfId="17521"/>
    <cellStyle name="RowTitles-Col2 2 2 3 6" xfId="15471"/>
    <cellStyle name="RowTitles-Col2 2 2 3 7" xfId="17506"/>
    <cellStyle name="RowTitles-Col2 2 2 3 8" xfId="10744"/>
    <cellStyle name="RowTitles-Col2 2 2 4" xfId="10760"/>
    <cellStyle name="RowTitles-Col2 2 2 4 2" xfId="10761"/>
    <cellStyle name="RowTitles-Col2 2 2 4 2 2" xfId="10762"/>
    <cellStyle name="RowTitles-Col2 2 2 4 2 2 2" xfId="10763"/>
    <cellStyle name="RowTitles-Col2 2 2 4 2 2 2 2" xfId="15490"/>
    <cellStyle name="RowTitles-Col2 2 2 4 2 2 2 3" xfId="17525"/>
    <cellStyle name="RowTitles-Col2 2 2 4 2 2 3" xfId="15489"/>
    <cellStyle name="RowTitles-Col2 2 2 4 2 2 4" xfId="17524"/>
    <cellStyle name="RowTitles-Col2 2 2 4 2 3" xfId="10764"/>
    <cellStyle name="RowTitles-Col2 2 2 4 2 3 2" xfId="15491"/>
    <cellStyle name="RowTitles-Col2 2 2 4 2 3 3" xfId="17526"/>
    <cellStyle name="RowTitles-Col2 2 2 4 2 4" xfId="15488"/>
    <cellStyle name="RowTitles-Col2 2 2 4 2 5" xfId="17523"/>
    <cellStyle name="RowTitles-Col2 2 2 4 3" xfId="10765"/>
    <cellStyle name="RowTitles-Col2 2 2 4 3 2" xfId="10766"/>
    <cellStyle name="RowTitles-Col2 2 2 4 3 2 2" xfId="15493"/>
    <cellStyle name="RowTitles-Col2 2 2 4 3 2 3" xfId="17528"/>
    <cellStyle name="RowTitles-Col2 2 2 4 3 3" xfId="15492"/>
    <cellStyle name="RowTitles-Col2 2 2 4 3 4" xfId="17527"/>
    <cellStyle name="RowTitles-Col2 2 2 4 4" xfId="10767"/>
    <cellStyle name="RowTitles-Col2 2 2 4 4 2" xfId="15494"/>
    <cellStyle name="RowTitles-Col2 2 2 4 4 3" xfId="17529"/>
    <cellStyle name="RowTitles-Col2 2 2 4 5" xfId="15487"/>
    <cellStyle name="RowTitles-Col2 2 2 4 6" xfId="17522"/>
    <cellStyle name="RowTitles-Col2 2 2 5" xfId="10768"/>
    <cellStyle name="RowTitles-Col2 2 2 5 2" xfId="10769"/>
    <cellStyle name="RowTitles-Col2 2 2 5 2 2" xfId="10770"/>
    <cellStyle name="RowTitles-Col2 2 2 5 2 2 2" xfId="15497"/>
    <cellStyle name="RowTitles-Col2 2 2 5 2 2 3" xfId="17532"/>
    <cellStyle name="RowTitles-Col2 2 2 5 2 3" xfId="15496"/>
    <cellStyle name="RowTitles-Col2 2 2 5 2 4" xfId="17531"/>
    <cellStyle name="RowTitles-Col2 2 2 5 3" xfId="10771"/>
    <cellStyle name="RowTitles-Col2 2 2 5 3 2" xfId="15498"/>
    <cellStyle name="RowTitles-Col2 2 2 5 3 3" xfId="17533"/>
    <cellStyle name="RowTitles-Col2 2 2 5 4" xfId="15495"/>
    <cellStyle name="RowTitles-Col2 2 2 5 5" xfId="17530"/>
    <cellStyle name="RowTitles-Col2 2 2 6" xfId="10772"/>
    <cellStyle name="RowTitles-Col2 2 2 6 2" xfId="10773"/>
    <cellStyle name="RowTitles-Col2 2 2 6 2 2" xfId="15500"/>
    <cellStyle name="RowTitles-Col2 2 2 6 2 3" xfId="17535"/>
    <cellStyle name="RowTitles-Col2 2 2 6 3" xfId="15499"/>
    <cellStyle name="RowTitles-Col2 2 2 6 4" xfId="17534"/>
    <cellStyle name="RowTitles-Col2 2 2 7" xfId="10774"/>
    <cellStyle name="RowTitles-Col2 2 2 7 2" xfId="15501"/>
    <cellStyle name="RowTitles-Col2 2 2 7 3" xfId="17536"/>
    <cellStyle name="RowTitles-Col2 2 2 8" xfId="15454"/>
    <cellStyle name="RowTitles-Col2 2 2 9" xfId="17489"/>
    <cellStyle name="RowTitles-Col2 2 3" xfId="614"/>
    <cellStyle name="RowTitles-Col2 2 3 10" xfId="10775"/>
    <cellStyle name="RowTitles-Col2 2 3 2" xfId="615"/>
    <cellStyle name="RowTitles-Col2 2 3 2 2" xfId="10777"/>
    <cellStyle name="RowTitles-Col2 2 3 2 2 2" xfId="10778"/>
    <cellStyle name="RowTitles-Col2 2 3 2 2 2 2" xfId="10779"/>
    <cellStyle name="RowTitles-Col2 2 3 2 2 2 2 2" xfId="10780"/>
    <cellStyle name="RowTitles-Col2 2 3 2 2 2 2 2 2" xfId="15507"/>
    <cellStyle name="RowTitles-Col2 2 3 2 2 2 2 2 3" xfId="17542"/>
    <cellStyle name="RowTitles-Col2 2 3 2 2 2 2 3" xfId="15506"/>
    <cellStyle name="RowTitles-Col2 2 3 2 2 2 2 4" xfId="17541"/>
    <cellStyle name="RowTitles-Col2 2 3 2 2 2 3" xfId="10781"/>
    <cellStyle name="RowTitles-Col2 2 3 2 2 2 3 2" xfId="15508"/>
    <cellStyle name="RowTitles-Col2 2 3 2 2 2 3 3" xfId="17543"/>
    <cellStyle name="RowTitles-Col2 2 3 2 2 2 4" xfId="15505"/>
    <cellStyle name="RowTitles-Col2 2 3 2 2 2 5" xfId="17540"/>
    <cellStyle name="RowTitles-Col2 2 3 2 2 3" xfId="10782"/>
    <cellStyle name="RowTitles-Col2 2 3 2 2 3 2" xfId="10783"/>
    <cellStyle name="RowTitles-Col2 2 3 2 2 3 2 2" xfId="15510"/>
    <cellStyle name="RowTitles-Col2 2 3 2 2 3 2 3" xfId="17545"/>
    <cellStyle name="RowTitles-Col2 2 3 2 2 3 3" xfId="15509"/>
    <cellStyle name="RowTitles-Col2 2 3 2 2 3 4" xfId="17544"/>
    <cellStyle name="RowTitles-Col2 2 3 2 2 4" xfId="10784"/>
    <cellStyle name="RowTitles-Col2 2 3 2 2 4 2" xfId="15511"/>
    <cellStyle name="RowTitles-Col2 2 3 2 2 4 3" xfId="17546"/>
    <cellStyle name="RowTitles-Col2 2 3 2 2 5" xfId="15504"/>
    <cellStyle name="RowTitles-Col2 2 3 2 2 6" xfId="17539"/>
    <cellStyle name="RowTitles-Col2 2 3 2 3" xfId="10785"/>
    <cellStyle name="RowTitles-Col2 2 3 2 3 2" xfId="10786"/>
    <cellStyle name="RowTitles-Col2 2 3 2 3 2 2" xfId="10787"/>
    <cellStyle name="RowTitles-Col2 2 3 2 3 2 2 2" xfId="15514"/>
    <cellStyle name="RowTitles-Col2 2 3 2 3 2 2 3" xfId="17549"/>
    <cellStyle name="RowTitles-Col2 2 3 2 3 2 3" xfId="15513"/>
    <cellStyle name="RowTitles-Col2 2 3 2 3 2 4" xfId="17548"/>
    <cellStyle name="RowTitles-Col2 2 3 2 3 3" xfId="10788"/>
    <cellStyle name="RowTitles-Col2 2 3 2 3 3 2" xfId="15515"/>
    <cellStyle name="RowTitles-Col2 2 3 2 3 3 3" xfId="17550"/>
    <cellStyle name="RowTitles-Col2 2 3 2 3 4" xfId="15512"/>
    <cellStyle name="RowTitles-Col2 2 3 2 3 5" xfId="17547"/>
    <cellStyle name="RowTitles-Col2 2 3 2 4" xfId="10789"/>
    <cellStyle name="RowTitles-Col2 2 3 2 4 2" xfId="10790"/>
    <cellStyle name="RowTitles-Col2 2 3 2 4 2 2" xfId="15517"/>
    <cellStyle name="RowTitles-Col2 2 3 2 4 2 3" xfId="17552"/>
    <cellStyle name="RowTitles-Col2 2 3 2 4 3" xfId="15516"/>
    <cellStyle name="RowTitles-Col2 2 3 2 4 4" xfId="17551"/>
    <cellStyle name="RowTitles-Col2 2 3 2 5" xfId="10791"/>
    <cellStyle name="RowTitles-Col2 2 3 2 5 2" xfId="15518"/>
    <cellStyle name="RowTitles-Col2 2 3 2 5 3" xfId="17553"/>
    <cellStyle name="RowTitles-Col2 2 3 2 6" xfId="15503"/>
    <cellStyle name="RowTitles-Col2 2 3 2 7" xfId="17538"/>
    <cellStyle name="RowTitles-Col2 2 3 2 8" xfId="10776"/>
    <cellStyle name="RowTitles-Col2 2 3 3" xfId="616"/>
    <cellStyle name="RowTitles-Col2 2 3 3 2" xfId="10793"/>
    <cellStyle name="RowTitles-Col2 2 3 3 2 2" xfId="10794"/>
    <cellStyle name="RowTitles-Col2 2 3 3 2 2 2" xfId="10795"/>
    <cellStyle name="RowTitles-Col2 2 3 3 2 2 2 2" xfId="10796"/>
    <cellStyle name="RowTitles-Col2 2 3 3 2 2 2 2 2" xfId="15523"/>
    <cellStyle name="RowTitles-Col2 2 3 3 2 2 2 2 3" xfId="17558"/>
    <cellStyle name="RowTitles-Col2 2 3 3 2 2 2 3" xfId="15522"/>
    <cellStyle name="RowTitles-Col2 2 3 3 2 2 2 4" xfId="17557"/>
    <cellStyle name="RowTitles-Col2 2 3 3 2 2 3" xfId="10797"/>
    <cellStyle name="RowTitles-Col2 2 3 3 2 2 3 2" xfId="15524"/>
    <cellStyle name="RowTitles-Col2 2 3 3 2 2 3 3" xfId="17559"/>
    <cellStyle name="RowTitles-Col2 2 3 3 2 2 4" xfId="15521"/>
    <cellStyle name="RowTitles-Col2 2 3 3 2 2 5" xfId="17556"/>
    <cellStyle name="RowTitles-Col2 2 3 3 2 3" xfId="10798"/>
    <cellStyle name="RowTitles-Col2 2 3 3 2 3 2" xfId="10799"/>
    <cellStyle name="RowTitles-Col2 2 3 3 2 3 2 2" xfId="15526"/>
    <cellStyle name="RowTitles-Col2 2 3 3 2 3 2 3" xfId="17561"/>
    <cellStyle name="RowTitles-Col2 2 3 3 2 3 3" xfId="15525"/>
    <cellStyle name="RowTitles-Col2 2 3 3 2 3 4" xfId="17560"/>
    <cellStyle name="RowTitles-Col2 2 3 3 2 4" xfId="10800"/>
    <cellStyle name="RowTitles-Col2 2 3 3 2 4 2" xfId="15527"/>
    <cellStyle name="RowTitles-Col2 2 3 3 2 4 3" xfId="17562"/>
    <cellStyle name="RowTitles-Col2 2 3 3 2 5" xfId="15520"/>
    <cellStyle name="RowTitles-Col2 2 3 3 2 6" xfId="17555"/>
    <cellStyle name="RowTitles-Col2 2 3 3 3" xfId="10801"/>
    <cellStyle name="RowTitles-Col2 2 3 3 3 2" xfId="10802"/>
    <cellStyle name="RowTitles-Col2 2 3 3 3 2 2" xfId="10803"/>
    <cellStyle name="RowTitles-Col2 2 3 3 3 2 2 2" xfId="15530"/>
    <cellStyle name="RowTitles-Col2 2 3 3 3 2 2 3" xfId="17565"/>
    <cellStyle name="RowTitles-Col2 2 3 3 3 2 3" xfId="15529"/>
    <cellStyle name="RowTitles-Col2 2 3 3 3 2 4" xfId="17564"/>
    <cellStyle name="RowTitles-Col2 2 3 3 3 3" xfId="10804"/>
    <cellStyle name="RowTitles-Col2 2 3 3 3 3 2" xfId="15531"/>
    <cellStyle name="RowTitles-Col2 2 3 3 3 3 3" xfId="17566"/>
    <cellStyle name="RowTitles-Col2 2 3 3 3 4" xfId="15528"/>
    <cellStyle name="RowTitles-Col2 2 3 3 3 5" xfId="17563"/>
    <cellStyle name="RowTitles-Col2 2 3 3 4" xfId="10805"/>
    <cellStyle name="RowTitles-Col2 2 3 3 4 2" xfId="10806"/>
    <cellStyle name="RowTitles-Col2 2 3 3 4 2 2" xfId="15533"/>
    <cellStyle name="RowTitles-Col2 2 3 3 4 2 3" xfId="17568"/>
    <cellStyle name="RowTitles-Col2 2 3 3 4 3" xfId="15532"/>
    <cellStyle name="RowTitles-Col2 2 3 3 4 4" xfId="17567"/>
    <cellStyle name="RowTitles-Col2 2 3 3 5" xfId="10807"/>
    <cellStyle name="RowTitles-Col2 2 3 3 5 2" xfId="15534"/>
    <cellStyle name="RowTitles-Col2 2 3 3 5 3" xfId="17569"/>
    <cellStyle name="RowTitles-Col2 2 3 3 6" xfId="15519"/>
    <cellStyle name="RowTitles-Col2 2 3 3 7" xfId="17554"/>
    <cellStyle name="RowTitles-Col2 2 3 3 8" xfId="10792"/>
    <cellStyle name="RowTitles-Col2 2 3 4" xfId="10808"/>
    <cellStyle name="RowTitles-Col2 2 3 4 2" xfId="10809"/>
    <cellStyle name="RowTitles-Col2 2 3 4 2 2" xfId="10810"/>
    <cellStyle name="RowTitles-Col2 2 3 4 2 2 2" xfId="10811"/>
    <cellStyle name="RowTitles-Col2 2 3 4 2 2 2 2" xfId="15538"/>
    <cellStyle name="RowTitles-Col2 2 3 4 2 2 2 3" xfId="17573"/>
    <cellStyle name="RowTitles-Col2 2 3 4 2 2 3" xfId="15537"/>
    <cellStyle name="RowTitles-Col2 2 3 4 2 2 4" xfId="17572"/>
    <cellStyle name="RowTitles-Col2 2 3 4 2 3" xfId="10812"/>
    <cellStyle name="RowTitles-Col2 2 3 4 2 3 2" xfId="15539"/>
    <cellStyle name="RowTitles-Col2 2 3 4 2 3 3" xfId="17574"/>
    <cellStyle name="RowTitles-Col2 2 3 4 2 4" xfId="15536"/>
    <cellStyle name="RowTitles-Col2 2 3 4 2 5" xfId="17571"/>
    <cellStyle name="RowTitles-Col2 2 3 4 3" xfId="10813"/>
    <cellStyle name="RowTitles-Col2 2 3 4 3 2" xfId="10814"/>
    <cellStyle name="RowTitles-Col2 2 3 4 3 2 2" xfId="15541"/>
    <cellStyle name="RowTitles-Col2 2 3 4 3 2 3" xfId="17576"/>
    <cellStyle name="RowTitles-Col2 2 3 4 3 3" xfId="15540"/>
    <cellStyle name="RowTitles-Col2 2 3 4 3 4" xfId="17575"/>
    <cellStyle name="RowTitles-Col2 2 3 4 4" xfId="10815"/>
    <cellStyle name="RowTitles-Col2 2 3 4 4 2" xfId="15542"/>
    <cellStyle name="RowTitles-Col2 2 3 4 4 3" xfId="17577"/>
    <cellStyle name="RowTitles-Col2 2 3 4 5" xfId="15535"/>
    <cellStyle name="RowTitles-Col2 2 3 4 6" xfId="17570"/>
    <cellStyle name="RowTitles-Col2 2 3 5" xfId="10816"/>
    <cellStyle name="RowTitles-Col2 2 3 5 2" xfId="10817"/>
    <cellStyle name="RowTitles-Col2 2 3 5 2 2" xfId="10818"/>
    <cellStyle name="RowTitles-Col2 2 3 5 2 2 2" xfId="15545"/>
    <cellStyle name="RowTitles-Col2 2 3 5 2 2 3" xfId="17580"/>
    <cellStyle name="RowTitles-Col2 2 3 5 2 3" xfId="15544"/>
    <cellStyle name="RowTitles-Col2 2 3 5 2 4" xfId="17579"/>
    <cellStyle name="RowTitles-Col2 2 3 5 3" xfId="10819"/>
    <cellStyle name="RowTitles-Col2 2 3 5 3 2" xfId="15546"/>
    <cellStyle name="RowTitles-Col2 2 3 5 3 3" xfId="17581"/>
    <cellStyle name="RowTitles-Col2 2 3 5 4" xfId="15543"/>
    <cellStyle name="RowTitles-Col2 2 3 5 5" xfId="17578"/>
    <cellStyle name="RowTitles-Col2 2 3 6" xfId="10820"/>
    <cellStyle name="RowTitles-Col2 2 3 6 2" xfId="10821"/>
    <cellStyle name="RowTitles-Col2 2 3 6 2 2" xfId="15548"/>
    <cellStyle name="RowTitles-Col2 2 3 6 2 3" xfId="17583"/>
    <cellStyle name="RowTitles-Col2 2 3 6 3" xfId="15547"/>
    <cellStyle name="RowTitles-Col2 2 3 6 4" xfId="17582"/>
    <cellStyle name="RowTitles-Col2 2 3 7" xfId="10822"/>
    <cellStyle name="RowTitles-Col2 2 3 7 2" xfId="15549"/>
    <cellStyle name="RowTitles-Col2 2 3 7 3" xfId="17584"/>
    <cellStyle name="RowTitles-Col2 2 3 8" xfId="15502"/>
    <cellStyle name="RowTitles-Col2 2 3 9" xfId="17537"/>
    <cellStyle name="RowTitles-Col2 2 4" xfId="617"/>
    <cellStyle name="RowTitles-Col2 2 4 2" xfId="618"/>
    <cellStyle name="RowTitles-Col2 2 4 2 2" xfId="10825"/>
    <cellStyle name="RowTitles-Col2 2 4 2 2 2" xfId="10826"/>
    <cellStyle name="RowTitles-Col2 2 4 2 2 2 2" xfId="10827"/>
    <cellStyle name="RowTitles-Col2 2 4 2 2 2 2 2" xfId="10828"/>
    <cellStyle name="RowTitles-Col2 2 4 2 2 2 2 2 2" xfId="15555"/>
    <cellStyle name="RowTitles-Col2 2 4 2 2 2 2 2 3" xfId="17590"/>
    <cellStyle name="RowTitles-Col2 2 4 2 2 2 2 3" xfId="15554"/>
    <cellStyle name="RowTitles-Col2 2 4 2 2 2 2 4" xfId="17589"/>
    <cellStyle name="RowTitles-Col2 2 4 2 2 2 3" xfId="10829"/>
    <cellStyle name="RowTitles-Col2 2 4 2 2 2 3 2" xfId="15556"/>
    <cellStyle name="RowTitles-Col2 2 4 2 2 2 3 3" xfId="17591"/>
    <cellStyle name="RowTitles-Col2 2 4 2 2 2 4" xfId="15553"/>
    <cellStyle name="RowTitles-Col2 2 4 2 2 2 5" xfId="17588"/>
    <cellStyle name="RowTitles-Col2 2 4 2 2 3" xfId="10830"/>
    <cellStyle name="RowTitles-Col2 2 4 2 2 3 2" xfId="10831"/>
    <cellStyle name="RowTitles-Col2 2 4 2 2 3 2 2" xfId="15558"/>
    <cellStyle name="RowTitles-Col2 2 4 2 2 3 2 3" xfId="17593"/>
    <cellStyle name="RowTitles-Col2 2 4 2 2 3 3" xfId="15557"/>
    <cellStyle name="RowTitles-Col2 2 4 2 2 3 4" xfId="17592"/>
    <cellStyle name="RowTitles-Col2 2 4 2 2 4" xfId="10832"/>
    <cellStyle name="RowTitles-Col2 2 4 2 2 4 2" xfId="15559"/>
    <cellStyle name="RowTitles-Col2 2 4 2 2 4 3" xfId="17594"/>
    <cellStyle name="RowTitles-Col2 2 4 2 2 5" xfId="15552"/>
    <cellStyle name="RowTitles-Col2 2 4 2 2 6" xfId="17587"/>
    <cellStyle name="RowTitles-Col2 2 4 2 3" xfId="10833"/>
    <cellStyle name="RowTitles-Col2 2 4 2 3 2" xfId="10834"/>
    <cellStyle name="RowTitles-Col2 2 4 2 3 2 2" xfId="10835"/>
    <cellStyle name="RowTitles-Col2 2 4 2 3 2 2 2" xfId="15562"/>
    <cellStyle name="RowTitles-Col2 2 4 2 3 2 2 3" xfId="17597"/>
    <cellStyle name="RowTitles-Col2 2 4 2 3 2 3" xfId="15561"/>
    <cellStyle name="RowTitles-Col2 2 4 2 3 2 4" xfId="17596"/>
    <cellStyle name="RowTitles-Col2 2 4 2 3 3" xfId="10836"/>
    <cellStyle name="RowTitles-Col2 2 4 2 3 3 2" xfId="15563"/>
    <cellStyle name="RowTitles-Col2 2 4 2 3 3 3" xfId="17598"/>
    <cellStyle name="RowTitles-Col2 2 4 2 3 4" xfId="15560"/>
    <cellStyle name="RowTitles-Col2 2 4 2 3 5" xfId="17595"/>
    <cellStyle name="RowTitles-Col2 2 4 2 4" xfId="10837"/>
    <cellStyle name="RowTitles-Col2 2 4 2 4 2" xfId="10838"/>
    <cellStyle name="RowTitles-Col2 2 4 2 4 2 2" xfId="15565"/>
    <cellStyle name="RowTitles-Col2 2 4 2 4 2 3" xfId="17600"/>
    <cellStyle name="RowTitles-Col2 2 4 2 4 3" xfId="15564"/>
    <cellStyle name="RowTitles-Col2 2 4 2 4 4" xfId="17599"/>
    <cellStyle name="RowTitles-Col2 2 4 2 5" xfId="10839"/>
    <cellStyle name="RowTitles-Col2 2 4 2 5 2" xfId="15566"/>
    <cellStyle name="RowTitles-Col2 2 4 2 5 3" xfId="17601"/>
    <cellStyle name="RowTitles-Col2 2 4 2 6" xfId="15551"/>
    <cellStyle name="RowTitles-Col2 2 4 2 7" xfId="17586"/>
    <cellStyle name="RowTitles-Col2 2 4 2 8" xfId="10824"/>
    <cellStyle name="RowTitles-Col2 2 4 3" xfId="10840"/>
    <cellStyle name="RowTitles-Col2 2 4 3 2" xfId="10841"/>
    <cellStyle name="RowTitles-Col2 2 4 3 2 2" xfId="10842"/>
    <cellStyle name="RowTitles-Col2 2 4 3 2 2 2" xfId="10843"/>
    <cellStyle name="RowTitles-Col2 2 4 3 2 2 2 2" xfId="15570"/>
    <cellStyle name="RowTitles-Col2 2 4 3 2 2 2 3" xfId="17605"/>
    <cellStyle name="RowTitles-Col2 2 4 3 2 2 3" xfId="15569"/>
    <cellStyle name="RowTitles-Col2 2 4 3 2 2 4" xfId="17604"/>
    <cellStyle name="RowTitles-Col2 2 4 3 2 3" xfId="10844"/>
    <cellStyle name="RowTitles-Col2 2 4 3 2 3 2" xfId="15571"/>
    <cellStyle name="RowTitles-Col2 2 4 3 2 3 3" xfId="17606"/>
    <cellStyle name="RowTitles-Col2 2 4 3 2 4" xfId="15568"/>
    <cellStyle name="RowTitles-Col2 2 4 3 2 5" xfId="17603"/>
    <cellStyle name="RowTitles-Col2 2 4 3 3" xfId="10845"/>
    <cellStyle name="RowTitles-Col2 2 4 3 3 2" xfId="10846"/>
    <cellStyle name="RowTitles-Col2 2 4 3 3 2 2" xfId="15573"/>
    <cellStyle name="RowTitles-Col2 2 4 3 3 2 3" xfId="17608"/>
    <cellStyle name="RowTitles-Col2 2 4 3 3 3" xfId="15572"/>
    <cellStyle name="RowTitles-Col2 2 4 3 3 4" xfId="17607"/>
    <cellStyle name="RowTitles-Col2 2 4 3 4" xfId="10847"/>
    <cellStyle name="RowTitles-Col2 2 4 3 4 2" xfId="15574"/>
    <cellStyle name="RowTitles-Col2 2 4 3 4 3" xfId="17609"/>
    <cellStyle name="RowTitles-Col2 2 4 3 5" xfId="15567"/>
    <cellStyle name="RowTitles-Col2 2 4 3 6" xfId="17602"/>
    <cellStyle name="RowTitles-Col2 2 4 4" xfId="10848"/>
    <cellStyle name="RowTitles-Col2 2 4 4 2" xfId="10849"/>
    <cellStyle name="RowTitles-Col2 2 4 4 2 2" xfId="10850"/>
    <cellStyle name="RowTitles-Col2 2 4 4 2 2 2" xfId="15577"/>
    <cellStyle name="RowTitles-Col2 2 4 4 2 2 3" xfId="17612"/>
    <cellStyle name="RowTitles-Col2 2 4 4 2 3" xfId="15576"/>
    <cellStyle name="RowTitles-Col2 2 4 4 2 4" xfId="17611"/>
    <cellStyle name="RowTitles-Col2 2 4 4 3" xfId="10851"/>
    <cellStyle name="RowTitles-Col2 2 4 4 3 2" xfId="15578"/>
    <cellStyle name="RowTitles-Col2 2 4 4 3 3" xfId="17613"/>
    <cellStyle name="RowTitles-Col2 2 4 4 4" xfId="15575"/>
    <cellStyle name="RowTitles-Col2 2 4 4 5" xfId="17610"/>
    <cellStyle name="RowTitles-Col2 2 4 5" xfId="10852"/>
    <cellStyle name="RowTitles-Col2 2 4 5 2" xfId="10853"/>
    <cellStyle name="RowTitles-Col2 2 4 5 2 2" xfId="15580"/>
    <cellStyle name="RowTitles-Col2 2 4 5 2 3" xfId="17615"/>
    <cellStyle name="RowTitles-Col2 2 4 5 3" xfId="15579"/>
    <cellStyle name="RowTitles-Col2 2 4 5 4" xfId="17614"/>
    <cellStyle name="RowTitles-Col2 2 4 6" xfId="10854"/>
    <cellStyle name="RowTitles-Col2 2 4 6 2" xfId="15581"/>
    <cellStyle name="RowTitles-Col2 2 4 6 3" xfId="17616"/>
    <cellStyle name="RowTitles-Col2 2 4 7" xfId="15550"/>
    <cellStyle name="RowTitles-Col2 2 4 8" xfId="17585"/>
    <cellStyle name="RowTitles-Col2 2 4 9" xfId="10823"/>
    <cellStyle name="RowTitles-Col2 2 5" xfId="619"/>
    <cellStyle name="RowTitles-Col2 2 5 2" xfId="10856"/>
    <cellStyle name="RowTitles-Col2 2 5 2 2" xfId="10857"/>
    <cellStyle name="RowTitles-Col2 2 5 2 2 2" xfId="10858"/>
    <cellStyle name="RowTitles-Col2 2 5 2 2 2 2" xfId="10859"/>
    <cellStyle name="RowTitles-Col2 2 5 2 2 2 2 2" xfId="15586"/>
    <cellStyle name="RowTitles-Col2 2 5 2 2 2 2 3" xfId="17621"/>
    <cellStyle name="RowTitles-Col2 2 5 2 2 2 3" xfId="15585"/>
    <cellStyle name="RowTitles-Col2 2 5 2 2 2 4" xfId="17620"/>
    <cellStyle name="RowTitles-Col2 2 5 2 2 3" xfId="10860"/>
    <cellStyle name="RowTitles-Col2 2 5 2 2 3 2" xfId="15587"/>
    <cellStyle name="RowTitles-Col2 2 5 2 2 3 3" xfId="17622"/>
    <cellStyle name="RowTitles-Col2 2 5 2 2 4" xfId="15584"/>
    <cellStyle name="RowTitles-Col2 2 5 2 2 5" xfId="17619"/>
    <cellStyle name="RowTitles-Col2 2 5 2 3" xfId="10861"/>
    <cellStyle name="RowTitles-Col2 2 5 2 3 2" xfId="10862"/>
    <cellStyle name="RowTitles-Col2 2 5 2 3 2 2" xfId="15589"/>
    <cellStyle name="RowTitles-Col2 2 5 2 3 2 3" xfId="17624"/>
    <cellStyle name="RowTitles-Col2 2 5 2 3 3" xfId="15588"/>
    <cellStyle name="RowTitles-Col2 2 5 2 3 4" xfId="17623"/>
    <cellStyle name="RowTitles-Col2 2 5 2 4" xfId="10863"/>
    <cellStyle name="RowTitles-Col2 2 5 2 4 2" xfId="15590"/>
    <cellStyle name="RowTitles-Col2 2 5 2 4 3" xfId="17625"/>
    <cellStyle name="RowTitles-Col2 2 5 2 5" xfId="15583"/>
    <cellStyle name="RowTitles-Col2 2 5 2 6" xfId="17618"/>
    <cellStyle name="RowTitles-Col2 2 5 3" xfId="10864"/>
    <cellStyle name="RowTitles-Col2 2 5 3 2" xfId="10865"/>
    <cellStyle name="RowTitles-Col2 2 5 3 2 2" xfId="10866"/>
    <cellStyle name="RowTitles-Col2 2 5 3 2 2 2" xfId="15593"/>
    <cellStyle name="RowTitles-Col2 2 5 3 2 2 3" xfId="17628"/>
    <cellStyle name="RowTitles-Col2 2 5 3 2 3" xfId="15592"/>
    <cellStyle name="RowTitles-Col2 2 5 3 2 4" xfId="17627"/>
    <cellStyle name="RowTitles-Col2 2 5 3 3" xfId="10867"/>
    <cellStyle name="RowTitles-Col2 2 5 3 3 2" xfId="15594"/>
    <cellStyle name="RowTitles-Col2 2 5 3 3 3" xfId="17629"/>
    <cellStyle name="RowTitles-Col2 2 5 3 4" xfId="15591"/>
    <cellStyle name="RowTitles-Col2 2 5 3 5" xfId="17626"/>
    <cellStyle name="RowTitles-Col2 2 5 4" xfId="10868"/>
    <cellStyle name="RowTitles-Col2 2 5 4 2" xfId="10869"/>
    <cellStyle name="RowTitles-Col2 2 5 4 2 2" xfId="15596"/>
    <cellStyle name="RowTitles-Col2 2 5 4 2 3" xfId="17631"/>
    <cellStyle name="RowTitles-Col2 2 5 4 3" xfId="15595"/>
    <cellStyle name="RowTitles-Col2 2 5 4 4" xfId="17630"/>
    <cellStyle name="RowTitles-Col2 2 5 5" xfId="10870"/>
    <cellStyle name="RowTitles-Col2 2 5 5 2" xfId="15597"/>
    <cellStyle name="RowTitles-Col2 2 5 5 3" xfId="17632"/>
    <cellStyle name="RowTitles-Col2 2 5 6" xfId="15582"/>
    <cellStyle name="RowTitles-Col2 2 5 7" xfId="17617"/>
    <cellStyle name="RowTitles-Col2 2 5 8" xfId="10855"/>
    <cellStyle name="RowTitles-Col2 2 6" xfId="10871"/>
    <cellStyle name="RowTitles-Col2 2 6 2" xfId="10872"/>
    <cellStyle name="RowTitles-Col2 2 6 2 2" xfId="10873"/>
    <cellStyle name="RowTitles-Col2 2 6 2 2 2" xfId="10874"/>
    <cellStyle name="RowTitles-Col2 2 6 2 2 2 2" xfId="15601"/>
    <cellStyle name="RowTitles-Col2 2 6 2 2 2 3" xfId="17636"/>
    <cellStyle name="RowTitles-Col2 2 6 2 2 3" xfId="15600"/>
    <cellStyle name="RowTitles-Col2 2 6 2 2 4" xfId="17635"/>
    <cellStyle name="RowTitles-Col2 2 6 2 3" xfId="10875"/>
    <cellStyle name="RowTitles-Col2 2 6 2 3 2" xfId="15602"/>
    <cellStyle name="RowTitles-Col2 2 6 2 3 3" xfId="17637"/>
    <cellStyle name="RowTitles-Col2 2 6 2 4" xfId="15599"/>
    <cellStyle name="RowTitles-Col2 2 6 2 5" xfId="17634"/>
    <cellStyle name="RowTitles-Col2 2 6 3" xfId="10876"/>
    <cellStyle name="RowTitles-Col2 2 6 3 2" xfId="10877"/>
    <cellStyle name="RowTitles-Col2 2 6 3 2 2" xfId="15604"/>
    <cellStyle name="RowTitles-Col2 2 6 3 2 3" xfId="17639"/>
    <cellStyle name="RowTitles-Col2 2 6 3 3" xfId="15603"/>
    <cellStyle name="RowTitles-Col2 2 6 3 4" xfId="17638"/>
    <cellStyle name="RowTitles-Col2 2 6 4" xfId="10878"/>
    <cellStyle name="RowTitles-Col2 2 6 4 2" xfId="15605"/>
    <cellStyle name="RowTitles-Col2 2 6 4 3" xfId="17640"/>
    <cellStyle name="RowTitles-Col2 2 6 5" xfId="15598"/>
    <cellStyle name="RowTitles-Col2 2 6 6" xfId="17633"/>
    <cellStyle name="RowTitles-Col2 2 7" xfId="10879"/>
    <cellStyle name="RowTitles-Col2 2 7 2" xfId="10880"/>
    <cellStyle name="RowTitles-Col2 2 7 2 2" xfId="10881"/>
    <cellStyle name="RowTitles-Col2 2 7 2 2 2" xfId="15608"/>
    <cellStyle name="RowTitles-Col2 2 7 2 2 3" xfId="17643"/>
    <cellStyle name="RowTitles-Col2 2 7 2 3" xfId="15607"/>
    <cellStyle name="RowTitles-Col2 2 7 2 4" xfId="17642"/>
    <cellStyle name="RowTitles-Col2 2 7 3" xfId="10882"/>
    <cellStyle name="RowTitles-Col2 2 7 3 2" xfId="15609"/>
    <cellStyle name="RowTitles-Col2 2 7 3 3" xfId="17644"/>
    <cellStyle name="RowTitles-Col2 2 7 4" xfId="15606"/>
    <cellStyle name="RowTitles-Col2 2 7 5" xfId="17641"/>
    <cellStyle name="RowTitles-Col2 2 8" xfId="10883"/>
    <cellStyle name="RowTitles-Col2 2 8 2" xfId="10884"/>
    <cellStyle name="RowTitles-Col2 2 8 2 2" xfId="15611"/>
    <cellStyle name="RowTitles-Col2 2 8 2 3" xfId="17646"/>
    <cellStyle name="RowTitles-Col2 2 8 3" xfId="15610"/>
    <cellStyle name="RowTitles-Col2 2 8 4" xfId="17645"/>
    <cellStyle name="RowTitles-Col2 2 9" xfId="10885"/>
    <cellStyle name="RowTitles-Col2 2 9 2" xfId="15612"/>
    <cellStyle name="RowTitles-Col2 2 9 3" xfId="17647"/>
    <cellStyle name="RowTitles-Col2 3" xfId="620"/>
    <cellStyle name="RowTitles-Col2 3 2" xfId="10887"/>
    <cellStyle name="RowTitles-Col2 3 2 2" xfId="10888"/>
    <cellStyle name="RowTitles-Col2 3 2 2 2" xfId="10889"/>
    <cellStyle name="RowTitles-Col2 3 2 2 2 2" xfId="10890"/>
    <cellStyle name="RowTitles-Col2 3 2 2 2 2 2" xfId="15617"/>
    <cellStyle name="RowTitles-Col2 3 2 2 2 2 3" xfId="17652"/>
    <cellStyle name="RowTitles-Col2 3 2 2 2 3" xfId="15616"/>
    <cellStyle name="RowTitles-Col2 3 2 2 2 4" xfId="17651"/>
    <cellStyle name="RowTitles-Col2 3 2 2 3" xfId="10891"/>
    <cellStyle name="RowTitles-Col2 3 2 2 3 2" xfId="15618"/>
    <cellStyle name="RowTitles-Col2 3 2 2 3 3" xfId="17653"/>
    <cellStyle name="RowTitles-Col2 3 2 2 4" xfId="15615"/>
    <cellStyle name="RowTitles-Col2 3 2 2 5" xfId="17650"/>
    <cellStyle name="RowTitles-Col2 3 2 3" xfId="10892"/>
    <cellStyle name="RowTitles-Col2 3 2 3 2" xfId="10893"/>
    <cellStyle name="RowTitles-Col2 3 2 3 2 2" xfId="15620"/>
    <cellStyle name="RowTitles-Col2 3 2 3 2 3" xfId="17655"/>
    <cellStyle name="RowTitles-Col2 3 2 3 3" xfId="15619"/>
    <cellStyle name="RowTitles-Col2 3 2 3 4" xfId="17654"/>
    <cellStyle name="RowTitles-Col2 3 2 4" xfId="10894"/>
    <cellStyle name="RowTitles-Col2 3 2 4 2" xfId="15621"/>
    <cellStyle name="RowTitles-Col2 3 2 4 3" xfId="17656"/>
    <cellStyle name="RowTitles-Col2 3 2 5" xfId="15614"/>
    <cellStyle name="RowTitles-Col2 3 2 6" xfId="17649"/>
    <cellStyle name="RowTitles-Col2 3 3" xfId="10895"/>
    <cellStyle name="RowTitles-Col2 3 3 2" xfId="10896"/>
    <cellStyle name="RowTitles-Col2 3 3 2 2" xfId="10897"/>
    <cellStyle name="RowTitles-Col2 3 3 2 2 2" xfId="15624"/>
    <cellStyle name="RowTitles-Col2 3 3 2 2 3" xfId="17659"/>
    <cellStyle name="RowTitles-Col2 3 3 2 3" xfId="15623"/>
    <cellStyle name="RowTitles-Col2 3 3 2 4" xfId="17658"/>
    <cellStyle name="RowTitles-Col2 3 3 3" xfId="10898"/>
    <cellStyle name="RowTitles-Col2 3 3 3 2" xfId="15625"/>
    <cellStyle name="RowTitles-Col2 3 3 3 3" xfId="17660"/>
    <cellStyle name="RowTitles-Col2 3 3 4" xfId="15622"/>
    <cellStyle name="RowTitles-Col2 3 3 5" xfId="17657"/>
    <cellStyle name="RowTitles-Col2 3 4" xfId="10899"/>
    <cellStyle name="RowTitles-Col2 3 4 2" xfId="10900"/>
    <cellStyle name="RowTitles-Col2 3 4 2 2" xfId="15627"/>
    <cellStyle name="RowTitles-Col2 3 4 2 3" xfId="17662"/>
    <cellStyle name="RowTitles-Col2 3 4 3" xfId="15626"/>
    <cellStyle name="RowTitles-Col2 3 4 4" xfId="17661"/>
    <cellStyle name="RowTitles-Col2 3 5" xfId="10901"/>
    <cellStyle name="RowTitles-Col2 3 5 2" xfId="15628"/>
    <cellStyle name="RowTitles-Col2 3 5 3" xfId="17663"/>
    <cellStyle name="RowTitles-Col2 3 6" xfId="15613"/>
    <cellStyle name="RowTitles-Col2 3 7" xfId="17648"/>
    <cellStyle name="RowTitles-Col2 3 8" xfId="10886"/>
    <cellStyle name="RowTitles-Col2 4" xfId="10902"/>
    <cellStyle name="RowTitles-Col2 4 2" xfId="10903"/>
    <cellStyle name="RowTitles-Col2 4 2 2" xfId="10904"/>
    <cellStyle name="RowTitles-Col2 4 2 2 2" xfId="10905"/>
    <cellStyle name="RowTitles-Col2 4 2 2 2 2" xfId="15632"/>
    <cellStyle name="RowTitles-Col2 4 2 2 2 3" xfId="17667"/>
    <cellStyle name="RowTitles-Col2 4 2 2 3" xfId="15631"/>
    <cellStyle name="RowTitles-Col2 4 2 2 4" xfId="17666"/>
    <cellStyle name="RowTitles-Col2 4 2 3" xfId="10906"/>
    <cellStyle name="RowTitles-Col2 4 2 3 2" xfId="15633"/>
    <cellStyle name="RowTitles-Col2 4 2 3 3" xfId="17668"/>
    <cellStyle name="RowTitles-Col2 4 2 4" xfId="15630"/>
    <cellStyle name="RowTitles-Col2 4 2 5" xfId="17665"/>
    <cellStyle name="RowTitles-Col2 4 3" xfId="10907"/>
    <cellStyle name="RowTitles-Col2 4 3 2" xfId="10908"/>
    <cellStyle name="RowTitles-Col2 4 3 2 2" xfId="15635"/>
    <cellStyle name="RowTitles-Col2 4 3 2 3" xfId="17670"/>
    <cellStyle name="RowTitles-Col2 4 3 3" xfId="15634"/>
    <cellStyle name="RowTitles-Col2 4 3 4" xfId="17669"/>
    <cellStyle name="RowTitles-Col2 4 4" xfId="10909"/>
    <cellStyle name="RowTitles-Col2 4 4 2" xfId="15636"/>
    <cellStyle name="RowTitles-Col2 4 4 3" xfId="17671"/>
    <cellStyle name="RowTitles-Col2 4 5" xfId="15629"/>
    <cellStyle name="RowTitles-Col2 4 6" xfId="17664"/>
    <cellStyle name="RowTitles-Col2 5" xfId="10910"/>
    <cellStyle name="RowTitles-Col2 5 2" xfId="10911"/>
    <cellStyle name="RowTitles-Col2 5 2 2" xfId="10912"/>
    <cellStyle name="RowTitles-Col2 5 2 2 2" xfId="15639"/>
    <cellStyle name="RowTitles-Col2 5 2 2 3" xfId="17674"/>
    <cellStyle name="RowTitles-Col2 5 2 3" xfId="15638"/>
    <cellStyle name="RowTitles-Col2 5 2 4" xfId="17673"/>
    <cellStyle name="RowTitles-Col2 5 3" xfId="10913"/>
    <cellStyle name="RowTitles-Col2 5 3 2" xfId="15640"/>
    <cellStyle name="RowTitles-Col2 5 3 3" xfId="17675"/>
    <cellStyle name="RowTitles-Col2 5 4" xfId="15637"/>
    <cellStyle name="RowTitles-Col2 5 5" xfId="17672"/>
    <cellStyle name="RowTitles-Col2 6" xfId="10914"/>
    <cellStyle name="RowTitles-Col2 6 2" xfId="10915"/>
    <cellStyle name="RowTitles-Col2 6 2 2" xfId="15642"/>
    <cellStyle name="RowTitles-Col2 6 2 3" xfId="17677"/>
    <cellStyle name="RowTitles-Col2 6 3" xfId="15641"/>
    <cellStyle name="RowTitles-Col2 6 4" xfId="17676"/>
    <cellStyle name="RowTitles-Col2 7" xfId="10916"/>
    <cellStyle name="RowTitles-Col2 7 2" xfId="15643"/>
    <cellStyle name="RowTitles-Col2 7 3" xfId="17678"/>
    <cellStyle name="RowTitles-Col2 8" xfId="15452"/>
    <cellStyle name="RowTitles-Col2 9" xfId="17487"/>
    <cellStyle name="RowTitles-Col2_T_B1.2" xfId="962"/>
    <cellStyle name="RowTitles-Detail" xfId="621"/>
    <cellStyle name="RowTitles-Detail 2" xfId="622"/>
    <cellStyle name="RowTitles-Detail 2 10" xfId="17680"/>
    <cellStyle name="RowTitles-Detail 2 11" xfId="10918"/>
    <cellStyle name="RowTitles-Detail 2 2" xfId="623"/>
    <cellStyle name="RowTitles-Detail 2 2 10" xfId="10919"/>
    <cellStyle name="RowTitles-Detail 2 2 2" xfId="624"/>
    <cellStyle name="RowTitles-Detail 2 2 2 2" xfId="10921"/>
    <cellStyle name="RowTitles-Detail 2 2 2 2 2" xfId="10922"/>
    <cellStyle name="RowTitles-Detail 2 2 2 2 2 2" xfId="10923"/>
    <cellStyle name="RowTitles-Detail 2 2 2 2 2 2 2" xfId="10924"/>
    <cellStyle name="RowTitles-Detail 2 2 2 2 2 2 2 2" xfId="15651"/>
    <cellStyle name="RowTitles-Detail 2 2 2 2 2 2 2 3" xfId="17686"/>
    <cellStyle name="RowTitles-Detail 2 2 2 2 2 2 3" xfId="15650"/>
    <cellStyle name="RowTitles-Detail 2 2 2 2 2 2 4" xfId="17685"/>
    <cellStyle name="RowTitles-Detail 2 2 2 2 2 3" xfId="10925"/>
    <cellStyle name="RowTitles-Detail 2 2 2 2 2 3 2" xfId="15652"/>
    <cellStyle name="RowTitles-Detail 2 2 2 2 2 3 3" xfId="17687"/>
    <cellStyle name="RowTitles-Detail 2 2 2 2 2 4" xfId="15649"/>
    <cellStyle name="RowTitles-Detail 2 2 2 2 2 5" xfId="17684"/>
    <cellStyle name="RowTitles-Detail 2 2 2 2 3" xfId="10926"/>
    <cellStyle name="RowTitles-Detail 2 2 2 2 3 2" xfId="10927"/>
    <cellStyle name="RowTitles-Detail 2 2 2 2 3 2 2" xfId="15654"/>
    <cellStyle name="RowTitles-Detail 2 2 2 2 3 2 3" xfId="17689"/>
    <cellStyle name="RowTitles-Detail 2 2 2 2 3 3" xfId="15653"/>
    <cellStyle name="RowTitles-Detail 2 2 2 2 3 4" xfId="17688"/>
    <cellStyle name="RowTitles-Detail 2 2 2 2 4" xfId="10928"/>
    <cellStyle name="RowTitles-Detail 2 2 2 2 4 2" xfId="15655"/>
    <cellStyle name="RowTitles-Detail 2 2 2 2 4 3" xfId="17690"/>
    <cellStyle name="RowTitles-Detail 2 2 2 2 5" xfId="15648"/>
    <cellStyle name="RowTitles-Detail 2 2 2 2 6" xfId="17683"/>
    <cellStyle name="RowTitles-Detail 2 2 2 3" xfId="10929"/>
    <cellStyle name="RowTitles-Detail 2 2 2 3 2" xfId="10930"/>
    <cellStyle name="RowTitles-Detail 2 2 2 3 2 2" xfId="10931"/>
    <cellStyle name="RowTitles-Detail 2 2 2 3 2 2 2" xfId="15658"/>
    <cellStyle name="RowTitles-Detail 2 2 2 3 2 2 3" xfId="17693"/>
    <cellStyle name="RowTitles-Detail 2 2 2 3 2 3" xfId="15657"/>
    <cellStyle name="RowTitles-Detail 2 2 2 3 2 4" xfId="17692"/>
    <cellStyle name="RowTitles-Detail 2 2 2 3 3" xfId="10932"/>
    <cellStyle name="RowTitles-Detail 2 2 2 3 3 2" xfId="15659"/>
    <cellStyle name="RowTitles-Detail 2 2 2 3 3 3" xfId="17694"/>
    <cellStyle name="RowTitles-Detail 2 2 2 3 4" xfId="15656"/>
    <cellStyle name="RowTitles-Detail 2 2 2 3 5" xfId="17691"/>
    <cellStyle name="RowTitles-Detail 2 2 2 4" xfId="10933"/>
    <cellStyle name="RowTitles-Detail 2 2 2 4 2" xfId="10934"/>
    <cellStyle name="RowTitles-Detail 2 2 2 4 2 2" xfId="15661"/>
    <cellStyle name="RowTitles-Detail 2 2 2 4 2 3" xfId="17696"/>
    <cellStyle name="RowTitles-Detail 2 2 2 4 3" xfId="15660"/>
    <cellStyle name="RowTitles-Detail 2 2 2 4 4" xfId="17695"/>
    <cellStyle name="RowTitles-Detail 2 2 2 5" xfId="10935"/>
    <cellStyle name="RowTitles-Detail 2 2 2 5 2" xfId="15662"/>
    <cellStyle name="RowTitles-Detail 2 2 2 5 3" xfId="17697"/>
    <cellStyle name="RowTitles-Detail 2 2 2 6" xfId="15647"/>
    <cellStyle name="RowTitles-Detail 2 2 2 7" xfId="17682"/>
    <cellStyle name="RowTitles-Detail 2 2 2 8" xfId="10920"/>
    <cellStyle name="RowTitles-Detail 2 2 3" xfId="625"/>
    <cellStyle name="RowTitles-Detail 2 2 3 2" xfId="10937"/>
    <cellStyle name="RowTitles-Detail 2 2 3 2 2" xfId="10938"/>
    <cellStyle name="RowTitles-Detail 2 2 3 2 2 2" xfId="10939"/>
    <cellStyle name="RowTitles-Detail 2 2 3 2 2 2 2" xfId="10940"/>
    <cellStyle name="RowTitles-Detail 2 2 3 2 2 2 2 2" xfId="15667"/>
    <cellStyle name="RowTitles-Detail 2 2 3 2 2 2 2 3" xfId="17702"/>
    <cellStyle name="RowTitles-Detail 2 2 3 2 2 2 3" xfId="15666"/>
    <cellStyle name="RowTitles-Detail 2 2 3 2 2 2 4" xfId="17701"/>
    <cellStyle name="RowTitles-Detail 2 2 3 2 2 3" xfId="10941"/>
    <cellStyle name="RowTitles-Detail 2 2 3 2 2 3 2" xfId="15668"/>
    <cellStyle name="RowTitles-Detail 2 2 3 2 2 3 3" xfId="17703"/>
    <cellStyle name="RowTitles-Detail 2 2 3 2 2 4" xfId="15665"/>
    <cellStyle name="RowTitles-Detail 2 2 3 2 2 5" xfId="17700"/>
    <cellStyle name="RowTitles-Detail 2 2 3 2 3" xfId="10942"/>
    <cellStyle name="RowTitles-Detail 2 2 3 2 3 2" xfId="10943"/>
    <cellStyle name="RowTitles-Detail 2 2 3 2 3 2 2" xfId="15670"/>
    <cellStyle name="RowTitles-Detail 2 2 3 2 3 2 3" xfId="17705"/>
    <cellStyle name="RowTitles-Detail 2 2 3 2 3 3" xfId="15669"/>
    <cellStyle name="RowTitles-Detail 2 2 3 2 3 4" xfId="17704"/>
    <cellStyle name="RowTitles-Detail 2 2 3 2 4" xfId="10944"/>
    <cellStyle name="RowTitles-Detail 2 2 3 2 4 2" xfId="15671"/>
    <cellStyle name="RowTitles-Detail 2 2 3 2 4 3" xfId="17706"/>
    <cellStyle name="RowTitles-Detail 2 2 3 2 5" xfId="15664"/>
    <cellStyle name="RowTitles-Detail 2 2 3 2 6" xfId="17699"/>
    <cellStyle name="RowTitles-Detail 2 2 3 3" xfId="10945"/>
    <cellStyle name="RowTitles-Detail 2 2 3 3 2" xfId="10946"/>
    <cellStyle name="RowTitles-Detail 2 2 3 3 2 2" xfId="10947"/>
    <cellStyle name="RowTitles-Detail 2 2 3 3 2 2 2" xfId="15674"/>
    <cellStyle name="RowTitles-Detail 2 2 3 3 2 2 3" xfId="17709"/>
    <cellStyle name="RowTitles-Detail 2 2 3 3 2 3" xfId="15673"/>
    <cellStyle name="RowTitles-Detail 2 2 3 3 2 4" xfId="17708"/>
    <cellStyle name="RowTitles-Detail 2 2 3 3 3" xfId="10948"/>
    <cellStyle name="RowTitles-Detail 2 2 3 3 3 2" xfId="15675"/>
    <cellStyle name="RowTitles-Detail 2 2 3 3 3 3" xfId="17710"/>
    <cellStyle name="RowTitles-Detail 2 2 3 3 4" xfId="15672"/>
    <cellStyle name="RowTitles-Detail 2 2 3 3 5" xfId="17707"/>
    <cellStyle name="RowTitles-Detail 2 2 3 4" xfId="10949"/>
    <cellStyle name="RowTitles-Detail 2 2 3 4 2" xfId="10950"/>
    <cellStyle name="RowTitles-Detail 2 2 3 4 2 2" xfId="15677"/>
    <cellStyle name="RowTitles-Detail 2 2 3 4 2 3" xfId="17712"/>
    <cellStyle name="RowTitles-Detail 2 2 3 4 3" xfId="15676"/>
    <cellStyle name="RowTitles-Detail 2 2 3 4 4" xfId="17711"/>
    <cellStyle name="RowTitles-Detail 2 2 3 5" xfId="10951"/>
    <cellStyle name="RowTitles-Detail 2 2 3 5 2" xfId="15678"/>
    <cellStyle name="RowTitles-Detail 2 2 3 5 3" xfId="17713"/>
    <cellStyle name="RowTitles-Detail 2 2 3 6" xfId="15663"/>
    <cellStyle name="RowTitles-Detail 2 2 3 7" xfId="17698"/>
    <cellStyle name="RowTitles-Detail 2 2 3 8" xfId="10936"/>
    <cellStyle name="RowTitles-Detail 2 2 4" xfId="10952"/>
    <cellStyle name="RowTitles-Detail 2 2 4 2" xfId="10953"/>
    <cellStyle name="RowTitles-Detail 2 2 4 2 2" xfId="10954"/>
    <cellStyle name="RowTitles-Detail 2 2 4 2 2 2" xfId="10955"/>
    <cellStyle name="RowTitles-Detail 2 2 4 2 2 2 2" xfId="15682"/>
    <cellStyle name="RowTitles-Detail 2 2 4 2 2 2 3" xfId="17717"/>
    <cellStyle name="RowTitles-Detail 2 2 4 2 2 3" xfId="15681"/>
    <cellStyle name="RowTitles-Detail 2 2 4 2 2 4" xfId="17716"/>
    <cellStyle name="RowTitles-Detail 2 2 4 2 3" xfId="10956"/>
    <cellStyle name="RowTitles-Detail 2 2 4 2 3 2" xfId="15683"/>
    <cellStyle name="RowTitles-Detail 2 2 4 2 3 3" xfId="17718"/>
    <cellStyle name="RowTitles-Detail 2 2 4 2 4" xfId="15680"/>
    <cellStyle name="RowTitles-Detail 2 2 4 2 5" xfId="17715"/>
    <cellStyle name="RowTitles-Detail 2 2 4 3" xfId="10957"/>
    <cellStyle name="RowTitles-Detail 2 2 4 3 2" xfId="10958"/>
    <cellStyle name="RowTitles-Detail 2 2 4 3 2 2" xfId="15685"/>
    <cellStyle name="RowTitles-Detail 2 2 4 3 2 3" xfId="17720"/>
    <cellStyle name="RowTitles-Detail 2 2 4 3 3" xfId="15684"/>
    <cellStyle name="RowTitles-Detail 2 2 4 3 4" xfId="17719"/>
    <cellStyle name="RowTitles-Detail 2 2 4 4" xfId="10959"/>
    <cellStyle name="RowTitles-Detail 2 2 4 4 2" xfId="15686"/>
    <cellStyle name="RowTitles-Detail 2 2 4 4 3" xfId="17721"/>
    <cellStyle name="RowTitles-Detail 2 2 4 5" xfId="15679"/>
    <cellStyle name="RowTitles-Detail 2 2 4 6" xfId="17714"/>
    <cellStyle name="RowTitles-Detail 2 2 5" xfId="10960"/>
    <cellStyle name="RowTitles-Detail 2 2 5 2" xfId="10961"/>
    <cellStyle name="RowTitles-Detail 2 2 5 2 2" xfId="10962"/>
    <cellStyle name="RowTitles-Detail 2 2 5 2 2 2" xfId="15689"/>
    <cellStyle name="RowTitles-Detail 2 2 5 2 2 3" xfId="17724"/>
    <cellStyle name="RowTitles-Detail 2 2 5 2 3" xfId="15688"/>
    <cellStyle name="RowTitles-Detail 2 2 5 2 4" xfId="17723"/>
    <cellStyle name="RowTitles-Detail 2 2 5 3" xfId="10963"/>
    <cellStyle name="RowTitles-Detail 2 2 5 3 2" xfId="15690"/>
    <cellStyle name="RowTitles-Detail 2 2 5 3 3" xfId="17725"/>
    <cellStyle name="RowTitles-Detail 2 2 5 4" xfId="15687"/>
    <cellStyle name="RowTitles-Detail 2 2 5 5" xfId="17722"/>
    <cellStyle name="RowTitles-Detail 2 2 6" xfId="10964"/>
    <cellStyle name="RowTitles-Detail 2 2 6 2" xfId="10965"/>
    <cellStyle name="RowTitles-Detail 2 2 6 2 2" xfId="15692"/>
    <cellStyle name="RowTitles-Detail 2 2 6 2 3" xfId="17727"/>
    <cellStyle name="RowTitles-Detail 2 2 6 3" xfId="15691"/>
    <cellStyle name="RowTitles-Detail 2 2 6 4" xfId="17726"/>
    <cellStyle name="RowTitles-Detail 2 2 7" xfId="10966"/>
    <cellStyle name="RowTitles-Detail 2 2 7 2" xfId="15693"/>
    <cellStyle name="RowTitles-Detail 2 2 7 3" xfId="17728"/>
    <cellStyle name="RowTitles-Detail 2 2 8" xfId="15646"/>
    <cellStyle name="RowTitles-Detail 2 2 9" xfId="17681"/>
    <cellStyle name="RowTitles-Detail 2 3" xfId="626"/>
    <cellStyle name="RowTitles-Detail 2 3 10" xfId="10967"/>
    <cellStyle name="RowTitles-Detail 2 3 2" xfId="627"/>
    <cellStyle name="RowTitles-Detail 2 3 2 2" xfId="10969"/>
    <cellStyle name="RowTitles-Detail 2 3 2 2 2" xfId="10970"/>
    <cellStyle name="RowTitles-Detail 2 3 2 2 2 2" xfId="10971"/>
    <cellStyle name="RowTitles-Detail 2 3 2 2 2 2 2" xfId="10972"/>
    <cellStyle name="RowTitles-Detail 2 3 2 2 2 2 2 2" xfId="15699"/>
    <cellStyle name="RowTitles-Detail 2 3 2 2 2 2 2 3" xfId="17734"/>
    <cellStyle name="RowTitles-Detail 2 3 2 2 2 2 3" xfId="15698"/>
    <cellStyle name="RowTitles-Detail 2 3 2 2 2 2 4" xfId="17733"/>
    <cellStyle name="RowTitles-Detail 2 3 2 2 2 3" xfId="10973"/>
    <cellStyle name="RowTitles-Detail 2 3 2 2 2 3 2" xfId="15700"/>
    <cellStyle name="RowTitles-Detail 2 3 2 2 2 3 3" xfId="17735"/>
    <cellStyle name="RowTitles-Detail 2 3 2 2 2 4" xfId="15697"/>
    <cellStyle name="RowTitles-Detail 2 3 2 2 2 5" xfId="17732"/>
    <cellStyle name="RowTitles-Detail 2 3 2 2 3" xfId="10974"/>
    <cellStyle name="RowTitles-Detail 2 3 2 2 3 2" xfId="10975"/>
    <cellStyle name="RowTitles-Detail 2 3 2 2 3 2 2" xfId="15702"/>
    <cellStyle name="RowTitles-Detail 2 3 2 2 3 2 3" xfId="17737"/>
    <cellStyle name="RowTitles-Detail 2 3 2 2 3 3" xfId="15701"/>
    <cellStyle name="RowTitles-Detail 2 3 2 2 3 4" xfId="17736"/>
    <cellStyle name="RowTitles-Detail 2 3 2 2 4" xfId="10976"/>
    <cellStyle name="RowTitles-Detail 2 3 2 2 4 2" xfId="15703"/>
    <cellStyle name="RowTitles-Detail 2 3 2 2 4 3" xfId="17738"/>
    <cellStyle name="RowTitles-Detail 2 3 2 2 5" xfId="15696"/>
    <cellStyle name="RowTitles-Detail 2 3 2 2 6" xfId="17731"/>
    <cellStyle name="RowTitles-Detail 2 3 2 3" xfId="10977"/>
    <cellStyle name="RowTitles-Detail 2 3 2 3 2" xfId="10978"/>
    <cellStyle name="RowTitles-Detail 2 3 2 3 2 2" xfId="10979"/>
    <cellStyle name="RowTitles-Detail 2 3 2 3 2 2 2" xfId="15706"/>
    <cellStyle name="RowTitles-Detail 2 3 2 3 2 2 3" xfId="17741"/>
    <cellStyle name="RowTitles-Detail 2 3 2 3 2 3" xfId="15705"/>
    <cellStyle name="RowTitles-Detail 2 3 2 3 2 4" xfId="17740"/>
    <cellStyle name="RowTitles-Detail 2 3 2 3 3" xfId="10980"/>
    <cellStyle name="RowTitles-Detail 2 3 2 3 3 2" xfId="15707"/>
    <cellStyle name="RowTitles-Detail 2 3 2 3 3 3" xfId="17742"/>
    <cellStyle name="RowTitles-Detail 2 3 2 3 4" xfId="15704"/>
    <cellStyle name="RowTitles-Detail 2 3 2 3 5" xfId="17739"/>
    <cellStyle name="RowTitles-Detail 2 3 2 4" xfId="10981"/>
    <cellStyle name="RowTitles-Detail 2 3 2 4 2" xfId="10982"/>
    <cellStyle name="RowTitles-Detail 2 3 2 4 2 2" xfId="15709"/>
    <cellStyle name="RowTitles-Detail 2 3 2 4 2 3" xfId="17744"/>
    <cellStyle name="RowTitles-Detail 2 3 2 4 3" xfId="15708"/>
    <cellStyle name="RowTitles-Detail 2 3 2 4 4" xfId="17743"/>
    <cellStyle name="RowTitles-Detail 2 3 2 5" xfId="10983"/>
    <cellStyle name="RowTitles-Detail 2 3 2 5 2" xfId="15710"/>
    <cellStyle name="RowTitles-Detail 2 3 2 5 3" xfId="17745"/>
    <cellStyle name="RowTitles-Detail 2 3 2 6" xfId="15695"/>
    <cellStyle name="RowTitles-Detail 2 3 2 7" xfId="17730"/>
    <cellStyle name="RowTitles-Detail 2 3 2 8" xfId="10968"/>
    <cellStyle name="RowTitles-Detail 2 3 3" xfId="628"/>
    <cellStyle name="RowTitles-Detail 2 3 3 2" xfId="10985"/>
    <cellStyle name="RowTitles-Detail 2 3 3 2 2" xfId="10986"/>
    <cellStyle name="RowTitles-Detail 2 3 3 2 2 2" xfId="10987"/>
    <cellStyle name="RowTitles-Detail 2 3 3 2 2 2 2" xfId="10988"/>
    <cellStyle name="RowTitles-Detail 2 3 3 2 2 2 2 2" xfId="15715"/>
    <cellStyle name="RowTitles-Detail 2 3 3 2 2 2 2 3" xfId="17750"/>
    <cellStyle name="RowTitles-Detail 2 3 3 2 2 2 3" xfId="15714"/>
    <cellStyle name="RowTitles-Detail 2 3 3 2 2 2 4" xfId="17749"/>
    <cellStyle name="RowTitles-Detail 2 3 3 2 2 3" xfId="10989"/>
    <cellStyle name="RowTitles-Detail 2 3 3 2 2 3 2" xfId="15716"/>
    <cellStyle name="RowTitles-Detail 2 3 3 2 2 3 3" xfId="17751"/>
    <cellStyle name="RowTitles-Detail 2 3 3 2 2 4" xfId="15713"/>
    <cellStyle name="RowTitles-Detail 2 3 3 2 2 5" xfId="17748"/>
    <cellStyle name="RowTitles-Detail 2 3 3 2 3" xfId="10990"/>
    <cellStyle name="RowTitles-Detail 2 3 3 2 3 2" xfId="10991"/>
    <cellStyle name="RowTitles-Detail 2 3 3 2 3 2 2" xfId="15718"/>
    <cellStyle name="RowTitles-Detail 2 3 3 2 3 2 3" xfId="17753"/>
    <cellStyle name="RowTitles-Detail 2 3 3 2 3 3" xfId="15717"/>
    <cellStyle name="RowTitles-Detail 2 3 3 2 3 4" xfId="17752"/>
    <cellStyle name="RowTitles-Detail 2 3 3 2 4" xfId="10992"/>
    <cellStyle name="RowTitles-Detail 2 3 3 2 4 2" xfId="15719"/>
    <cellStyle name="RowTitles-Detail 2 3 3 2 4 3" xfId="17754"/>
    <cellStyle name="RowTitles-Detail 2 3 3 2 5" xfId="15712"/>
    <cellStyle name="RowTitles-Detail 2 3 3 2 6" xfId="17747"/>
    <cellStyle name="RowTitles-Detail 2 3 3 3" xfId="10993"/>
    <cellStyle name="RowTitles-Detail 2 3 3 3 2" xfId="10994"/>
    <cellStyle name="RowTitles-Detail 2 3 3 3 2 2" xfId="10995"/>
    <cellStyle name="RowTitles-Detail 2 3 3 3 2 2 2" xfId="15722"/>
    <cellStyle name="RowTitles-Detail 2 3 3 3 2 2 3" xfId="17757"/>
    <cellStyle name="RowTitles-Detail 2 3 3 3 2 3" xfId="15721"/>
    <cellStyle name="RowTitles-Detail 2 3 3 3 2 4" xfId="17756"/>
    <cellStyle name="RowTitles-Detail 2 3 3 3 3" xfId="10996"/>
    <cellStyle name="RowTitles-Detail 2 3 3 3 3 2" xfId="15723"/>
    <cellStyle name="RowTitles-Detail 2 3 3 3 3 3" xfId="17758"/>
    <cellStyle name="RowTitles-Detail 2 3 3 3 4" xfId="15720"/>
    <cellStyle name="RowTitles-Detail 2 3 3 3 5" xfId="17755"/>
    <cellStyle name="RowTitles-Detail 2 3 3 4" xfId="10997"/>
    <cellStyle name="RowTitles-Detail 2 3 3 4 2" xfId="10998"/>
    <cellStyle name="RowTitles-Detail 2 3 3 4 2 2" xfId="15725"/>
    <cellStyle name="RowTitles-Detail 2 3 3 4 2 3" xfId="17760"/>
    <cellStyle name="RowTitles-Detail 2 3 3 4 3" xfId="15724"/>
    <cellStyle name="RowTitles-Detail 2 3 3 4 4" xfId="17759"/>
    <cellStyle name="RowTitles-Detail 2 3 3 5" xfId="10999"/>
    <cellStyle name="RowTitles-Detail 2 3 3 5 2" xfId="15726"/>
    <cellStyle name="RowTitles-Detail 2 3 3 5 3" xfId="17761"/>
    <cellStyle name="RowTitles-Detail 2 3 3 6" xfId="15711"/>
    <cellStyle name="RowTitles-Detail 2 3 3 7" xfId="17746"/>
    <cellStyle name="RowTitles-Detail 2 3 3 8" xfId="10984"/>
    <cellStyle name="RowTitles-Detail 2 3 4" xfId="11000"/>
    <cellStyle name="RowTitles-Detail 2 3 4 2" xfId="11001"/>
    <cellStyle name="RowTitles-Detail 2 3 4 2 2" xfId="11002"/>
    <cellStyle name="RowTitles-Detail 2 3 4 2 2 2" xfId="11003"/>
    <cellStyle name="RowTitles-Detail 2 3 4 2 2 2 2" xfId="15730"/>
    <cellStyle name="RowTitles-Detail 2 3 4 2 2 2 3" xfId="17765"/>
    <cellStyle name="RowTitles-Detail 2 3 4 2 2 3" xfId="15729"/>
    <cellStyle name="RowTitles-Detail 2 3 4 2 2 4" xfId="17764"/>
    <cellStyle name="RowTitles-Detail 2 3 4 2 3" xfId="11004"/>
    <cellStyle name="RowTitles-Detail 2 3 4 2 3 2" xfId="15731"/>
    <cellStyle name="RowTitles-Detail 2 3 4 2 3 3" xfId="17766"/>
    <cellStyle name="RowTitles-Detail 2 3 4 2 4" xfId="15728"/>
    <cellStyle name="RowTitles-Detail 2 3 4 2 5" xfId="17763"/>
    <cellStyle name="RowTitles-Detail 2 3 4 3" xfId="11005"/>
    <cellStyle name="RowTitles-Detail 2 3 4 3 2" xfId="11006"/>
    <cellStyle name="RowTitles-Detail 2 3 4 3 2 2" xfId="15733"/>
    <cellStyle name="RowTitles-Detail 2 3 4 3 2 3" xfId="17768"/>
    <cellStyle name="RowTitles-Detail 2 3 4 3 3" xfId="15732"/>
    <cellStyle name="RowTitles-Detail 2 3 4 3 4" xfId="17767"/>
    <cellStyle name="RowTitles-Detail 2 3 4 4" xfId="11007"/>
    <cellStyle name="RowTitles-Detail 2 3 4 4 2" xfId="15734"/>
    <cellStyle name="RowTitles-Detail 2 3 4 4 3" xfId="17769"/>
    <cellStyle name="RowTitles-Detail 2 3 4 5" xfId="15727"/>
    <cellStyle name="RowTitles-Detail 2 3 4 6" xfId="17762"/>
    <cellStyle name="RowTitles-Detail 2 3 5" xfId="11008"/>
    <cellStyle name="RowTitles-Detail 2 3 5 2" xfId="11009"/>
    <cellStyle name="RowTitles-Detail 2 3 5 2 2" xfId="11010"/>
    <cellStyle name="RowTitles-Detail 2 3 5 2 2 2" xfId="15737"/>
    <cellStyle name="RowTitles-Detail 2 3 5 2 2 3" xfId="17772"/>
    <cellStyle name="RowTitles-Detail 2 3 5 2 3" xfId="15736"/>
    <cellStyle name="RowTitles-Detail 2 3 5 2 4" xfId="17771"/>
    <cellStyle name="RowTitles-Detail 2 3 5 3" xfId="11011"/>
    <cellStyle name="RowTitles-Detail 2 3 5 3 2" xfId="15738"/>
    <cellStyle name="RowTitles-Detail 2 3 5 3 3" xfId="17773"/>
    <cellStyle name="RowTitles-Detail 2 3 5 4" xfId="15735"/>
    <cellStyle name="RowTitles-Detail 2 3 5 5" xfId="17770"/>
    <cellStyle name="RowTitles-Detail 2 3 6" xfId="11012"/>
    <cellStyle name="RowTitles-Detail 2 3 6 2" xfId="11013"/>
    <cellStyle name="RowTitles-Detail 2 3 6 2 2" xfId="15740"/>
    <cellStyle name="RowTitles-Detail 2 3 6 2 3" xfId="17775"/>
    <cellStyle name="RowTitles-Detail 2 3 6 3" xfId="15739"/>
    <cellStyle name="RowTitles-Detail 2 3 6 4" xfId="17774"/>
    <cellStyle name="RowTitles-Detail 2 3 7" xfId="11014"/>
    <cellStyle name="RowTitles-Detail 2 3 7 2" xfId="15741"/>
    <cellStyle name="RowTitles-Detail 2 3 7 3" xfId="17776"/>
    <cellStyle name="RowTitles-Detail 2 3 8" xfId="15694"/>
    <cellStyle name="RowTitles-Detail 2 3 9" xfId="17729"/>
    <cellStyle name="RowTitles-Detail 2 4" xfId="629"/>
    <cellStyle name="RowTitles-Detail 2 4 2" xfId="630"/>
    <cellStyle name="RowTitles-Detail 2 4 2 2" xfId="11017"/>
    <cellStyle name="RowTitles-Detail 2 4 2 2 2" xfId="11018"/>
    <cellStyle name="RowTitles-Detail 2 4 2 2 2 2" xfId="11019"/>
    <cellStyle name="RowTitles-Detail 2 4 2 2 2 2 2" xfId="11020"/>
    <cellStyle name="RowTitles-Detail 2 4 2 2 2 2 2 2" xfId="15747"/>
    <cellStyle name="RowTitles-Detail 2 4 2 2 2 2 2 3" xfId="17782"/>
    <cellStyle name="RowTitles-Detail 2 4 2 2 2 2 3" xfId="15746"/>
    <cellStyle name="RowTitles-Detail 2 4 2 2 2 2 4" xfId="17781"/>
    <cellStyle name="RowTitles-Detail 2 4 2 2 2 3" xfId="11021"/>
    <cellStyle name="RowTitles-Detail 2 4 2 2 2 3 2" xfId="15748"/>
    <cellStyle name="RowTitles-Detail 2 4 2 2 2 3 3" xfId="17783"/>
    <cellStyle name="RowTitles-Detail 2 4 2 2 2 4" xfId="15745"/>
    <cellStyle name="RowTitles-Detail 2 4 2 2 2 5" xfId="17780"/>
    <cellStyle name="RowTitles-Detail 2 4 2 2 3" xfId="11022"/>
    <cellStyle name="RowTitles-Detail 2 4 2 2 3 2" xfId="11023"/>
    <cellStyle name="RowTitles-Detail 2 4 2 2 3 2 2" xfId="15750"/>
    <cellStyle name="RowTitles-Detail 2 4 2 2 3 2 3" xfId="17785"/>
    <cellStyle name="RowTitles-Detail 2 4 2 2 3 3" xfId="15749"/>
    <cellStyle name="RowTitles-Detail 2 4 2 2 3 4" xfId="17784"/>
    <cellStyle name="RowTitles-Detail 2 4 2 2 4" xfId="11024"/>
    <cellStyle name="RowTitles-Detail 2 4 2 2 4 2" xfId="15751"/>
    <cellStyle name="RowTitles-Detail 2 4 2 2 4 3" xfId="17786"/>
    <cellStyle name="RowTitles-Detail 2 4 2 2 5" xfId="15744"/>
    <cellStyle name="RowTitles-Detail 2 4 2 2 6" xfId="17779"/>
    <cellStyle name="RowTitles-Detail 2 4 2 3" xfId="11025"/>
    <cellStyle name="RowTitles-Detail 2 4 2 3 2" xfId="11026"/>
    <cellStyle name="RowTitles-Detail 2 4 2 3 2 2" xfId="11027"/>
    <cellStyle name="RowTitles-Detail 2 4 2 3 2 2 2" xfId="15754"/>
    <cellStyle name="RowTitles-Detail 2 4 2 3 2 2 3" xfId="17789"/>
    <cellStyle name="RowTitles-Detail 2 4 2 3 2 3" xfId="15753"/>
    <cellStyle name="RowTitles-Detail 2 4 2 3 2 4" xfId="17788"/>
    <cellStyle name="RowTitles-Detail 2 4 2 3 3" xfId="11028"/>
    <cellStyle name="RowTitles-Detail 2 4 2 3 3 2" xfId="15755"/>
    <cellStyle name="RowTitles-Detail 2 4 2 3 3 3" xfId="17790"/>
    <cellStyle name="RowTitles-Detail 2 4 2 3 4" xfId="15752"/>
    <cellStyle name="RowTitles-Detail 2 4 2 3 5" xfId="17787"/>
    <cellStyle name="RowTitles-Detail 2 4 2 4" xfId="11029"/>
    <cellStyle name="RowTitles-Detail 2 4 2 4 2" xfId="11030"/>
    <cellStyle name="RowTitles-Detail 2 4 2 4 2 2" xfId="15757"/>
    <cellStyle name="RowTitles-Detail 2 4 2 4 2 3" xfId="17792"/>
    <cellStyle name="RowTitles-Detail 2 4 2 4 3" xfId="15756"/>
    <cellStyle name="RowTitles-Detail 2 4 2 4 4" xfId="17791"/>
    <cellStyle name="RowTitles-Detail 2 4 2 5" xfId="11031"/>
    <cellStyle name="RowTitles-Detail 2 4 2 5 2" xfId="15758"/>
    <cellStyle name="RowTitles-Detail 2 4 2 5 3" xfId="17793"/>
    <cellStyle name="RowTitles-Detail 2 4 2 6" xfId="15743"/>
    <cellStyle name="RowTitles-Detail 2 4 2 7" xfId="17778"/>
    <cellStyle name="RowTitles-Detail 2 4 2 8" xfId="11016"/>
    <cellStyle name="RowTitles-Detail 2 4 3" xfId="11032"/>
    <cellStyle name="RowTitles-Detail 2 4 3 2" xfId="11033"/>
    <cellStyle name="RowTitles-Detail 2 4 3 2 2" xfId="11034"/>
    <cellStyle name="RowTitles-Detail 2 4 3 2 2 2" xfId="11035"/>
    <cellStyle name="RowTitles-Detail 2 4 3 2 2 2 2" xfId="15762"/>
    <cellStyle name="RowTitles-Detail 2 4 3 2 2 2 3" xfId="17797"/>
    <cellStyle name="RowTitles-Detail 2 4 3 2 2 3" xfId="15761"/>
    <cellStyle name="RowTitles-Detail 2 4 3 2 2 4" xfId="17796"/>
    <cellStyle name="RowTitles-Detail 2 4 3 2 3" xfId="11036"/>
    <cellStyle name="RowTitles-Detail 2 4 3 2 3 2" xfId="15763"/>
    <cellStyle name="RowTitles-Detail 2 4 3 2 3 3" xfId="17798"/>
    <cellStyle name="RowTitles-Detail 2 4 3 2 4" xfId="15760"/>
    <cellStyle name="RowTitles-Detail 2 4 3 2 5" xfId="17795"/>
    <cellStyle name="RowTitles-Detail 2 4 3 3" xfId="11037"/>
    <cellStyle name="RowTitles-Detail 2 4 3 3 2" xfId="11038"/>
    <cellStyle name="RowTitles-Detail 2 4 3 3 2 2" xfId="15765"/>
    <cellStyle name="RowTitles-Detail 2 4 3 3 2 3" xfId="17800"/>
    <cellStyle name="RowTitles-Detail 2 4 3 3 3" xfId="15764"/>
    <cellStyle name="RowTitles-Detail 2 4 3 3 4" xfId="17799"/>
    <cellStyle name="RowTitles-Detail 2 4 3 4" xfId="11039"/>
    <cellStyle name="RowTitles-Detail 2 4 3 4 2" xfId="15766"/>
    <cellStyle name="RowTitles-Detail 2 4 3 4 3" xfId="17801"/>
    <cellStyle name="RowTitles-Detail 2 4 3 5" xfId="15759"/>
    <cellStyle name="RowTitles-Detail 2 4 3 6" xfId="17794"/>
    <cellStyle name="RowTitles-Detail 2 4 4" xfId="11040"/>
    <cellStyle name="RowTitles-Detail 2 4 4 2" xfId="11041"/>
    <cellStyle name="RowTitles-Detail 2 4 4 2 2" xfId="11042"/>
    <cellStyle name="RowTitles-Detail 2 4 4 2 2 2" xfId="15769"/>
    <cellStyle name="RowTitles-Detail 2 4 4 2 2 3" xfId="17804"/>
    <cellStyle name="RowTitles-Detail 2 4 4 2 3" xfId="15768"/>
    <cellStyle name="RowTitles-Detail 2 4 4 2 4" xfId="17803"/>
    <cellStyle name="RowTitles-Detail 2 4 4 3" xfId="11043"/>
    <cellStyle name="RowTitles-Detail 2 4 4 3 2" xfId="15770"/>
    <cellStyle name="RowTitles-Detail 2 4 4 3 3" xfId="17805"/>
    <cellStyle name="RowTitles-Detail 2 4 4 4" xfId="15767"/>
    <cellStyle name="RowTitles-Detail 2 4 4 5" xfId="17802"/>
    <cellStyle name="RowTitles-Detail 2 4 5" xfId="11044"/>
    <cellStyle name="RowTitles-Detail 2 4 5 2" xfId="11045"/>
    <cellStyle name="RowTitles-Detail 2 4 5 2 2" xfId="15772"/>
    <cellStyle name="RowTitles-Detail 2 4 5 2 3" xfId="17807"/>
    <cellStyle name="RowTitles-Detail 2 4 5 3" xfId="15771"/>
    <cellStyle name="RowTitles-Detail 2 4 5 4" xfId="17806"/>
    <cellStyle name="RowTitles-Detail 2 4 6" xfId="11046"/>
    <cellStyle name="RowTitles-Detail 2 4 6 2" xfId="15773"/>
    <cellStyle name="RowTitles-Detail 2 4 6 3" xfId="17808"/>
    <cellStyle name="RowTitles-Detail 2 4 7" xfId="15742"/>
    <cellStyle name="RowTitles-Detail 2 4 8" xfId="17777"/>
    <cellStyle name="RowTitles-Detail 2 4 9" xfId="11015"/>
    <cellStyle name="RowTitles-Detail 2 5" xfId="11047"/>
    <cellStyle name="RowTitles-Detail 2 5 2" xfId="11048"/>
    <cellStyle name="RowTitles-Detail 2 5 2 2" xfId="11049"/>
    <cellStyle name="RowTitles-Detail 2 5 2 2 2" xfId="11050"/>
    <cellStyle name="RowTitles-Detail 2 5 2 2 2 2" xfId="15777"/>
    <cellStyle name="RowTitles-Detail 2 5 2 2 2 3" xfId="17812"/>
    <cellStyle name="RowTitles-Detail 2 5 2 2 3" xfId="15776"/>
    <cellStyle name="RowTitles-Detail 2 5 2 2 4" xfId="17811"/>
    <cellStyle name="RowTitles-Detail 2 5 2 3" xfId="11051"/>
    <cellStyle name="RowTitles-Detail 2 5 2 3 2" xfId="15778"/>
    <cellStyle name="RowTitles-Detail 2 5 2 3 3" xfId="17813"/>
    <cellStyle name="RowTitles-Detail 2 5 2 4" xfId="15775"/>
    <cellStyle name="RowTitles-Detail 2 5 2 5" xfId="17810"/>
    <cellStyle name="RowTitles-Detail 2 5 3" xfId="11052"/>
    <cellStyle name="RowTitles-Detail 2 5 3 2" xfId="11053"/>
    <cellStyle name="RowTitles-Detail 2 5 3 2 2" xfId="15780"/>
    <cellStyle name="RowTitles-Detail 2 5 3 2 3" xfId="17815"/>
    <cellStyle name="RowTitles-Detail 2 5 3 3" xfId="15779"/>
    <cellStyle name="RowTitles-Detail 2 5 3 4" xfId="17814"/>
    <cellStyle name="RowTitles-Detail 2 5 4" xfId="11054"/>
    <cellStyle name="RowTitles-Detail 2 5 4 2" xfId="15781"/>
    <cellStyle name="RowTitles-Detail 2 5 4 3" xfId="17816"/>
    <cellStyle name="RowTitles-Detail 2 5 5" xfId="15774"/>
    <cellStyle name="RowTitles-Detail 2 5 6" xfId="17809"/>
    <cellStyle name="RowTitles-Detail 2 6" xfId="11055"/>
    <cellStyle name="RowTitles-Detail 2 6 2" xfId="11056"/>
    <cellStyle name="RowTitles-Detail 2 6 2 2" xfId="11057"/>
    <cellStyle name="RowTitles-Detail 2 6 2 2 2" xfId="15784"/>
    <cellStyle name="RowTitles-Detail 2 6 2 2 3" xfId="17819"/>
    <cellStyle name="RowTitles-Detail 2 6 2 3" xfId="15783"/>
    <cellStyle name="RowTitles-Detail 2 6 2 4" xfId="17818"/>
    <cellStyle name="RowTitles-Detail 2 6 3" xfId="11058"/>
    <cellStyle name="RowTitles-Detail 2 6 3 2" xfId="15785"/>
    <cellStyle name="RowTitles-Detail 2 6 3 3" xfId="17820"/>
    <cellStyle name="RowTitles-Detail 2 6 4" xfId="15782"/>
    <cellStyle name="RowTitles-Detail 2 6 5" xfId="17817"/>
    <cellStyle name="RowTitles-Detail 2 7" xfId="11059"/>
    <cellStyle name="RowTitles-Detail 2 7 2" xfId="11060"/>
    <cellStyle name="RowTitles-Detail 2 7 2 2" xfId="15787"/>
    <cellStyle name="RowTitles-Detail 2 7 2 3" xfId="17822"/>
    <cellStyle name="RowTitles-Detail 2 7 3" xfId="15786"/>
    <cellStyle name="RowTitles-Detail 2 7 4" xfId="17821"/>
    <cellStyle name="RowTitles-Detail 2 8" xfId="11061"/>
    <cellStyle name="RowTitles-Detail 2 8 2" xfId="15788"/>
    <cellStyle name="RowTitles-Detail 2 8 3" xfId="17823"/>
    <cellStyle name="RowTitles-Detail 2 9" xfId="15645"/>
    <cellStyle name="RowTitles-Detail 3" xfId="11062"/>
    <cellStyle name="RowTitles-Detail 3 2" xfId="11063"/>
    <cellStyle name="RowTitles-Detail 3 2 2" xfId="11064"/>
    <cellStyle name="RowTitles-Detail 3 2 2 2" xfId="11065"/>
    <cellStyle name="RowTitles-Detail 3 2 2 2 2" xfId="15792"/>
    <cellStyle name="RowTitles-Detail 3 2 2 2 3" xfId="17827"/>
    <cellStyle name="RowTitles-Detail 3 2 2 3" xfId="15791"/>
    <cellStyle name="RowTitles-Detail 3 2 2 4" xfId="17826"/>
    <cellStyle name="RowTitles-Detail 3 2 3" xfId="11066"/>
    <cellStyle name="RowTitles-Detail 3 2 3 2" xfId="15793"/>
    <cellStyle name="RowTitles-Detail 3 2 3 3" xfId="17828"/>
    <cellStyle name="RowTitles-Detail 3 2 4" xfId="15790"/>
    <cellStyle name="RowTitles-Detail 3 2 5" xfId="17825"/>
    <cellStyle name="RowTitles-Detail 3 3" xfId="11067"/>
    <cellStyle name="RowTitles-Detail 3 3 2" xfId="11068"/>
    <cellStyle name="RowTitles-Detail 3 3 2 2" xfId="15795"/>
    <cellStyle name="RowTitles-Detail 3 3 2 3" xfId="17830"/>
    <cellStyle name="RowTitles-Detail 3 3 3" xfId="15794"/>
    <cellStyle name="RowTitles-Detail 3 3 4" xfId="17829"/>
    <cellStyle name="RowTitles-Detail 3 4" xfId="11069"/>
    <cellStyle name="RowTitles-Detail 3 4 2" xfId="15796"/>
    <cellStyle name="RowTitles-Detail 3 4 3" xfId="17831"/>
    <cellStyle name="RowTitles-Detail 3 5" xfId="15789"/>
    <cellStyle name="RowTitles-Detail 3 6" xfId="17824"/>
    <cellStyle name="RowTitles-Detail 4" xfId="11070"/>
    <cellStyle name="RowTitles-Detail 4 2" xfId="11071"/>
    <cellStyle name="RowTitles-Detail 4 2 2" xfId="11072"/>
    <cellStyle name="RowTitles-Detail 4 2 2 2" xfId="15799"/>
    <cellStyle name="RowTitles-Detail 4 2 2 3" xfId="17834"/>
    <cellStyle name="RowTitles-Detail 4 2 3" xfId="15798"/>
    <cellStyle name="RowTitles-Detail 4 2 4" xfId="17833"/>
    <cellStyle name="RowTitles-Detail 4 3" xfId="11073"/>
    <cellStyle name="RowTitles-Detail 4 3 2" xfId="15800"/>
    <cellStyle name="RowTitles-Detail 4 3 3" xfId="17835"/>
    <cellStyle name="RowTitles-Detail 4 4" xfId="15797"/>
    <cellStyle name="RowTitles-Detail 4 5" xfId="17832"/>
    <cellStyle name="RowTitles-Detail 5" xfId="11074"/>
    <cellStyle name="RowTitles-Detail 5 2" xfId="11075"/>
    <cellStyle name="RowTitles-Detail 5 2 2" xfId="15802"/>
    <cellStyle name="RowTitles-Detail 5 2 3" xfId="17837"/>
    <cellStyle name="RowTitles-Detail 5 3" xfId="15801"/>
    <cellStyle name="RowTitles-Detail 5 4" xfId="17836"/>
    <cellStyle name="RowTitles-Detail 6" xfId="11076"/>
    <cellStyle name="RowTitles-Detail 6 2" xfId="15803"/>
    <cellStyle name="RowTitles-Detail 6 3" xfId="17838"/>
    <cellStyle name="RowTitles-Detail 7" xfId="15644"/>
    <cellStyle name="RowTitles-Detail 8" xfId="17679"/>
    <cellStyle name="RowTitles-Detail 9" xfId="10917"/>
    <cellStyle name="RowTitles-Detail_T_B1.2" xfId="963"/>
    <cellStyle name="Selittävä teksti" xfId="2614"/>
    <cellStyle name="semestre" xfId="964"/>
    <cellStyle name="Snorm" xfId="2672"/>
    <cellStyle name="socxn" xfId="2673"/>
    <cellStyle name="Spolu" xfId="18" builtinId="25" customBuiltin="1"/>
    <cellStyle name="Spolu 2" xfId="990"/>
    <cellStyle name="Spolu 3" xfId="2691"/>
    <cellStyle name="ss24" xfId="795"/>
    <cellStyle name="Standaard_Blad1" xfId="631"/>
    <cellStyle name="Standard 2" xfId="52"/>
    <cellStyle name="Standard 2 2" xfId="54"/>
    <cellStyle name="Standard_DIAGRAM" xfId="632"/>
    <cellStyle name="Sub-titles" xfId="633"/>
    <cellStyle name="Sub-titles 2" xfId="11078"/>
    <cellStyle name="Sub-titles 3" xfId="11077"/>
    <cellStyle name="Sub-titles Cols" xfId="634"/>
    <cellStyle name="Sub-titles Cols 2" xfId="11080"/>
    <cellStyle name="Sub-titles Cols 3" xfId="11079"/>
    <cellStyle name="Sub-titles rows" xfId="635"/>
    <cellStyle name="Sub-titles rows 2" xfId="11082"/>
    <cellStyle name="Sub-titles rows 3" xfId="11081"/>
    <cellStyle name="Syöttö" xfId="2615"/>
    <cellStyle name="Table No." xfId="636"/>
    <cellStyle name="Table No. 2" xfId="11084"/>
    <cellStyle name="Table No. 3" xfId="11083"/>
    <cellStyle name="Table Title" xfId="637"/>
    <cellStyle name="Table Title 2" xfId="11086"/>
    <cellStyle name="Table Title 3" xfId="11085"/>
    <cellStyle name="table_body" xfId="2727"/>
    <cellStyle name="Tarkistussolu" xfId="2616"/>
    <cellStyle name="temp" xfId="638"/>
    <cellStyle name="tête chapitre" xfId="965"/>
    <cellStyle name="tête chapitre 2" xfId="11088"/>
    <cellStyle name="tête chapitre 3" xfId="11087"/>
    <cellStyle name="TEXT" xfId="966"/>
    <cellStyle name="TEXT 2" xfId="11090"/>
    <cellStyle name="TEXT 3" xfId="11089"/>
    <cellStyle name="Text upozornenia" xfId="15" builtinId="11" customBuiltin="1"/>
    <cellStyle name="Text upozornenia 2" xfId="987"/>
    <cellStyle name="Text upozornenia 3" xfId="2689"/>
    <cellStyle name="Title 2" xfId="639"/>
    <cellStyle name="Title 2 2" xfId="2617"/>
    <cellStyle name="Title 3" xfId="2618"/>
    <cellStyle name="Title 4" xfId="2619"/>
    <cellStyle name="Title 5" xfId="2620"/>
    <cellStyle name="title1" xfId="640"/>
    <cellStyle name="Titles" xfId="641"/>
    <cellStyle name="Titles 2" xfId="11092"/>
    <cellStyle name="Titles 3" xfId="11091"/>
    <cellStyle name="titre" xfId="967"/>
    <cellStyle name="titre 2" xfId="11094"/>
    <cellStyle name="titre 3" xfId="11093"/>
    <cellStyle name="Titul" xfId="2" builtinId="15" customBuiltin="1"/>
    <cellStyle name="Titul 2" xfId="974"/>
    <cellStyle name="Titul 3" xfId="2676"/>
    <cellStyle name="Total 2" xfId="642"/>
    <cellStyle name="Total 2 2" xfId="2621"/>
    <cellStyle name="Total 3" xfId="2622"/>
    <cellStyle name="Total 4" xfId="2623"/>
    <cellStyle name="Total 5" xfId="2624"/>
    <cellStyle name="Tulostus" xfId="2625"/>
    <cellStyle name="Tusental (0)_Blad2" xfId="643"/>
    <cellStyle name="Tusental 2" xfId="644"/>
    <cellStyle name="Tusental 3" xfId="645"/>
    <cellStyle name="Tusental 3 2" xfId="720"/>
    <cellStyle name="Tusental 3 3" xfId="11095"/>
    <cellStyle name="Tusental_Blad2" xfId="646"/>
    <cellStyle name="Uwaga 2" xfId="647"/>
    <cellStyle name="Uwaga 2 2" xfId="721"/>
    <cellStyle name="Uwaga 2 2 2" xfId="11098"/>
    <cellStyle name="Uwaga 2 2 3" xfId="11097"/>
    <cellStyle name="Uwaga 2 3" xfId="11099"/>
    <cellStyle name="Uwaga 2 3 2" xfId="11100"/>
    <cellStyle name="Uwaga 2 4" xfId="11101"/>
    <cellStyle name="Uwaga 2 5" xfId="11096"/>
    <cellStyle name="Valuta (0)_Blad2" xfId="648"/>
    <cellStyle name="Valuta_Blad2" xfId="649"/>
    <cellStyle name="Varoitusteksti" xfId="2626"/>
    <cellStyle name="Vstup" xfId="10" builtinId="20" customBuiltin="1"/>
    <cellStyle name="Vstup 2" xfId="982"/>
    <cellStyle name="Vstup 3" xfId="2684"/>
    <cellStyle name="Výpočet" xfId="12" builtinId="22" customBuiltin="1"/>
    <cellStyle name="Výpočet 2" xfId="984"/>
    <cellStyle name="Výpočet 3" xfId="2686"/>
    <cellStyle name="Výstup" xfId="11" builtinId="21" customBuiltin="1"/>
    <cellStyle name="Výstup 2" xfId="983"/>
    <cellStyle name="Výstup 3" xfId="2685"/>
    <cellStyle name="Vysvetľujúci text" xfId="17" builtinId="53" customBuiltin="1"/>
    <cellStyle name="Vysvetľujúci text 2" xfId="989"/>
    <cellStyle name="Vysvetľujúci text 3" xfId="2690"/>
    <cellStyle name="Warning Text 2" xfId="652"/>
    <cellStyle name="Warning Text 2 2" xfId="2627"/>
    <cellStyle name="Warning Text 3" xfId="2628"/>
    <cellStyle name="Warning Text 4" xfId="2629"/>
    <cellStyle name="Warning Text 5" xfId="2630"/>
    <cellStyle name="Währung [0]_DIAGRAM" xfId="650"/>
    <cellStyle name="Währung_DIAGRAM" xfId="651"/>
    <cellStyle name="Wrapped" xfId="968"/>
    <cellStyle name="Zlá" xfId="8" builtinId="27" customBuiltin="1"/>
    <cellStyle name="Zlá 2" xfId="980"/>
    <cellStyle name="Zlá 3" xfId="2682"/>
    <cellStyle name="Zvýraznenie1" xfId="19" builtinId="29" customBuiltin="1"/>
    <cellStyle name="Zvýraznenie1 2" xfId="991"/>
    <cellStyle name="Zvýraznenie1 3" xfId="2692"/>
    <cellStyle name="Zvýraznenie2" xfId="23" builtinId="33" customBuiltin="1"/>
    <cellStyle name="Zvýraznenie2 2" xfId="995"/>
    <cellStyle name="Zvýraznenie2 3" xfId="2696"/>
    <cellStyle name="Zvýraznenie3" xfId="27" builtinId="37" customBuiltin="1"/>
    <cellStyle name="Zvýraznenie3 2" xfId="999"/>
    <cellStyle name="Zvýraznenie3 3" xfId="2700"/>
    <cellStyle name="Zvýraznenie4" xfId="31" builtinId="41" customBuiltin="1"/>
    <cellStyle name="Zvýraznenie4 2" xfId="1003"/>
    <cellStyle name="Zvýraznenie4 3" xfId="2704"/>
    <cellStyle name="Zvýraznenie5" xfId="35" builtinId="45" customBuiltin="1"/>
    <cellStyle name="Zvýraznenie5 2" xfId="1007"/>
    <cellStyle name="Zvýraznenie5 3" xfId="2708"/>
    <cellStyle name="Zvýraznenie6" xfId="39" builtinId="49" customBuiltin="1"/>
    <cellStyle name="Zvýraznenie6 2" xfId="1011"/>
    <cellStyle name="Zvýraznenie6 3" xfId="2712"/>
    <cellStyle name="アクセント 1" xfId="2631"/>
    <cellStyle name="アクセント 2" xfId="2632"/>
    <cellStyle name="アクセント 3" xfId="2633"/>
    <cellStyle name="アクセント 4" xfId="2634"/>
    <cellStyle name="アクセント 5" xfId="2635"/>
    <cellStyle name="アクセント 6" xfId="2636"/>
    <cellStyle name="タイトル" xfId="2637"/>
    <cellStyle name="チェック セル" xfId="2638"/>
    <cellStyle name="どちらでもない" xfId="2639"/>
    <cellStyle name="メモ" xfId="2640"/>
    <cellStyle name="リンク セル" xfId="2641"/>
    <cellStyle name="쉼표 2" xfId="659"/>
    <cellStyle name="표준_T_A8(통계청_검증결과)" xfId="653"/>
    <cellStyle name="入力" xfId="2642"/>
    <cellStyle name="出力" xfId="2643"/>
    <cellStyle name="常规_B2.3" xfId="11102"/>
    <cellStyle name="悪い" xfId="2644"/>
    <cellStyle name="標準_②Ｂ分類事項一覧（英語）" xfId="2674"/>
    <cellStyle name="良い" xfId="2645"/>
    <cellStyle name="見出し 1" xfId="2646"/>
    <cellStyle name="見出し 2" xfId="2647"/>
    <cellStyle name="見出し 3" xfId="2648"/>
    <cellStyle name="見出し 4" xfId="2649"/>
    <cellStyle name="計算" xfId="2650"/>
    <cellStyle name="説明文" xfId="2651"/>
    <cellStyle name="警告文" xfId="2652"/>
    <cellStyle name="集計" xfId="2653"/>
  </cellStyles>
  <dxfs count="41">
    <dxf>
      <fill>
        <patternFill>
          <bgColor rgb="FFFF66FF"/>
        </patternFill>
      </fill>
    </dxf>
    <dxf>
      <fill>
        <patternFill>
          <bgColor rgb="FF92D050"/>
        </patternFill>
      </fill>
    </dxf>
    <dxf>
      <fill>
        <patternFill>
          <bgColor rgb="FFFF66FF"/>
        </patternFill>
      </fill>
    </dxf>
    <dxf>
      <fill>
        <patternFill>
          <bgColor rgb="FFFF66FF"/>
        </patternFill>
      </fill>
    </dxf>
    <dxf>
      <font>
        <b/>
        <i val="0"/>
      </font>
    </dxf>
    <dxf>
      <font>
        <b/>
        <i val="0"/>
      </font>
    </dxf>
    <dxf>
      <font>
        <b/>
        <i val="0"/>
      </font>
    </dxf>
    <dxf>
      <font>
        <b/>
        <i val="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A3E7FF"/>
      <color rgb="FF2C9ADC"/>
      <color rgb="FFD1F3FF"/>
      <color rgb="FF99CCFF"/>
      <color rgb="FF4D23E5"/>
      <color rgb="FF238DC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209341887819573E-2"/>
          <c:y val="4.2759961127308101E-2"/>
          <c:w val="0.91336930105958991"/>
          <c:h val="0.8640557685391369"/>
        </c:manualLayout>
      </c:layout>
      <c:barChart>
        <c:barDir val="col"/>
        <c:grouping val="clustered"/>
        <c:varyColors val="0"/>
        <c:ser>
          <c:idx val="0"/>
          <c:order val="0"/>
          <c:spPr>
            <a:solidFill>
              <a:srgbClr val="2C9ADC"/>
            </a:solidFill>
          </c:spPr>
          <c:invertIfNegative val="0"/>
          <c:cat>
            <c:strRef>
              <c:f>'Tabuľky a grafy'!$A$89:$A$99</c:f>
              <c:strCache>
                <c:ptCount val="11"/>
                <c:pt idx="0">
                  <c:v>Základné školstvo </c:v>
                </c:pt>
                <c:pt idx="1">
                  <c:v>Zdravie</c:v>
                </c:pt>
                <c:pt idx="2">
                  <c:v>Trh práce</c:v>
                </c:pt>
                <c:pt idx="3">
                  <c:v>Kvalita výskumu a VŠ</c:v>
                </c:pt>
                <c:pt idx="4">
                  <c:v>Podnikateľské prostredie</c:v>
                </c:pt>
                <c:pt idx="5">
                  <c:v>Príjem a bohatstvo</c:v>
                </c:pt>
                <c:pt idx="6">
                  <c:v>Environmentálna udržateľnosť</c:v>
                </c:pt>
                <c:pt idx="7">
                  <c:v>Bezpečnosť</c:v>
                </c:pt>
                <c:pt idx="8">
                  <c:v>Inovačná výkonnosť</c:v>
                </c:pt>
                <c:pt idx="9">
                  <c:v>Fiškálna udržateľnosť</c:v>
                </c:pt>
                <c:pt idx="10">
                  <c:v>Príjmové nerovnosti</c:v>
                </c:pt>
              </c:strCache>
            </c:strRef>
          </c:cat>
          <c:val>
            <c:numRef>
              <c:f>'Tabuľky a grafy'!$B$89:$B$99</c:f>
              <c:numCache>
                <c:formatCode>0.00</c:formatCode>
                <c:ptCount val="11"/>
                <c:pt idx="0">
                  <c:v>-1.1200000000000001</c:v>
                </c:pt>
                <c:pt idx="1">
                  <c:v>-1.03</c:v>
                </c:pt>
                <c:pt idx="2">
                  <c:v>-0.72</c:v>
                </c:pt>
                <c:pt idx="3">
                  <c:v>-0.71</c:v>
                </c:pt>
                <c:pt idx="4">
                  <c:v>-0.54</c:v>
                </c:pt>
                <c:pt idx="5">
                  <c:v>-0.52</c:v>
                </c:pt>
                <c:pt idx="6">
                  <c:v>-0.42</c:v>
                </c:pt>
                <c:pt idx="7">
                  <c:v>-0.39</c:v>
                </c:pt>
                <c:pt idx="8">
                  <c:v>-0.2</c:v>
                </c:pt>
                <c:pt idx="9">
                  <c:v>-7.0000000000000007E-2</c:v>
                </c:pt>
                <c:pt idx="10">
                  <c:v>1.25</c:v>
                </c:pt>
              </c:numCache>
            </c:numRef>
          </c:val>
        </c:ser>
        <c:dLbls>
          <c:showLegendKey val="0"/>
          <c:showVal val="0"/>
          <c:showCatName val="0"/>
          <c:showSerName val="0"/>
          <c:showPercent val="0"/>
          <c:showBubbleSize val="0"/>
        </c:dLbls>
        <c:gapWidth val="150"/>
        <c:axId val="315526512"/>
        <c:axId val="315526904"/>
      </c:barChart>
      <c:catAx>
        <c:axId val="315526512"/>
        <c:scaling>
          <c:orientation val="minMax"/>
        </c:scaling>
        <c:delete val="0"/>
        <c:axPos val="b"/>
        <c:numFmt formatCode="General" sourceLinked="1"/>
        <c:majorTickMark val="in"/>
        <c:minorTickMark val="out"/>
        <c:tickLblPos val="low"/>
        <c:crossAx val="315526904"/>
        <c:crosses val="autoZero"/>
        <c:auto val="1"/>
        <c:lblAlgn val="ctr"/>
        <c:lblOffset val="100"/>
        <c:noMultiLvlLbl val="0"/>
      </c:catAx>
      <c:valAx>
        <c:axId val="31552690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315526512"/>
        <c:crosses val="autoZero"/>
        <c:crossBetween val="between"/>
      </c:valAx>
    </c:plotArea>
    <c:plotVisOnly val="1"/>
    <c:dispBlanksAs val="gap"/>
    <c:showDLblsOverMax val="0"/>
  </c:chart>
  <c:spPr>
    <a:ln>
      <a:noFill/>
    </a:ln>
  </c:spPr>
  <c:txPr>
    <a:bodyPr/>
    <a:lstStyle/>
    <a:p>
      <a:pPr>
        <a:defRPr sz="800">
          <a:solidFill>
            <a:sysClr val="windowText" lastClr="000000"/>
          </a:solidFill>
          <a:latin typeface="Arial Narrow"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209341887819573E-2"/>
          <c:y val="4.2759961127308101E-2"/>
          <c:w val="0.91336930105958991"/>
          <c:h val="0.8640557685391369"/>
        </c:manualLayout>
      </c:layout>
      <c:barChart>
        <c:barDir val="col"/>
        <c:grouping val="clustered"/>
        <c:varyColors val="0"/>
        <c:ser>
          <c:idx val="0"/>
          <c:order val="0"/>
          <c:spPr>
            <a:solidFill>
              <a:srgbClr val="2C9ADC"/>
            </a:solidFill>
          </c:spPr>
          <c:invertIfNegative val="0"/>
          <c:dPt>
            <c:idx val="0"/>
            <c:invertIfNegative val="0"/>
            <c:bubble3D val="0"/>
          </c:dPt>
          <c:dPt>
            <c:idx val="1"/>
            <c:invertIfNegative val="0"/>
            <c:bubble3D val="0"/>
          </c:dPt>
          <c:dPt>
            <c:idx val="2"/>
            <c:invertIfNegative val="0"/>
            <c:bubble3D val="0"/>
          </c:dPt>
          <c:cat>
            <c:strRef>
              <c:f>'Tabuľky a grafy'!$A$104:$A$115</c:f>
              <c:strCache>
                <c:ptCount val="11"/>
                <c:pt idx="0">
                  <c:v>Primary education</c:v>
                </c:pt>
                <c:pt idx="1">
                  <c:v>Health</c:v>
                </c:pt>
                <c:pt idx="2">
                  <c:v>Labor Market</c:v>
                </c:pt>
                <c:pt idx="3">
                  <c:v>R&amp;D and universities</c:v>
                </c:pt>
                <c:pt idx="4">
                  <c:v>Business environment</c:v>
                </c:pt>
                <c:pt idx="5">
                  <c:v>Wealth</c:v>
                </c:pt>
                <c:pt idx="6">
                  <c:v>Environment</c:v>
                </c:pt>
                <c:pt idx="7">
                  <c:v>Safety</c:v>
                </c:pt>
                <c:pt idx="8">
                  <c:v>Innovation</c:v>
                </c:pt>
                <c:pt idx="9">
                  <c:v>Fiscal sustainability</c:v>
                </c:pt>
                <c:pt idx="10">
                  <c:v>Inequality</c:v>
                </c:pt>
              </c:strCache>
            </c:strRef>
          </c:cat>
          <c:val>
            <c:numRef>
              <c:f>'Tabuľky a grafy'!$B$104:$B$115</c:f>
              <c:numCache>
                <c:formatCode>0.00</c:formatCode>
                <c:ptCount val="12"/>
                <c:pt idx="0">
                  <c:v>-1.1200000000000001</c:v>
                </c:pt>
                <c:pt idx="1">
                  <c:v>-1.03</c:v>
                </c:pt>
                <c:pt idx="2">
                  <c:v>-0.72</c:v>
                </c:pt>
                <c:pt idx="3">
                  <c:v>-0.71</c:v>
                </c:pt>
                <c:pt idx="4">
                  <c:v>-0.54</c:v>
                </c:pt>
                <c:pt idx="5">
                  <c:v>-0.52</c:v>
                </c:pt>
                <c:pt idx="6">
                  <c:v>-0.42</c:v>
                </c:pt>
                <c:pt idx="7">
                  <c:v>-0.39</c:v>
                </c:pt>
                <c:pt idx="8">
                  <c:v>-0.2</c:v>
                </c:pt>
                <c:pt idx="9">
                  <c:v>-7.0000000000000007E-2</c:v>
                </c:pt>
                <c:pt idx="10">
                  <c:v>1.25</c:v>
                </c:pt>
              </c:numCache>
            </c:numRef>
          </c:val>
        </c:ser>
        <c:dLbls>
          <c:showLegendKey val="0"/>
          <c:showVal val="0"/>
          <c:showCatName val="0"/>
          <c:showSerName val="0"/>
          <c:showPercent val="0"/>
          <c:showBubbleSize val="0"/>
        </c:dLbls>
        <c:gapWidth val="150"/>
        <c:axId val="315527688"/>
        <c:axId val="315528080"/>
      </c:barChart>
      <c:catAx>
        <c:axId val="315527688"/>
        <c:scaling>
          <c:orientation val="minMax"/>
        </c:scaling>
        <c:delete val="0"/>
        <c:axPos val="b"/>
        <c:numFmt formatCode="General" sourceLinked="1"/>
        <c:majorTickMark val="in"/>
        <c:minorTickMark val="out"/>
        <c:tickLblPos val="low"/>
        <c:txPr>
          <a:bodyPr/>
          <a:lstStyle/>
          <a:p>
            <a:pPr>
              <a:defRPr sz="800"/>
            </a:pPr>
            <a:endParaRPr lang="sk-SK"/>
          </a:p>
        </c:txPr>
        <c:crossAx val="315528080"/>
        <c:crosses val="autoZero"/>
        <c:auto val="1"/>
        <c:lblAlgn val="ctr"/>
        <c:lblOffset val="100"/>
        <c:noMultiLvlLbl val="0"/>
      </c:catAx>
      <c:valAx>
        <c:axId val="315528080"/>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a:lstStyle/>
          <a:p>
            <a:pPr>
              <a:defRPr sz="900"/>
            </a:pPr>
            <a:endParaRPr lang="sk-SK"/>
          </a:p>
        </c:txPr>
        <c:crossAx val="315527688"/>
        <c:crosses val="autoZero"/>
        <c:crossBetween val="between"/>
      </c:valAx>
    </c:plotArea>
    <c:plotVisOnly val="1"/>
    <c:dispBlanksAs val="gap"/>
    <c:showDLblsOverMax val="0"/>
  </c:chart>
  <c:spPr>
    <a:ln>
      <a:noFill/>
    </a:ln>
  </c:spPr>
  <c:txPr>
    <a:bodyPr/>
    <a:lstStyle/>
    <a:p>
      <a:pPr>
        <a:defRPr>
          <a:latin typeface="Arial Narrow"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1044937694502"/>
          <c:y val="4.7863781707946515E-2"/>
          <c:w val="0.79703545562230949"/>
          <c:h val="0.78478004817403246"/>
        </c:manualLayout>
      </c:layout>
      <c:scatterChart>
        <c:scatterStyle val="lineMarker"/>
        <c:varyColors val="0"/>
        <c:ser>
          <c:idx val="0"/>
          <c:order val="0"/>
          <c:spPr>
            <a:ln w="28575" cap="rnd">
              <a:noFill/>
              <a:round/>
            </a:ln>
            <a:effectLst/>
          </c:spPr>
          <c:marker>
            <c:symbol val="diamond"/>
            <c:size val="5"/>
            <c:spPr>
              <a:solidFill>
                <a:srgbClr val="2C9ADC"/>
              </a:solidFill>
              <a:ln w="9525">
                <a:solidFill>
                  <a:schemeClr val="tx1"/>
                </a:solidFill>
              </a:ln>
              <a:effectLst/>
            </c:spPr>
          </c:marker>
          <c:dPt>
            <c:idx val="15"/>
            <c:marker>
              <c:symbol val="diamond"/>
              <c:size val="5"/>
              <c:spPr>
                <a:solidFill>
                  <a:srgbClr val="2C9ADC"/>
                </a:solidFill>
                <a:ln w="9525">
                  <a:solidFill>
                    <a:schemeClr val="tx1"/>
                  </a:solidFill>
                </a:ln>
                <a:effectLst/>
              </c:spPr>
            </c:marker>
            <c:bubble3D val="0"/>
          </c:dPt>
          <c:dPt>
            <c:idx val="16"/>
            <c:marker>
              <c:symbol val="diamond"/>
              <c:size val="5"/>
              <c:spPr>
                <a:solidFill>
                  <a:srgbClr val="2C9ADC"/>
                </a:solidFill>
                <a:ln w="9525">
                  <a:solidFill>
                    <a:schemeClr val="tx1"/>
                  </a:solidFill>
                </a:ln>
                <a:effectLst/>
              </c:spPr>
            </c:marker>
            <c:bubble3D val="0"/>
          </c:dPt>
          <c:dPt>
            <c:idx val="17"/>
            <c:marker>
              <c:symbol val="diamond"/>
              <c:size val="5"/>
              <c:spPr>
                <a:solidFill>
                  <a:srgbClr val="FF0000"/>
                </a:solidFill>
                <a:ln w="9525">
                  <a:solidFill>
                    <a:schemeClr val="tx1"/>
                  </a:solidFill>
                </a:ln>
                <a:effectLst/>
              </c:spPr>
            </c:marker>
            <c:bubble3D val="0"/>
          </c:dPt>
          <c:dPt>
            <c:idx val="23"/>
            <c:marker>
              <c:symbol val="diamond"/>
              <c:size val="5"/>
              <c:spPr>
                <a:solidFill>
                  <a:srgbClr val="2C9ADC"/>
                </a:solidFill>
                <a:ln w="9525">
                  <a:solidFill>
                    <a:schemeClr val="tx1"/>
                  </a:solidFill>
                </a:ln>
                <a:effectLst/>
              </c:spPr>
            </c:marker>
            <c:bubble3D val="0"/>
          </c:dPt>
          <c:dPt>
            <c:idx val="55"/>
            <c:marker>
              <c:symbol val="diamond"/>
              <c:size val="5"/>
              <c:spPr>
                <a:solidFill>
                  <a:srgbClr val="2C9ADC"/>
                </a:solidFill>
                <a:ln w="9525">
                  <a:solidFill>
                    <a:schemeClr val="tx1"/>
                  </a:solidFill>
                </a:ln>
                <a:effectLst/>
              </c:spPr>
            </c:marker>
            <c:bubble3D val="0"/>
          </c:dPt>
          <c:dPt>
            <c:idx val="56"/>
            <c:marker>
              <c:symbol val="diamond"/>
              <c:size val="5"/>
              <c:spPr>
                <a:solidFill>
                  <a:srgbClr val="2C9ADC"/>
                </a:solidFill>
                <a:ln w="9525">
                  <a:solidFill>
                    <a:schemeClr val="tx1"/>
                  </a:solidFill>
                </a:ln>
                <a:effectLst/>
              </c:spPr>
            </c:marker>
            <c:bubble3D val="0"/>
          </c:dPt>
          <c:dPt>
            <c:idx val="59"/>
            <c:marker>
              <c:symbol val="diamond"/>
              <c:size val="5"/>
              <c:spPr>
                <a:solidFill>
                  <a:srgbClr val="2C9ADC"/>
                </a:solidFill>
                <a:ln w="9525">
                  <a:solidFill>
                    <a:schemeClr val="tx1"/>
                  </a:solidFill>
                </a:ln>
                <a:effectLst/>
              </c:spPr>
            </c:marker>
            <c:bubble3D val="0"/>
          </c:dPt>
          <c:dPt>
            <c:idx val="60"/>
            <c:marker>
              <c:symbol val="diamond"/>
              <c:size val="5"/>
              <c:spPr>
                <a:solidFill>
                  <a:srgbClr val="FF0000"/>
                </a:solidFill>
                <a:ln w="9525">
                  <a:solidFill>
                    <a:schemeClr val="tx1"/>
                  </a:solidFill>
                </a:ln>
                <a:effectLst/>
              </c:spPr>
            </c:marker>
            <c:bubble3D val="0"/>
          </c:dPt>
          <c:dPt>
            <c:idx val="61"/>
            <c:marker>
              <c:symbol val="diamond"/>
              <c:size val="5"/>
              <c:spPr>
                <a:solidFill>
                  <a:srgbClr val="2C9ADC"/>
                </a:solidFill>
                <a:ln w="9525">
                  <a:solidFill>
                    <a:schemeClr val="tx1"/>
                  </a:solidFill>
                </a:ln>
                <a:effectLst/>
              </c:spPr>
            </c:marker>
            <c:bubble3D val="0"/>
          </c:dPt>
          <c:dPt>
            <c:idx val="70"/>
            <c:marker>
              <c:symbol val="diamond"/>
              <c:size val="5"/>
              <c:spPr>
                <a:solidFill>
                  <a:srgbClr val="2C9ADC"/>
                </a:solidFill>
                <a:ln w="9525">
                  <a:solidFill>
                    <a:schemeClr val="tx1"/>
                  </a:solidFill>
                </a:ln>
                <a:effectLst/>
              </c:spPr>
            </c:marker>
            <c:bubble3D val="0"/>
          </c:dPt>
          <c:dPt>
            <c:idx val="74"/>
            <c:marker>
              <c:symbol val="diamond"/>
              <c:size val="5"/>
              <c:spPr>
                <a:solidFill>
                  <a:srgbClr val="FF0000"/>
                </a:solidFill>
                <a:ln w="9525">
                  <a:solidFill>
                    <a:schemeClr val="tx1"/>
                  </a:solidFill>
                </a:ln>
                <a:effectLst/>
              </c:spPr>
            </c:marker>
            <c:bubble3D val="0"/>
          </c:dPt>
          <c:dPt>
            <c:idx val="76"/>
            <c:marker>
              <c:symbol val="diamond"/>
              <c:size val="5"/>
              <c:spPr>
                <a:solidFill>
                  <a:srgbClr val="2C9ADC"/>
                </a:solidFill>
                <a:ln w="9525">
                  <a:solidFill>
                    <a:schemeClr val="tx1"/>
                  </a:solidFill>
                </a:ln>
                <a:effectLst/>
              </c:spPr>
            </c:marker>
            <c:bubble3D val="0"/>
          </c:dPt>
          <c:dPt>
            <c:idx val="77"/>
            <c:marker>
              <c:symbol val="diamond"/>
              <c:size val="5"/>
              <c:spPr>
                <a:solidFill>
                  <a:srgbClr val="2C9ADC"/>
                </a:solidFill>
                <a:ln w="9525">
                  <a:solidFill>
                    <a:schemeClr val="tx1"/>
                  </a:solidFill>
                </a:ln>
                <a:effectLst/>
              </c:spPr>
            </c:marker>
            <c:bubble3D val="0"/>
          </c:dPt>
          <c:xVal>
            <c:numRef>
              <c:f>('Tabuľky a grafy'!$B$2:$B$23,'Tabuľky a grafy'!$B$26:$B$43,'Tabuľky a grafy'!$B$46:$B$85)</c:f>
              <c:numCache>
                <c:formatCode>0.00</c:formatCode>
                <c:ptCount val="80"/>
                <c:pt idx="0">
                  <c:v>-0.54467313769200698</c:v>
                </c:pt>
                <c:pt idx="1">
                  <c:v>-0.54467313769200698</c:v>
                </c:pt>
                <c:pt idx="2">
                  <c:v>-0.54467313769200698</c:v>
                </c:pt>
                <c:pt idx="3">
                  <c:v>-0.54467313769200698</c:v>
                </c:pt>
                <c:pt idx="4">
                  <c:v>-0.54467313769200698</c:v>
                </c:pt>
                <c:pt idx="5">
                  <c:v>-0.54467313769200698</c:v>
                </c:pt>
                <c:pt idx="6">
                  <c:v>-0.54467313769200698</c:v>
                </c:pt>
                <c:pt idx="7">
                  <c:v>-0.54467313769200698</c:v>
                </c:pt>
                <c:pt idx="8">
                  <c:v>-0.54467313769200698</c:v>
                </c:pt>
                <c:pt idx="9">
                  <c:v>-0.54467313769200698</c:v>
                </c:pt>
                <c:pt idx="10">
                  <c:v>-0.54467313769200698</c:v>
                </c:pt>
                <c:pt idx="11">
                  <c:v>-0.19608995803285015</c:v>
                </c:pt>
                <c:pt idx="12">
                  <c:v>-0.19608995803285015</c:v>
                </c:pt>
                <c:pt idx="13">
                  <c:v>-0.70630121955497593</c:v>
                </c:pt>
                <c:pt idx="14">
                  <c:v>-0.70630121955497593</c:v>
                </c:pt>
                <c:pt idx="15">
                  <c:v>-0.70630121955497593</c:v>
                </c:pt>
                <c:pt idx="16">
                  <c:v>-1.1178533993257116</c:v>
                </c:pt>
                <c:pt idx="17">
                  <c:v>-1.1178533993257116</c:v>
                </c:pt>
                <c:pt idx="18">
                  <c:v>-1.1178533993257116</c:v>
                </c:pt>
                <c:pt idx="19">
                  <c:v>-1.1178533993257116</c:v>
                </c:pt>
                <c:pt idx="20">
                  <c:v>-1.1178533993257116</c:v>
                </c:pt>
                <c:pt idx="21">
                  <c:v>-1.1178533993257116</c:v>
                </c:pt>
                <c:pt idx="22">
                  <c:v>-6.5498872528002267E-2</c:v>
                </c:pt>
                <c:pt idx="23">
                  <c:v>-6.5498872528002267E-2</c:v>
                </c:pt>
                <c:pt idx="24">
                  <c:v>-6.5498872528002267E-2</c:v>
                </c:pt>
                <c:pt idx="25">
                  <c:v>-6.5498872528002267E-2</c:v>
                </c:pt>
                <c:pt idx="26">
                  <c:v>-6.5498872528002267E-2</c:v>
                </c:pt>
                <c:pt idx="27">
                  <c:v>1.2538524444882924</c:v>
                </c:pt>
                <c:pt idx="28">
                  <c:v>1.2538524444882924</c:v>
                </c:pt>
                <c:pt idx="29">
                  <c:v>1.2538524444882924</c:v>
                </c:pt>
                <c:pt idx="30">
                  <c:v>1.2538524444882924</c:v>
                </c:pt>
                <c:pt idx="31">
                  <c:v>1.2538524444882924</c:v>
                </c:pt>
                <c:pt idx="32">
                  <c:v>-0.41673321431035282</c:v>
                </c:pt>
                <c:pt idx="33">
                  <c:v>-0.41673321431035282</c:v>
                </c:pt>
                <c:pt idx="34">
                  <c:v>-0.41673321431035282</c:v>
                </c:pt>
                <c:pt idx="35">
                  <c:v>-0.41673321431035282</c:v>
                </c:pt>
                <c:pt idx="36">
                  <c:v>-0.41673321431035282</c:v>
                </c:pt>
                <c:pt idx="37">
                  <c:v>-0.41673321431035282</c:v>
                </c:pt>
                <c:pt idx="38">
                  <c:v>-0.41673321431035282</c:v>
                </c:pt>
                <c:pt idx="39" formatCode="#,##0.00">
                  <c:v>-0.41673321431035282</c:v>
                </c:pt>
                <c:pt idx="40">
                  <c:v>-0.51696700136791729</c:v>
                </c:pt>
                <c:pt idx="41">
                  <c:v>-0.51696700136791729</c:v>
                </c:pt>
                <c:pt idx="42">
                  <c:v>-0.51696700136791729</c:v>
                </c:pt>
                <c:pt idx="43">
                  <c:v>-0.51696700136791729</c:v>
                </c:pt>
                <c:pt idx="44">
                  <c:v>-0.72329392295455519</c:v>
                </c:pt>
                <c:pt idx="45">
                  <c:v>-0.72329392295455519</c:v>
                </c:pt>
                <c:pt idx="46">
                  <c:v>-0.72329392295455519</c:v>
                </c:pt>
                <c:pt idx="47">
                  <c:v>-0.72329392295455519</c:v>
                </c:pt>
                <c:pt idx="48">
                  <c:v>-0.72329392295455519</c:v>
                </c:pt>
                <c:pt idx="49">
                  <c:v>-0.72329392295455519</c:v>
                </c:pt>
                <c:pt idx="50">
                  <c:v>-0.72329392295455519</c:v>
                </c:pt>
                <c:pt idx="51">
                  <c:v>-0.72329392295455519</c:v>
                </c:pt>
                <c:pt idx="52">
                  <c:v>-0.72329392295455519</c:v>
                </c:pt>
                <c:pt idx="53">
                  <c:v>-0.72329392295455519</c:v>
                </c:pt>
                <c:pt idx="54">
                  <c:v>-0.72329392295455519</c:v>
                </c:pt>
                <c:pt idx="55">
                  <c:v>-0.72329392295455519</c:v>
                </c:pt>
                <c:pt idx="56">
                  <c:v>-0.72329392295455519</c:v>
                </c:pt>
                <c:pt idx="57">
                  <c:v>-0.72329392295455519</c:v>
                </c:pt>
                <c:pt idx="58">
                  <c:v>-0.72329392295455519</c:v>
                </c:pt>
                <c:pt idx="59">
                  <c:v>-0.72329392295455519</c:v>
                </c:pt>
                <c:pt idx="60">
                  <c:v>-0.72329392295455519</c:v>
                </c:pt>
                <c:pt idx="61">
                  <c:v>-0.72329392295455519</c:v>
                </c:pt>
                <c:pt idx="62">
                  <c:v>-0.72329392295455519</c:v>
                </c:pt>
                <c:pt idx="63">
                  <c:v>-0.72329392295455519</c:v>
                </c:pt>
                <c:pt idx="64">
                  <c:v>-0.72329392295455519</c:v>
                </c:pt>
                <c:pt idx="65">
                  <c:v>-0.72329392295455519</c:v>
                </c:pt>
                <c:pt idx="66">
                  <c:v>-0.72329392295455519</c:v>
                </c:pt>
                <c:pt idx="67">
                  <c:v>-0.72329392295455519</c:v>
                </c:pt>
                <c:pt idx="68">
                  <c:v>-0.72329392295455519</c:v>
                </c:pt>
                <c:pt idx="69">
                  <c:v>-1.0277137168517334</c:v>
                </c:pt>
                <c:pt idx="70">
                  <c:v>-1.0277137168517334</c:v>
                </c:pt>
                <c:pt idx="71">
                  <c:v>-1.0277137168517334</c:v>
                </c:pt>
                <c:pt idx="72">
                  <c:v>-1.0277137168517334</c:v>
                </c:pt>
                <c:pt idx="73">
                  <c:v>-1.0277137168517334</c:v>
                </c:pt>
                <c:pt idx="74">
                  <c:v>-1.0277137168517334</c:v>
                </c:pt>
                <c:pt idx="75">
                  <c:v>-1.0277137168517334</c:v>
                </c:pt>
                <c:pt idx="76">
                  <c:v>-0.39428275734240953</c:v>
                </c:pt>
                <c:pt idx="77">
                  <c:v>-0.39428275734240953</c:v>
                </c:pt>
                <c:pt idx="78">
                  <c:v>-0.39428275734240953</c:v>
                </c:pt>
                <c:pt idx="79">
                  <c:v>-0.39428275734240953</c:v>
                </c:pt>
              </c:numCache>
            </c:numRef>
          </c:xVal>
          <c:yVal>
            <c:numRef>
              <c:f>('Tabuľky a grafy'!$D$2:$D$23,'Tabuľky a grafy'!$D$26:$D$43,'Tabuľky a grafy'!$D$46:$D$85)</c:f>
              <c:numCache>
                <c:formatCode>0.00</c:formatCode>
                <c:ptCount val="80"/>
                <c:pt idx="0">
                  <c:v>-1.9549427060368711</c:v>
                </c:pt>
                <c:pt idx="1">
                  <c:v>-2.2524428098733091</c:v>
                </c:pt>
                <c:pt idx="2">
                  <c:v>-0.19376471724869823</c:v>
                </c:pt>
                <c:pt idx="3">
                  <c:v>1.2207338269210313</c:v>
                </c:pt>
                <c:pt idx="4">
                  <c:v>0.28941183643945589</c:v>
                </c:pt>
                <c:pt idx="5">
                  <c:v>-1.3319300518421282</c:v>
                </c:pt>
                <c:pt idx="6">
                  <c:v>-0.28518771387637359</c:v>
                </c:pt>
                <c:pt idx="7">
                  <c:v>0.84753448267844489</c:v>
                </c:pt>
                <c:pt idx="8">
                  <c:v>-0.20228673720963156</c:v>
                </c:pt>
                <c:pt idx="9">
                  <c:v>-0.53552139919885566</c:v>
                </c:pt>
                <c:pt idx="10">
                  <c:v>-1.03849853526725</c:v>
                </c:pt>
                <c:pt idx="11">
                  <c:v>-0.73849451027601765</c:v>
                </c:pt>
                <c:pt idx="12">
                  <c:v>-1.1827484012561691</c:v>
                </c:pt>
                <c:pt idx="13">
                  <c:v>0.43576295262553361</c:v>
                </c:pt>
                <c:pt idx="14">
                  <c:v>-0.55401191389550719</c:v>
                </c:pt>
                <c:pt idx="15">
                  <c:v>-0.75026668159901233</c:v>
                </c:pt>
                <c:pt idx="16">
                  <c:v>-0.75950190736037604</c:v>
                </c:pt>
                <c:pt idx="17">
                  <c:v>-1.112408608186491</c:v>
                </c:pt>
                <c:pt idx="18">
                  <c:v>-1.0246274463532761</c:v>
                </c:pt>
                <c:pt idx="19">
                  <c:v>-0.50928812945530277</c:v>
                </c:pt>
                <c:pt idx="20">
                  <c:v>-0.91517176863967553</c:v>
                </c:pt>
                <c:pt idx="21">
                  <c:v>2.8336453120442844E-2</c:v>
                </c:pt>
                <c:pt idx="22">
                  <c:v>0.11316999854583895</c:v>
                </c:pt>
                <c:pt idx="23">
                  <c:v>-0.68089720378937402</c:v>
                </c:pt>
                <c:pt idx="24">
                  <c:v>0.29440073206469808</c:v>
                </c:pt>
                <c:pt idx="25">
                  <c:v>-0.11520000300930626</c:v>
                </c:pt>
                <c:pt idx="26">
                  <c:v>-1.4699529247067591</c:v>
                </c:pt>
                <c:pt idx="27">
                  <c:v>-0.10028305618770489</c:v>
                </c:pt>
                <c:pt idx="28">
                  <c:v>-0.55588111865296896</c:v>
                </c:pt>
                <c:pt idx="29">
                  <c:v>1.1870135421578347</c:v>
                </c:pt>
                <c:pt idx="30">
                  <c:v>0.10304205907914342</c:v>
                </c:pt>
                <c:pt idx="31">
                  <c:v>0.24515095078956192</c:v>
                </c:pt>
                <c:pt idx="32">
                  <c:v>-1.137651319539196</c:v>
                </c:pt>
                <c:pt idx="33">
                  <c:v>-0.76598562728192376</c:v>
                </c:pt>
                <c:pt idx="34">
                  <c:v>0.62819269676714751</c:v>
                </c:pt>
                <c:pt idx="35">
                  <c:v>-1.0936423829524344</c:v>
                </c:pt>
                <c:pt idx="36">
                  <c:v>-0.29777353277419116</c:v>
                </c:pt>
                <c:pt idx="37">
                  <c:v>0.35744128687792304</c:v>
                </c:pt>
                <c:pt idx="38">
                  <c:v>0.4139597998265529</c:v>
                </c:pt>
                <c:pt idx="39">
                  <c:v>-1.6851478360142365</c:v>
                </c:pt>
                <c:pt idx="40">
                  <c:v>0.97410158798618229</c:v>
                </c:pt>
                <c:pt idx="41">
                  <c:v>-1.1040401428742923</c:v>
                </c:pt>
                <c:pt idx="42">
                  <c:v>-0.72516677776469662</c:v>
                </c:pt>
                <c:pt idx="43">
                  <c:v>-0.76857262500768975</c:v>
                </c:pt>
                <c:pt idx="44">
                  <c:v>-0.1527451939417101</c:v>
                </c:pt>
                <c:pt idx="45" formatCode="#,##0.00">
                  <c:v>-6.1998151197630254E-2</c:v>
                </c:pt>
                <c:pt idx="46" formatCode="#,##0.00">
                  <c:v>0.31858563331838946</c:v>
                </c:pt>
                <c:pt idx="47" formatCode="#,##0.00">
                  <c:v>-0.69537209337686834</c:v>
                </c:pt>
                <c:pt idx="48" formatCode="#,##0.00">
                  <c:v>-0.55518923533632814</c:v>
                </c:pt>
                <c:pt idx="49" formatCode="#,##0.00">
                  <c:v>-0.87016987625667919</c:v>
                </c:pt>
                <c:pt idx="50" formatCode="#,##0.00">
                  <c:v>-0.50464755180464405</c:v>
                </c:pt>
                <c:pt idx="51" formatCode="#,##0.00">
                  <c:v>-0.47122783181567846</c:v>
                </c:pt>
                <c:pt idx="52" formatCode="#,##0.00">
                  <c:v>-0.60968836389046055</c:v>
                </c:pt>
                <c:pt idx="53" formatCode="#,##0.00">
                  <c:v>2.0146905321899022</c:v>
                </c:pt>
                <c:pt idx="54" formatCode="#,##0.00">
                  <c:v>2.8518555617438937</c:v>
                </c:pt>
                <c:pt idx="55" formatCode="#,##0.00">
                  <c:v>1.7905877623923907</c:v>
                </c:pt>
                <c:pt idx="56" formatCode="#,##0.00">
                  <c:v>0.13563507745478084</c:v>
                </c:pt>
                <c:pt idx="57" formatCode="#,##0.00">
                  <c:v>2.2175860321776333</c:v>
                </c:pt>
                <c:pt idx="58" formatCode="#,##0.00">
                  <c:v>0.55916457981932133</c:v>
                </c:pt>
                <c:pt idx="59" formatCode="#,##0.00">
                  <c:v>-0.80380614151522045</c:v>
                </c:pt>
                <c:pt idx="60" formatCode="#,##0.00">
                  <c:v>-2.5175097689614088</c:v>
                </c:pt>
                <c:pt idx="61" formatCode="#,##0.00">
                  <c:v>6.4472079861210188E-2</c:v>
                </c:pt>
                <c:pt idx="62" formatCode="#,##0.00">
                  <c:v>0.16394953041479102</c:v>
                </c:pt>
                <c:pt idx="63" formatCode="#,##0.00">
                  <c:v>-1.5509885398506595</c:v>
                </c:pt>
                <c:pt idx="64" formatCode="#,##0.00">
                  <c:v>0.31962669783029479</c:v>
                </c:pt>
                <c:pt idx="65" formatCode="#,##0.00">
                  <c:v>0.17204449036780137</c:v>
                </c:pt>
                <c:pt idx="66" formatCode="#,##0.00">
                  <c:v>-1.1051435587197454E-2</c:v>
                </c:pt>
                <c:pt idx="67" formatCode="#,##0.00">
                  <c:v>-1.9908098124357467</c:v>
                </c:pt>
                <c:pt idx="68" formatCode="#,##0.00">
                  <c:v>-1.539468914</c:v>
                </c:pt>
                <c:pt idx="69" formatCode="#,##0.00">
                  <c:v>-0.16229226338186489</c:v>
                </c:pt>
                <c:pt idx="70" formatCode="#,##0.00">
                  <c:v>-0.74036142989130749</c:v>
                </c:pt>
                <c:pt idx="71" formatCode="#,##0.00">
                  <c:v>-1.1523328708236755</c:v>
                </c:pt>
                <c:pt idx="72" formatCode="#,##0.00">
                  <c:v>-0.45572193376516329</c:v>
                </c:pt>
                <c:pt idx="73" formatCode="#,##0.00">
                  <c:v>-0.75795126877949548</c:v>
                </c:pt>
                <c:pt idx="74" formatCode="#,##0.00">
                  <c:v>-1.3814690368497387</c:v>
                </c:pt>
                <c:pt idx="75" formatCode="#,##0.00">
                  <c:v>-1.3177210421048215</c:v>
                </c:pt>
                <c:pt idx="76">
                  <c:v>0.2181152659352075</c:v>
                </c:pt>
                <c:pt idx="77" formatCode="#,##0.00">
                  <c:v>1.1244270053804801</c:v>
                </c:pt>
                <c:pt idx="78" formatCode="#,##0.00">
                  <c:v>0.84992078664176707</c:v>
                </c:pt>
                <c:pt idx="79" formatCode="#,##0.00">
                  <c:v>0.79750916034567176</c:v>
                </c:pt>
              </c:numCache>
            </c:numRef>
          </c:yVal>
          <c:smooth val="0"/>
        </c:ser>
        <c:dLbls>
          <c:showLegendKey val="0"/>
          <c:showVal val="0"/>
          <c:showCatName val="0"/>
          <c:showSerName val="0"/>
          <c:showPercent val="0"/>
          <c:showBubbleSize val="0"/>
        </c:dLbls>
        <c:axId val="609010904"/>
        <c:axId val="609011296"/>
      </c:scatterChart>
      <c:valAx>
        <c:axId val="609010904"/>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r>
                  <a:rPr lang="en-US" sz="900"/>
                  <a:t>Sk</a:t>
                </a:r>
                <a:r>
                  <a:rPr lang="sk-SK" sz="900"/>
                  <a:t>óre</a:t>
                </a:r>
                <a:r>
                  <a:rPr lang="sk-SK" sz="900" baseline="0"/>
                  <a:t> výsledkového indikátora</a:t>
                </a:r>
                <a:endParaRPr lang="sk-SK" sz="900"/>
              </a:p>
            </c:rich>
          </c:tx>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09011296"/>
        <c:crosses val="autoZero"/>
        <c:crossBetween val="midCat"/>
      </c:valAx>
      <c:valAx>
        <c:axId val="60901129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r>
                  <a:rPr lang="sk-SK" sz="900"/>
                  <a:t>Skóre</a:t>
                </a:r>
                <a:r>
                  <a:rPr lang="sk-SK" sz="900" baseline="0"/>
                  <a:t> doplnkového indikátora</a:t>
                </a:r>
                <a:endParaRPr lang="sk-SK" sz="900"/>
              </a:p>
            </c:rich>
          </c:tx>
          <c:layout>
            <c:manualLayout>
              <c:xMode val="edge"/>
              <c:yMode val="edge"/>
              <c:x val="2.7436942098793361E-2"/>
              <c:y val="0.170127338305171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high"/>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sk-SK"/>
          </a:p>
        </c:txPr>
        <c:crossAx val="60901090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88218894917921E-2"/>
          <c:y val="4.3521266073194856E-2"/>
          <c:w val="0.81847959419580329"/>
          <c:h val="0.78755671861492094"/>
        </c:manualLayout>
      </c:layout>
      <c:scatterChart>
        <c:scatterStyle val="lineMarker"/>
        <c:varyColors val="0"/>
        <c:ser>
          <c:idx val="0"/>
          <c:order val="0"/>
          <c:spPr>
            <a:ln w="28575" cap="rnd">
              <a:noFill/>
              <a:round/>
            </a:ln>
            <a:effectLst/>
          </c:spPr>
          <c:marker>
            <c:symbol val="diamond"/>
            <c:size val="5"/>
            <c:spPr>
              <a:solidFill>
                <a:srgbClr val="2C9ADC"/>
              </a:solidFill>
              <a:ln w="9525">
                <a:solidFill>
                  <a:schemeClr val="tx1"/>
                </a:solidFill>
              </a:ln>
              <a:effectLst/>
            </c:spPr>
          </c:marker>
          <c:dPt>
            <c:idx val="15"/>
            <c:marker>
              <c:symbol val="diamond"/>
              <c:size val="5"/>
              <c:spPr>
                <a:solidFill>
                  <a:srgbClr val="2C9ADC"/>
                </a:solidFill>
                <a:ln w="9525">
                  <a:solidFill>
                    <a:schemeClr val="tx1"/>
                  </a:solidFill>
                </a:ln>
                <a:effectLst/>
              </c:spPr>
            </c:marker>
            <c:bubble3D val="0"/>
          </c:dPt>
          <c:dPt>
            <c:idx val="16"/>
            <c:marker>
              <c:symbol val="diamond"/>
              <c:size val="5"/>
              <c:spPr>
                <a:solidFill>
                  <a:srgbClr val="2C9ADC"/>
                </a:solidFill>
                <a:ln w="9525">
                  <a:solidFill>
                    <a:schemeClr val="tx1"/>
                  </a:solidFill>
                </a:ln>
                <a:effectLst/>
              </c:spPr>
            </c:marker>
            <c:bubble3D val="0"/>
          </c:dPt>
          <c:dPt>
            <c:idx val="17"/>
            <c:marker>
              <c:symbol val="diamond"/>
              <c:size val="5"/>
              <c:spPr>
                <a:solidFill>
                  <a:srgbClr val="FF0000"/>
                </a:solidFill>
                <a:ln w="9525">
                  <a:solidFill>
                    <a:schemeClr val="tx1"/>
                  </a:solidFill>
                </a:ln>
                <a:effectLst/>
              </c:spPr>
            </c:marker>
            <c:bubble3D val="0"/>
          </c:dPt>
          <c:dPt>
            <c:idx val="23"/>
            <c:marker>
              <c:symbol val="diamond"/>
              <c:size val="5"/>
              <c:spPr>
                <a:solidFill>
                  <a:srgbClr val="2C9ADC"/>
                </a:solidFill>
                <a:ln w="9525">
                  <a:solidFill>
                    <a:schemeClr val="tx1"/>
                  </a:solidFill>
                </a:ln>
                <a:effectLst/>
              </c:spPr>
            </c:marker>
            <c:bubble3D val="0"/>
          </c:dPt>
          <c:dPt>
            <c:idx val="59"/>
            <c:marker>
              <c:symbol val="diamond"/>
              <c:size val="5"/>
              <c:spPr>
                <a:solidFill>
                  <a:srgbClr val="2C9ADC"/>
                </a:solidFill>
                <a:ln w="9525">
                  <a:solidFill>
                    <a:schemeClr val="tx1"/>
                  </a:solidFill>
                </a:ln>
                <a:effectLst/>
              </c:spPr>
            </c:marker>
            <c:bubble3D val="0"/>
          </c:dPt>
          <c:dPt>
            <c:idx val="60"/>
            <c:marker>
              <c:symbol val="diamond"/>
              <c:size val="5"/>
              <c:spPr>
                <a:solidFill>
                  <a:srgbClr val="FF0000"/>
                </a:solidFill>
                <a:ln w="9525">
                  <a:solidFill>
                    <a:schemeClr val="tx1"/>
                  </a:solidFill>
                </a:ln>
                <a:effectLst/>
              </c:spPr>
            </c:marker>
            <c:bubble3D val="0"/>
          </c:dPt>
          <c:dPt>
            <c:idx val="61"/>
            <c:marker>
              <c:symbol val="diamond"/>
              <c:size val="5"/>
              <c:spPr>
                <a:solidFill>
                  <a:srgbClr val="2C9ADC"/>
                </a:solidFill>
                <a:ln w="9525">
                  <a:solidFill>
                    <a:schemeClr val="tx1"/>
                  </a:solidFill>
                </a:ln>
                <a:effectLst/>
              </c:spPr>
            </c:marker>
            <c:bubble3D val="0"/>
          </c:dPt>
          <c:dPt>
            <c:idx val="74"/>
            <c:marker>
              <c:symbol val="diamond"/>
              <c:size val="5"/>
              <c:spPr>
                <a:solidFill>
                  <a:srgbClr val="FF0000"/>
                </a:solidFill>
                <a:ln w="9525">
                  <a:solidFill>
                    <a:schemeClr val="tx1"/>
                  </a:solidFill>
                </a:ln>
                <a:effectLst/>
              </c:spPr>
            </c:marker>
            <c:bubble3D val="0"/>
          </c:dPt>
          <c:dPt>
            <c:idx val="77"/>
            <c:marker>
              <c:symbol val="diamond"/>
              <c:size val="5"/>
              <c:spPr>
                <a:solidFill>
                  <a:srgbClr val="FF0000"/>
                </a:solidFill>
                <a:ln w="9525">
                  <a:solidFill>
                    <a:schemeClr val="tx1"/>
                  </a:solidFill>
                </a:ln>
                <a:effectLst/>
              </c:spPr>
            </c:marker>
            <c:bubble3D val="0"/>
          </c:dPt>
          <c:xVal>
            <c:numRef>
              <c:f>('Tabuľky a grafy'!$B$2:$B$23,'Tabuľky a grafy'!$B$26:$B$43,'Tabuľky a grafy'!$B$46:$B$82)</c:f>
              <c:numCache>
                <c:formatCode>0.00</c:formatCode>
                <c:ptCount val="77"/>
                <c:pt idx="0">
                  <c:v>-0.54467313769200698</c:v>
                </c:pt>
                <c:pt idx="1">
                  <c:v>-0.54467313769200698</c:v>
                </c:pt>
                <c:pt idx="2">
                  <c:v>-0.54467313769200698</c:v>
                </c:pt>
                <c:pt idx="3">
                  <c:v>-0.54467313769200698</c:v>
                </c:pt>
                <c:pt idx="4">
                  <c:v>-0.54467313769200698</c:v>
                </c:pt>
                <c:pt idx="5">
                  <c:v>-0.54467313769200698</c:v>
                </c:pt>
                <c:pt idx="6">
                  <c:v>-0.54467313769200698</c:v>
                </c:pt>
                <c:pt idx="7">
                  <c:v>-0.54467313769200698</c:v>
                </c:pt>
                <c:pt idx="8">
                  <c:v>-0.54467313769200698</c:v>
                </c:pt>
                <c:pt idx="9">
                  <c:v>-0.54467313769200698</c:v>
                </c:pt>
                <c:pt idx="10">
                  <c:v>-0.54467313769200698</c:v>
                </c:pt>
                <c:pt idx="11">
                  <c:v>-0.19608995803285015</c:v>
                </c:pt>
                <c:pt idx="12">
                  <c:v>-0.19608995803285015</c:v>
                </c:pt>
                <c:pt idx="13">
                  <c:v>-0.70630121955497593</c:v>
                </c:pt>
                <c:pt idx="14">
                  <c:v>-0.70630121955497593</c:v>
                </c:pt>
                <c:pt idx="15">
                  <c:v>-0.70630121955497593</c:v>
                </c:pt>
                <c:pt idx="16">
                  <c:v>-1.1178533993257116</c:v>
                </c:pt>
                <c:pt idx="17">
                  <c:v>-1.1178533993257116</c:v>
                </c:pt>
                <c:pt idx="18">
                  <c:v>-1.1178533993257116</c:v>
                </c:pt>
                <c:pt idx="19">
                  <c:v>-1.1178533993257116</c:v>
                </c:pt>
                <c:pt idx="20">
                  <c:v>-1.1178533993257116</c:v>
                </c:pt>
                <c:pt idx="21">
                  <c:v>-1.1178533993257116</c:v>
                </c:pt>
                <c:pt idx="22">
                  <c:v>-6.5498872528002267E-2</c:v>
                </c:pt>
                <c:pt idx="23">
                  <c:v>-6.5498872528002267E-2</c:v>
                </c:pt>
                <c:pt idx="24">
                  <c:v>-6.5498872528002267E-2</c:v>
                </c:pt>
                <c:pt idx="25">
                  <c:v>-6.5498872528002267E-2</c:v>
                </c:pt>
                <c:pt idx="26">
                  <c:v>-6.5498872528002267E-2</c:v>
                </c:pt>
                <c:pt idx="27">
                  <c:v>1.2538524444882924</c:v>
                </c:pt>
                <c:pt idx="28">
                  <c:v>1.2538524444882924</c:v>
                </c:pt>
                <c:pt idx="29">
                  <c:v>1.2538524444882924</c:v>
                </c:pt>
                <c:pt idx="30">
                  <c:v>1.2538524444882924</c:v>
                </c:pt>
                <c:pt idx="31">
                  <c:v>1.2538524444882924</c:v>
                </c:pt>
                <c:pt idx="32">
                  <c:v>-0.41673321431035282</c:v>
                </c:pt>
                <c:pt idx="33">
                  <c:v>-0.41673321431035282</c:v>
                </c:pt>
                <c:pt idx="34">
                  <c:v>-0.41673321431035282</c:v>
                </c:pt>
                <c:pt idx="35">
                  <c:v>-0.41673321431035282</c:v>
                </c:pt>
                <c:pt idx="36">
                  <c:v>-0.41673321431035282</c:v>
                </c:pt>
                <c:pt idx="37">
                  <c:v>-0.41673321431035282</c:v>
                </c:pt>
                <c:pt idx="38">
                  <c:v>-0.41673321431035282</c:v>
                </c:pt>
                <c:pt idx="39" formatCode="#,##0.00">
                  <c:v>-0.41673321431035282</c:v>
                </c:pt>
                <c:pt idx="40">
                  <c:v>-0.51696700136791729</c:v>
                </c:pt>
                <c:pt idx="41">
                  <c:v>-0.51696700136791729</c:v>
                </c:pt>
                <c:pt idx="42">
                  <c:v>-0.51696700136791729</c:v>
                </c:pt>
                <c:pt idx="43">
                  <c:v>-0.51696700136791729</c:v>
                </c:pt>
                <c:pt idx="44">
                  <c:v>-0.72329392295455519</c:v>
                </c:pt>
                <c:pt idx="45">
                  <c:v>-0.72329392295455519</c:v>
                </c:pt>
                <c:pt idx="46">
                  <c:v>-0.72329392295455519</c:v>
                </c:pt>
                <c:pt idx="47">
                  <c:v>-0.72329392295455519</c:v>
                </c:pt>
                <c:pt idx="48">
                  <c:v>-0.72329392295455519</c:v>
                </c:pt>
                <c:pt idx="49">
                  <c:v>-0.72329392295455519</c:v>
                </c:pt>
                <c:pt idx="50">
                  <c:v>-0.72329392295455519</c:v>
                </c:pt>
                <c:pt idx="51">
                  <c:v>-0.72329392295455519</c:v>
                </c:pt>
                <c:pt idx="52">
                  <c:v>-0.72329392295455519</c:v>
                </c:pt>
                <c:pt idx="53">
                  <c:v>-0.72329392295455519</c:v>
                </c:pt>
                <c:pt idx="54">
                  <c:v>-0.72329392295455519</c:v>
                </c:pt>
                <c:pt idx="55">
                  <c:v>-0.72329392295455519</c:v>
                </c:pt>
                <c:pt idx="56">
                  <c:v>-0.72329392295455519</c:v>
                </c:pt>
                <c:pt idx="57">
                  <c:v>-0.72329392295455519</c:v>
                </c:pt>
                <c:pt idx="58">
                  <c:v>-0.72329392295455519</c:v>
                </c:pt>
                <c:pt idx="59">
                  <c:v>-0.72329392295455519</c:v>
                </c:pt>
                <c:pt idx="60">
                  <c:v>-0.72329392295455519</c:v>
                </c:pt>
                <c:pt idx="61">
                  <c:v>-0.72329392295455519</c:v>
                </c:pt>
                <c:pt idx="62">
                  <c:v>-0.72329392295455519</c:v>
                </c:pt>
                <c:pt idx="63">
                  <c:v>-0.72329392295455519</c:v>
                </c:pt>
                <c:pt idx="64">
                  <c:v>-0.72329392295455519</c:v>
                </c:pt>
                <c:pt idx="65">
                  <c:v>-0.72329392295455519</c:v>
                </c:pt>
                <c:pt idx="66">
                  <c:v>-0.72329392295455519</c:v>
                </c:pt>
                <c:pt idx="67">
                  <c:v>-0.72329392295455519</c:v>
                </c:pt>
                <c:pt idx="68">
                  <c:v>-0.72329392295455519</c:v>
                </c:pt>
                <c:pt idx="69">
                  <c:v>-1.0277137168517334</c:v>
                </c:pt>
                <c:pt idx="70">
                  <c:v>-1.0277137168517334</c:v>
                </c:pt>
                <c:pt idx="71">
                  <c:v>-1.0277137168517334</c:v>
                </c:pt>
                <c:pt idx="72">
                  <c:v>-1.0277137168517334</c:v>
                </c:pt>
                <c:pt idx="73">
                  <c:v>-1.0277137168517334</c:v>
                </c:pt>
                <c:pt idx="74">
                  <c:v>-1.0277137168517334</c:v>
                </c:pt>
                <c:pt idx="75">
                  <c:v>-1.0277137168517334</c:v>
                </c:pt>
                <c:pt idx="76">
                  <c:v>-0.39428275734240953</c:v>
                </c:pt>
              </c:numCache>
            </c:numRef>
          </c:xVal>
          <c:yVal>
            <c:numRef>
              <c:f>('Tabuľky a grafy'!$D$2:$D$23,'Tabuľky a grafy'!$D$26:$D$43,'Tabuľky a grafy'!$D$46:$D$82)</c:f>
              <c:numCache>
                <c:formatCode>0.00</c:formatCode>
                <c:ptCount val="77"/>
                <c:pt idx="0">
                  <c:v>-1.9549427060368711</c:v>
                </c:pt>
                <c:pt idx="1">
                  <c:v>-2.2524428098733091</c:v>
                </c:pt>
                <c:pt idx="2">
                  <c:v>-0.19376471724869823</c:v>
                </c:pt>
                <c:pt idx="3">
                  <c:v>1.2207338269210313</c:v>
                </c:pt>
                <c:pt idx="4">
                  <c:v>0.28941183643945589</c:v>
                </c:pt>
                <c:pt idx="5">
                  <c:v>-1.3319300518421282</c:v>
                </c:pt>
                <c:pt idx="6">
                  <c:v>-0.28518771387637359</c:v>
                </c:pt>
                <c:pt idx="7">
                  <c:v>0.84753448267844489</c:v>
                </c:pt>
                <c:pt idx="8">
                  <c:v>-0.20228673720963156</c:v>
                </c:pt>
                <c:pt idx="9">
                  <c:v>-0.53552139919885566</c:v>
                </c:pt>
                <c:pt idx="10">
                  <c:v>-1.03849853526725</c:v>
                </c:pt>
                <c:pt idx="11">
                  <c:v>-0.73849451027601765</c:v>
                </c:pt>
                <c:pt idx="12">
                  <c:v>-1.1827484012561691</c:v>
                </c:pt>
                <c:pt idx="13">
                  <c:v>0.43576295262553361</c:v>
                </c:pt>
                <c:pt idx="14">
                  <c:v>-0.55401191389550719</c:v>
                </c:pt>
                <c:pt idx="15">
                  <c:v>-0.75026668159901233</c:v>
                </c:pt>
                <c:pt idx="16">
                  <c:v>-0.75950190736037604</c:v>
                </c:pt>
                <c:pt idx="17">
                  <c:v>-1.112408608186491</c:v>
                </c:pt>
                <c:pt idx="18">
                  <c:v>-1.0246274463532761</c:v>
                </c:pt>
                <c:pt idx="19">
                  <c:v>-0.50928812945530277</c:v>
                </c:pt>
                <c:pt idx="20">
                  <c:v>-0.91517176863967553</c:v>
                </c:pt>
                <c:pt idx="21">
                  <c:v>2.8336453120442844E-2</c:v>
                </c:pt>
                <c:pt idx="22">
                  <c:v>0.11316999854583895</c:v>
                </c:pt>
                <c:pt idx="23">
                  <c:v>-0.68089720378937402</c:v>
                </c:pt>
                <c:pt idx="24">
                  <c:v>0.29440073206469808</c:v>
                </c:pt>
                <c:pt idx="25">
                  <c:v>-0.11520000300930626</c:v>
                </c:pt>
                <c:pt idx="26">
                  <c:v>-1.4699529247067591</c:v>
                </c:pt>
                <c:pt idx="27">
                  <c:v>-0.10028305618770489</c:v>
                </c:pt>
                <c:pt idx="28">
                  <c:v>-0.55588111865296896</c:v>
                </c:pt>
                <c:pt idx="29">
                  <c:v>1.1870135421578347</c:v>
                </c:pt>
                <c:pt idx="30">
                  <c:v>0.10304205907914342</c:v>
                </c:pt>
                <c:pt idx="31">
                  <c:v>0.24515095078956192</c:v>
                </c:pt>
                <c:pt idx="32">
                  <c:v>-1.137651319539196</c:v>
                </c:pt>
                <c:pt idx="33">
                  <c:v>-0.76598562728192376</c:v>
                </c:pt>
                <c:pt idx="34">
                  <c:v>0.62819269676714751</c:v>
                </c:pt>
                <c:pt idx="35">
                  <c:v>-1.0936423829524344</c:v>
                </c:pt>
                <c:pt idx="36">
                  <c:v>-0.29777353277419116</c:v>
                </c:pt>
                <c:pt idx="37">
                  <c:v>0.35744128687792304</c:v>
                </c:pt>
                <c:pt idx="38">
                  <c:v>0.4139597998265529</c:v>
                </c:pt>
                <c:pt idx="39">
                  <c:v>-1.6851478360142365</c:v>
                </c:pt>
                <c:pt idx="40">
                  <c:v>0.97410158798618229</c:v>
                </c:pt>
                <c:pt idx="41">
                  <c:v>-1.1040401428742923</c:v>
                </c:pt>
                <c:pt idx="42">
                  <c:v>-0.72516677776469662</c:v>
                </c:pt>
                <c:pt idx="43">
                  <c:v>-0.76857262500768975</c:v>
                </c:pt>
                <c:pt idx="44">
                  <c:v>-0.1527451939417101</c:v>
                </c:pt>
                <c:pt idx="45" formatCode="#,##0.00">
                  <c:v>-6.1998151197630254E-2</c:v>
                </c:pt>
                <c:pt idx="46" formatCode="#,##0.00">
                  <c:v>0.31858563331838946</c:v>
                </c:pt>
                <c:pt idx="47" formatCode="#,##0.00">
                  <c:v>-0.69537209337686834</c:v>
                </c:pt>
                <c:pt idx="48" formatCode="#,##0.00">
                  <c:v>-0.55518923533632814</c:v>
                </c:pt>
                <c:pt idx="49" formatCode="#,##0.00">
                  <c:v>-0.87016987625667919</c:v>
                </c:pt>
                <c:pt idx="50" formatCode="#,##0.00">
                  <c:v>-0.50464755180464405</c:v>
                </c:pt>
                <c:pt idx="51" formatCode="#,##0.00">
                  <c:v>-0.47122783181567846</c:v>
                </c:pt>
                <c:pt idx="52" formatCode="#,##0.00">
                  <c:v>-0.60968836389046055</c:v>
                </c:pt>
                <c:pt idx="53" formatCode="#,##0.00">
                  <c:v>2.0146905321899022</c:v>
                </c:pt>
                <c:pt idx="54" formatCode="#,##0.00">
                  <c:v>2.8518555617438937</c:v>
                </c:pt>
                <c:pt idx="55" formatCode="#,##0.00">
                  <c:v>1.7905877623923907</c:v>
                </c:pt>
                <c:pt idx="56" formatCode="#,##0.00">
                  <c:v>0.13563507745478084</c:v>
                </c:pt>
                <c:pt idx="57" formatCode="#,##0.00">
                  <c:v>2.2175860321776333</c:v>
                </c:pt>
                <c:pt idx="58" formatCode="#,##0.00">
                  <c:v>0.55916457981932133</c:v>
                </c:pt>
                <c:pt idx="59" formatCode="#,##0.00">
                  <c:v>-0.80380614151522045</c:v>
                </c:pt>
                <c:pt idx="60" formatCode="#,##0.00">
                  <c:v>-2.5175097689614088</c:v>
                </c:pt>
                <c:pt idx="61" formatCode="#,##0.00">
                  <c:v>6.4472079861210188E-2</c:v>
                </c:pt>
                <c:pt idx="62" formatCode="#,##0.00">
                  <c:v>0.16394953041479102</c:v>
                </c:pt>
                <c:pt idx="63" formatCode="#,##0.00">
                  <c:v>-1.5509885398506595</c:v>
                </c:pt>
                <c:pt idx="64" formatCode="#,##0.00">
                  <c:v>0.31962669783029479</c:v>
                </c:pt>
                <c:pt idx="65" formatCode="#,##0.00">
                  <c:v>0.17204449036780137</c:v>
                </c:pt>
                <c:pt idx="66" formatCode="#,##0.00">
                  <c:v>-1.1051435587197454E-2</c:v>
                </c:pt>
                <c:pt idx="67" formatCode="#,##0.00">
                  <c:v>-1.9908098124357467</c:v>
                </c:pt>
                <c:pt idx="68" formatCode="#,##0.00">
                  <c:v>-1.539468914</c:v>
                </c:pt>
                <c:pt idx="69" formatCode="#,##0.00">
                  <c:v>-0.16229226338186489</c:v>
                </c:pt>
                <c:pt idx="70" formatCode="#,##0.00">
                  <c:v>-0.74036142989130749</c:v>
                </c:pt>
                <c:pt idx="71" formatCode="#,##0.00">
                  <c:v>-1.1523328708236755</c:v>
                </c:pt>
                <c:pt idx="72" formatCode="#,##0.00">
                  <c:v>-0.45572193376516329</c:v>
                </c:pt>
                <c:pt idx="73" formatCode="#,##0.00">
                  <c:v>-0.75795126877949548</c:v>
                </c:pt>
                <c:pt idx="74" formatCode="#,##0.00">
                  <c:v>-1.3814690368497387</c:v>
                </c:pt>
                <c:pt idx="75" formatCode="#,##0.00">
                  <c:v>-1.3177210421048215</c:v>
                </c:pt>
                <c:pt idx="76">
                  <c:v>0.2181152659352075</c:v>
                </c:pt>
              </c:numCache>
            </c:numRef>
          </c:yVal>
          <c:smooth val="0"/>
        </c:ser>
        <c:dLbls>
          <c:showLegendKey val="0"/>
          <c:showVal val="0"/>
          <c:showCatName val="0"/>
          <c:showSerName val="0"/>
          <c:showPercent val="0"/>
          <c:showBubbleSize val="0"/>
        </c:dLbls>
        <c:axId val="609012080"/>
        <c:axId val="609012472"/>
      </c:scatterChart>
      <c:valAx>
        <c:axId val="60901208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r>
                  <a:rPr lang="sk-SK"/>
                  <a:t>Outcome indicator score</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09012472"/>
        <c:crosses val="autoZero"/>
        <c:crossBetween val="midCat"/>
      </c:valAx>
      <c:valAx>
        <c:axId val="609012472"/>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r>
                  <a:rPr lang="sk-SK"/>
                  <a:t>Supplementary</a:t>
                </a:r>
                <a:r>
                  <a:rPr lang="sk-SK" baseline="0"/>
                  <a:t> indicator score</a:t>
                </a:r>
                <a:endParaRPr lang="sk-SK"/>
              </a:p>
            </c:rich>
          </c:tx>
          <c:layout>
            <c:manualLayout>
              <c:xMode val="edge"/>
              <c:yMode val="edge"/>
              <c:x val="3.527606841273432E-2"/>
              <c:y val="0.2109682007843388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title>
        <c:numFmt formatCode="0.0" sourceLinked="0"/>
        <c:majorTickMark val="out"/>
        <c:minorTickMark val="none"/>
        <c:tickLblPos val="high"/>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609012080"/>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1635002541266425E-2"/>
          <c:y val="0.11992486655794628"/>
          <c:w val="0.94364300983581306"/>
          <c:h val="0.78738671864708853"/>
        </c:manualLayout>
      </c:layout>
      <c:barChart>
        <c:barDir val="col"/>
        <c:grouping val="clustered"/>
        <c:varyColors val="0"/>
        <c:ser>
          <c:idx val="0"/>
          <c:order val="0"/>
          <c:tx>
            <c:v>Poorest regions doing worse</c:v>
          </c:tx>
          <c:spPr>
            <a:solidFill>
              <a:srgbClr val="00AACC"/>
            </a:solidFill>
            <a:ln w="6350" cmpd="sng">
              <a:noFill/>
              <a:round/>
            </a:ln>
            <a:effectLst/>
            <a:extLst>
              <a:ext uri="{91240B29-F687-4F45-9708-019B960494DF}">
                <a14:hiddenLine xmlns:a14="http://schemas.microsoft.com/office/drawing/2010/main" w="6350" cmpd="sng">
                  <a:solidFill>
                    <a:srgbClr val="000000"/>
                  </a:solidFill>
                  <a:round/>
                </a14:hiddenLine>
              </a:ext>
            </a:extLst>
          </c:spPr>
          <c:invertIfNegative val="0"/>
          <c:dPt>
            <c:idx val="19"/>
            <c:invertIfNegative val="0"/>
            <c:bubble3D val="0"/>
            <c:spPr>
              <a:solidFill>
                <a:srgbClr val="DE1920"/>
              </a:solidFill>
              <a:ln w="6350" cmpd="sng">
                <a:noFill/>
                <a:round/>
              </a:ln>
              <a:effectLst/>
              <a:extLst>
                <a:ext uri="{91240B29-F687-4F45-9708-019B960494DF}">
                  <a14:hiddenLine xmlns:a14="http://schemas.microsoft.com/office/drawing/2010/main" w="6350" cmpd="sng">
                    <a:solidFill>
                      <a:srgbClr val="000000"/>
                    </a:solidFill>
                    <a:round/>
                  </a14:hiddenLine>
                </a:ext>
              </a:extLst>
            </c:spPr>
            <c:extLst xmlns:c16r2="http://schemas.microsoft.com/office/drawing/2015/06/chart">
              <c:ext xmlns:c16="http://schemas.microsoft.com/office/drawing/2014/chart" uri="{C3380CC4-5D6E-409C-BE32-E72D297353CC}">
                <c16:uniqueId val="{00000001-D1E9-4C67-9588-E1D6BAA6A9F7}"/>
              </c:ext>
            </c:extLst>
          </c:dPt>
          <c:cat>
            <c:strLit>
              <c:ptCount val="31"/>
              <c:pt idx="0">
                <c:v>ISR</c:v>
              </c:pt>
              <c:pt idx="1">
                <c:v>CAN</c:v>
              </c:pt>
              <c:pt idx="2">
                <c:v>GBR</c:v>
              </c:pt>
              <c:pt idx="3">
                <c:v>NZL</c:v>
              </c:pt>
              <c:pt idx="4">
                <c:v>POL</c:v>
              </c:pt>
              <c:pt idx="5">
                <c:v>IRL</c:v>
              </c:pt>
              <c:pt idx="6">
                <c:v>BGR</c:v>
              </c:pt>
              <c:pt idx="7">
                <c:v>BEL</c:v>
              </c:pt>
              <c:pt idx="8">
                <c:v>MEX</c:v>
              </c:pt>
              <c:pt idx="9">
                <c:v>KOR</c:v>
              </c:pt>
              <c:pt idx="10">
                <c:v>ESP</c:v>
              </c:pt>
              <c:pt idx="11">
                <c:v>ITA</c:v>
              </c:pt>
              <c:pt idx="12">
                <c:v>SWE</c:v>
              </c:pt>
              <c:pt idx="13">
                <c:v>AUT</c:v>
              </c:pt>
              <c:pt idx="14">
                <c:v>GRC</c:v>
              </c:pt>
              <c:pt idx="15">
                <c:v>DNK</c:v>
              </c:pt>
              <c:pt idx="16">
                <c:v>NLD</c:v>
              </c:pt>
              <c:pt idx="17">
                <c:v>USA</c:v>
              </c:pt>
              <c:pt idx="18">
                <c:v>JPN</c:v>
              </c:pt>
              <c:pt idx="19">
                <c:v>OECD</c:v>
              </c:pt>
              <c:pt idx="20">
                <c:v>AUS</c:v>
              </c:pt>
              <c:pt idx="21">
                <c:v>CZE</c:v>
              </c:pt>
              <c:pt idx="22">
                <c:v>FRA</c:v>
              </c:pt>
              <c:pt idx="23">
                <c:v>SVK</c:v>
              </c:pt>
              <c:pt idx="24">
                <c:v>FIN</c:v>
              </c:pt>
              <c:pt idx="25">
                <c:v>DEU</c:v>
              </c:pt>
              <c:pt idx="26">
                <c:v>SVN</c:v>
              </c:pt>
              <c:pt idx="27">
                <c:v>ROU</c:v>
              </c:pt>
              <c:pt idx="28">
                <c:v>PRT</c:v>
              </c:pt>
              <c:pt idx="29">
                <c:v>CHL</c:v>
              </c:pt>
              <c:pt idx="30">
                <c:v>HUN</c:v>
              </c:pt>
            </c:strLit>
          </c:cat>
          <c:val>
            <c:numLit>
              <c:formatCode>General</c:formatCode>
              <c:ptCount val="31"/>
              <c:pt idx="0">
                <c:v>0</c:v>
              </c:pt>
              <c:pt idx="1">
                <c:v>0</c:v>
              </c:pt>
              <c:pt idx="2">
                <c:v>0</c:v>
              </c:pt>
              <c:pt idx="3">
                <c:v>0</c:v>
              </c:pt>
              <c:pt idx="4">
                <c:v>0</c:v>
              </c:pt>
              <c:pt idx="5">
                <c:v>0</c:v>
              </c:pt>
              <c:pt idx="6">
                <c:v>0</c:v>
              </c:pt>
              <c:pt idx="7">
                <c:v>0.27974399721721888</c:v>
              </c:pt>
              <c:pt idx="8">
                <c:v>0</c:v>
              </c:pt>
              <c:pt idx="9">
                <c:v>0</c:v>
              </c:pt>
              <c:pt idx="10">
                <c:v>0.13812417074143823</c:v>
              </c:pt>
              <c:pt idx="11">
                <c:v>0.11258150440325299</c:v>
              </c:pt>
              <c:pt idx="12">
                <c:v>0</c:v>
              </c:pt>
              <c:pt idx="13">
                <c:v>2.1081690097846106E-2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Lit>
          </c:val>
          <c:extLst xmlns:c16r2="http://schemas.microsoft.com/office/drawing/2015/06/chart">
            <c:ext xmlns:c16="http://schemas.microsoft.com/office/drawing/2014/chart" uri="{C3380CC4-5D6E-409C-BE32-E72D297353CC}">
              <c16:uniqueId val="{00000002-D1E9-4C67-9588-E1D6BAA6A9F7}"/>
            </c:ext>
          </c:extLst>
        </c:ser>
        <c:ser>
          <c:idx val="3"/>
          <c:order val="1"/>
          <c:tx>
            <c:v>Richest regions doing better</c:v>
          </c:tx>
          <c:spPr>
            <a:solidFill>
              <a:srgbClr val="83D2E3"/>
            </a:solidFill>
            <a:ln w="6350" cmpd="sng">
              <a:noFill/>
              <a:round/>
            </a:ln>
            <a:effectLst/>
            <a:extLst>
              <a:ext uri="{91240B29-F687-4F45-9708-019B960494DF}">
                <a14:hiddenLine xmlns:a14="http://schemas.microsoft.com/office/drawing/2010/main" w="6350" cmpd="sng">
                  <a:solidFill>
                    <a:srgbClr val="000000"/>
                  </a:solidFill>
                  <a:round/>
                </a14:hiddenLine>
              </a:ext>
            </a:extLst>
          </c:spPr>
          <c:invertIfNegative val="0"/>
          <c:dPt>
            <c:idx val="19"/>
            <c:invertIfNegative val="0"/>
            <c:bubble3D val="0"/>
            <c:spPr>
              <a:solidFill>
                <a:srgbClr val="F79779"/>
              </a:solidFill>
              <a:ln w="6350" cmpd="sng">
                <a:noFill/>
                <a:round/>
              </a:ln>
              <a:effectLst/>
              <a:extLst>
                <a:ext uri="{91240B29-F687-4F45-9708-019B960494DF}">
                  <a14:hiddenLine xmlns:a14="http://schemas.microsoft.com/office/drawing/2010/main" w="6350" cmpd="sng">
                    <a:solidFill>
                      <a:srgbClr val="000000"/>
                    </a:solidFill>
                    <a:round/>
                  </a14:hiddenLine>
                </a:ext>
              </a:extLst>
            </c:spPr>
            <c:extLst xmlns:c16r2="http://schemas.microsoft.com/office/drawing/2015/06/chart">
              <c:ext xmlns:c16="http://schemas.microsoft.com/office/drawing/2014/chart" uri="{C3380CC4-5D6E-409C-BE32-E72D297353CC}">
                <c16:uniqueId val="{00000004-D1E9-4C67-9588-E1D6BAA6A9F7}"/>
              </c:ext>
            </c:extLst>
          </c:dPt>
          <c:cat>
            <c:strLit>
              <c:ptCount val="31"/>
              <c:pt idx="0">
                <c:v>ISR</c:v>
              </c:pt>
              <c:pt idx="1">
                <c:v>CAN</c:v>
              </c:pt>
              <c:pt idx="2">
                <c:v>GBR</c:v>
              </c:pt>
              <c:pt idx="3">
                <c:v>NZL</c:v>
              </c:pt>
              <c:pt idx="4">
                <c:v>POL</c:v>
              </c:pt>
              <c:pt idx="5">
                <c:v>IRL</c:v>
              </c:pt>
              <c:pt idx="6">
                <c:v>BGR</c:v>
              </c:pt>
              <c:pt idx="7">
                <c:v>BEL</c:v>
              </c:pt>
              <c:pt idx="8">
                <c:v>MEX</c:v>
              </c:pt>
              <c:pt idx="9">
                <c:v>KOR</c:v>
              </c:pt>
              <c:pt idx="10">
                <c:v>ESP</c:v>
              </c:pt>
              <c:pt idx="11">
                <c:v>ITA</c:v>
              </c:pt>
              <c:pt idx="12">
                <c:v>SWE</c:v>
              </c:pt>
              <c:pt idx="13">
                <c:v>AUT</c:v>
              </c:pt>
              <c:pt idx="14">
                <c:v>GRC</c:v>
              </c:pt>
              <c:pt idx="15">
                <c:v>DNK</c:v>
              </c:pt>
              <c:pt idx="16">
                <c:v>NLD</c:v>
              </c:pt>
              <c:pt idx="17">
                <c:v>USA</c:v>
              </c:pt>
              <c:pt idx="18">
                <c:v>JPN</c:v>
              </c:pt>
              <c:pt idx="19">
                <c:v>OECD</c:v>
              </c:pt>
              <c:pt idx="20">
                <c:v>AUS</c:v>
              </c:pt>
              <c:pt idx="21">
                <c:v>CZE</c:v>
              </c:pt>
              <c:pt idx="22">
                <c:v>FRA</c:v>
              </c:pt>
              <c:pt idx="23">
                <c:v>SVK</c:v>
              </c:pt>
              <c:pt idx="24">
                <c:v>FIN</c:v>
              </c:pt>
              <c:pt idx="25">
                <c:v>DEU</c:v>
              </c:pt>
              <c:pt idx="26">
                <c:v>SVN</c:v>
              </c:pt>
              <c:pt idx="27">
                <c:v>ROU</c:v>
              </c:pt>
              <c:pt idx="28">
                <c:v>PRT</c:v>
              </c:pt>
              <c:pt idx="29">
                <c:v>CHL</c:v>
              </c:pt>
              <c:pt idx="30">
                <c:v>HUN</c:v>
              </c:pt>
            </c:strLit>
          </c:cat>
          <c:val>
            <c:numLit>
              <c:formatCode>General</c:formatCode>
              <c:ptCount val="31"/>
              <c:pt idx="0">
                <c:v>5.5428595043663043</c:v>
              </c:pt>
              <c:pt idx="1">
                <c:v>1.7481765791932169</c:v>
              </c:pt>
              <c:pt idx="2">
                <c:v>1.3992119835615657</c:v>
              </c:pt>
              <c:pt idx="3">
                <c:v>1.3913509448064465</c:v>
              </c:pt>
              <c:pt idx="4">
                <c:v>0.92414202420196823</c:v>
              </c:pt>
              <c:pt idx="5">
                <c:v>0.6458159769967553</c:v>
              </c:pt>
              <c:pt idx="6">
                <c:v>0.46302023215822885</c:v>
              </c:pt>
              <c:pt idx="7">
                <c:v>0</c:v>
              </c:pt>
              <c:pt idx="8">
                <c:v>0.262320041614994</c:v>
              </c:pt>
              <c:pt idx="9">
                <c:v>0.19129954987360254</c:v>
              </c:pt>
              <c:pt idx="10">
                <c:v>0</c:v>
              </c:pt>
              <c:pt idx="11">
                <c:v>0</c:v>
              </c:pt>
              <c:pt idx="12">
                <c:v>7.8651414717700874E-2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Lit>
          </c:val>
          <c:extLst xmlns:c16r2="http://schemas.microsoft.com/office/drawing/2015/06/chart">
            <c:ext xmlns:c16="http://schemas.microsoft.com/office/drawing/2014/chart" uri="{C3380CC4-5D6E-409C-BE32-E72D297353CC}">
              <c16:uniqueId val="{00000005-D1E9-4C67-9588-E1D6BAA6A9F7}"/>
            </c:ext>
          </c:extLst>
        </c:ser>
        <c:ser>
          <c:idx val="2"/>
          <c:order val="2"/>
          <c:tx>
            <c:v>Richest regions doing worse</c:v>
          </c:tx>
          <c:spPr>
            <a:solidFill>
              <a:srgbClr val="006BB6"/>
            </a:solidFill>
            <a:ln w="6350" cmpd="sng">
              <a:noFill/>
              <a:round/>
            </a:ln>
            <a:effectLst/>
            <a:extLst>
              <a:ext uri="{91240B29-F687-4F45-9708-019B960494DF}">
                <a14:hiddenLine xmlns:a14="http://schemas.microsoft.com/office/drawing/2010/main" w="6350" cmpd="sng">
                  <a:solidFill>
                    <a:srgbClr val="000000"/>
                  </a:solidFill>
                  <a:round/>
                </a14:hiddenLine>
              </a:ext>
            </a:extLst>
          </c:spPr>
          <c:invertIfNegative val="0"/>
          <c:dPt>
            <c:idx val="19"/>
            <c:invertIfNegative val="0"/>
            <c:bubble3D val="0"/>
            <c:spPr>
              <a:solidFill>
                <a:srgbClr val="DE1920"/>
              </a:solidFill>
              <a:ln w="6350" cmpd="sng">
                <a:noFill/>
                <a:round/>
              </a:ln>
              <a:effectLst/>
              <a:extLst>
                <a:ext uri="{91240B29-F687-4F45-9708-019B960494DF}">
                  <a14:hiddenLine xmlns:a14="http://schemas.microsoft.com/office/drawing/2010/main" w="6350" cmpd="sng">
                    <a:solidFill>
                      <a:srgbClr val="000000"/>
                    </a:solidFill>
                    <a:round/>
                  </a14:hiddenLine>
                </a:ext>
              </a:extLst>
            </c:spPr>
            <c:extLst xmlns:c16r2="http://schemas.microsoft.com/office/drawing/2015/06/chart">
              <c:ext xmlns:c16="http://schemas.microsoft.com/office/drawing/2014/chart" uri="{C3380CC4-5D6E-409C-BE32-E72D297353CC}">
                <c16:uniqueId val="{00000007-D1E9-4C67-9588-E1D6BAA6A9F7}"/>
              </c:ext>
            </c:extLst>
          </c:dPt>
          <c:dPt>
            <c:idx val="27"/>
            <c:invertIfNegative val="0"/>
            <c:bubble3D val="0"/>
            <c:extLst xmlns:c16r2="http://schemas.microsoft.com/office/drawing/2015/06/chart">
              <c:ext xmlns:c16="http://schemas.microsoft.com/office/drawing/2014/chart" uri="{C3380CC4-5D6E-409C-BE32-E72D297353CC}">
                <c16:uniqueId val="{00000008-D1E9-4C67-9588-E1D6BAA6A9F7}"/>
              </c:ext>
            </c:extLst>
          </c:dPt>
          <c:cat>
            <c:strLit>
              <c:ptCount val="31"/>
              <c:pt idx="0">
                <c:v>ISR</c:v>
              </c:pt>
              <c:pt idx="1">
                <c:v>CAN</c:v>
              </c:pt>
              <c:pt idx="2">
                <c:v>GBR</c:v>
              </c:pt>
              <c:pt idx="3">
                <c:v>NZL</c:v>
              </c:pt>
              <c:pt idx="4">
                <c:v>POL</c:v>
              </c:pt>
              <c:pt idx="5">
                <c:v>IRL</c:v>
              </c:pt>
              <c:pt idx="6">
                <c:v>BGR</c:v>
              </c:pt>
              <c:pt idx="7">
                <c:v>BEL</c:v>
              </c:pt>
              <c:pt idx="8">
                <c:v>MEX</c:v>
              </c:pt>
              <c:pt idx="9">
                <c:v>KOR</c:v>
              </c:pt>
              <c:pt idx="10">
                <c:v>ESP</c:v>
              </c:pt>
              <c:pt idx="11">
                <c:v>ITA</c:v>
              </c:pt>
              <c:pt idx="12">
                <c:v>SWE</c:v>
              </c:pt>
              <c:pt idx="13">
                <c:v>AUT</c:v>
              </c:pt>
              <c:pt idx="14">
                <c:v>GRC</c:v>
              </c:pt>
              <c:pt idx="15">
                <c:v>DNK</c:v>
              </c:pt>
              <c:pt idx="16">
                <c:v>NLD</c:v>
              </c:pt>
              <c:pt idx="17">
                <c:v>USA</c:v>
              </c:pt>
              <c:pt idx="18">
                <c:v>JPN</c:v>
              </c:pt>
              <c:pt idx="19">
                <c:v>OECD</c:v>
              </c:pt>
              <c:pt idx="20">
                <c:v>AUS</c:v>
              </c:pt>
              <c:pt idx="21">
                <c:v>CZE</c:v>
              </c:pt>
              <c:pt idx="22">
                <c:v>FRA</c:v>
              </c:pt>
              <c:pt idx="23">
                <c:v>SVK</c:v>
              </c:pt>
              <c:pt idx="24">
                <c:v>FIN</c:v>
              </c:pt>
              <c:pt idx="25">
                <c:v>DEU</c:v>
              </c:pt>
              <c:pt idx="26">
                <c:v>SVN</c:v>
              </c:pt>
              <c:pt idx="27">
                <c:v>ROU</c:v>
              </c:pt>
              <c:pt idx="28">
                <c:v>PRT</c:v>
              </c:pt>
              <c:pt idx="29">
                <c:v>CHL</c:v>
              </c:pt>
              <c:pt idx="30">
                <c:v>HUN</c:v>
              </c:pt>
            </c:strLit>
          </c:cat>
          <c:val>
            <c:numLit>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-4.0489531301468595E-2</c:v>
              </c:pt>
              <c:pt idx="15">
                <c:v>0</c:v>
              </c:pt>
              <c:pt idx="16">
                <c:v>0</c:v>
              </c:pt>
              <c:pt idx="17">
                <c:v>0</c:v>
              </c:pt>
              <c:pt idx="18">
                <c:v>0</c:v>
              </c:pt>
              <c:pt idx="19">
                <c:v>0</c:v>
              </c:pt>
              <c:pt idx="20">
                <c:v>0</c:v>
              </c:pt>
              <c:pt idx="21">
                <c:v>0</c:v>
              </c:pt>
              <c:pt idx="22">
                <c:v>-0.40251249638679765</c:v>
              </c:pt>
              <c:pt idx="23">
                <c:v>0</c:v>
              </c:pt>
              <c:pt idx="24">
                <c:v>-0.51383156851682044</c:v>
              </c:pt>
              <c:pt idx="25">
                <c:v>0</c:v>
              </c:pt>
              <c:pt idx="26">
                <c:v>0</c:v>
              </c:pt>
              <c:pt idx="27">
                <c:v>0</c:v>
              </c:pt>
              <c:pt idx="28">
                <c:v>-1.7642085783149852</c:v>
              </c:pt>
              <c:pt idx="29">
                <c:v>0</c:v>
              </c:pt>
              <c:pt idx="30">
                <c:v>0</c:v>
              </c:pt>
            </c:numLit>
          </c:val>
          <c:extLst xmlns:c16r2="http://schemas.microsoft.com/office/drawing/2015/06/chart">
            <c:ext xmlns:c16="http://schemas.microsoft.com/office/drawing/2014/chart" uri="{C3380CC4-5D6E-409C-BE32-E72D297353CC}">
              <c16:uniqueId val="{00000009-D1E9-4C67-9588-E1D6BAA6A9F7}"/>
            </c:ext>
          </c:extLst>
        </c:ser>
        <c:ser>
          <c:idx val="1"/>
          <c:order val="3"/>
          <c:tx>
            <c:v>Poorest regions doing better</c:v>
          </c:tx>
          <c:spPr>
            <a:solidFill>
              <a:srgbClr val="7FA8D9"/>
            </a:solidFill>
            <a:ln w="6350" cmpd="sng">
              <a:noFill/>
              <a:round/>
            </a:ln>
            <a:effectLst/>
            <a:extLst>
              <a:ext uri="{91240B29-F687-4F45-9708-019B960494DF}">
                <a14:hiddenLine xmlns:a14="http://schemas.microsoft.com/office/drawing/2010/main" w="6350" cmpd="sng">
                  <a:solidFill>
                    <a:srgbClr val="000000"/>
                  </a:solidFill>
                  <a:round/>
                </a14:hiddenLine>
              </a:ext>
            </a:extLst>
          </c:spPr>
          <c:invertIfNegative val="0"/>
          <c:dPt>
            <c:idx val="19"/>
            <c:invertIfNegative val="0"/>
            <c:bubble3D val="0"/>
            <c:spPr>
              <a:solidFill>
                <a:srgbClr val="F79779"/>
              </a:solidFill>
              <a:ln w="6350" cmpd="sng">
                <a:noFill/>
                <a:round/>
              </a:ln>
              <a:effectLst/>
              <a:extLst>
                <a:ext uri="{91240B29-F687-4F45-9708-019B960494DF}">
                  <a14:hiddenLine xmlns:a14="http://schemas.microsoft.com/office/drawing/2010/main" w="6350" cmpd="sng">
                    <a:solidFill>
                      <a:srgbClr val="000000"/>
                    </a:solidFill>
                    <a:round/>
                  </a14:hiddenLine>
                </a:ext>
              </a:extLst>
            </c:spPr>
            <c:extLst xmlns:c16r2="http://schemas.microsoft.com/office/drawing/2015/06/chart">
              <c:ext xmlns:c16="http://schemas.microsoft.com/office/drawing/2014/chart" uri="{C3380CC4-5D6E-409C-BE32-E72D297353CC}">
                <c16:uniqueId val="{0000000B-D1E9-4C67-9588-E1D6BAA6A9F7}"/>
              </c:ext>
            </c:extLst>
          </c:dPt>
          <c:cat>
            <c:strLit>
              <c:ptCount val="31"/>
              <c:pt idx="0">
                <c:v>ISR</c:v>
              </c:pt>
              <c:pt idx="1">
                <c:v>CAN</c:v>
              </c:pt>
              <c:pt idx="2">
                <c:v>GBR</c:v>
              </c:pt>
              <c:pt idx="3">
                <c:v>NZL</c:v>
              </c:pt>
              <c:pt idx="4">
                <c:v>POL</c:v>
              </c:pt>
              <c:pt idx="5">
                <c:v>IRL</c:v>
              </c:pt>
              <c:pt idx="6">
                <c:v>BGR</c:v>
              </c:pt>
              <c:pt idx="7">
                <c:v>BEL</c:v>
              </c:pt>
              <c:pt idx="8">
                <c:v>MEX</c:v>
              </c:pt>
              <c:pt idx="9">
                <c:v>KOR</c:v>
              </c:pt>
              <c:pt idx="10">
                <c:v>ESP</c:v>
              </c:pt>
              <c:pt idx="11">
                <c:v>ITA</c:v>
              </c:pt>
              <c:pt idx="12">
                <c:v>SWE</c:v>
              </c:pt>
              <c:pt idx="13">
                <c:v>AUT</c:v>
              </c:pt>
              <c:pt idx="14">
                <c:v>GRC</c:v>
              </c:pt>
              <c:pt idx="15">
                <c:v>DNK</c:v>
              </c:pt>
              <c:pt idx="16">
                <c:v>NLD</c:v>
              </c:pt>
              <c:pt idx="17">
                <c:v>USA</c:v>
              </c:pt>
              <c:pt idx="18">
                <c:v>JPN</c:v>
              </c:pt>
              <c:pt idx="19">
                <c:v>OECD</c:v>
              </c:pt>
              <c:pt idx="20">
                <c:v>AUS</c:v>
              </c:pt>
              <c:pt idx="21">
                <c:v>CZE</c:v>
              </c:pt>
              <c:pt idx="22">
                <c:v>FRA</c:v>
              </c:pt>
              <c:pt idx="23">
                <c:v>SVK</c:v>
              </c:pt>
              <c:pt idx="24">
                <c:v>FIN</c:v>
              </c:pt>
              <c:pt idx="25">
                <c:v>DEU</c:v>
              </c:pt>
              <c:pt idx="26">
                <c:v>SVN</c:v>
              </c:pt>
              <c:pt idx="27">
                <c:v>ROU</c:v>
              </c:pt>
              <c:pt idx="28">
                <c:v>PRT</c:v>
              </c:pt>
              <c:pt idx="29">
                <c:v>CHL</c:v>
              </c:pt>
              <c:pt idx="30">
                <c:v>HUN</c:v>
              </c:pt>
            </c:strLit>
          </c:cat>
          <c:val>
            <c:numLit>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-0.12174814371525011</c:v>
              </c:pt>
              <c:pt idx="16">
                <c:v>-0.15844321337806777</c:v>
              </c:pt>
              <c:pt idx="17">
                <c:v>-0.18302415163734542</c:v>
              </c:pt>
              <c:pt idx="18">
                <c:v>-0.18765534047341381</c:v>
              </c:pt>
              <c:pt idx="19">
                <c:v>-0.20336243067656801</c:v>
              </c:pt>
              <c:pt idx="20">
                <c:v>-0.33531091562948312</c:v>
              </c:pt>
              <c:pt idx="21">
                <c:v>-0.35192663190213302</c:v>
              </c:pt>
              <c:pt idx="22">
                <c:v>0</c:v>
              </c:pt>
              <c:pt idx="23">
                <c:v>-0.41682046403516138</c:v>
              </c:pt>
              <c:pt idx="24">
                <c:v>0</c:v>
              </c:pt>
              <c:pt idx="25">
                <c:v>-0.67176047544373896</c:v>
              </c:pt>
              <c:pt idx="26">
                <c:v>-1.0568543791037333</c:v>
              </c:pt>
              <c:pt idx="27">
                <c:v>-1.7008345951106119</c:v>
              </c:pt>
              <c:pt idx="28">
                <c:v>0</c:v>
              </c:pt>
              <c:pt idx="29">
                <c:v>-4.4506098688244737</c:v>
              </c:pt>
              <c:pt idx="30">
                <c:v>-9.8818898610751553</c:v>
              </c:pt>
            </c:numLit>
          </c:val>
          <c:extLst xmlns:c16r2="http://schemas.microsoft.com/office/drawing/2015/06/chart">
            <c:ext xmlns:c16="http://schemas.microsoft.com/office/drawing/2014/chart" uri="{C3380CC4-5D6E-409C-BE32-E72D297353CC}">
              <c16:uniqueId val="{0000000C-D1E9-4C67-9588-E1D6BAA6A9F7}"/>
            </c:ext>
          </c:extLst>
        </c:ser>
        <c:dLbls>
          <c:showLegendKey val="0"/>
          <c:showVal val="0"/>
          <c:showCatName val="0"/>
          <c:showSerName val="0"/>
          <c:showPercent val="0"/>
          <c:showBubbleSize val="0"/>
        </c:dLbls>
        <c:gapWidth val="150"/>
        <c:overlap val="100"/>
        <c:axId val="610190896"/>
        <c:axId val="610191288"/>
      </c:barChart>
      <c:catAx>
        <c:axId val="610190896"/>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a:extLst>
            <a:ext uri="{909E8E84-426E-40DD-AFC4-6F175D3DCCD1}">
              <a14:hiddenFill xmlns:a14="http://schemas.microsoft.com/office/drawing/2010/main">
                <a:noFill/>
              </a14:hiddenFill>
            </a:ext>
          </a:extLst>
        </c:spPr>
        <c:txPr>
          <a:bodyPr rot="-2700000" vert="horz"/>
          <a:lstStyle/>
          <a:p>
            <a:pPr>
              <a:defRPr sz="800" b="0" i="0" u="none" strike="noStrike" baseline="0">
                <a:solidFill>
                  <a:srgbClr val="000000"/>
                </a:solidFill>
                <a:latin typeface="Arial Narrow"/>
                <a:ea typeface="Arial Narrow"/>
                <a:cs typeface="Arial Narrow"/>
              </a:defRPr>
            </a:pPr>
            <a:endParaRPr lang="sk-SK"/>
          </a:p>
        </c:txPr>
        <c:crossAx val="610191288"/>
        <c:crosses val="autoZero"/>
        <c:auto val="1"/>
        <c:lblAlgn val="ctr"/>
        <c:lblOffset val="0"/>
        <c:tickLblSkip val="1"/>
        <c:noMultiLvlLbl val="0"/>
      </c:catAx>
      <c:valAx>
        <c:axId val="610191288"/>
        <c:scaling>
          <c:orientation val="minMax"/>
          <c:max val="3"/>
          <c:min val="-5"/>
        </c:scaling>
        <c:delete val="0"/>
        <c:axPos val="l"/>
        <c:majorGridlines>
          <c:spPr>
            <a:ln w="9525" cmpd="sng">
              <a:solidFill>
                <a:srgbClr val="FFFFFF"/>
              </a:solidFill>
              <a:prstDash val="solid"/>
            </a:ln>
          </c:spPr>
        </c:majorGridlines>
        <c:numFmt formatCode="0" sourceLinked="0"/>
        <c:majorTickMark val="in"/>
        <c:minorTickMark val="none"/>
        <c:tickLblPos val="nextTo"/>
        <c:spPr>
          <a:noFill/>
          <a:ln w="9525">
            <a:solidFill>
              <a:srgbClr val="000000"/>
            </a:solidFill>
            <a:prstDash val="solid"/>
          </a:ln>
          <a:extLst>
            <a:ext uri="{909E8E84-426E-40DD-AFC4-6F175D3DCCD1}">
              <a14:hiddenFill xmlns:a14="http://schemas.microsoft.com/office/drawing/2010/main">
                <a:noFill/>
              </a14:hiddenFill>
            </a:ext>
          </a:extLst>
        </c:spPr>
        <c:txPr>
          <a:bodyPr rot="-60000000" vert="horz"/>
          <a:lstStyle/>
          <a:p>
            <a:pPr>
              <a:defRPr sz="800" b="0" i="0" u="none" strike="noStrike" baseline="0">
                <a:solidFill>
                  <a:srgbClr val="000000"/>
                </a:solidFill>
                <a:latin typeface="Arial Narrow"/>
                <a:ea typeface="Arial Narrow"/>
                <a:cs typeface="Arial Narrow"/>
              </a:defRPr>
            </a:pPr>
            <a:endParaRPr lang="sk-SK"/>
          </a:p>
        </c:txPr>
        <c:crossAx val="610190896"/>
        <c:crosses val="autoZero"/>
        <c:crossBetween val="between"/>
      </c:valAx>
      <c:spPr>
        <a:solidFill>
          <a:srgbClr val="EAEAEA"/>
        </a:solidFill>
        <a:ln w="9525">
          <a:noFill/>
          <a:round/>
        </a:ln>
        <a:effectLst/>
        <a:extLst>
          <a:ext uri="{91240B29-F687-4F45-9708-019B960494DF}">
            <a14:hiddenLine xmlns:a14="http://schemas.microsoft.com/office/drawing/2010/main" w="9525">
              <a:solidFill>
                <a:srgbClr val="FFFFFF"/>
              </a:solidFill>
              <a:round/>
            </a14:hiddenLine>
          </a:ext>
        </a:extLst>
      </c:spPr>
    </c:plotArea>
    <c:legend>
      <c:legendPos val="r"/>
      <c:layout>
        <c:manualLayout>
          <c:xMode val="edge"/>
          <c:yMode val="edge"/>
          <c:x val="4.0057576515501916E-2"/>
          <c:y val="1.4606376833596276E-2"/>
          <c:w val="0.94658679950624114"/>
          <c:h val="5.4773913125986042E-2"/>
        </c:manualLayout>
      </c:layout>
      <c:overlay val="1"/>
      <c:spPr>
        <a:solidFill>
          <a:srgbClr val="EAEAEA"/>
        </a:solidFill>
        <a:ln>
          <a:noFill/>
          <a:round/>
        </a:ln>
        <a:effectLst/>
        <a:extLst>
          <a:ext uri="{91240B29-F687-4F45-9708-019B960494DF}">
            <a14:hiddenLine xmlns:a14="http://schemas.microsoft.com/office/drawing/2010/main">
              <a:noFill/>
              <a:round/>
            </a14:hiddenLine>
          </a:ext>
        </a:extLst>
      </c:spPr>
      <c:txPr>
        <a:bodyPr/>
        <a:lstStyle/>
        <a:p>
          <a:pPr>
            <a:defRPr sz="800" b="0" i="0" u="none" strike="noStrike" baseline="0">
              <a:solidFill>
                <a:srgbClr val="000000"/>
              </a:solidFill>
              <a:latin typeface="Arial Narrow"/>
              <a:ea typeface="Arial Narrow"/>
              <a:cs typeface="Arial Narrow"/>
            </a:defRPr>
          </a:pPr>
          <a:endParaRPr lang="sk-SK"/>
        </a:p>
      </c:txPr>
    </c:legend>
    <c:plotVisOnly val="1"/>
    <c:dispBlanksAs val="gap"/>
    <c:showDLblsOverMax val="1"/>
  </c:chart>
  <c:spPr>
    <a:noFill/>
    <a:ln w="9525" cap="flat" cmpd="sng" algn="ctr">
      <a:noFill/>
      <a:prstDash val="solid"/>
      <a:round/>
    </a:ln>
    <a:effectLst/>
    <a:extLst>
      <a:ext uri="{909E8E84-426E-40DD-AFC4-6F175D3DCCD1}">
        <a14:hiddenFill xmlns:a14="http://schemas.microsoft.com/office/drawing/2010/main">
          <a:solidFill>
            <a:srgbClr val="E5ECF3"/>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000" b="0" i="0" u="none" strike="noStrike" baseline="0">
          <a:solidFill>
            <a:srgbClr val="000000"/>
          </a:solidFill>
          <a:latin typeface="Calibri"/>
          <a:ea typeface="Calibri"/>
          <a:cs typeface="Calibri"/>
        </a:defRPr>
      </a:pPr>
      <a:endParaRPr lang="sk-SK"/>
    </a:p>
  </c:txPr>
  <c:printSettings>
    <c:headerFooter/>
    <c:pageMargins b="0.75" l="0.7" r="0.7" t="0.75" header="0.3" footer="0.3"/>
    <c:pageSetup orientation="portrait"/>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404811</xdr:colOff>
      <xdr:row>87</xdr:row>
      <xdr:rowOff>79374</xdr:rowOff>
    </xdr:from>
    <xdr:to>
      <xdr:col>3</xdr:col>
      <xdr:colOff>87313</xdr:colOff>
      <xdr:row>99</xdr:row>
      <xdr:rowOff>18254</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415925</xdr:colOff>
      <xdr:row>102</xdr:row>
      <xdr:rowOff>96839</xdr:rowOff>
    </xdr:from>
    <xdr:to>
      <xdr:col>3</xdr:col>
      <xdr:colOff>92077</xdr:colOff>
      <xdr:row>115</xdr:row>
      <xdr:rowOff>76202</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617055</xdr:colOff>
      <xdr:row>81</xdr:row>
      <xdr:rowOff>371474</xdr:rowOff>
    </xdr:from>
    <xdr:to>
      <xdr:col>7</xdr:col>
      <xdr:colOff>2143125</xdr:colOff>
      <xdr:row>98</xdr:row>
      <xdr:rowOff>196712</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219076</xdr:colOff>
      <xdr:row>100</xdr:row>
      <xdr:rowOff>152399</xdr:rowOff>
    </xdr:from>
    <xdr:to>
      <xdr:col>7</xdr:col>
      <xdr:colOff>2000251</xdr:colOff>
      <xdr:row>115</xdr:row>
      <xdr:rowOff>123824</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0.05675</cdr:x>
      <cdr:y>0.55572</cdr:y>
    </cdr:from>
    <cdr:to>
      <cdr:x>0.24251</cdr:x>
      <cdr:y>0.66055</cdr:y>
    </cdr:to>
    <cdr:sp macro="" textlink="">
      <cdr:nvSpPr>
        <cdr:cNvPr id="2" name="BlokTextu 1"/>
        <cdr:cNvSpPr txBox="1"/>
      </cdr:nvSpPr>
      <cdr:spPr>
        <a:xfrm xmlns:a="http://schemas.openxmlformats.org/drawingml/2006/main">
          <a:off x="239308" y="2011352"/>
          <a:ext cx="783328" cy="379424"/>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P</a:t>
          </a:r>
          <a:r>
            <a:rPr lang="en-US" sz="700">
              <a:latin typeface="Arial Narrow" panose="020B0606020202030204" pitchFamily="34" charset="0"/>
            </a:rPr>
            <a:t>odiel </a:t>
          </a:r>
          <a:r>
            <a:rPr lang="sk-SK" sz="700">
              <a:latin typeface="Arial Narrow" panose="020B0606020202030204" pitchFamily="34" charset="0"/>
            </a:rPr>
            <a:t>žiakov</a:t>
          </a:r>
          <a:r>
            <a:rPr lang="sk-SK" sz="700" baseline="0">
              <a:latin typeface="Arial Narrow" panose="020B0606020202030204" pitchFamily="34" charset="0"/>
            </a:rPr>
            <a:t> pod základnou úrovnňou PISA</a:t>
          </a:r>
        </a:p>
        <a:p xmlns:a="http://schemas.openxmlformats.org/drawingml/2006/main">
          <a:endParaRPr lang="sk-SK" sz="700">
            <a:latin typeface="Arial Narrow" panose="020B0606020202030204" pitchFamily="34" charset="0"/>
          </a:endParaRPr>
        </a:p>
      </cdr:txBody>
    </cdr:sp>
  </cdr:relSizeAnchor>
  <cdr:relSizeAnchor xmlns:cdr="http://schemas.openxmlformats.org/drawingml/2006/chartDrawing">
    <cdr:from>
      <cdr:x>0.14595</cdr:x>
      <cdr:y>0.6606</cdr:y>
    </cdr:from>
    <cdr:to>
      <cdr:x>0.36378</cdr:x>
      <cdr:y>0.73042</cdr:y>
    </cdr:to>
    <cdr:sp macro="" textlink="">
      <cdr:nvSpPr>
        <cdr:cNvPr id="4" name="BlokTextu 1"/>
        <cdr:cNvSpPr txBox="1"/>
      </cdr:nvSpPr>
      <cdr:spPr>
        <a:xfrm xmlns:a="http://schemas.openxmlformats.org/drawingml/2006/main">
          <a:off x="615464" y="2390953"/>
          <a:ext cx="918564" cy="252703"/>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Efektivita zdravotnej starostlivosti</a:t>
          </a:r>
        </a:p>
        <a:p xmlns:a="http://schemas.openxmlformats.org/drawingml/2006/main">
          <a:endParaRPr lang="sk-SK" sz="700">
            <a:latin typeface="Arial Narrow" panose="020B0606020202030204" pitchFamily="34" charset="0"/>
          </a:endParaRPr>
        </a:p>
      </cdr:txBody>
    </cdr:sp>
  </cdr:relSizeAnchor>
  <cdr:relSizeAnchor xmlns:cdr="http://schemas.openxmlformats.org/drawingml/2006/chartDrawing">
    <cdr:from>
      <cdr:x>0.28874</cdr:x>
      <cdr:y>0.78327</cdr:y>
    </cdr:from>
    <cdr:to>
      <cdr:x>0.65553</cdr:x>
      <cdr:y>0.86299</cdr:y>
    </cdr:to>
    <cdr:sp macro="" textlink="">
      <cdr:nvSpPr>
        <cdr:cNvPr id="9" name="BlokTextu 1"/>
        <cdr:cNvSpPr txBox="1"/>
      </cdr:nvSpPr>
      <cdr:spPr>
        <a:xfrm xmlns:a="http://schemas.openxmlformats.org/drawingml/2006/main">
          <a:off x="1217591" y="2834946"/>
          <a:ext cx="1546711" cy="288535"/>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Nezamestnanosť</a:t>
          </a:r>
          <a:r>
            <a:rPr lang="sk-SK" sz="700" baseline="0">
              <a:latin typeface="Arial Narrow" panose="020B0606020202030204" pitchFamily="34" charset="0"/>
            </a:rPr>
            <a:t> ľudí so zákl. vzdelaním</a:t>
          </a:r>
          <a:endParaRPr lang="sk-SK" sz="700">
            <a:latin typeface="Arial Narrow" panose="020B060602020203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0.07429</cdr:x>
      <cdr:y>0.49493</cdr:y>
    </cdr:from>
    <cdr:to>
      <cdr:x>0.2137</cdr:x>
      <cdr:y>0.6413</cdr:y>
    </cdr:to>
    <cdr:sp macro="" textlink="">
      <cdr:nvSpPr>
        <cdr:cNvPr id="2" name="BlokTextu 1"/>
        <cdr:cNvSpPr txBox="1"/>
      </cdr:nvSpPr>
      <cdr:spPr>
        <a:xfrm xmlns:a="http://schemas.openxmlformats.org/drawingml/2006/main">
          <a:off x="332202" y="1517982"/>
          <a:ext cx="623472" cy="448932"/>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Percentage of students below basic level PISA</a:t>
          </a:r>
        </a:p>
      </cdr:txBody>
    </cdr:sp>
  </cdr:relSizeAnchor>
  <cdr:relSizeAnchor xmlns:cdr="http://schemas.openxmlformats.org/drawingml/2006/chartDrawing">
    <cdr:from>
      <cdr:x>0.33222</cdr:x>
      <cdr:y>0.75994</cdr:y>
    </cdr:from>
    <cdr:to>
      <cdr:x>0.77363</cdr:x>
      <cdr:y>0.87221</cdr:y>
    </cdr:to>
    <cdr:sp macro="" textlink="">
      <cdr:nvSpPr>
        <cdr:cNvPr id="3" name="BlokTextu 1"/>
        <cdr:cNvSpPr txBox="1"/>
      </cdr:nvSpPr>
      <cdr:spPr>
        <a:xfrm xmlns:a="http://schemas.openxmlformats.org/drawingml/2006/main">
          <a:off x="1485701" y="2330786"/>
          <a:ext cx="1973980" cy="344338"/>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Arial Narrow" panose="020B0606020202030204" pitchFamily="34" charset="0"/>
            </a:rPr>
            <a:t>Unemployment</a:t>
          </a:r>
          <a:r>
            <a:rPr lang="en-US" sz="800" baseline="0">
              <a:latin typeface="Arial Narrow" panose="020B0606020202030204" pitchFamily="34" charset="0"/>
            </a:rPr>
            <a:t> low-skilled workers</a:t>
          </a:r>
          <a:endParaRPr lang="sk-SK" sz="800">
            <a:latin typeface="Arial Narrow" panose="020B0606020202030204" pitchFamily="34" charset="0"/>
          </a:endParaRPr>
        </a:p>
      </cdr:txBody>
    </cdr:sp>
  </cdr:relSizeAnchor>
  <cdr:relSizeAnchor xmlns:cdr="http://schemas.openxmlformats.org/drawingml/2006/chartDrawing">
    <cdr:from>
      <cdr:x>0.09533</cdr:x>
      <cdr:y>0.67585</cdr:y>
    </cdr:from>
    <cdr:to>
      <cdr:x>0.27228</cdr:x>
      <cdr:y>0.79675</cdr:y>
    </cdr:to>
    <cdr:sp macro="" textlink="">
      <cdr:nvSpPr>
        <cdr:cNvPr id="4" name="BlokTextu 1"/>
        <cdr:cNvSpPr txBox="1"/>
      </cdr:nvSpPr>
      <cdr:spPr>
        <a:xfrm xmlns:a="http://schemas.openxmlformats.org/drawingml/2006/main">
          <a:off x="426331" y="2072865"/>
          <a:ext cx="791281" cy="370806"/>
        </a:xfrm>
        <a:prstGeom xmlns:a="http://schemas.openxmlformats.org/drawingml/2006/main" prst="rect">
          <a:avLst/>
        </a:prstGeom>
        <a:ln xmlns:a="http://schemas.openxmlformats.org/drawingml/2006/main">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800">
              <a:latin typeface="Arial Narrow" panose="020B0606020202030204" pitchFamily="34" charset="0"/>
            </a:rPr>
            <a:t>Health care effectiveness</a:t>
          </a:r>
        </a:p>
        <a:p xmlns:a="http://schemas.openxmlformats.org/drawingml/2006/main">
          <a:endParaRPr lang="sk-SK" sz="800">
            <a:latin typeface="Arial Narrow" panose="020B060602020203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6</xdr:row>
      <xdr:rowOff>2962</xdr:rowOff>
    </xdr:from>
    <xdr:to>
      <xdr:col>0</xdr:col>
      <xdr:colOff>0</xdr:colOff>
      <xdr:row>6</xdr:row>
      <xdr:rowOff>196597</xdr:rowOff>
    </xdr:to>
    <xdr:sp macro="" textlink="">
      <xdr:nvSpPr>
        <xdr:cNvPr id="2" name="Rectangle 1"/>
        <xdr:cNvSpPr/>
      </xdr:nvSpPr>
      <xdr:spPr>
        <a:xfrm>
          <a:off x="0" y="707812"/>
          <a:ext cx="0" cy="174585"/>
        </a:xfrm>
        <a:prstGeom prst="rect">
          <a:avLst/>
        </a:prstGeom>
        <a:noFill/>
        <a:ln w="1270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a:solidFill>
                <a:srgbClr val="FF0000"/>
              </a:solidFill>
            </a:rPr>
            <a:t>xxx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137092</xdr:rowOff>
    </xdr:from>
    <xdr:to>
      <xdr:col>9</xdr:col>
      <xdr:colOff>65738</xdr:colOff>
      <xdr:row>27</xdr:row>
      <xdr:rowOff>57717</xdr:rowOff>
    </xdr:to>
    <xdr:grpSp>
      <xdr:nvGrpSpPr>
        <xdr:cNvPr id="2" name="Group 1"/>
        <xdr:cNvGrpSpPr/>
      </xdr:nvGrpSpPr>
      <xdr:grpSpPr>
        <a:xfrm>
          <a:off x="0" y="946717"/>
          <a:ext cx="6323663" cy="4530725"/>
          <a:chOff x="1246325" y="177936"/>
          <a:chExt cx="7625277" cy="3358520"/>
        </a:xfrm>
      </xdr:grpSpPr>
      <xdr:graphicFrame macro="">
        <xdr:nvGraphicFramePr>
          <xdr:cNvPr id="3" name="Chart 2"/>
          <xdr:cNvGraphicFramePr>
            <a:graphicFrameLocks/>
          </xdr:cNvGraphicFramePr>
        </xdr:nvGraphicFramePr>
        <xdr:xfrm>
          <a:off x="1246325" y="177936"/>
          <a:ext cx="7625277" cy="335852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xdr:cNvSpPr txBox="1"/>
        </xdr:nvSpPr>
        <xdr:spPr>
          <a:xfrm>
            <a:off x="2094767" y="1999152"/>
            <a:ext cx="1597444" cy="573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800" b="0" i="0">
                <a:solidFill>
                  <a:srgbClr val="000000"/>
                </a:solidFill>
                <a:latin typeface="Arial Narrow"/>
              </a:rPr>
              <a:t>regional gap </a:t>
            </a:r>
          </a:p>
          <a:p>
            <a:pPr algn="ctr"/>
            <a:r>
              <a:rPr lang="en-GB" sz="800" b="0" i="0">
                <a:solidFill>
                  <a:srgbClr val="000000"/>
                </a:solidFill>
                <a:latin typeface="Arial Narrow"/>
              </a:rPr>
              <a:t>increased within country </a:t>
            </a:r>
          </a:p>
          <a:p>
            <a:pPr marL="0" marR="0" indent="0" algn="ctr" defTabSz="914400" eaLnBrk="1" fontAlgn="auto" latinLnBrk="0" hangingPunct="1">
              <a:lnSpc>
                <a:spcPct val="100000"/>
              </a:lnSpc>
              <a:spcBef>
                <a:spcPts val="0"/>
              </a:spcBef>
              <a:spcAft>
                <a:spcPts val="0"/>
              </a:spcAft>
              <a:buClrTx/>
              <a:buSzTx/>
              <a:buFontTx/>
              <a:buNone/>
              <a:tabLst/>
              <a:defRPr/>
            </a:pPr>
            <a:r>
              <a:rPr lang="en-GB" sz="800" b="0" i="0">
                <a:solidFill>
                  <a:srgbClr val="000000"/>
                </a:solidFill>
                <a:latin typeface="Arial Narrow"/>
              </a:rPr>
              <a:t>(</a:t>
            </a:r>
            <a:r>
              <a:rPr lang="en-GB" sz="800" b="0" i="0">
                <a:solidFill>
                  <a:srgbClr val="000000"/>
                </a:solidFill>
                <a:latin typeface="Arial Narrow"/>
                <a:ea typeface="+mn-ea"/>
                <a:cs typeface="+mn-cs"/>
              </a:rPr>
              <a:t>Divergence)</a:t>
            </a:r>
            <a:endParaRPr lang="en-GB" sz="800" b="0" i="0">
              <a:solidFill>
                <a:srgbClr val="000000"/>
              </a:solidFill>
              <a:latin typeface="Arial Narrow"/>
            </a:endParaRPr>
          </a:p>
        </xdr:txBody>
      </xdr:sp>
    </xdr:grpSp>
    <xdr:clientData/>
  </xdr:twoCellAnchor>
</xdr:wsDr>
</file>

<file path=xl/drawings/drawing6.xml><?xml version="1.0" encoding="utf-8"?>
<c:userShapes xmlns:c="http://schemas.openxmlformats.org/drawingml/2006/chart">
  <cdr:relSizeAnchor xmlns:cdr="http://schemas.openxmlformats.org/drawingml/2006/chartDrawing">
    <cdr:from>
      <cdr:x>0.30696</cdr:x>
      <cdr:y>0.03105</cdr:y>
    </cdr:from>
    <cdr:to>
      <cdr:x>0.77332</cdr:x>
      <cdr:y>0.05434</cdr:y>
    </cdr:to>
    <cdr:grpSp>
      <cdr:nvGrpSpPr>
        <cdr:cNvPr id="2" name="Group 1"/>
        <cdr:cNvGrpSpPr/>
      </cdr:nvGrpSpPr>
      <cdr:grpSpPr>
        <a:xfrm xmlns:a="http://schemas.openxmlformats.org/drawingml/2006/main">
          <a:off x="1941112" y="140679"/>
          <a:ext cx="2949103" cy="105521"/>
          <a:chOff x="1745576" y="106891"/>
          <a:chExt cx="2579557" cy="80218"/>
        </a:xfrm>
      </cdr:grpSpPr>
      <cdr:sp macro="" textlink="">
        <cdr:nvSpPr>
          <cdr:cNvPr id="30" name="xlamShapesMarker"/>
          <cdr:cNvSpPr/>
        </cdr:nvSpPr>
        <cdr:spPr>
          <a:xfrm xmlns:a="http://schemas.openxmlformats.org/drawingml/2006/main">
            <a:off x="1745576" y="106891"/>
            <a:ext cx="73512" cy="76407"/>
          </a:xfrm>
          <a:prstGeom xmlns:a="http://schemas.openxmlformats.org/drawingml/2006/main" prst="rect">
            <a:avLst/>
          </a:prstGeom>
          <a:solidFill xmlns:a="http://schemas.openxmlformats.org/drawingml/2006/main">
            <a:srgbClr val="EAEAEA"/>
          </a:solidFill>
          <a:ln xmlns:a="http://schemas.openxmlformats.org/drawingml/2006/main" w="635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6350" cap="flat" cmpd="sng" algn="ctr">
                <a:solidFill>
                  <a:srgbClr val="EAEAEA"/>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32" name="xlamShapesMarker"/>
          <cdr:cNvSpPr/>
        </cdr:nvSpPr>
        <cdr:spPr>
          <a:xfrm xmlns:a="http://schemas.openxmlformats.org/drawingml/2006/main">
            <a:off x="2998050" y="110702"/>
            <a:ext cx="73457" cy="76407"/>
          </a:xfrm>
          <a:prstGeom xmlns:a="http://schemas.openxmlformats.org/drawingml/2006/main" prst="rect">
            <a:avLst/>
          </a:prstGeom>
          <a:solidFill xmlns:a="http://schemas.openxmlformats.org/drawingml/2006/main">
            <a:srgbClr val="EAEAEA"/>
          </a:solidFill>
          <a:ln xmlns:a="http://schemas.openxmlformats.org/drawingml/2006/main" w="635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6350" cap="flat" cmpd="sng" algn="ctr">
                <a:solidFill>
                  <a:srgbClr val="EAEAEA"/>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34" name="xlamShapesMarker"/>
          <cdr:cNvSpPr/>
        </cdr:nvSpPr>
        <cdr:spPr>
          <a:xfrm xmlns:a="http://schemas.openxmlformats.org/drawingml/2006/main">
            <a:off x="4251621" y="110702"/>
            <a:ext cx="73512" cy="76407"/>
          </a:xfrm>
          <a:prstGeom xmlns:a="http://schemas.openxmlformats.org/drawingml/2006/main" prst="rect">
            <a:avLst/>
          </a:prstGeom>
          <a:solidFill xmlns:a="http://schemas.openxmlformats.org/drawingml/2006/main">
            <a:srgbClr val="EAEAEA"/>
          </a:solidFill>
          <a:ln xmlns:a="http://schemas.openxmlformats.org/drawingml/2006/main" w="635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6350" cap="flat" cmpd="sng" algn="ctr">
                <a:solidFill>
                  <a:srgbClr val="EAEAEA"/>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dr:relSizeAnchor xmlns:cdr="http://schemas.openxmlformats.org/drawingml/2006/chartDrawing">
    <cdr:from>
      <cdr:x>0.00377</cdr:x>
      <cdr:y>0.06092</cdr:y>
    </cdr:from>
    <cdr:to>
      <cdr:x>0.30569</cdr:x>
      <cdr:y>0.11149</cdr:y>
    </cdr:to>
    <cdr:sp macro="" textlink="">
      <cdr:nvSpPr>
        <cdr:cNvPr id="42" name="TextBox 14"/>
        <cdr:cNvSpPr txBox="1"/>
      </cdr:nvSpPr>
      <cdr:spPr>
        <a:xfrm xmlns:a="http://schemas.openxmlformats.org/drawingml/2006/main">
          <a:off x="20871" y="210431"/>
          <a:ext cx="1669817" cy="1746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800" b="0" i="0">
              <a:solidFill>
                <a:srgbClr val="000000"/>
              </a:solidFill>
              <a:latin typeface="Arial Narrow"/>
            </a:rPr>
            <a:t>% Average annual growth</a:t>
          </a:r>
        </a:p>
      </cdr:txBody>
    </cdr:sp>
  </cdr:relSizeAnchor>
  <cdr:relSizeAnchor xmlns:cdr="http://schemas.openxmlformats.org/drawingml/2006/chartDrawing">
    <cdr:from>
      <cdr:x>0.63518</cdr:x>
      <cdr:y>0.53469</cdr:y>
    </cdr:from>
    <cdr:to>
      <cdr:x>0.85808</cdr:x>
      <cdr:y>0.72518</cdr:y>
    </cdr:to>
    <cdr:sp macro="" textlink="">
      <cdr:nvSpPr>
        <cdr:cNvPr id="3" name="TextBox 1"/>
        <cdr:cNvSpPr txBox="1"/>
      </cdr:nvSpPr>
      <cdr:spPr>
        <a:xfrm xmlns:a="http://schemas.openxmlformats.org/drawingml/2006/main">
          <a:off x="3758223" y="1604108"/>
          <a:ext cx="1318847" cy="5715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800" b="0" i="0">
              <a:solidFill>
                <a:srgbClr val="000000"/>
              </a:solidFill>
              <a:latin typeface="Arial Narrow"/>
              <a:ea typeface="+mn-ea"/>
              <a:cs typeface="+mn-cs"/>
            </a:rPr>
            <a:t>regional gap </a:t>
          </a:r>
        </a:p>
        <a:p xmlns:a="http://schemas.openxmlformats.org/drawingml/2006/main">
          <a:pPr algn="ctr"/>
          <a:r>
            <a:rPr lang="en-GB" sz="800" b="0" i="0">
              <a:solidFill>
                <a:srgbClr val="000000"/>
              </a:solidFill>
              <a:latin typeface="Arial Narrow"/>
              <a:ea typeface="+mn-ea"/>
              <a:cs typeface="+mn-cs"/>
            </a:rPr>
            <a:t>decreased within country</a:t>
          </a:r>
        </a:p>
        <a:p xmlns:a="http://schemas.openxmlformats.org/drawingml/2006/main">
          <a:pPr algn="ctr"/>
          <a:r>
            <a:rPr lang="en-GB" sz="800" b="0" i="0">
              <a:solidFill>
                <a:srgbClr val="000000"/>
              </a:solidFill>
              <a:latin typeface="Arial Narrow"/>
              <a:ea typeface="+mn-ea"/>
              <a:cs typeface="+mn-cs"/>
            </a:rPr>
            <a:t>(Convergence)</a:t>
          </a:r>
          <a:endParaRPr lang="en-GB" sz="800" b="0" i="0">
            <a:solidFill>
              <a:srgbClr val="000000"/>
            </a:solidFill>
            <a:latin typeface="Arial Narrow"/>
          </a:endParaRPr>
        </a:p>
      </cdr:txBody>
    </cdr:sp>
  </cdr:relSizeAnchor>
  <cdr:relSizeAnchor xmlns:cdr="http://schemas.openxmlformats.org/drawingml/2006/chartDrawing">
    <cdr:from>
      <cdr:x>0.46715</cdr:x>
      <cdr:y>0.121</cdr:y>
    </cdr:from>
    <cdr:to>
      <cdr:x>0.46859</cdr:x>
      <cdr:y>0.90602</cdr:y>
    </cdr:to>
    <cdr:cxnSp macro="">
      <cdr:nvCxnSpPr>
        <cdr:cNvPr id="4" name="Straight Connector 3"/>
        <cdr:cNvCxnSpPr/>
      </cdr:nvCxnSpPr>
      <cdr:spPr>
        <a:xfrm xmlns:a="http://schemas.openxmlformats.org/drawingml/2006/main" flipV="1">
          <a:off x="2593681" y="424883"/>
          <a:ext cx="8005" cy="2756652"/>
        </a:xfrm>
        <a:prstGeom xmlns:a="http://schemas.openxmlformats.org/drawingml/2006/main" prst="line">
          <a:avLst/>
        </a:prstGeom>
        <a:ln xmlns:a="http://schemas.openxmlformats.org/drawingml/2006/main">
          <a:solidFill>
            <a:schemeClr val="bg1">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0.04711</cdr:x>
      <cdr:y>0.12934</cdr:y>
    </cdr:from>
    <cdr:to>
      <cdr:x>0.06458</cdr:x>
      <cdr:y>0.15113</cdr:y>
    </cdr:to>
    <cdr:sp macro="" textlink="">
      <cdr:nvSpPr>
        <cdr:cNvPr id="133" name="xlamTextsS2P1"/>
        <cdr:cNvSpPr txBox="1"/>
      </cdr:nvSpPr>
      <cdr:spPr>
        <a:xfrm xmlns:a="http://schemas.openxmlformats.org/drawingml/2006/main">
          <a:off x="260533" y="446745"/>
          <a:ext cx="96655" cy="75280"/>
        </a:xfrm>
        <a:prstGeom xmlns:a="http://schemas.openxmlformats.org/drawingml/2006/main" prst="rect">
          <a:avLst/>
        </a:prstGeom>
      </cdr:spPr>
      <cdr:txBody>
        <a:bodyPr xmlns:a="http://schemas.openxmlformats.org/drawingml/2006/main" vertOverflow="clip" vert="horz" wrap="square" lIns="0" tIns="0" rIns="0" bIns="0" rtlCol="0">
          <a:spAutoFit/>
        </a:bodyPr>
        <a:lstStyle xmlns:a="http://schemas.openxmlformats.org/drawingml/2006/main"/>
        <a:p xmlns:a="http://schemas.openxmlformats.org/drawingml/2006/main">
          <a:pPr algn="ctr"/>
          <a:r>
            <a:rPr lang="en-GB" sz="500" b="1">
              <a:latin typeface="Arial Narrow"/>
            </a:rPr>
            <a:t>6</a:t>
          </a:r>
        </a:p>
      </cdr:txBody>
    </cdr:sp>
  </cdr:relSizeAnchor>
  <cdr:relSizeAnchor xmlns:cdr="http://schemas.openxmlformats.org/drawingml/2006/chartDrawing">
    <cdr:from>
      <cdr:x>0.04821</cdr:x>
      <cdr:y>0.16597</cdr:y>
    </cdr:from>
    <cdr:to>
      <cdr:x>0.06749</cdr:x>
      <cdr:y>0.16597</cdr:y>
    </cdr:to>
    <cdr:cxnSp macro="">
      <cdr:nvCxnSpPr>
        <cdr:cNvPr id="134" name="xlamShapesHVS2P1"/>
        <cdr:cNvCxnSpPr/>
      </cdr:nvCxnSpPr>
      <cdr:spPr>
        <a:xfrm xmlns:a="http://schemas.openxmlformats.org/drawingml/2006/main" rot="-1800000">
          <a:off x="266617" y="573284"/>
          <a:ext cx="106664" cy="0"/>
        </a:xfrm>
        <a:prstGeom xmlns:a="http://schemas.openxmlformats.org/drawingml/2006/main" prst="line">
          <a:avLst/>
        </a:prstGeom>
        <a:ln xmlns:a="http://schemas.openxmlformats.org/drawingml/2006/main" w="25400" cmpd="dbl">
          <a:solidFill>
            <a:srgbClr val="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0.96205</cdr:x>
      <cdr:y>0.87679</cdr:y>
    </cdr:from>
    <cdr:to>
      <cdr:x>0.97644</cdr:x>
      <cdr:y>0.90005</cdr:y>
    </cdr:to>
    <cdr:sp macro="" textlink="">
      <cdr:nvSpPr>
        <cdr:cNvPr id="135" name="xlamTextsS4P31"/>
        <cdr:cNvSpPr txBox="1"/>
      </cdr:nvSpPr>
      <cdr:spPr>
        <a:xfrm xmlns:a="http://schemas.openxmlformats.org/drawingml/2006/main">
          <a:off x="5348905" y="3046992"/>
          <a:ext cx="80007" cy="80833"/>
        </a:xfrm>
        <a:prstGeom xmlns:a="http://schemas.openxmlformats.org/drawingml/2006/main" prst="rect">
          <a:avLst/>
        </a:prstGeom>
      </cdr:spPr>
      <cdr:txBody>
        <a:bodyPr xmlns:a="http://schemas.openxmlformats.org/drawingml/2006/main" vertOverflow="clip" vert="horz" wrap="none" lIns="0" tIns="0" rIns="0" bIns="0" rtlCol="0">
          <a:spAutoFit/>
        </a:bodyPr>
        <a:lstStyle xmlns:a="http://schemas.openxmlformats.org/drawingml/2006/main"/>
        <a:p xmlns:a="http://schemas.openxmlformats.org/drawingml/2006/main">
          <a:pPr algn="ctr"/>
          <a:r>
            <a:rPr lang="en-GB" sz="550" b="1">
              <a:latin typeface="Arial Narrow"/>
            </a:rPr>
            <a:t>-10</a:t>
          </a:r>
        </a:p>
      </cdr:txBody>
    </cdr:sp>
  </cdr:relSizeAnchor>
  <cdr:relSizeAnchor xmlns:cdr="http://schemas.openxmlformats.org/drawingml/2006/chartDrawing">
    <cdr:from>
      <cdr:x>0.9596</cdr:x>
      <cdr:y>0.85794</cdr:y>
    </cdr:from>
    <cdr:to>
      <cdr:x>0.97889</cdr:x>
      <cdr:y>0.85794</cdr:y>
    </cdr:to>
    <cdr:cxnSp macro="">
      <cdr:nvCxnSpPr>
        <cdr:cNvPr id="136" name="xlamShapesHVS4P31"/>
        <cdr:cNvCxnSpPr/>
      </cdr:nvCxnSpPr>
      <cdr:spPr>
        <a:xfrm xmlns:a="http://schemas.openxmlformats.org/drawingml/2006/main" rot="-1800000">
          <a:off x="5335291" y="2981508"/>
          <a:ext cx="107251" cy="0"/>
        </a:xfrm>
        <a:prstGeom xmlns:a="http://schemas.openxmlformats.org/drawingml/2006/main" prst="line">
          <a:avLst/>
        </a:prstGeom>
        <a:ln xmlns:a="http://schemas.openxmlformats.org/drawingml/2006/main" w="25400" cmpd="dbl">
          <a:solidFill>
            <a:srgbClr val="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0.07523</cdr:x>
      <cdr:y>0.03215</cdr:y>
    </cdr:from>
    <cdr:to>
      <cdr:x>0.08851</cdr:x>
      <cdr:y>0.05434</cdr:y>
    </cdr:to>
    <cdr:sp macro="" textlink="">
      <cdr:nvSpPr>
        <cdr:cNvPr id="137" name="xlamShapesMarker"/>
        <cdr:cNvSpPr/>
      </cdr:nvSpPr>
      <cdr:spPr>
        <a:xfrm xmlns:a="http://schemas.openxmlformats.org/drawingml/2006/main">
          <a:off x="418286" y="111727"/>
          <a:ext cx="73836" cy="77114"/>
        </a:xfrm>
        <a:prstGeom xmlns:a="http://schemas.openxmlformats.org/drawingml/2006/main" prst="rect">
          <a:avLst/>
        </a:prstGeom>
        <a:solidFill xmlns:a="http://schemas.openxmlformats.org/drawingml/2006/main">
          <a:srgbClr val="EAEAEA"/>
        </a:solidFill>
        <a:ln xmlns:a="http://schemas.openxmlformats.org/drawingml/2006/main" w="635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6350" cap="flat" cmpd="sng" algn="ctr">
              <a:solidFill>
                <a:srgbClr val="EAEAEA"/>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0.05399</cdr:x>
      <cdr:y>0.03018</cdr:y>
    </cdr:from>
    <cdr:to>
      <cdr:x>0.07877</cdr:x>
      <cdr:y>0.05088</cdr:y>
    </cdr:to>
    <cdr:sp macro="" textlink="">
      <cdr:nvSpPr>
        <cdr:cNvPr id="138" name="xlamShapesMarker"/>
        <cdr:cNvSpPr/>
      </cdr:nvSpPr>
      <cdr:spPr>
        <a:xfrm xmlns:a="http://schemas.openxmlformats.org/drawingml/2006/main">
          <a:off x="313624" y="104968"/>
          <a:ext cx="144000" cy="72000"/>
        </a:xfrm>
        <a:prstGeom xmlns:a="http://schemas.openxmlformats.org/drawingml/2006/main" prst="rect">
          <a:avLst/>
        </a:prstGeom>
        <a:solidFill xmlns:a="http://schemas.openxmlformats.org/drawingml/2006/main">
          <a:srgbClr val="00AACC"/>
        </a:solidFill>
        <a:ln xmlns:a="http://schemas.openxmlformats.org/drawingml/2006/main" w="3175"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3175"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0.2845</cdr:x>
      <cdr:y>0.03018</cdr:y>
    </cdr:from>
    <cdr:to>
      <cdr:x>0.30929</cdr:x>
      <cdr:y>0.05088</cdr:y>
    </cdr:to>
    <cdr:sp macro="" textlink="">
      <cdr:nvSpPr>
        <cdr:cNvPr id="140" name="xlamShapesMarker"/>
        <cdr:cNvSpPr/>
      </cdr:nvSpPr>
      <cdr:spPr>
        <a:xfrm xmlns:a="http://schemas.openxmlformats.org/drawingml/2006/main">
          <a:off x="1652769" y="104968"/>
          <a:ext cx="144000" cy="72000"/>
        </a:xfrm>
        <a:prstGeom xmlns:a="http://schemas.openxmlformats.org/drawingml/2006/main" prst="rect">
          <a:avLst/>
        </a:prstGeom>
        <a:solidFill xmlns:a="http://schemas.openxmlformats.org/drawingml/2006/main">
          <a:srgbClr val="83D2E3"/>
        </a:solidFill>
        <a:ln xmlns:a="http://schemas.openxmlformats.org/drawingml/2006/main" w="3175"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3175"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0.53379</cdr:x>
      <cdr:y>0.03215</cdr:y>
    </cdr:from>
    <cdr:to>
      <cdr:x>0.54708</cdr:x>
      <cdr:y>0.05434</cdr:y>
    </cdr:to>
    <cdr:sp macro="" textlink="">
      <cdr:nvSpPr>
        <cdr:cNvPr id="141" name="xlamShapesMarker"/>
        <cdr:cNvSpPr/>
      </cdr:nvSpPr>
      <cdr:spPr>
        <a:xfrm xmlns:a="http://schemas.openxmlformats.org/drawingml/2006/main">
          <a:off x="3100978" y="111807"/>
          <a:ext cx="77178" cy="77178"/>
        </a:xfrm>
        <a:prstGeom xmlns:a="http://schemas.openxmlformats.org/drawingml/2006/main" prst="rect">
          <a:avLst/>
        </a:prstGeom>
        <a:solidFill xmlns:a="http://schemas.openxmlformats.org/drawingml/2006/main">
          <a:srgbClr val="EAEAEA"/>
        </a:solidFill>
        <a:ln xmlns:a="http://schemas.openxmlformats.org/drawingml/2006/main" w="635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6350" cap="flat" cmpd="sng" algn="ctr">
              <a:solidFill>
                <a:srgbClr val="EAEAEA"/>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0.51184</cdr:x>
      <cdr:y>0.03018</cdr:y>
    </cdr:from>
    <cdr:to>
      <cdr:x>0.53663</cdr:x>
      <cdr:y>0.05088</cdr:y>
    </cdr:to>
    <cdr:sp macro="" textlink="">
      <cdr:nvSpPr>
        <cdr:cNvPr id="142" name="xlamShapesMarker"/>
        <cdr:cNvSpPr/>
      </cdr:nvSpPr>
      <cdr:spPr>
        <a:xfrm xmlns:a="http://schemas.openxmlformats.org/drawingml/2006/main">
          <a:off x="2973436" y="104968"/>
          <a:ext cx="144000" cy="72000"/>
        </a:xfrm>
        <a:prstGeom xmlns:a="http://schemas.openxmlformats.org/drawingml/2006/main" prst="rect">
          <a:avLst/>
        </a:prstGeom>
        <a:solidFill xmlns:a="http://schemas.openxmlformats.org/drawingml/2006/main">
          <a:srgbClr val="006BB6"/>
        </a:solidFill>
        <a:ln xmlns:a="http://schemas.openxmlformats.org/drawingml/2006/main" w="3175"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3175"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0.76269</cdr:x>
      <cdr:y>0.03215</cdr:y>
    </cdr:from>
    <cdr:to>
      <cdr:x>0.77598</cdr:x>
      <cdr:y>0.05434</cdr:y>
    </cdr:to>
    <cdr:sp macro="" textlink="">
      <cdr:nvSpPr>
        <cdr:cNvPr id="143" name="xlamShapesMarker"/>
        <cdr:cNvSpPr/>
      </cdr:nvSpPr>
      <cdr:spPr>
        <a:xfrm xmlns:a="http://schemas.openxmlformats.org/drawingml/2006/main">
          <a:off x="4430725" y="111807"/>
          <a:ext cx="77178" cy="77178"/>
        </a:xfrm>
        <a:prstGeom xmlns:a="http://schemas.openxmlformats.org/drawingml/2006/main" prst="rect">
          <a:avLst/>
        </a:prstGeom>
        <a:solidFill xmlns:a="http://schemas.openxmlformats.org/drawingml/2006/main">
          <a:srgbClr val="EAEAEA"/>
        </a:solidFill>
        <a:ln xmlns:a="http://schemas.openxmlformats.org/drawingml/2006/main" w="635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6350" cap="flat" cmpd="sng" algn="ctr">
              <a:solidFill>
                <a:srgbClr val="EAEAEA"/>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0.74074</cdr:x>
      <cdr:y>0.03018</cdr:y>
    </cdr:from>
    <cdr:to>
      <cdr:x>0.76553</cdr:x>
      <cdr:y>0.05088</cdr:y>
    </cdr:to>
    <cdr:sp macro="" textlink="">
      <cdr:nvSpPr>
        <cdr:cNvPr id="144" name="xlamShapesMarker"/>
        <cdr:cNvSpPr/>
      </cdr:nvSpPr>
      <cdr:spPr>
        <a:xfrm xmlns:a="http://schemas.openxmlformats.org/drawingml/2006/main">
          <a:off x="4303183" y="104968"/>
          <a:ext cx="144000" cy="72000"/>
        </a:xfrm>
        <a:prstGeom xmlns:a="http://schemas.openxmlformats.org/drawingml/2006/main" prst="rect">
          <a:avLst/>
        </a:prstGeom>
        <a:solidFill xmlns:a="http://schemas.openxmlformats.org/drawingml/2006/main">
          <a:srgbClr val="7FA8D9"/>
        </a:solidFill>
        <a:ln xmlns:a="http://schemas.openxmlformats.org/drawingml/2006/main" w="3175"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3175"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scimagojr.com/countryrank.php" TargetMode="External"/><Relationship Id="rId1" Type="http://schemas.openxmlformats.org/officeDocument/2006/relationships/hyperlink" Target="http://www.scimagojr.com/countryrank.php"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s://doi.org/10.1787/eag-2018-en"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dx.doi.org/10.1787/9789264266490-en"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9789264266490-en"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9789264266490-en"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oe.cd/disclaimer" TargetMode="External"/><Relationship Id="rId1" Type="http://schemas.openxmlformats.org/officeDocument/2006/relationships/hyperlink" Target="https://doi.org/10.1787/eag-2018-en"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oe.cd/disclaimer" TargetMode="External"/><Relationship Id="rId2" Type="http://schemas.openxmlformats.org/officeDocument/2006/relationships/hyperlink" Target="https://doi.org/10.1787/eag-2018-en" TargetMode="External"/><Relationship Id="rId1" Type="http://schemas.openxmlformats.org/officeDocument/2006/relationships/hyperlink" Target="https://oe.cd/israel-disclaimer"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www.oecd.org/social/family/database.htm" TargetMode="External"/><Relationship Id="rId1" Type="http://schemas.openxmlformats.org/officeDocument/2006/relationships/hyperlink" Target="http://www.abs.gov.au/websitedbs/D3310114.nsf/home/home?opendocumen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pi.envirocenter.yale.edu/epi-downloads" TargetMode="External"/><Relationship Id="rId13" Type="http://schemas.openxmlformats.org/officeDocument/2006/relationships/hyperlink" Target="http://appsso.eurostat.ec.europa.eu/nui/show.do?dataset=rd_e_gerdsc&amp;lang=en" TargetMode="External"/><Relationship Id="rId18" Type="http://schemas.openxmlformats.org/officeDocument/2006/relationships/hyperlink" Target="http://ec.europa.eu/eurostat/web/products-datasets/-/ten00076" TargetMode="External"/><Relationship Id="rId26" Type="http://schemas.openxmlformats.org/officeDocument/2006/relationships/hyperlink" Target="https://stats.oecd.org/Index.aspx?DataSetCode=LFS_SEXAGE_I_R" TargetMode="External"/><Relationship Id="rId3" Type="http://schemas.openxmlformats.org/officeDocument/2006/relationships/hyperlink" Target="http://www.oecd.org/social/family/database.htm" TargetMode="External"/><Relationship Id="rId21" Type="http://schemas.openxmlformats.org/officeDocument/2006/relationships/hyperlink" Target="http://www.oecd-ilibrary.org/education/pisa-2015-results-volume-i/results-tables-socio-economic-status-student-performance-and-students-attitudes-towards-science_9789264266490-table124-en" TargetMode="External"/><Relationship Id="rId7" Type="http://schemas.openxmlformats.org/officeDocument/2006/relationships/hyperlink" Target="https://stats.oecd.org/index.aspx?queryid=72722" TargetMode="External"/><Relationship Id="rId12" Type="http://schemas.openxmlformats.org/officeDocument/2006/relationships/hyperlink" Target="http://appsso.eurostat.ec.europa.eu/nui/show.do?dataset=htec_si_exp4&amp;lang=en" TargetMode="External"/><Relationship Id="rId17" Type="http://schemas.openxmlformats.org/officeDocument/2006/relationships/hyperlink" Target="http://stats.oecd.org/Index.aspx?DataSetCode=GREEN_GROWTH" TargetMode="External"/><Relationship Id="rId25" Type="http://schemas.openxmlformats.org/officeDocument/2006/relationships/hyperlink" Target="http://stats.oecd.org/Index.aspx?DataSetCode=EPL_OV" TargetMode="External"/><Relationship Id="rId33" Type="http://schemas.openxmlformats.org/officeDocument/2006/relationships/printerSettings" Target="../printerSettings/printerSettings2.bin"/><Relationship Id="rId2" Type="http://schemas.openxmlformats.org/officeDocument/2006/relationships/hyperlink" Target="https://ec.europa.eu/eurostat/tgm/table.do?tab=table&amp;init=1&amp;language=en&amp;pcode=ten00120&amp;plugin=1" TargetMode="External"/><Relationship Id="rId16" Type="http://schemas.openxmlformats.org/officeDocument/2006/relationships/hyperlink" Target="https://data.oecd.org/forest/forest-resources.htm" TargetMode="External"/><Relationship Id="rId20" Type="http://schemas.openxmlformats.org/officeDocument/2006/relationships/hyperlink" Target="https://stats.oecd.org/Index.aspx?DataSetCode=ITF_INV-MTN_DATA" TargetMode="External"/><Relationship Id="rId29" Type="http://schemas.openxmlformats.org/officeDocument/2006/relationships/hyperlink" Target="https://www.health.gov.il/publicationsfiles/healthataglance2017.pdf" TargetMode="External"/><Relationship Id="rId1" Type="http://schemas.openxmlformats.org/officeDocument/2006/relationships/hyperlink" Target="http://www.scimagojr.com/countryrank.php" TargetMode="External"/><Relationship Id="rId6" Type="http://schemas.openxmlformats.org/officeDocument/2006/relationships/hyperlink" Target="http://ec.europa.eu/eurostat/tgm/table.do?tab=table&amp;init=1&amp;plugin=1&amp;language=en&amp;pcode=t2020_rt110" TargetMode="External"/><Relationship Id="rId11" Type="http://schemas.openxmlformats.org/officeDocument/2006/relationships/hyperlink" Target="http://appsso.eurostat.ec.europa.eu/nui/show.do?dataset=env_wasgen&amp;lang=en" TargetMode="External"/><Relationship Id="rId24" Type="http://schemas.openxmlformats.org/officeDocument/2006/relationships/hyperlink" Target="https://epi.envirocenter.yale.edu/epi-downloads" TargetMode="External"/><Relationship Id="rId32" Type="http://schemas.openxmlformats.org/officeDocument/2006/relationships/hyperlink" Target="http://appsso.eurostat.ec.europa.eu/nui/show.do?dataset=crim_off_cat&amp;lang=en" TargetMode="External"/><Relationship Id="rId5" Type="http://schemas.openxmlformats.org/officeDocument/2006/relationships/hyperlink" Target="http://www.oecd.org/social/family/database.htm" TargetMode="External"/><Relationship Id="rId15" Type="http://schemas.openxmlformats.org/officeDocument/2006/relationships/hyperlink" Target="http://www.oecd.org/education/education-at-a-glance-2018-data-and-methodology.htm" TargetMode="External"/><Relationship Id="rId23" Type="http://schemas.openxmlformats.org/officeDocument/2006/relationships/hyperlink" Target="https://ec.europa.eu/info/publications/economy-finance/2018-ageing-report-economic-and-budgetary-projections-eu-member-states-2016-2070_en" TargetMode="External"/><Relationship Id="rId28" Type="http://schemas.openxmlformats.org/officeDocument/2006/relationships/hyperlink" Target="https://www.transparency.org/research/cpi" TargetMode="External"/><Relationship Id="rId10" Type="http://schemas.openxmlformats.org/officeDocument/2006/relationships/hyperlink" Target="http://ec.europa.eu/eurostat/tgm/table.do?tab=table&amp;init=1&amp;plugin=1&amp;language=en&amp;pcode=t2020_rt120" TargetMode="External"/><Relationship Id="rId19" Type="http://schemas.openxmlformats.org/officeDocument/2006/relationships/hyperlink" Target="https://ec.europa.eu/eurostat/tgm/table.do?tab=table&amp;init=1&amp;language=en&amp;pcode=sdg_13_20&amp;plugin=1" TargetMode="External"/><Relationship Id="rId31" Type="http://schemas.openxmlformats.org/officeDocument/2006/relationships/hyperlink" Target="http://appsso.eurostat.ec.europa.eu/nui/show.do?dataset=crim_off_cat&amp;lang=en" TargetMode="External"/><Relationship Id="rId4" Type="http://schemas.openxmlformats.org/officeDocument/2006/relationships/hyperlink" Target="http://www.oecd.org/social/family/database.htm" TargetMode="External"/><Relationship Id="rId9" Type="http://schemas.openxmlformats.org/officeDocument/2006/relationships/hyperlink" Target="https://stats.oecd.org/Index.aspx?DataSetCode=AIR_GHG" TargetMode="External"/><Relationship Id="rId14" Type="http://schemas.openxmlformats.org/officeDocument/2006/relationships/hyperlink" Target="http://appsso.eurostat.ec.europa.eu/nui/show.do?dataset=rd_p_persocc&amp;lang=en" TargetMode="External"/><Relationship Id="rId22" Type="http://schemas.openxmlformats.org/officeDocument/2006/relationships/hyperlink" Target="http://appsso.eurostat.ec.europa.eu/nui/show.do?dataset=edat_lfse_14&amp;lang=en" TargetMode="External"/><Relationship Id="rId27" Type="http://schemas.openxmlformats.org/officeDocument/2006/relationships/hyperlink" Target="https://www.oecd-ilibrary.org/docserver/health_glance_eur-2016-14-en.pdf?expires=1548261521&amp;id=id&amp;accname=guest&amp;checksum=B30F5C212E094CA4522C2683D7FF9B68" TargetMode="External"/><Relationship Id="rId30" Type="http://schemas.openxmlformats.org/officeDocument/2006/relationships/hyperlink" Target="http://appsso.eurostat.ec.europa.eu/nui/show.do?dataset=crim_off_cat&amp;lang=e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c.europa.eu/taxation_customs/sites/taxation/files/2018_vat_gap_report_en.pdf" TargetMode="External"/></Relationships>
</file>

<file path=xl/worksheets/_rels/sheet22.xml.rels><?xml version="1.0" encoding="UTF-8" standalone="yes"?>
<Relationships xmlns="http://schemas.openxmlformats.org/package/2006/relationships"><Relationship Id="rId26" Type="http://schemas.openxmlformats.org/officeDocument/2006/relationships/hyperlink" Target="http://stats.oecd.org/OECDStat_Metadata/ShowMetadata.ashx?Dataset=IDD&amp;Coords=%5bMEASURE%5d.%5bGINI%5d,%5bAGE%5d.%5bTOT%5d,%5bDEFINITION%5d.%5bCURRENT%5d,%5bLOCATION%5d.%5bLTU%5d,%5bMETHODO%5d.%5bMETH2011%5d&amp;ShowOnWeb=true" TargetMode="External"/><Relationship Id="rId21" Type="http://schemas.openxmlformats.org/officeDocument/2006/relationships/hyperlink" Target="http://stats.oecd.org/OECDStat_Metadata/ShowMetadata.ashx?Dataset=IDD&amp;Coords=%5bMEASURE%5d.%5bGINI%5d,%5bAGE%5d.%5bTOT%5d,%5bDEFINITION%5d.%5bCURRENT%5d,%5bLOCATION%5d.%5bITA%5d,%5bMETHODO%5d.%5bMETH2011%5d&amp;ShowOnWeb=true" TargetMode="External"/><Relationship Id="rId34" Type="http://schemas.openxmlformats.org/officeDocument/2006/relationships/hyperlink" Target="http://stats.oecd.org/OECDStat_Metadata/ShowMetadata.ashx?Dataset=IDD&amp;Coords=%5bMEASURE%5d.%5bGINI%5d,%5bAGE%5d.%5bTOT%5d,%5bDEFINITION%5d.%5bCURRENT%5d,%5bLOCATION%5d.%5bSVK%5d,%5bMETHODO%5d.%5bMETH2011%5d&amp;ShowOnWeb=true" TargetMode="External"/><Relationship Id="rId42" Type="http://schemas.openxmlformats.org/officeDocument/2006/relationships/hyperlink" Target="http://stats.oecd.org/OECDStat_Metadata/ShowMetadata.ashx?Dataset=IDD&amp;Coords=%5bMEASURE%5d.%5bGINI%5d,%5bAGE%5d.%5bTOT%5d,%5bDEFINITION%5d.%5bCURRENT%5d,%5bLOCATION%5d.%5bBRA%5d,%5bMETHODO%5d.%5bMETH2011%5d&amp;ShowOnWeb=true" TargetMode="External"/><Relationship Id="rId47" Type="http://schemas.openxmlformats.org/officeDocument/2006/relationships/hyperlink" Target="http://stats.oecd.org/OECDStat_Metadata/ShowMetadata.ashx?Dataset=IDD&amp;Coords=%5bMEASURE%5d.%5bGINI%5d,%5bAGE%5d.%5bTOT%5d,%5bDEFINITION%5d.%5bCURRENT%5d,%5bLOCATION%5d.%5bZAF%5d,%5bMETHODO%5d.%5bMETH2011%5d&amp;ShowOnWeb=true" TargetMode="External"/><Relationship Id="rId50" Type="http://schemas.openxmlformats.org/officeDocument/2006/relationships/hyperlink" Target="http://stats.oecd.org/OECDStat_Metadata/ShowMetadata.ashx?Dataset=IDD&amp;Coords=%5bMEASURE%5d.%5bGINI%5d,%5bAGE%5d.%5bTOT%5d,%5bDEFINITION%5d.%5bCURRENT%5d,%5bLOCATION%5d.%5bCRI%5d,%5bMETHODO%5d.%5bMETH2012%5d&amp;ShowOnWeb=true" TargetMode="External"/><Relationship Id="rId55" Type="http://schemas.openxmlformats.org/officeDocument/2006/relationships/hyperlink" Target="http://stats.oecd.org/OECDStat_Metadata/ShowMetadata.ashx?Dataset=IDD&amp;Coords=%5bMEASURE%5d.%5bGINI%5d,%5bAGE%5d.%5bTOT%5d,%5bDEFINITION%5d.%5bCURRENT%5d,%5bLOCATION%5d.%5bAUT%5d,%5bMETHODO%5d.%5bMETH2012%5d&amp;ShowOnWeb=true" TargetMode="External"/><Relationship Id="rId63" Type="http://schemas.openxmlformats.org/officeDocument/2006/relationships/hyperlink" Target="http://stats.oecd.org/OECDStat_Metadata/ShowMetadata.ashx?Dataset=IDD&amp;Coords=%5bMEASURE%5d.%5bGINI%5d,%5bAGE%5d.%5bTOT%5d,%5bDEFINITION%5d.%5bCURRENT%5d,%5bLOCATION%5d.%5bFRA%5d,%5bMETHODO%5d.%5bMETH2012%5d&amp;ShowOnWeb=true" TargetMode="External"/><Relationship Id="rId68" Type="http://schemas.openxmlformats.org/officeDocument/2006/relationships/hyperlink" Target="http://stats.oecd.org/OECDStat_Metadata/ShowMetadata.ashx?Dataset=IDD&amp;Coords=%5bMEASURE%5d.%5bGINI%5d,%5bAGE%5d.%5bTOT%5d,%5bDEFINITION%5d.%5bCURRENT%5d,%5bLOCATION%5d.%5bISL%5d,%5bMETHODO%5d.%5bMETH2012%5d&amp;ShowOnWeb=true" TargetMode="External"/><Relationship Id="rId76" Type="http://schemas.openxmlformats.org/officeDocument/2006/relationships/hyperlink" Target="http://stats.oecd.org/OECDStat_Metadata/ShowMetadata.ashx?Dataset=IDD&amp;Coords=%5bMEASURE%5d.%5bGINI%5d,%5bAGE%5d.%5bTOT%5d,%5bDEFINITION%5d.%5bCURRENT%5d,%5bLOCATION%5d.%5bLVA%5d,%5bMETHODO%5d.%5bMETH2012%5d&amp;ShowOnWeb=true" TargetMode="External"/><Relationship Id="rId84" Type="http://schemas.openxmlformats.org/officeDocument/2006/relationships/hyperlink" Target="http://stats.oecd.org/OECDStat_Metadata/ShowMetadata.ashx?Dataset=IDD&amp;Coords=%5bMEASURE%5d.%5bGINI%5d,%5bAGE%5d.%5bTOT%5d,%5bDEFINITION%5d.%5bCURRENT%5d,%5bLOCATION%5d.%5bPRT%5d,%5bMETHODO%5d.%5bMETH2012%5d&amp;ShowOnWeb=true" TargetMode="External"/><Relationship Id="rId89" Type="http://schemas.openxmlformats.org/officeDocument/2006/relationships/hyperlink" Target="http://stats.oecd.org/OECDStat_Metadata/ShowMetadata.ashx?Dataset=IDD&amp;Coords=%5bMEASURE%5d.%5bGINI%5d,%5bAGE%5d.%5bTOT%5d,%5bDEFINITION%5d.%5bCURRENT%5d,%5bLOCATION%5d.%5bCHE%5d,%5bMETHODO%5d.%5bMETH2012%5d&amp;ShowOnWeb=true" TargetMode="External"/><Relationship Id="rId97" Type="http://schemas.openxmlformats.org/officeDocument/2006/relationships/hyperlink" Target="http://stats.oecd.org/OECDStat_Metadata/ShowMetadata.ashx?Dataset=IDD&amp;Coords=%5bMEASURE%5d.%5bGINI%5d,%5bAGE%5d.%5bTOT%5d,%5bDEFINITION%5d.%5bCURRENT%5d,%5bLOCATION%5d.%5bRUS%5d,%5bMETHODO%5d.%5bMETH2012%5d&amp;ShowOnWeb=true" TargetMode="External"/><Relationship Id="rId7" Type="http://schemas.openxmlformats.org/officeDocument/2006/relationships/hyperlink" Target="http://stats.oecd.org/OECDStat_Metadata/ShowMetadata.ashx?Dataset=IDD&amp;Coords=%5bMEASURE%5d.%5bGINI%5d,%5bAGE%5d.%5bTOT%5d,%5bDEFINITION%5d.%5bCURRENT%5d,%5bLOCATION%5d.%5bCHL%5d,%5bMETHODO%5d.%5bMETH2011%5d&amp;ShowOnWeb=true" TargetMode="External"/><Relationship Id="rId71" Type="http://schemas.openxmlformats.org/officeDocument/2006/relationships/hyperlink" Target="http://stats.oecd.org/OECDStat_Metadata/ShowMetadata.ashx?Dataset=IDD&amp;Coords=%5bMEASURE%5d.%5bGINI%5d,%5bAGE%5d.%5bTOT%5d,%5bDEFINITION%5d.%5bCURRENT%5d,%5bLOCATION%5d.%5bISR%5d,%5bMETHODO%5d.%5bMETH2012%5d&amp;ShowOnWeb=true" TargetMode="External"/><Relationship Id="rId92" Type="http://schemas.openxmlformats.org/officeDocument/2006/relationships/hyperlink" Target="http://stats.oecd.org/OECDStat_Metadata/ShowMetadata.ashx?Dataset=IDD&amp;Coords=%5bMEASURE%5d.%5bGINI%5d,%5bAGE%5d.%5bTOT%5d,%5bDEFINITION%5d.%5bCURRENT%5d,%5bLOCATION%5d.%5bUSA%5d,%5bMETHODO%5d.%5bMETH2012%5d&amp;ShowOnWeb=true" TargetMode="External"/><Relationship Id="rId2" Type="http://schemas.openxmlformats.org/officeDocument/2006/relationships/hyperlink" Target="http://stats.oecd.org/OECDStat_Metadata/ShowMetadata.ashx?Dataset=IDD&amp;Coords=%5bMETHODO%5d.%5bMETH2011%5d&amp;ShowOnWeb=true&amp;Lang=en" TargetMode="External"/><Relationship Id="rId16" Type="http://schemas.openxmlformats.org/officeDocument/2006/relationships/hyperlink" Target="http://stats.oecd.org/OECDStat_Metadata/ShowMetadata.ashx?Dataset=IDD&amp;Coords=%5bMEASURE%5d.%5bGINI%5d,%5bAGE%5d.%5bTOT%5d,%5bDEFINITION%5d.%5bCURRENT%5d,%5bLOCATION%5d.%5bHUN%5d,%5bMETHODO%5d.%5bMETH2011%5d&amp;ShowOnWeb=true" TargetMode="External"/><Relationship Id="rId29" Type="http://schemas.openxmlformats.org/officeDocument/2006/relationships/hyperlink" Target="http://stats.oecd.org/OECDStat_Metadata/ShowMetadata.ashx?Dataset=IDD&amp;Coords=%5bMEASURE%5d.%5bGINI%5d,%5bAGE%5d.%5bTOT%5d,%5bDEFINITION%5d.%5bCURRENT%5d,%5bLOCATION%5d.%5bNLD%5d,%5bMETHODO%5d.%5bMETH2011%5d&amp;ShowOnWeb=true" TargetMode="External"/><Relationship Id="rId11" Type="http://schemas.openxmlformats.org/officeDocument/2006/relationships/hyperlink" Target="http://stats.oecd.org/OECDStat_Metadata/ShowMetadata.ashx?Dataset=IDD&amp;Coords=%5bMEASURE%5d.%5bGINI%5d,%5bAGE%5d.%5bTOT%5d,%5bDEFINITION%5d.%5bCURRENT%5d,%5bLOCATION%5d.%5bFIN%5d,%5bMETHODO%5d.%5bMETH2011%5d&amp;ShowOnWeb=true" TargetMode="External"/><Relationship Id="rId24" Type="http://schemas.openxmlformats.org/officeDocument/2006/relationships/hyperlink" Target="http://stats.oecd.org/OECDStat_Metadata/ShowMetadata.ashx?Dataset=IDD&amp;Coords=%5bMEASURE%5d.%5bGINI%5d,%5bAGE%5d.%5bTOT%5d,%5bDEFINITION%5d.%5bCURRENT%5d,%5bLOCATION%5d.%5bKOR%5d,%5bMETHODO%5d.%5bMETH2011%5d&amp;ShowOnWeb=true" TargetMode="External"/><Relationship Id="rId32" Type="http://schemas.openxmlformats.org/officeDocument/2006/relationships/hyperlink" Target="http://stats.oecd.org/OECDStat_Metadata/ShowMetadata.ashx?Dataset=IDD&amp;Coords=%5bMEASURE%5d.%5bGINI%5d,%5bAGE%5d.%5bTOT%5d,%5bDEFINITION%5d.%5bCURRENT%5d,%5bLOCATION%5d.%5bPOL%5d,%5bMETHODO%5d.%5bMETH2011%5d&amp;ShowOnWeb=true" TargetMode="External"/><Relationship Id="rId37" Type="http://schemas.openxmlformats.org/officeDocument/2006/relationships/hyperlink" Target="http://stats.oecd.org/OECDStat_Metadata/ShowMetadata.ashx?Dataset=IDD&amp;Coords=%5bMEASURE%5d.%5bGINI%5d,%5bAGE%5d.%5bTOT%5d,%5bDEFINITION%5d.%5bCURRENT%5d,%5bLOCATION%5d.%5bSWE%5d,%5bMETHODO%5d.%5bMETH2011%5d&amp;ShowOnWeb=true" TargetMode="External"/><Relationship Id="rId40" Type="http://schemas.openxmlformats.org/officeDocument/2006/relationships/hyperlink" Target="http://stats.oecd.org/OECDStat_Metadata/ShowMetadata.ashx?Dataset=IDD&amp;Coords=%5bMEASURE%5d.%5bGINI%5d,%5bAGE%5d.%5bTOT%5d,%5bDEFINITION%5d.%5bCURRENT%5d,%5bLOCATION%5d.%5bGBR%5d,%5bMETHODO%5d.%5bMETH2011%5d&amp;ShowOnWeb=true" TargetMode="External"/><Relationship Id="rId45" Type="http://schemas.openxmlformats.org/officeDocument/2006/relationships/hyperlink" Target="http://stats.oecd.org/OECDStat_Metadata/ShowMetadata.ashx?Dataset=IDD&amp;Coords=%5bMEASURE%5d.%5bGINI%5d,%5bAGE%5d.%5bTOT%5d,%5bDEFINITION%5d.%5bCURRENT%5d,%5bLOCATION%5d.%5bIND%5d,%5bMETHODO%5d.%5bMETH2011%5d&amp;ShowOnWeb=true" TargetMode="External"/><Relationship Id="rId53" Type="http://schemas.openxmlformats.org/officeDocument/2006/relationships/hyperlink" Target="http://stats.oecd.org/OECDStat_Metadata/ShowMetadata.ashx?Dataset=IDD&amp;Coords=%5bMETHODO%5d.%5bMETH2012%5d&amp;ShowOnWeb=true&amp;Lang=en" TargetMode="External"/><Relationship Id="rId58" Type="http://schemas.openxmlformats.org/officeDocument/2006/relationships/hyperlink" Target="http://stats.oecd.org/OECDStat_Metadata/ShowMetadata.ashx?Dataset=IDD&amp;Coords=%5bMEASURE%5d.%5bGINI%5d,%5bAGE%5d.%5bTOT%5d,%5bDEFINITION%5d.%5bCURRENT%5d,%5bLOCATION%5d.%5bCHL%5d,%5bMETHODO%5d.%5bMETH2012%5d&amp;ShowOnWeb=true" TargetMode="External"/><Relationship Id="rId66" Type="http://schemas.openxmlformats.org/officeDocument/2006/relationships/hyperlink" Target="http://stats.oecd.org/OECDStat_Metadata/ShowMetadata.ashx?Dataset=IDD&amp;Coords=%5bMEASURE%5d.%5bGINI%5d,%5bAGE%5d.%5bTOT%5d,%5bDEFINITION%5d.%5bCURRENT%5d,%5bLOCATION%5d.%5bGRC%5d,%5bMETHODO%5d.%5bMETH2012%5d&amp;ShowOnWeb=true" TargetMode="External"/><Relationship Id="rId74" Type="http://schemas.openxmlformats.org/officeDocument/2006/relationships/hyperlink" Target="http://stats.oecd.org/OECDStat_Metadata/ShowMetadata.ashx?Dataset=IDD&amp;Coords=%5bMEASURE%5d.%5bGINI%5d,%5bAGE%5d.%5bTOT%5d,%5bDEFINITION%5d.%5bCURRENT%5d,%5bLOCATION%5d.%5bJPN%5d,%5bMETHODO%5d.%5bMETH2012%5d&amp;ShowOnWeb=true" TargetMode="External"/><Relationship Id="rId79" Type="http://schemas.openxmlformats.org/officeDocument/2006/relationships/hyperlink" Target="http://stats.oecd.org/OECDStat_Metadata/ShowMetadata.ashx?Dataset=IDD&amp;Coords=%5bMEASURE%5d.%5bGINI%5d,%5bAGE%5d.%5bTOT%5d,%5bDEFINITION%5d.%5bCURRENT%5d,%5bLOCATION%5d.%5bMEX%5d,%5bMETHODO%5d.%5bMETH2012%5d&amp;ShowOnWeb=true" TargetMode="External"/><Relationship Id="rId87" Type="http://schemas.openxmlformats.org/officeDocument/2006/relationships/hyperlink" Target="http://stats.oecd.org/OECDStat_Metadata/ShowMetadata.ashx?Dataset=IDD&amp;Coords=%5bMEASURE%5d.%5bGINI%5d,%5bAGE%5d.%5bTOT%5d,%5bDEFINITION%5d.%5bCURRENT%5d,%5bLOCATION%5d.%5bESP%5d,%5bMETHODO%5d.%5bMETH2012%5d&amp;ShowOnWeb=true" TargetMode="External"/><Relationship Id="rId5" Type="http://schemas.openxmlformats.org/officeDocument/2006/relationships/hyperlink" Target="http://stats.oecd.org/OECDStat_Metadata/ShowMetadata.ashx?Dataset=IDD&amp;Coords=%5bMEASURE%5d.%5bGINI%5d,%5bAGE%5d.%5bTOT%5d,%5bDEFINITION%5d.%5bCURRENT%5d,%5bLOCATION%5d.%5bBEL%5d,%5bMETHODO%5d.%5bMETH2011%5d&amp;ShowOnWeb=true" TargetMode="External"/><Relationship Id="rId61" Type="http://schemas.openxmlformats.org/officeDocument/2006/relationships/hyperlink" Target="http://stats.oecd.org/OECDStat_Metadata/ShowMetadata.ashx?Dataset=IDD&amp;Coords=%5bMEASURE%5d.%5bGINI%5d,%5bAGE%5d.%5bTOT%5d,%5bDEFINITION%5d.%5bCURRENT%5d,%5bLOCATION%5d.%5bEST%5d,%5bMETHODO%5d.%5bMETH2012%5d&amp;ShowOnWeb=true" TargetMode="External"/><Relationship Id="rId82" Type="http://schemas.openxmlformats.org/officeDocument/2006/relationships/hyperlink" Target="http://stats.oecd.org/OECDStat_Metadata/ShowMetadata.ashx?Dataset=IDD&amp;Coords=%5bMEASURE%5d.%5bGINI%5d,%5bAGE%5d.%5bTOT%5d,%5bDEFINITION%5d.%5bCURRENT%5d,%5bLOCATION%5d.%5bNOR%5d,%5bMETHODO%5d.%5bMETH2012%5d&amp;ShowOnWeb=true" TargetMode="External"/><Relationship Id="rId90" Type="http://schemas.openxmlformats.org/officeDocument/2006/relationships/hyperlink" Target="http://stats.oecd.org/OECDStat_Metadata/ShowMetadata.ashx?Dataset=IDD&amp;Coords=%5bMEASURE%5d.%5bGINI%5d,%5bAGE%5d.%5bTOT%5d,%5bDEFINITION%5d.%5bCURRENT%5d,%5bLOCATION%5d.%5bTUR%5d,%5bMETHODO%5d.%5bMETH2012%5d&amp;ShowOnWeb=true" TargetMode="External"/><Relationship Id="rId95" Type="http://schemas.openxmlformats.org/officeDocument/2006/relationships/hyperlink" Target="http://stats.oecd.org/OECDStat_Metadata/ShowMetadata.ashx?Dataset=IDD&amp;Coords=%5bMEASURE%5d.%5bGINI%5d,%5bAGE%5d.%5bTOT%5d,%5bDEFINITION%5d.%5bCURRENT%5d,%5bLOCATION%5d.%5bCRI%5d,%5bMETHODO%5d.%5bMETH2012%5d&amp;ShowOnWeb=true" TargetMode="External"/><Relationship Id="rId19" Type="http://schemas.openxmlformats.org/officeDocument/2006/relationships/hyperlink" Target="http://stats.oecd.org/OECDStat_Metadata/ShowMetadata.ashx?Dataset=IDD&amp;Coords=%5bLOCATION%5d.%5bISR%5d&amp;ShowOnWeb=true&amp;Lang=en" TargetMode="External"/><Relationship Id="rId14" Type="http://schemas.openxmlformats.org/officeDocument/2006/relationships/hyperlink" Target="http://stats.oecd.org/OECDStat_Metadata/ShowMetadata.ashx?Dataset=IDD&amp;Coords=%5bMEASURE%5d.%5bGINI%5d,%5bAGE%5d.%5bTOT%5d,%5bDEFINITION%5d.%5bCURRENT%5d,%5bLOCATION%5d.%5bDEU%5d,%5bMETHODO%5d.%5bMETH2011%5d&amp;ShowOnWeb=true" TargetMode="External"/><Relationship Id="rId22" Type="http://schemas.openxmlformats.org/officeDocument/2006/relationships/hyperlink" Target="http://stats.oecd.org/OECDStat_Metadata/ShowMetadata.ashx?Dataset=IDD&amp;Coords=%5bLOCATION%5d.%5bJPN%5d&amp;ShowOnWeb=true&amp;Lang=en" TargetMode="External"/><Relationship Id="rId27" Type="http://schemas.openxmlformats.org/officeDocument/2006/relationships/hyperlink" Target="http://stats.oecd.org/OECDStat_Metadata/ShowMetadata.ashx?Dataset=IDD&amp;Coords=%5bMEASURE%5d.%5bGINI%5d,%5bAGE%5d.%5bTOT%5d,%5bDEFINITION%5d.%5bCURRENT%5d,%5bLOCATION%5d.%5bLUX%5d,%5bMETHODO%5d.%5bMETH2011%5d&amp;ShowOnWeb=true" TargetMode="External"/><Relationship Id="rId30" Type="http://schemas.openxmlformats.org/officeDocument/2006/relationships/hyperlink" Target="http://stats.oecd.org/OECDStat_Metadata/ShowMetadata.ashx?Dataset=IDD&amp;Coords=%5bMEASURE%5d.%5bGINI%5d,%5bAGE%5d.%5bTOT%5d,%5bDEFINITION%5d.%5bCURRENT%5d,%5bLOCATION%5d.%5bNZL%5d,%5bMETHODO%5d.%5bMETH2011%5d&amp;ShowOnWeb=true" TargetMode="External"/><Relationship Id="rId35" Type="http://schemas.openxmlformats.org/officeDocument/2006/relationships/hyperlink" Target="http://stats.oecd.org/OECDStat_Metadata/ShowMetadata.ashx?Dataset=IDD&amp;Coords=%5bMEASURE%5d.%5bGINI%5d,%5bAGE%5d.%5bTOT%5d,%5bDEFINITION%5d.%5bCURRENT%5d,%5bLOCATION%5d.%5bSVN%5d,%5bMETHODO%5d.%5bMETH2011%5d&amp;ShowOnWeb=true" TargetMode="External"/><Relationship Id="rId43" Type="http://schemas.openxmlformats.org/officeDocument/2006/relationships/hyperlink" Target="http://stats.oecd.org/OECDStat_Metadata/ShowMetadata.ashx?Dataset=IDD&amp;Coords=%5bMEASURE%5d.%5bGINI%5d,%5bAGE%5d.%5bTOT%5d,%5bDEFINITION%5d.%5bCURRENT%5d,%5bLOCATION%5d.%5bCHN%5d,%5bMETHODO%5d.%5bMETH2011%5d&amp;ShowOnWeb=true" TargetMode="External"/><Relationship Id="rId48" Type="http://schemas.openxmlformats.org/officeDocument/2006/relationships/hyperlink" Target="http://stats.oecd.org/OECDStat_Metadata/ShowMetadata.ashx?Dataset=IDD&amp;Coords=%5bMEASURE%5d.%5bGINI%5d,%5bAGE%5d.%5bTOT%5d,%5bDEFINITION%5d.%5bCURRENT%5d,%5bLOCATION%5d.%5bZAF%5d,%5bMETHODO%5d.%5bMETH2012%5d&amp;ShowOnWeb=true" TargetMode="External"/><Relationship Id="rId56" Type="http://schemas.openxmlformats.org/officeDocument/2006/relationships/hyperlink" Target="http://stats.oecd.org/OECDStat_Metadata/ShowMetadata.ashx?Dataset=IDD&amp;Coords=%5bMEASURE%5d.%5bGINI%5d,%5bAGE%5d.%5bTOT%5d,%5bDEFINITION%5d.%5bCURRENT%5d,%5bLOCATION%5d.%5bBEL%5d,%5bMETHODO%5d.%5bMETH2012%5d&amp;ShowOnWeb=true" TargetMode="External"/><Relationship Id="rId64" Type="http://schemas.openxmlformats.org/officeDocument/2006/relationships/hyperlink" Target="http://stats.oecd.org/OECDStat_Metadata/ShowMetadata.ashx?Dataset=IDD&amp;Coords=%5bLOCATION%5d.%5bDEU%5d&amp;ShowOnWeb=true&amp;Lang=en" TargetMode="External"/><Relationship Id="rId69" Type="http://schemas.openxmlformats.org/officeDocument/2006/relationships/hyperlink" Target="http://stats.oecd.org/OECDStat_Metadata/ShowMetadata.ashx?Dataset=IDD&amp;Coords=%5bMEASURE%5d.%5bGINI%5d,%5bAGE%5d.%5bTOT%5d,%5bDEFINITION%5d.%5bCURRENT%5d,%5bLOCATION%5d.%5bIRL%5d,%5bMETHODO%5d.%5bMETH2012%5d&amp;ShowOnWeb=true" TargetMode="External"/><Relationship Id="rId77" Type="http://schemas.openxmlformats.org/officeDocument/2006/relationships/hyperlink" Target="http://stats.oecd.org/OECDStat_Metadata/ShowMetadata.ashx?Dataset=IDD&amp;Coords=%5bMEASURE%5d.%5bGINI%5d,%5bAGE%5d.%5bTOT%5d,%5bDEFINITION%5d.%5bCURRENT%5d,%5bLOCATION%5d.%5bLTU%5d,%5bMETHODO%5d.%5bMETH2012%5d&amp;ShowOnWeb=true" TargetMode="External"/><Relationship Id="rId8" Type="http://schemas.openxmlformats.org/officeDocument/2006/relationships/hyperlink" Target="http://stats.oecd.org/OECDStat_Metadata/ShowMetadata.ashx?Dataset=IDD&amp;Coords=%5bMEASURE%5d.%5bGINI%5d,%5bAGE%5d.%5bTOT%5d,%5bDEFINITION%5d.%5bCURRENT%5d,%5bLOCATION%5d.%5bCZE%5d,%5bMETHODO%5d.%5bMETH2011%5d&amp;ShowOnWeb=true" TargetMode="External"/><Relationship Id="rId51" Type="http://schemas.openxmlformats.org/officeDocument/2006/relationships/hyperlink" Target="http://stats.oecd.org/OECDStat_Metadata/ShowMetadata.ashx?Dataset=IDD&amp;Coords=%5bMEASURE%5d.%5bGINI%5d&amp;ShowOnWeb=true&amp;Lang=en" TargetMode="External"/><Relationship Id="rId72" Type="http://schemas.openxmlformats.org/officeDocument/2006/relationships/hyperlink" Target="http://stats.oecd.org/OECDStat_Metadata/ShowMetadata.ashx?Dataset=IDD&amp;Coords=%5bMEASURE%5d.%5bGINI%5d,%5bAGE%5d.%5bTOT%5d,%5bDEFINITION%5d.%5bCURRENT%5d,%5bLOCATION%5d.%5bITA%5d,%5bMETHODO%5d.%5bMETH2012%5d&amp;ShowOnWeb=true" TargetMode="External"/><Relationship Id="rId80" Type="http://schemas.openxmlformats.org/officeDocument/2006/relationships/hyperlink" Target="http://stats.oecd.org/OECDStat_Metadata/ShowMetadata.ashx?Dataset=IDD&amp;Coords=%5bMEASURE%5d.%5bGINI%5d,%5bAGE%5d.%5bTOT%5d,%5bDEFINITION%5d.%5bCURRENT%5d,%5bLOCATION%5d.%5bNLD%5d,%5bMETHODO%5d.%5bMETH2012%5d&amp;ShowOnWeb=true" TargetMode="External"/><Relationship Id="rId85" Type="http://schemas.openxmlformats.org/officeDocument/2006/relationships/hyperlink" Target="http://stats.oecd.org/OECDStat_Metadata/ShowMetadata.ashx?Dataset=IDD&amp;Coords=%5bMEASURE%5d.%5bGINI%5d,%5bAGE%5d.%5bTOT%5d,%5bDEFINITION%5d.%5bCURRENT%5d,%5bLOCATION%5d.%5bSVK%5d,%5bMETHODO%5d.%5bMETH2012%5d&amp;ShowOnWeb=true" TargetMode="External"/><Relationship Id="rId93" Type="http://schemas.openxmlformats.org/officeDocument/2006/relationships/hyperlink" Target="http://stats.oecd.org/OECDStat_Metadata/ShowMetadata.ashx?Dataset=IDD&amp;Coords=%5bMEASURE%5d.%5bGINI%5d,%5bAGE%5d.%5bTOT%5d,%5bDEFINITION%5d.%5bCURRENT%5d,%5bLOCATION%5d.%5bBRA%5d,%5bMETHODO%5d.%5bMETH2012%5d&amp;ShowOnWeb=true" TargetMode="External"/><Relationship Id="rId98" Type="http://schemas.openxmlformats.org/officeDocument/2006/relationships/hyperlink" Target="http://stats.oecd.org/OECDStat_Metadata/ShowMetadata.ashx?Dataset=IDD&amp;Coords=%5bMEASURE%5d.%5bGINI%5d,%5bAGE%5d.%5bTOT%5d,%5bDEFINITION%5d.%5bCURRENT%5d,%5bLOCATION%5d.%5bZAF%5d,%5bMETHODO%5d.%5bMETH2012%5d&amp;ShowOnWeb=true" TargetMode="External"/><Relationship Id="rId3" Type="http://schemas.openxmlformats.org/officeDocument/2006/relationships/hyperlink" Target="http://stats.oecd.org/OECDStat_Metadata/ShowMetadata.ashx?Dataset=IDD&amp;Coords=%5bMEASURE%5d.%5bGINI%5d,%5bAGE%5d.%5bTOT%5d,%5bDEFINITION%5d.%5bCURRENT%5d,%5bLOCATION%5d.%5bAUS%5d,%5bMETHODO%5d.%5bMETH2011%5d&amp;ShowOnWeb=true" TargetMode="External"/><Relationship Id="rId12" Type="http://schemas.openxmlformats.org/officeDocument/2006/relationships/hyperlink" Target="http://stats.oecd.org/OECDStat_Metadata/ShowMetadata.ashx?Dataset=IDD&amp;Coords=%5bMEASURE%5d.%5bGINI%5d,%5bAGE%5d.%5bTOT%5d,%5bDEFINITION%5d.%5bCURRENT%5d,%5bLOCATION%5d.%5bFRA%5d,%5bMETHODO%5d.%5bMETH2011%5d&amp;ShowOnWeb=true" TargetMode="External"/><Relationship Id="rId17" Type="http://schemas.openxmlformats.org/officeDocument/2006/relationships/hyperlink" Target="http://stats.oecd.org/OECDStat_Metadata/ShowMetadata.ashx?Dataset=IDD&amp;Coords=%5bMEASURE%5d.%5bGINI%5d,%5bAGE%5d.%5bTOT%5d,%5bDEFINITION%5d.%5bCURRENT%5d,%5bLOCATION%5d.%5bISL%5d,%5bMETHODO%5d.%5bMETH2011%5d&amp;ShowOnWeb=true" TargetMode="External"/><Relationship Id="rId25" Type="http://schemas.openxmlformats.org/officeDocument/2006/relationships/hyperlink" Target="http://stats.oecd.org/OECDStat_Metadata/ShowMetadata.ashx?Dataset=IDD&amp;Coords=%5bMEASURE%5d.%5bGINI%5d,%5bAGE%5d.%5bTOT%5d,%5bDEFINITION%5d.%5bCURRENT%5d,%5bLOCATION%5d.%5bLVA%5d,%5bMETHODO%5d.%5bMETH2011%5d&amp;ShowOnWeb=true" TargetMode="External"/><Relationship Id="rId33" Type="http://schemas.openxmlformats.org/officeDocument/2006/relationships/hyperlink" Target="http://stats.oecd.org/OECDStat_Metadata/ShowMetadata.ashx?Dataset=IDD&amp;Coords=%5bMEASURE%5d.%5bGINI%5d,%5bAGE%5d.%5bTOT%5d,%5bDEFINITION%5d.%5bCURRENT%5d,%5bLOCATION%5d.%5bPRT%5d,%5bMETHODO%5d.%5bMETH2011%5d&amp;ShowOnWeb=true" TargetMode="External"/><Relationship Id="rId38" Type="http://schemas.openxmlformats.org/officeDocument/2006/relationships/hyperlink" Target="http://stats.oecd.org/OECDStat_Metadata/ShowMetadata.ashx?Dataset=IDD&amp;Coords=%5bMEASURE%5d.%5bGINI%5d,%5bAGE%5d.%5bTOT%5d,%5bDEFINITION%5d.%5bCURRENT%5d,%5bLOCATION%5d.%5bCHE%5d,%5bMETHODO%5d.%5bMETH2011%5d&amp;ShowOnWeb=true" TargetMode="External"/><Relationship Id="rId46" Type="http://schemas.openxmlformats.org/officeDocument/2006/relationships/hyperlink" Target="http://stats.oecd.org/OECDStat_Metadata/ShowMetadata.ashx?Dataset=IDD&amp;Coords=%5bMEASURE%5d.%5bGINI%5d,%5bAGE%5d.%5bTOT%5d,%5bDEFINITION%5d.%5bCURRENT%5d,%5bLOCATION%5d.%5bRUS%5d,%5bMETHODO%5d.%5bMETH2011%5d&amp;ShowOnWeb=true" TargetMode="External"/><Relationship Id="rId59" Type="http://schemas.openxmlformats.org/officeDocument/2006/relationships/hyperlink" Target="http://stats.oecd.org/OECDStat_Metadata/ShowMetadata.ashx?Dataset=IDD&amp;Coords=%5bMEASURE%5d.%5bGINI%5d,%5bAGE%5d.%5bTOT%5d,%5bDEFINITION%5d.%5bCURRENT%5d,%5bLOCATION%5d.%5bCZE%5d,%5bMETHODO%5d.%5bMETH2012%5d&amp;ShowOnWeb=true" TargetMode="External"/><Relationship Id="rId67" Type="http://schemas.openxmlformats.org/officeDocument/2006/relationships/hyperlink" Target="http://stats.oecd.org/OECDStat_Metadata/ShowMetadata.ashx?Dataset=IDD&amp;Coords=%5bMEASURE%5d.%5bGINI%5d,%5bAGE%5d.%5bTOT%5d,%5bDEFINITION%5d.%5bCURRENT%5d,%5bLOCATION%5d.%5bHUN%5d,%5bMETHODO%5d.%5bMETH2012%5d&amp;ShowOnWeb=true" TargetMode="External"/><Relationship Id="rId20" Type="http://schemas.openxmlformats.org/officeDocument/2006/relationships/hyperlink" Target="http://stats.oecd.org/OECDStat_Metadata/ShowMetadata.ashx?Dataset=IDD&amp;Coords=%5bMEASURE%5d.%5bGINI%5d,%5bAGE%5d.%5bTOT%5d,%5bDEFINITION%5d.%5bCURRENT%5d,%5bLOCATION%5d.%5bISR%5d,%5bMETHODO%5d.%5bMETH2011%5d&amp;ShowOnWeb=true" TargetMode="External"/><Relationship Id="rId41" Type="http://schemas.openxmlformats.org/officeDocument/2006/relationships/hyperlink" Target="http://stats.oecd.org/OECDStat_Metadata/ShowMetadata.ashx?Dataset=IDD&amp;Coords=%5bMEASURE%5d.%5bGINI%5d,%5bAGE%5d.%5bTOT%5d,%5bDEFINITION%5d.%5bCURRENT%5d,%5bLOCATION%5d.%5bUSA%5d,%5bMETHODO%5d.%5bMETH2011%5d&amp;ShowOnWeb=true" TargetMode="External"/><Relationship Id="rId54" Type="http://schemas.openxmlformats.org/officeDocument/2006/relationships/hyperlink" Target="http://stats.oecd.org/OECDStat_Metadata/ShowMetadata.ashx?Dataset=IDD&amp;Coords=%5bMEASURE%5d.%5bGINI%5d,%5bAGE%5d.%5bTOT%5d,%5bDEFINITION%5d.%5bCURRENT%5d,%5bLOCATION%5d.%5bAUS%5d,%5bMETHODO%5d.%5bMETH2012%5d&amp;ShowOnWeb=true" TargetMode="External"/><Relationship Id="rId62" Type="http://schemas.openxmlformats.org/officeDocument/2006/relationships/hyperlink" Target="http://stats.oecd.org/OECDStat_Metadata/ShowMetadata.ashx?Dataset=IDD&amp;Coords=%5bMEASURE%5d.%5bGINI%5d,%5bAGE%5d.%5bTOT%5d,%5bDEFINITION%5d.%5bCURRENT%5d,%5bLOCATION%5d.%5bFIN%5d,%5bMETHODO%5d.%5bMETH2012%5d&amp;ShowOnWeb=true" TargetMode="External"/><Relationship Id="rId70" Type="http://schemas.openxmlformats.org/officeDocument/2006/relationships/hyperlink" Target="http://stats.oecd.org/OECDStat_Metadata/ShowMetadata.ashx?Dataset=IDD&amp;Coords=%5bLOCATION%5d.%5bISR%5d&amp;ShowOnWeb=true&amp;Lang=en" TargetMode="External"/><Relationship Id="rId75" Type="http://schemas.openxmlformats.org/officeDocument/2006/relationships/hyperlink" Target="http://stats.oecd.org/OECDStat_Metadata/ShowMetadata.ashx?Dataset=IDD&amp;Coords=%5bMEASURE%5d.%5bGINI%5d,%5bAGE%5d.%5bTOT%5d,%5bDEFINITION%5d.%5bCURRENT%5d,%5bLOCATION%5d.%5bKOR%5d,%5bMETHODO%5d.%5bMETH2012%5d&amp;ShowOnWeb=true" TargetMode="External"/><Relationship Id="rId83" Type="http://schemas.openxmlformats.org/officeDocument/2006/relationships/hyperlink" Target="http://stats.oecd.org/OECDStat_Metadata/ShowMetadata.ashx?Dataset=IDD&amp;Coords=%5bMEASURE%5d.%5bGINI%5d,%5bAGE%5d.%5bTOT%5d,%5bDEFINITION%5d.%5bCURRENT%5d,%5bLOCATION%5d.%5bPOL%5d,%5bMETHODO%5d.%5bMETH2012%5d&amp;ShowOnWeb=true" TargetMode="External"/><Relationship Id="rId88" Type="http://schemas.openxmlformats.org/officeDocument/2006/relationships/hyperlink" Target="http://stats.oecd.org/OECDStat_Metadata/ShowMetadata.ashx?Dataset=IDD&amp;Coords=%5bMEASURE%5d.%5bGINI%5d,%5bAGE%5d.%5bTOT%5d,%5bDEFINITION%5d.%5bCURRENT%5d,%5bLOCATION%5d.%5bSWE%5d,%5bMETHODO%5d.%5bMETH2012%5d&amp;ShowOnWeb=true" TargetMode="External"/><Relationship Id="rId91" Type="http://schemas.openxmlformats.org/officeDocument/2006/relationships/hyperlink" Target="http://stats.oecd.org/OECDStat_Metadata/ShowMetadata.ashx?Dataset=IDD&amp;Coords=%5bMEASURE%5d.%5bGINI%5d,%5bAGE%5d.%5bTOT%5d,%5bDEFINITION%5d.%5bCURRENT%5d,%5bLOCATION%5d.%5bGBR%5d,%5bMETHODO%5d.%5bMETH2012%5d&amp;ShowOnWeb=true" TargetMode="External"/><Relationship Id="rId96" Type="http://schemas.openxmlformats.org/officeDocument/2006/relationships/hyperlink" Target="http://stats.oecd.org/OECDStat_Metadata/ShowMetadata.ashx?Dataset=IDD&amp;Coords=%5bMEASURE%5d.%5bGINI%5d,%5bAGE%5d.%5bTOT%5d,%5bDEFINITION%5d.%5bCURRENT%5d,%5bLOCATION%5d.%5bIND%5d,%5bMETHODO%5d.%5bMETH2012%5d&amp;ShowOnWeb=true" TargetMode="External"/><Relationship Id="rId1" Type="http://schemas.openxmlformats.org/officeDocument/2006/relationships/hyperlink" Target="http://stats.oecd.org/OECDStat_Metadata/ShowMetadata.ashx?Dataset=IDD&amp;ShowOnWeb=true&amp;Lang=en" TargetMode="External"/><Relationship Id="rId6" Type="http://schemas.openxmlformats.org/officeDocument/2006/relationships/hyperlink" Target="http://stats.oecd.org/OECDStat_Metadata/ShowMetadata.ashx?Dataset=IDD&amp;Coords=%5bMEASURE%5d.%5bGINI%5d,%5bAGE%5d.%5bTOT%5d,%5bDEFINITION%5d.%5bCURRENT%5d,%5bLOCATION%5d.%5bCAN%5d,%5bMETHODO%5d.%5bMETH2011%5d&amp;ShowOnWeb=true" TargetMode="External"/><Relationship Id="rId15" Type="http://schemas.openxmlformats.org/officeDocument/2006/relationships/hyperlink" Target="http://stats.oecd.org/OECDStat_Metadata/ShowMetadata.ashx?Dataset=IDD&amp;Coords=%5bMEASURE%5d.%5bGINI%5d,%5bAGE%5d.%5bTOT%5d,%5bDEFINITION%5d.%5bCURRENT%5d,%5bLOCATION%5d.%5bGRC%5d,%5bMETHODO%5d.%5bMETH2011%5d&amp;ShowOnWeb=true" TargetMode="External"/><Relationship Id="rId23" Type="http://schemas.openxmlformats.org/officeDocument/2006/relationships/hyperlink" Target="http://stats.oecd.org/OECDStat_Metadata/ShowMetadata.ashx?Dataset=IDD&amp;Coords=%5bMEASURE%5d.%5bGINI%5d,%5bAGE%5d.%5bTOT%5d,%5bDEFINITION%5d.%5bCURRENT%5d,%5bLOCATION%5d.%5bJPN%5d,%5bMETHODO%5d.%5bMETH2011%5d&amp;ShowOnWeb=true" TargetMode="External"/><Relationship Id="rId28" Type="http://schemas.openxmlformats.org/officeDocument/2006/relationships/hyperlink" Target="http://stats.oecd.org/OECDStat_Metadata/ShowMetadata.ashx?Dataset=IDD&amp;Coords=%5bMEASURE%5d.%5bGINI%5d,%5bAGE%5d.%5bTOT%5d,%5bDEFINITION%5d.%5bCURRENT%5d,%5bLOCATION%5d.%5bMEX%5d,%5bMETHODO%5d.%5bMETH2011%5d&amp;ShowOnWeb=true" TargetMode="External"/><Relationship Id="rId36" Type="http://schemas.openxmlformats.org/officeDocument/2006/relationships/hyperlink" Target="http://stats.oecd.org/OECDStat_Metadata/ShowMetadata.ashx?Dataset=IDD&amp;Coords=%5bMEASURE%5d.%5bGINI%5d,%5bAGE%5d.%5bTOT%5d,%5bDEFINITION%5d.%5bCURRENT%5d,%5bLOCATION%5d.%5bESP%5d,%5bMETHODO%5d.%5bMETH2011%5d&amp;ShowOnWeb=true" TargetMode="External"/><Relationship Id="rId49" Type="http://schemas.openxmlformats.org/officeDocument/2006/relationships/hyperlink" Target="http://stats.oecd.org/OECDStat_Metadata/ShowMetadata.ashx?Dataset=IDD&amp;Coords=%5bMEASURE%5d.%5bGINI%5d,%5bAGE%5d.%5bTOT%5d,%5bDEFINITION%5d.%5bCURRENT%5d,%5bLOCATION%5d.%5bCHN%5d,%5bMETHODO%5d.%5bMETH2012%5d&amp;ShowOnWeb=true" TargetMode="External"/><Relationship Id="rId57" Type="http://schemas.openxmlformats.org/officeDocument/2006/relationships/hyperlink" Target="http://stats.oecd.org/OECDStat_Metadata/ShowMetadata.ashx?Dataset=IDD&amp;Coords=%5bMEASURE%5d.%5bGINI%5d,%5bAGE%5d.%5bTOT%5d,%5bDEFINITION%5d.%5bCURRENT%5d,%5bLOCATION%5d.%5bCAN%5d,%5bMETHODO%5d.%5bMETH2012%5d&amp;ShowOnWeb=true" TargetMode="External"/><Relationship Id="rId10" Type="http://schemas.openxmlformats.org/officeDocument/2006/relationships/hyperlink" Target="http://stats.oecd.org/OECDStat_Metadata/ShowMetadata.ashx?Dataset=IDD&amp;Coords=%5bMEASURE%5d.%5bGINI%5d,%5bAGE%5d.%5bTOT%5d,%5bDEFINITION%5d.%5bCURRENT%5d,%5bLOCATION%5d.%5bEST%5d,%5bMETHODO%5d.%5bMETH2011%5d&amp;ShowOnWeb=true" TargetMode="External"/><Relationship Id="rId31" Type="http://schemas.openxmlformats.org/officeDocument/2006/relationships/hyperlink" Target="http://stats.oecd.org/OECDStat_Metadata/ShowMetadata.ashx?Dataset=IDD&amp;Coords=%5bMEASURE%5d.%5bGINI%5d,%5bAGE%5d.%5bTOT%5d,%5bDEFINITION%5d.%5bCURRENT%5d,%5bLOCATION%5d.%5bNOR%5d,%5bMETHODO%5d.%5bMETH2011%5d&amp;ShowOnWeb=true" TargetMode="External"/><Relationship Id="rId44" Type="http://schemas.openxmlformats.org/officeDocument/2006/relationships/hyperlink" Target="http://stats.oecd.org/OECDStat_Metadata/ShowMetadata.ashx?Dataset=IDD&amp;Coords=%5bMEASURE%5d.%5bGINI%5d,%5bAGE%5d.%5bTOT%5d,%5bDEFINITION%5d.%5bCURRENT%5d,%5bLOCATION%5d.%5bCRI%5d,%5bMETHODO%5d.%5bMETH2011%5d&amp;ShowOnWeb=true" TargetMode="External"/><Relationship Id="rId52" Type="http://schemas.openxmlformats.org/officeDocument/2006/relationships/hyperlink" Target="http://stats.oecd.org/OECDStat_Metadata/ShowMetadata.ashx?Dataset=IDD&amp;Coords=%5bDEFINITION%5d.%5bCURRENT%5d&amp;ShowOnWeb=true&amp;Lang=en" TargetMode="External"/><Relationship Id="rId60" Type="http://schemas.openxmlformats.org/officeDocument/2006/relationships/hyperlink" Target="http://stats.oecd.org/OECDStat_Metadata/ShowMetadata.ashx?Dataset=IDD&amp;Coords=%5bMEASURE%5d.%5bGINI%5d,%5bAGE%5d.%5bTOT%5d,%5bDEFINITION%5d.%5bCURRENT%5d,%5bLOCATION%5d.%5bDNK%5d,%5bMETHODO%5d.%5bMETH2012%5d&amp;ShowOnWeb=true" TargetMode="External"/><Relationship Id="rId65" Type="http://schemas.openxmlformats.org/officeDocument/2006/relationships/hyperlink" Target="http://stats.oecd.org/OECDStat_Metadata/ShowMetadata.ashx?Dataset=IDD&amp;Coords=%5bMEASURE%5d.%5bGINI%5d,%5bAGE%5d.%5bTOT%5d,%5bDEFINITION%5d.%5bCURRENT%5d,%5bLOCATION%5d.%5bDEU%5d,%5bMETHODO%5d.%5bMETH2012%5d&amp;ShowOnWeb=true" TargetMode="External"/><Relationship Id="rId73" Type="http://schemas.openxmlformats.org/officeDocument/2006/relationships/hyperlink" Target="http://stats.oecd.org/OECDStat_Metadata/ShowMetadata.ashx?Dataset=IDD&amp;Coords=%5bLOCATION%5d.%5bJPN%5d&amp;ShowOnWeb=true&amp;Lang=en" TargetMode="External"/><Relationship Id="rId78" Type="http://schemas.openxmlformats.org/officeDocument/2006/relationships/hyperlink" Target="http://stats.oecd.org/OECDStat_Metadata/ShowMetadata.ashx?Dataset=IDD&amp;Coords=%5bMEASURE%5d.%5bGINI%5d,%5bAGE%5d.%5bTOT%5d,%5bDEFINITION%5d.%5bCURRENT%5d,%5bLOCATION%5d.%5bLUX%5d,%5bMETHODO%5d.%5bMETH2012%5d&amp;ShowOnWeb=true" TargetMode="External"/><Relationship Id="rId81" Type="http://schemas.openxmlformats.org/officeDocument/2006/relationships/hyperlink" Target="http://stats.oecd.org/OECDStat_Metadata/ShowMetadata.ashx?Dataset=IDD&amp;Coords=%5bMEASURE%5d.%5bGINI%5d,%5bAGE%5d.%5bTOT%5d,%5bDEFINITION%5d.%5bCURRENT%5d,%5bLOCATION%5d.%5bNZL%5d,%5bMETHODO%5d.%5bMETH2012%5d&amp;ShowOnWeb=true" TargetMode="External"/><Relationship Id="rId86" Type="http://schemas.openxmlformats.org/officeDocument/2006/relationships/hyperlink" Target="http://stats.oecd.org/OECDStat_Metadata/ShowMetadata.ashx?Dataset=IDD&amp;Coords=%5bMEASURE%5d.%5bGINI%5d,%5bAGE%5d.%5bTOT%5d,%5bDEFINITION%5d.%5bCURRENT%5d,%5bLOCATION%5d.%5bSVN%5d,%5bMETHODO%5d.%5bMETH2012%5d&amp;ShowOnWeb=true" TargetMode="External"/><Relationship Id="rId94" Type="http://schemas.openxmlformats.org/officeDocument/2006/relationships/hyperlink" Target="http://stats.oecd.org/OECDStat_Metadata/ShowMetadata.ashx?Dataset=IDD&amp;Coords=%5bMEASURE%5d.%5bGINI%5d,%5bAGE%5d.%5bTOT%5d,%5bDEFINITION%5d.%5bCURRENT%5d,%5bLOCATION%5d.%5bCHN%5d,%5bMETHODO%5d.%5bMETH2012%5d&amp;ShowOnWeb=true" TargetMode="External"/><Relationship Id="rId99" Type="http://schemas.openxmlformats.org/officeDocument/2006/relationships/hyperlink" Target="https://stats-1.oecd.org/" TargetMode="External"/><Relationship Id="rId4" Type="http://schemas.openxmlformats.org/officeDocument/2006/relationships/hyperlink" Target="http://stats.oecd.org/OECDStat_Metadata/ShowMetadata.ashx?Dataset=IDD&amp;Coords=%5bMEASURE%5d.%5bGINI%5d,%5bAGE%5d.%5bTOT%5d,%5bDEFINITION%5d.%5bCURRENT%5d,%5bLOCATION%5d.%5bAUT%5d,%5bMETHODO%5d.%5bMETH2011%5d&amp;ShowOnWeb=true" TargetMode="External"/><Relationship Id="rId9" Type="http://schemas.openxmlformats.org/officeDocument/2006/relationships/hyperlink" Target="http://stats.oecd.org/OECDStat_Metadata/ShowMetadata.ashx?Dataset=IDD&amp;Coords=%5bMEASURE%5d.%5bGINI%5d,%5bAGE%5d.%5bTOT%5d,%5bDEFINITION%5d.%5bCURRENT%5d,%5bLOCATION%5d.%5bDNK%5d,%5bMETHODO%5d.%5bMETH2011%5d&amp;ShowOnWeb=true" TargetMode="External"/><Relationship Id="rId13" Type="http://schemas.openxmlformats.org/officeDocument/2006/relationships/hyperlink" Target="http://stats.oecd.org/OECDStat_Metadata/ShowMetadata.ashx?Dataset=IDD&amp;Coords=%5bLOCATION%5d.%5bDEU%5d&amp;ShowOnWeb=true&amp;Lang=en" TargetMode="External"/><Relationship Id="rId18" Type="http://schemas.openxmlformats.org/officeDocument/2006/relationships/hyperlink" Target="http://stats.oecd.org/OECDStat_Metadata/ShowMetadata.ashx?Dataset=IDD&amp;Coords=%5bMEASURE%5d.%5bGINI%5d,%5bAGE%5d.%5bTOT%5d,%5bDEFINITION%5d.%5bCURRENT%5d,%5bLOCATION%5d.%5bIRL%5d,%5bMETHODO%5d.%5bMETH2011%5d&amp;ShowOnWeb=true" TargetMode="External"/><Relationship Id="rId39" Type="http://schemas.openxmlformats.org/officeDocument/2006/relationships/hyperlink" Target="http://stats.oecd.org/OECDStat_Metadata/ShowMetadata.ashx?Dataset=IDD&amp;Coords=%5bMEASURE%5d.%5bGINI%5d,%5bAGE%5d.%5bTOT%5d,%5bDEFINITION%5d.%5bCURRENT%5d,%5bLOCATION%5d.%5bTUR%5d,%5bMETHODO%5d.%5bMETH2011%5d&amp;ShowOnWeb=true"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dx.doi.org/10.1787/gov_glance-2017-en"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oe.cd/disclaimer" TargetMode="External"/><Relationship Id="rId1" Type="http://schemas.openxmlformats.org/officeDocument/2006/relationships/hyperlink" Target="https://doi.org/10.1787/reg_glance-2018-en" TargetMode="External"/><Relationship Id="rId4" Type="http://schemas.openxmlformats.org/officeDocument/2006/relationships/drawing" Target="../drawings/drawing5.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hyperlink" Target="https://ec.europa.eu/info/publications/economy-finance/2018-ageing-report-economic-and-budgetary-projections-eu-member-states-2016-2070_en"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ec.europa.eu/eurostat/tgm/table.do?tab=table&amp;init=1&amp;plugin=1&amp;language=en&amp;pcode=t2020_rt120"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stats.oecd.org/index.aspx?queryid=72722" TargetMode="External"/><Relationship Id="rId2" Type="http://schemas.openxmlformats.org/officeDocument/2006/relationships/hyperlink" Target="http://localhost/OECDStat_Metadata/ShowMetadata.ashx?Dataset=EXP_PM2_5&amp;Coords=%5bCOU%5d.%5bISR%5d&amp;ShowOnWeb=true&amp;Lang=en" TargetMode="External"/><Relationship Id="rId1" Type="http://schemas.openxmlformats.org/officeDocument/2006/relationships/hyperlink" Target="http://localhost/OECDStat_Metadata/ShowMetadata.ashx?Dataset=EXP_PM2_5&amp;Coords=%5bCOU%5d.%5bDEU%5d&amp;ShowOnWeb=true&amp;Lang=en" TargetMode="External"/><Relationship Id="rId5" Type="http://schemas.openxmlformats.org/officeDocument/2006/relationships/printerSettings" Target="../printerSettings/printerSettings16.bin"/><Relationship Id="rId4" Type="http://schemas.openxmlformats.org/officeDocument/2006/relationships/hyperlink" Target="https://stats.oecd.org/index.aspx?queryid=7272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s://epi.envirocenter.yale.edu/epi-downloads"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tats.oecd.org/OECDStat_Metadata/ShowMetadata.ashx?Dataset=AIR_GHG&amp;Coords=%5bCOU%5d.%5bDEU%5d&amp;ShowOnWeb=true&amp;Lang=en" TargetMode="External"/><Relationship Id="rId2" Type="http://schemas.openxmlformats.org/officeDocument/2006/relationships/hyperlink" Target="http://stats.oecd.org/OECDStat_Metadata/ShowMetadata.ashx?Dataset=AIR_GHG&amp;Coords=%5bVAR%5d.%5bGHG_GDP%5d&amp;ShowOnWeb=true&amp;Lang=en" TargetMode="External"/><Relationship Id="rId1" Type="http://schemas.openxmlformats.org/officeDocument/2006/relationships/hyperlink" Target="http://stats.oecd.org/OECDStat_Metadata/ShowMetadata.ashx?Dataset=AIR_GHG&amp;ShowOnWeb=true&amp;Lang=en" TargetMode="External"/><Relationship Id="rId6" Type="http://schemas.openxmlformats.org/officeDocument/2006/relationships/hyperlink" Target="http://stats.oecd.org/OECDStat_Metadata/ShowMetadata.ashx?Dataset=AIR_GHG&amp;Coords=%5bCOU%5d.%5bLVA%5d&amp;ShowOnWeb=true&amp;Lang=en" TargetMode="External"/><Relationship Id="rId5" Type="http://schemas.openxmlformats.org/officeDocument/2006/relationships/hyperlink" Target="http://stats.oecd.org/OECDStat_Metadata/ShowMetadata.ashx?Dataset=AIR_GHG&amp;Coords=%5bCOU%5d.%5bMEX%5d&amp;ShowOnWeb=true&amp;Lang=en" TargetMode="External"/><Relationship Id="rId4" Type="http://schemas.openxmlformats.org/officeDocument/2006/relationships/hyperlink" Target="http://stats.oecd.org/OECDStat_Metadata/ShowMetadata.ashx?Dataset=AIR_GHG&amp;Coords=%5bCOU%5d.%5bISR%5d&amp;ShowOnWeb=true&amp;Lang=en"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s://ec.europa.eu/info/legal-notice_en" TargetMode="External"/><Relationship Id="rId1" Type="http://schemas.openxmlformats.org/officeDocument/2006/relationships/hyperlink" Target="https://ec.europa.eu/eurostat/tgm/table.do?tab=table&amp;init=1&amp;language=en&amp;pcode=ten00120&amp;plugin=1"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c.europa.eu/eurostat/tgm/table.do?tab=table&amp;init=1&amp;plugin=1&amp;language=en&amp;pcode=t2020_rt110" TargetMode="External"/><Relationship Id="rId1" Type="http://schemas.openxmlformats.org/officeDocument/2006/relationships/hyperlink" Target="http://ec.europa.eu/eurostat/tgm/table.do?tab=table&amp;init=1&amp;plugin=1&amp;language=en&amp;pcode=t2020_rt110"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3" Type="http://schemas.openxmlformats.org/officeDocument/2006/relationships/hyperlink" Target="http://stats.oecd.org/OECDStat_Metadata/ShowMetadata.ashx?Dataset=GREEN_GROWTH&amp;Coords=%5bCOU%5d.%5bISR%5d&amp;ShowOnWeb=true&amp;Lang=en" TargetMode="External"/><Relationship Id="rId2" Type="http://schemas.openxmlformats.org/officeDocument/2006/relationships/hyperlink" Target="http://stats.oecd.org/OECDStat_Metadata/ShowMetadata.ashx?Dataset=GREEN_GROWTH&amp;Coords=%5bCOU%5d.%5bDEU%5d&amp;ShowOnWeb=true&amp;Lang=en" TargetMode="External"/><Relationship Id="rId1" Type="http://schemas.openxmlformats.org/officeDocument/2006/relationships/hyperlink" Target="http://stats.oecd.org/OECDStat_Metadata/ShowMetadata.ashx?Dataset=GREEN_GROWTH&amp;ShowOnWeb=true&amp;Lang=e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tats.oecd.org/OECDStat_Metadata/ShowMetadata.ashx?Dataset=BLI2014&amp;Coords=%5bLOCATION%5d.%5bISR%5d&amp;ShowOnWeb=true&amp;Lang=en" TargetMode="External"/><Relationship Id="rId1" Type="http://schemas.openxmlformats.org/officeDocument/2006/relationships/hyperlink" Target="http://stats.oecd.org/OECDStat_Metadata/ShowMetadata.ashx?Dataset=BLI2014&amp;Coords=%5bLOCATION%5d.%5bDEU%5d&amp;ShowOnWeb=true&amp;Lang=e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1.xml.rels><?xml version="1.0" encoding="UTF-8" standalone="yes"?>
<Relationships xmlns="http://schemas.openxmlformats.org/package/2006/relationships"><Relationship Id="rId3" Type="http://schemas.openxmlformats.org/officeDocument/2006/relationships/hyperlink" Target="http://stats.oecd.org/OECDStat_Metadata/ShowMetadata.ashx?Dataset=BLI2014&amp;Coords=%5bINDICATOR%5d.%5bIW_HNFW%5d&amp;ShowOnWeb=true&amp;Lang=en" TargetMode="External"/><Relationship Id="rId2" Type="http://schemas.openxmlformats.org/officeDocument/2006/relationships/hyperlink" Target="http://stats.oecd.org/OECDStat_Metadata/ShowMetadata.ashx?Dataset=BLI2014&amp;Coords=%5bINDICATOR%5d.%5bIW_HADI%5d&amp;ShowOnWeb=true&amp;Lang=en" TargetMode="External"/><Relationship Id="rId1" Type="http://schemas.openxmlformats.org/officeDocument/2006/relationships/hyperlink" Target="http://stats.oecd.org/OECDStat_Metadata/ShowMetadata.ashx?Dataset=BLI2014&amp;Coords=%5bLOCATION%5d.%5bISR%5d&amp;ShowOnWeb=true&amp;Lang=en" TargetMode="External"/><Relationship Id="rId5" Type="http://schemas.openxmlformats.org/officeDocument/2006/relationships/printerSettings" Target="../printerSettings/printerSettings20.bin"/><Relationship Id="rId4" Type="http://schemas.openxmlformats.org/officeDocument/2006/relationships/hyperlink" Target="http://stats.oecd.org/OECDStat_Metadata/ShowMetadata.ashx?Dataset=BLI2014&amp;Coords=%5bLOCATION%5d.%5bISR%5d&amp;ShowOnWeb=true&amp;Lang=en" TargetMode="External"/></Relationships>
</file>

<file path=xl/worksheets/_rels/sheet43.xml.rels><?xml version="1.0" encoding="UTF-8" standalone="yes"?>
<Relationships xmlns="http://schemas.openxmlformats.org/package/2006/relationships"><Relationship Id="rId8" Type="http://schemas.openxmlformats.org/officeDocument/2006/relationships/hyperlink" Target="http://localhost/OECDStat_Metadata/ShowMetadata.ashx?Dataset=DUR_I&amp;Coords=%5bCOUNTRY%5d.%5bDNK%5d&amp;ShowOnWeb=true&amp;Lang=en" TargetMode="External"/><Relationship Id="rId13" Type="http://schemas.openxmlformats.org/officeDocument/2006/relationships/hyperlink" Target="http://localhost/OECDStat_Metadata/ShowMetadata.ashx?Dataset=DUR_I&amp;Coords=%5bCOUNTRY%5d.%5bGRC%5d&amp;ShowOnWeb=true&amp;Lang=en" TargetMode="External"/><Relationship Id="rId18" Type="http://schemas.openxmlformats.org/officeDocument/2006/relationships/hyperlink" Target="http://localhost/OECDStat_Metadata/ShowMetadata.ashx?Dataset=DUR_I&amp;Coords=%5bCOUNTRY%5d.%5bITA%5d&amp;ShowOnWeb=true&amp;Lang=en" TargetMode="External"/><Relationship Id="rId26" Type="http://schemas.openxmlformats.org/officeDocument/2006/relationships/hyperlink" Target="http://localhost/OECDStat_Metadata/ShowMetadata.ashx?Dataset=DUR_I&amp;Coords=%5bCOUNTRY%5d.%5bPOL%5d&amp;ShowOnWeb=true&amp;Lang=en" TargetMode="External"/><Relationship Id="rId39" Type="http://schemas.openxmlformats.org/officeDocument/2006/relationships/hyperlink" Target="https://stats-1.oecd.org/" TargetMode="External"/><Relationship Id="rId3" Type="http://schemas.openxmlformats.org/officeDocument/2006/relationships/hyperlink" Target="http://localhost/OECDStat_Metadata/ShowMetadata.ashx?Dataset=DUR_I&amp;Coords=%5bCOUNTRY%5d.%5bAUS%5d&amp;ShowOnWeb=true&amp;Lang=en" TargetMode="External"/><Relationship Id="rId21" Type="http://schemas.openxmlformats.org/officeDocument/2006/relationships/hyperlink" Target="http://localhost/OECDStat_Metadata/ShowMetadata.ashx?Dataset=DUR_I&amp;Coords=%5bCOUNTRY%5d.%5bLUX%5d&amp;ShowOnWeb=true&amp;Lang=en" TargetMode="External"/><Relationship Id="rId34" Type="http://schemas.openxmlformats.org/officeDocument/2006/relationships/hyperlink" Target="http://localhost/OECDStat_Metadata/ShowMetadata.ashx?Dataset=DUR_I&amp;Coords=%5bCOUNTRY%5d.%5bGBR%5d&amp;ShowOnWeb=true&amp;Lang=en" TargetMode="External"/><Relationship Id="rId7" Type="http://schemas.openxmlformats.org/officeDocument/2006/relationships/hyperlink" Target="http://localhost/OECDStat_Metadata/ShowMetadata.ashx?Dataset=DUR_I&amp;Coords=%5bCOUNTRY%5d.%5bCZE%5d&amp;ShowOnWeb=true&amp;Lang=en" TargetMode="External"/><Relationship Id="rId12" Type="http://schemas.openxmlformats.org/officeDocument/2006/relationships/hyperlink" Target="http://localhost/OECDStat_Metadata/ShowMetadata.ashx?Dataset=DUR_I&amp;Coords=%5bCOUNTRY%5d.%5bDEU%5d&amp;ShowOnWeb=true&amp;Lang=en" TargetMode="External"/><Relationship Id="rId17" Type="http://schemas.openxmlformats.org/officeDocument/2006/relationships/hyperlink" Target="http://localhost/OECDStat_Metadata/ShowMetadata.ashx?Dataset=DUR_I&amp;Coords=%5bCOUNTRY%5d.%5bISR%5d&amp;ShowOnWeb=true&amp;Lang=en" TargetMode="External"/><Relationship Id="rId25" Type="http://schemas.openxmlformats.org/officeDocument/2006/relationships/hyperlink" Target="http://localhost/OECDStat_Metadata/ShowMetadata.ashx?Dataset=DUR_I&amp;Coords=%5bCOUNTRY%5d.%5bNOR%5d&amp;ShowOnWeb=true&amp;Lang=en" TargetMode="External"/><Relationship Id="rId33" Type="http://schemas.openxmlformats.org/officeDocument/2006/relationships/hyperlink" Target="http://localhost/OECDStat_Metadata/ShowMetadata.ashx?Dataset=DUR_I&amp;Coords=%5bCOUNTRY%5d.%5bTUR%5d&amp;ShowOnWeb=true&amp;Lang=en" TargetMode="External"/><Relationship Id="rId38" Type="http://schemas.openxmlformats.org/officeDocument/2006/relationships/hyperlink" Target="https://stats-1.oecd.org/" TargetMode="External"/><Relationship Id="rId2" Type="http://schemas.openxmlformats.org/officeDocument/2006/relationships/hyperlink" Target="https://stats-3.oecd.org/" TargetMode="External"/><Relationship Id="rId16" Type="http://schemas.openxmlformats.org/officeDocument/2006/relationships/hyperlink" Target="http://localhost/OECDStat_Metadata/ShowMetadata.ashx?Dataset=DUR_I&amp;Coords=%5bCOUNTRY%5d.%5bIRL%5d&amp;ShowOnWeb=true&amp;Lang=en" TargetMode="External"/><Relationship Id="rId20" Type="http://schemas.openxmlformats.org/officeDocument/2006/relationships/hyperlink" Target="http://localhost/OECDStat_Metadata/ShowMetadata.ashx?Dataset=DUR_I&amp;Coords=%5bCOUNTRY%5d.%5bKOR%5d&amp;ShowOnWeb=true&amp;Lang=en" TargetMode="External"/><Relationship Id="rId29" Type="http://schemas.openxmlformats.org/officeDocument/2006/relationships/hyperlink" Target="http://localhost/OECDStat_Metadata/ShowMetadata.ashx?Dataset=DUR_I&amp;Coords=%5bCOUNTRY%5d.%5bSVN%5d&amp;ShowOnWeb=true&amp;Lang=en" TargetMode="External"/><Relationship Id="rId1" Type="http://schemas.openxmlformats.org/officeDocument/2006/relationships/hyperlink" Target="https://stats-2.oecd.org/" TargetMode="External"/><Relationship Id="rId6" Type="http://schemas.openxmlformats.org/officeDocument/2006/relationships/hyperlink" Target="http://localhost/OECDStat_Metadata/ShowMetadata.ashx?Dataset=DUR_I&amp;Coords=%5bCOUNTRY%5d.%5bCAN%5d&amp;ShowOnWeb=true&amp;Lang=en" TargetMode="External"/><Relationship Id="rId11" Type="http://schemas.openxmlformats.org/officeDocument/2006/relationships/hyperlink" Target="http://localhost/OECDStat_Metadata/ShowMetadata.ashx?Dataset=DUR_I&amp;Coords=%5bCOUNTRY%5d.%5bFRA%5d&amp;ShowOnWeb=true&amp;Lang=en" TargetMode="External"/><Relationship Id="rId24" Type="http://schemas.openxmlformats.org/officeDocument/2006/relationships/hyperlink" Target="http://localhost/OECDStat_Metadata/ShowMetadata.ashx?Dataset=DUR_I&amp;Coords=%5bCOUNTRY%5d.%5bNZL%5d&amp;ShowOnWeb=true&amp;Lang=en" TargetMode="External"/><Relationship Id="rId32" Type="http://schemas.openxmlformats.org/officeDocument/2006/relationships/hyperlink" Target="http://localhost/OECDStat_Metadata/ShowMetadata.ashx?Dataset=DUR_I&amp;Coords=%5bCOUNTRY%5d.%5bCHE%5d&amp;ShowOnWeb=true&amp;Lang=en" TargetMode="External"/><Relationship Id="rId37" Type="http://schemas.openxmlformats.org/officeDocument/2006/relationships/hyperlink" Target="https://stats-3.oecd.org/index.aspx?DatasetCode=DUR_I" TargetMode="External"/><Relationship Id="rId5" Type="http://schemas.openxmlformats.org/officeDocument/2006/relationships/hyperlink" Target="http://localhost/OECDStat_Metadata/ShowMetadata.ashx?Dataset=DUR_I&amp;Coords=%5bCOUNTRY%5d.%5bBEL%5d&amp;ShowOnWeb=true&amp;Lang=en" TargetMode="External"/><Relationship Id="rId15" Type="http://schemas.openxmlformats.org/officeDocument/2006/relationships/hyperlink" Target="http://localhost/OECDStat_Metadata/ShowMetadata.ashx?Dataset=DUR_I&amp;Coords=%5bCOUNTRY%5d.%5bISL%5d&amp;ShowOnWeb=true&amp;Lang=en" TargetMode="External"/><Relationship Id="rId23" Type="http://schemas.openxmlformats.org/officeDocument/2006/relationships/hyperlink" Target="http://localhost/OECDStat_Metadata/ShowMetadata.ashx?Dataset=DUR_I&amp;Coords=%5bCOUNTRY%5d.%5bNLD%5d&amp;ShowOnWeb=true&amp;Lang=en" TargetMode="External"/><Relationship Id="rId28" Type="http://schemas.openxmlformats.org/officeDocument/2006/relationships/hyperlink" Target="http://localhost/OECDStat_Metadata/ShowMetadata.ashx?Dataset=DUR_I&amp;Coords=%5bCOUNTRY%5d.%5bSVK%5d&amp;ShowOnWeb=true&amp;Lang=en" TargetMode="External"/><Relationship Id="rId36" Type="http://schemas.openxmlformats.org/officeDocument/2006/relationships/hyperlink" Target="http://localhost/OECDStat_Metadata/ShowMetadata.ashx?Dataset=DUR_I&amp;Coords=%5bCOUNTRY%5d.%5bRUS%5d&amp;ShowOnWeb=true&amp;Lang=en" TargetMode="External"/><Relationship Id="rId10" Type="http://schemas.openxmlformats.org/officeDocument/2006/relationships/hyperlink" Target="http://localhost/OECDStat_Metadata/ShowMetadata.ashx?Dataset=DUR_I&amp;Coords=%5bCOUNTRY%5d.%5bFIN%5d&amp;ShowOnWeb=true&amp;Lang=en" TargetMode="External"/><Relationship Id="rId19" Type="http://schemas.openxmlformats.org/officeDocument/2006/relationships/hyperlink" Target="http://localhost/OECDStat_Metadata/ShowMetadata.ashx?Dataset=DUR_I&amp;Coords=%5bCOUNTRY%5d.%5bJPN%5d&amp;ShowOnWeb=true&amp;Lang=en" TargetMode="External"/><Relationship Id="rId31" Type="http://schemas.openxmlformats.org/officeDocument/2006/relationships/hyperlink" Target="http://localhost/OECDStat_Metadata/ShowMetadata.ashx?Dataset=DUR_I&amp;Coords=%5bCOUNTRY%5d.%5bSWE%5d&amp;ShowOnWeb=true&amp;Lang=en" TargetMode="External"/><Relationship Id="rId4" Type="http://schemas.openxmlformats.org/officeDocument/2006/relationships/hyperlink" Target="http://localhost/OECDStat_Metadata/ShowMetadata.ashx?Dataset=DUR_I&amp;Coords=%5bCOUNTRY%5d.%5bAUT%5d&amp;ShowOnWeb=true&amp;Lang=en" TargetMode="External"/><Relationship Id="rId9" Type="http://schemas.openxmlformats.org/officeDocument/2006/relationships/hyperlink" Target="http://localhost/OECDStat_Metadata/ShowMetadata.ashx?Dataset=DUR_I&amp;Coords=%5bCOUNTRY%5d.%5bEST%5d&amp;ShowOnWeb=true&amp;Lang=en" TargetMode="External"/><Relationship Id="rId14" Type="http://schemas.openxmlformats.org/officeDocument/2006/relationships/hyperlink" Target="http://localhost/OECDStat_Metadata/ShowMetadata.ashx?Dataset=DUR_I&amp;Coords=%5bCOUNTRY%5d.%5bHUN%5d&amp;ShowOnWeb=true&amp;Lang=en" TargetMode="External"/><Relationship Id="rId22" Type="http://schemas.openxmlformats.org/officeDocument/2006/relationships/hyperlink" Target="http://localhost/OECDStat_Metadata/ShowMetadata.ashx?Dataset=DUR_I&amp;Coords=%5bCOUNTRY%5d.%5bMEX%5d&amp;ShowOnWeb=true&amp;Lang=en" TargetMode="External"/><Relationship Id="rId27" Type="http://schemas.openxmlformats.org/officeDocument/2006/relationships/hyperlink" Target="http://localhost/OECDStat_Metadata/ShowMetadata.ashx?Dataset=DUR_I&amp;Coords=%5bCOUNTRY%5d.%5bPRT%5d&amp;ShowOnWeb=true&amp;Lang=en" TargetMode="External"/><Relationship Id="rId30" Type="http://schemas.openxmlformats.org/officeDocument/2006/relationships/hyperlink" Target="http://localhost/OECDStat_Metadata/ShowMetadata.ashx?Dataset=DUR_I&amp;Coords=%5bCOUNTRY%5d.%5bESP%5d&amp;ShowOnWeb=true&amp;Lang=en" TargetMode="External"/><Relationship Id="rId35" Type="http://schemas.openxmlformats.org/officeDocument/2006/relationships/hyperlink" Target="http://localhost/OECDStat_Metadata/ShowMetadata.ashx?Dataset=DUR_I&amp;Coords=%5bCOUNTRY%5d.%5bUSA%5d&amp;ShowOnWeb=true&amp;Lang=en"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tats-2.oecd.org/" TargetMode="External"/><Relationship Id="rId2" Type="http://schemas.openxmlformats.org/officeDocument/2006/relationships/hyperlink" Target="http://stats.oecd.org/OECDStat_Metadata/ShowMetadata.ashx?Dataset=EPL_OV&amp;ShowOnWeb=true&amp;Lang=en" TargetMode="External"/><Relationship Id="rId1" Type="http://schemas.openxmlformats.org/officeDocument/2006/relationships/hyperlink" Target="https://stats-2.oecd.org/" TargetMode="External"/><Relationship Id="rId5" Type="http://schemas.openxmlformats.org/officeDocument/2006/relationships/printerSettings" Target="../printerSettings/printerSettings21.bin"/><Relationship Id="rId4" Type="http://schemas.openxmlformats.org/officeDocument/2006/relationships/hyperlink" Target="http://stats.oecd.org/OECDStat_Metadata/ShowMetadata.ashx?Dataset=EPL_T&amp;ShowOnWeb=true&amp;Lang=en"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http://stats.oecd.org/OECDStat_Metadata/ShowMetadata.ashx?Dataset=AWCOMP&amp;Coords=%5bCOU%5d.%5bDEU%5d&amp;ShowOnWeb=true&amp;Lang=en" TargetMode="External"/><Relationship Id="rId13" Type="http://schemas.openxmlformats.org/officeDocument/2006/relationships/hyperlink" Target="http://stats.oecd.org/OECDStat_Metadata/ShowMetadata.ashx?Dataset=AWCOMP&amp;Coords=%5bCOU%5d.%5bDEU%5d&amp;ShowOnWeb=true&amp;Lang=en" TargetMode="External"/><Relationship Id="rId18" Type="http://schemas.openxmlformats.org/officeDocument/2006/relationships/hyperlink" Target="http://stats.oecd.org/OECDStat_Metadata/ShowMetadata.ashx?Dataset=AWCOMP&amp;Coords=%5bCOU%5d.%5bDEU%5d&amp;ShowOnWeb=true&amp;Lang=en" TargetMode="External"/><Relationship Id="rId26" Type="http://schemas.openxmlformats.org/officeDocument/2006/relationships/hyperlink" Target="http://localhost/OECDStat_Metadata/ShowMetadata.ashx?Dataset=AWCOMP&amp;Coords=%5bCOU%5d.%5bFRA%5d&amp;ShowOnWeb=true&amp;Lang=en" TargetMode="External"/><Relationship Id="rId3" Type="http://schemas.openxmlformats.org/officeDocument/2006/relationships/hyperlink" Target="http://stats.oecd.org/OECDStat_Metadata/ShowMetadata.ashx?Dataset=AWCOMP&amp;Coords=%5bCOU%5d.%5bDEU%5d&amp;ShowOnWeb=true&amp;Lang=en" TargetMode="External"/><Relationship Id="rId21" Type="http://schemas.openxmlformats.org/officeDocument/2006/relationships/hyperlink" Target="http://localhost/OECDStat_Metadata/ShowMetadata.ashx?Dataset=AWCOMP&amp;Coords=%5bCOU%5d.%5bFRA%5d&amp;ShowOnWeb=true&amp;Lang=en" TargetMode="External"/><Relationship Id="rId7" Type="http://schemas.openxmlformats.org/officeDocument/2006/relationships/hyperlink" Target="http://stats.oecd.org/OECDStat_Metadata/ShowMetadata.ashx?Dataset=AWCOMP&amp;Coords=%5b%5bINDICATOR%5d.%5b2_6%5d%2c%5bFAM_TYPE%5d.%5bMARRIED4%5d%2c%5bCOU%5d.%5bFRA%5d%5d&amp;ShowOnWeb=true&amp;Lang=en" TargetMode="External"/><Relationship Id="rId12" Type="http://schemas.openxmlformats.org/officeDocument/2006/relationships/hyperlink" Target="http://stats.oecd.org/OECDStat_Metadata/ShowMetadata.ashx?Dataset=AWCOMP&amp;Coords=%5b%5bINDICATOR%5d.%5b2_6%5d%2c%5bFAM_TYPE%5d.%5bMARRIED2%5d%2c%5bCOU%5d.%5bFRA%5d%5d&amp;ShowOnWeb=true&amp;Lang=en" TargetMode="External"/><Relationship Id="rId17" Type="http://schemas.openxmlformats.org/officeDocument/2006/relationships/hyperlink" Target="http://stats.oecd.org/OECDStat_Metadata/ShowMetadata.ashx?Dataset=AWCOMP&amp;Coords=%5b%5bINDICATOR%5d.%5b2_6%5d%2c%5bFAM_TYPE%5d.%5bMARRIED3%5d%2c%5bCOU%5d.%5bFRA%5d%5d&amp;ShowOnWeb=true&amp;Lang=en" TargetMode="External"/><Relationship Id="rId25" Type="http://schemas.openxmlformats.org/officeDocument/2006/relationships/hyperlink" Target="https://stats-3.oecd.org/index.aspx?DatasetCode=AWCOMP" TargetMode="External"/><Relationship Id="rId2" Type="http://schemas.openxmlformats.org/officeDocument/2006/relationships/hyperlink" Target="http://stats.oecd.org/OECDStat_Metadata/ShowMetadata.ashx?Dataset=AWCOMP&amp;Coords=%5b%5bINDICATOR%5d.%5b2_6%5d%2c%5bFAM_TYPE%5d.%5bSINGLE1%5d%2c%5bCOU%5d.%5bFRA%5d%5d&amp;ShowOnWeb=true&amp;Lang=en" TargetMode="External"/><Relationship Id="rId16" Type="http://schemas.openxmlformats.org/officeDocument/2006/relationships/hyperlink" Target="http://stats.oecd.org/OECDStat_Metadata/ShowMetadata.ashx?Dataset=AWCOMP&amp;Coords=%5bCOU%5d.%5bFRA%5d&amp;ShowOnWeb=true&amp;Lang=en" TargetMode="External"/><Relationship Id="rId20" Type="http://schemas.openxmlformats.org/officeDocument/2006/relationships/hyperlink" Target="https://stats-2.oecd.org/index.aspx?DatasetCode=AWCOMP" TargetMode="External"/><Relationship Id="rId29" Type="http://schemas.openxmlformats.org/officeDocument/2006/relationships/hyperlink" Target="http://localhost/OECDStat_Metadata/ShowMetadata.ashx?Dataset=AWCOMP&amp;Coords=%5bCOU%5d.%5bISR%5d&amp;ShowOnWeb=true&amp;Lang=en" TargetMode="External"/><Relationship Id="rId1" Type="http://schemas.openxmlformats.org/officeDocument/2006/relationships/hyperlink" Target="http://stats.oecd.org/OECDStat_Metadata/ShowMetadata.ashx?Dataset=AWCOMP&amp;Coords=%5bCOU%5d.%5bFRA%5d&amp;ShowOnWeb=true&amp;Lang=en" TargetMode="External"/><Relationship Id="rId6" Type="http://schemas.openxmlformats.org/officeDocument/2006/relationships/hyperlink" Target="http://stats.oecd.org/OECDStat_Metadata/ShowMetadata.ashx?Dataset=AWCOMP&amp;Coords=%5bCOU%5d.%5bFRA%5d&amp;ShowOnWeb=true&amp;Lang=en" TargetMode="External"/><Relationship Id="rId11" Type="http://schemas.openxmlformats.org/officeDocument/2006/relationships/hyperlink" Target="http://stats.oecd.org/OECDStat_Metadata/ShowMetadata.ashx?Dataset=AWCOMP&amp;Coords=%5bCOU%5d.%5bFRA%5d&amp;ShowOnWeb=true&amp;Lang=en" TargetMode="External"/><Relationship Id="rId24" Type="http://schemas.openxmlformats.org/officeDocument/2006/relationships/hyperlink" Target="http://localhost/OECDStat_Metadata/ShowMetadata.ashx?Dataset=AWCOMP&amp;Coords=%5bCOU%5d.%5bISR%5d&amp;ShowOnWeb=true&amp;Lang=en" TargetMode="External"/><Relationship Id="rId5" Type="http://schemas.openxmlformats.org/officeDocument/2006/relationships/hyperlink" Target="https://stats-2.oecd.org/index.aspx?DatasetCode=AWCOMP" TargetMode="External"/><Relationship Id="rId15" Type="http://schemas.openxmlformats.org/officeDocument/2006/relationships/hyperlink" Target="https://stats-1.oecd.org/index.aspx?DatasetCode=AWCOMP" TargetMode="External"/><Relationship Id="rId23" Type="http://schemas.openxmlformats.org/officeDocument/2006/relationships/hyperlink" Target="http://localhost/OECDStat_Metadata/ShowMetadata.ashx?Dataset=AWCOMP&amp;Coords=%5bCOU%5d.%5bDEU%5d&amp;ShowOnWeb=true&amp;Lang=en" TargetMode="External"/><Relationship Id="rId28" Type="http://schemas.openxmlformats.org/officeDocument/2006/relationships/hyperlink" Target="http://localhost/OECDStat_Metadata/ShowMetadata.ashx?Dataset=AWCOMP&amp;Coords=%5bCOU%5d.%5bDEU%5d&amp;ShowOnWeb=true&amp;Lang=en" TargetMode="External"/><Relationship Id="rId10" Type="http://schemas.openxmlformats.org/officeDocument/2006/relationships/hyperlink" Target="https://stats-1.oecd.org/index.aspx?DatasetCode=AWCOMP" TargetMode="External"/><Relationship Id="rId19" Type="http://schemas.openxmlformats.org/officeDocument/2006/relationships/hyperlink" Target="http://stats.oecd.org/OECDStat_Metadata/ShowMetadata.ashx?Dataset=AWCOMP&amp;Coords=%5bCOU%5d.%5bISR%5d&amp;ShowOnWeb=true&amp;Lang=en" TargetMode="External"/><Relationship Id="rId4" Type="http://schemas.openxmlformats.org/officeDocument/2006/relationships/hyperlink" Target="http://stats.oecd.org/OECDStat_Metadata/ShowMetadata.ashx?Dataset=AWCOMP&amp;Coords=%5bCOU%5d.%5bISR%5d&amp;ShowOnWeb=true&amp;Lang=en" TargetMode="External"/><Relationship Id="rId9" Type="http://schemas.openxmlformats.org/officeDocument/2006/relationships/hyperlink" Target="http://stats.oecd.org/OECDStat_Metadata/ShowMetadata.ashx?Dataset=AWCOMP&amp;Coords=%5bCOU%5d.%5bISR%5d&amp;ShowOnWeb=true&amp;Lang=en" TargetMode="External"/><Relationship Id="rId14" Type="http://schemas.openxmlformats.org/officeDocument/2006/relationships/hyperlink" Target="http://stats.oecd.org/OECDStat_Metadata/ShowMetadata.ashx?Dataset=AWCOMP&amp;Coords=%5bCOU%5d.%5bISR%5d&amp;ShowOnWeb=true&amp;Lang=en" TargetMode="External"/><Relationship Id="rId22" Type="http://schemas.openxmlformats.org/officeDocument/2006/relationships/hyperlink" Target="http://localhost/OECDStat_Metadata/ShowMetadata.ashx?Dataset=AWCOMP&amp;Coords=%5b%5bINDICATOR%5d.%5b2_6%5d%2c%5bFAM_TYPE%5d.%5bSINGLE2%5d%2c%5bCOU%5d.%5bFRA%5d%5d&amp;ShowOnWeb=true&amp;Lang=en" TargetMode="External"/><Relationship Id="rId27" Type="http://schemas.openxmlformats.org/officeDocument/2006/relationships/hyperlink" Target="http://localhost/OECDStat_Metadata/ShowMetadata.ashx?Dataset=AWCOMP&amp;Coords=%5b%5bINDICATOR%5d.%5b2_6%5d%2c%5bFAM_TYPE%5d.%5bSINGLE2%5d%2c%5bCOU%5d.%5bFRA%5d%5d&amp;ShowOnWeb=true&amp;Lang=en" TargetMode="External"/><Relationship Id="rId30" Type="http://schemas.openxmlformats.org/officeDocument/2006/relationships/hyperlink" Target="https://stats-3.oecd.org/index.aspx?DatasetCode=AWCOMP"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8" Type="http://schemas.openxmlformats.org/officeDocument/2006/relationships/hyperlink" Target="http://stats.oecd.org/OECDStat_Metadata/ShowMetadata.ashx?Dataset=LMPEXP&amp;Coords=%5bFREQUENCY%5d.%5bA%5d,%5bTIME%5d.%5b2016%5d,%5bMEAS%5d.%5bEXPPCT%5d,%5bLFS_COUNTRY%5d.%5bCAN%5d,%5bPROG%5d.%5b20%5d&amp;ShowOnWeb=true" TargetMode="External"/><Relationship Id="rId13" Type="http://schemas.openxmlformats.org/officeDocument/2006/relationships/hyperlink" Target="http://stats.oecd.org/OECDStat_Metadata/ShowMetadata.ashx?Dataset=LMPEXP&amp;Coords=%5bFREQUENCY%5d.%5bA%5d,%5bTIME%5d.%5b2016%5d,%5bMEAS%5d.%5bEXPPCT%5d,%5bLFS_COUNTRY%5d.%5bEST%5d&amp;ShowOnWeb=true" TargetMode="External"/><Relationship Id="rId18" Type="http://schemas.openxmlformats.org/officeDocument/2006/relationships/hyperlink" Target="http://stats.oecd.org/OECDStat_Metadata/ShowMetadata.ashx?Dataset=LMPEXP&amp;Coords=%5bFREQUENCY%5d.%5bA%5d,%5bTIME%5d.%5b2016%5d,%5bMEAS%5d.%5bEXPPCT%5d,%5bLFS_COUNTRY%5d.%5bHUN%5d&amp;ShowOnWeb=true" TargetMode="External"/><Relationship Id="rId26" Type="http://schemas.openxmlformats.org/officeDocument/2006/relationships/hyperlink" Target="http://stats.oecd.org/OECDStat_Metadata/ShowMetadata.ashx?Dataset=LMPEXP&amp;Coords=%5bFREQUENCY%5d.%5bA%5d,%5bTIME%5d.%5b2016%5d,%5bMEAS%5d.%5bEXPPCT%5d,%5bLFS_COUNTRY%5d.%5bLUX%5d&amp;ShowOnWeb=true" TargetMode="External"/><Relationship Id="rId39" Type="http://schemas.openxmlformats.org/officeDocument/2006/relationships/hyperlink" Target="http://stats.oecd.org/OECDStat_Metadata/ShowMetadata.ashx?Dataset=LMPEXP&amp;Coords=%5bFREQUENCY%5d.%5bA%5d,%5bTIME%5d.%5b2016%5d,%5bMEAS%5d.%5bEXPPCT%5d,%5bLFS_COUNTRY%5d.%5bESP%5d&amp;ShowOnWeb=true" TargetMode="External"/><Relationship Id="rId3" Type="http://schemas.openxmlformats.org/officeDocument/2006/relationships/hyperlink" Target="http://stats.oecd.org/OECDStat_Metadata/ShowMetadata.ashx?Dataset=LMPEXP&amp;Coords=%5bFREQUENCY%5d.%5bA%5d,%5bTIME%5d.%5b2016%5d,%5bMEAS%5d.%5bEXPPCT%5d,%5bLFS_COUNTRY%5d.%5bAUS%5d&amp;ShowOnWeb=true" TargetMode="External"/><Relationship Id="rId21" Type="http://schemas.openxmlformats.org/officeDocument/2006/relationships/hyperlink" Target="http://stats.oecd.org/OECDStat_Metadata/ShowMetadata.ashx?Dataset=LMPEXP&amp;Coords=%5bFREQUENCY%5d.%5bA%5d,%5bTIME%5d.%5b2016%5d,%5bMEAS%5d.%5bEXPPCT%5d,%5bLFS_COUNTRY%5d.%5bISR%5d&amp;ShowOnWeb=true" TargetMode="External"/><Relationship Id="rId34" Type="http://schemas.openxmlformats.org/officeDocument/2006/relationships/hyperlink" Target="http://stats.oecd.org/OECDStat_Metadata/ShowMetadata.ashx?Dataset=LMPEXP&amp;Coords=%5bFREQUENCY%5d.%5bA%5d,%5bTIME%5d.%5b2016%5d,%5bMEAS%5d.%5bEXPPCT%5d,%5bLFS_COUNTRY%5d.%5bPOL%5d&amp;ShowOnWeb=true" TargetMode="External"/><Relationship Id="rId42" Type="http://schemas.openxmlformats.org/officeDocument/2006/relationships/hyperlink" Target="http://stats.oecd.org/OECDStat_Metadata/ShowMetadata.ashx?Dataset=LMPEXP&amp;Coords=%5bLFS_COUNTRY%5d.%5bGBR%5d&amp;ShowOnWeb=true&amp;Lang=en" TargetMode="External"/><Relationship Id="rId47" Type="http://schemas.openxmlformats.org/officeDocument/2006/relationships/vmlDrawing" Target="../drawings/vmlDrawing2.vml"/><Relationship Id="rId7" Type="http://schemas.openxmlformats.org/officeDocument/2006/relationships/hyperlink" Target="http://stats.oecd.org/OECDStat_Metadata/ShowMetadata.ashx?Dataset=LMPEXP&amp;Coords=%5bFREQUENCY%5d.%5bA%5d,%5bTIME%5d.%5b2016%5d,%5bMEAS%5d.%5bEXPPCT%5d,%5bLFS_COUNTRY%5d.%5bCAN%5d&amp;ShowOnWeb=true" TargetMode="External"/><Relationship Id="rId12" Type="http://schemas.openxmlformats.org/officeDocument/2006/relationships/hyperlink" Target="http://stats.oecd.org/OECDStat_Metadata/ShowMetadata.ashx?Dataset=LMPEXP&amp;Coords=%5bFREQUENCY%5d.%5bA%5d,%5bTIME%5d.%5b2016%5d,%5bMEAS%5d.%5bEXPPCT%5d,%5bLFS_COUNTRY%5d.%5bDNK%5d&amp;ShowOnWeb=true" TargetMode="External"/><Relationship Id="rId17" Type="http://schemas.openxmlformats.org/officeDocument/2006/relationships/hyperlink" Target="http://stats.oecd.org/OECDStat_Metadata/ShowMetadata.ashx?Dataset=LMPEXP&amp;Coords=%5bFREQUENCY%5d.%5bA%5d,%5bTIME%5d.%5b2016%5d,%5bMEAS%5d.%5bEXPPCT%5d,%5bLFS_COUNTRY%5d.%5bGRC%5d&amp;ShowOnWeb=true" TargetMode="External"/><Relationship Id="rId25" Type="http://schemas.openxmlformats.org/officeDocument/2006/relationships/hyperlink" Target="http://stats.oecd.org/OECDStat_Metadata/ShowMetadata.ashx?Dataset=LMPEXP&amp;Coords=%5bFREQUENCY%5d.%5bA%5d,%5bTIME%5d.%5b2016%5d,%5bMEAS%5d.%5bEXPPCT%5d,%5bLFS_COUNTRY%5d.%5bKOR%5d,%5bPROG%5d.%5b20%5d&amp;ShowOnWeb=true" TargetMode="External"/><Relationship Id="rId33" Type="http://schemas.openxmlformats.org/officeDocument/2006/relationships/hyperlink" Target="http://stats.oecd.org/OECDStat_Metadata/ShowMetadata.ashx?Dataset=LMPEXP&amp;Coords=%5bFREQUENCY%5d.%5bA%5d,%5bTIME%5d.%5b2016%5d,%5bMEAS%5d.%5bEXPPCT%5d,%5bLFS_COUNTRY%5d.%5bNOR%5d&amp;ShowOnWeb=true" TargetMode="External"/><Relationship Id="rId38" Type="http://schemas.openxmlformats.org/officeDocument/2006/relationships/hyperlink" Target="http://stats.oecd.org/OECDStat_Metadata/ShowMetadata.ashx?Dataset=LMPEXP&amp;Coords=%5bLFS_COUNTRY%5d.%5bESP%5d&amp;ShowOnWeb=true&amp;Lang=en" TargetMode="External"/><Relationship Id="rId46" Type="http://schemas.openxmlformats.org/officeDocument/2006/relationships/hyperlink" Target="https://stats-1.oecd.org/" TargetMode="External"/><Relationship Id="rId2" Type="http://schemas.openxmlformats.org/officeDocument/2006/relationships/hyperlink" Target="http://stats.oecd.org/OECDStat_Metadata/ShowMetadata.ashx?Dataset=LMPEXP&amp;Coords=%5bLFS_COUNTRY%5d.%5bAUS%5d&amp;ShowOnWeb=true&amp;Lang=en" TargetMode="External"/><Relationship Id="rId16" Type="http://schemas.openxmlformats.org/officeDocument/2006/relationships/hyperlink" Target="http://stats.oecd.org/OECDStat_Metadata/ShowMetadata.ashx?Dataset=LMPEXP&amp;Coords=%5bFREQUENCY%5d.%5bA%5d,%5bTIME%5d.%5b2016%5d,%5bMEAS%5d.%5bEXPPCT%5d,%5bLFS_COUNTRY%5d.%5bDEU%5d&amp;ShowOnWeb=true" TargetMode="External"/><Relationship Id="rId20" Type="http://schemas.openxmlformats.org/officeDocument/2006/relationships/hyperlink" Target="http://stats.oecd.org/OECDStat_Metadata/ShowMetadata.ashx?Dataset=LMPEXP&amp;Coords=%5bFREQUENCY%5d.%5bA%5d,%5bTIME%5d.%5b2016%5d,%5bMEAS%5d.%5bEXPPCT%5d,%5bLFS_COUNTRY%5d.%5bIRL%5d,%5bPROG%5d.%5b20%5d&amp;ShowOnWeb=true" TargetMode="External"/><Relationship Id="rId29" Type="http://schemas.openxmlformats.org/officeDocument/2006/relationships/hyperlink" Target="http://stats.oecd.org/OECDStat_Metadata/ShowMetadata.ashx?Dataset=LMPEXP&amp;Coords=%5bFREQUENCY%5d.%5bA%5d,%5bTIME%5d.%5b2016%5d,%5bMEAS%5d.%5bEXPPCT%5d,%5bLFS_COUNTRY%5d.%5bNLD%5d,%5bPROG%5d.%5b20%5d&amp;ShowOnWeb=true" TargetMode="External"/><Relationship Id="rId41" Type="http://schemas.openxmlformats.org/officeDocument/2006/relationships/hyperlink" Target="http://stats.oecd.org/OECDStat_Metadata/ShowMetadata.ashx?Dataset=LMPEXP&amp;Coords=%5bFREQUENCY%5d.%5bA%5d,%5bTIME%5d.%5b2016%5d,%5bMEAS%5d.%5bEXPPCT%5d,%5bLFS_COUNTRY%5d.%5bCHE%5d&amp;ShowOnWeb=true" TargetMode="External"/><Relationship Id="rId1" Type="http://schemas.openxmlformats.org/officeDocument/2006/relationships/hyperlink" Target="http://stats.oecd.org/OECDStat_Metadata/ShowMetadata.ashx?Dataset=LMPEXP&amp;ShowOnWeb=true&amp;Lang=en" TargetMode="External"/><Relationship Id="rId6" Type="http://schemas.openxmlformats.org/officeDocument/2006/relationships/hyperlink" Target="http://stats.oecd.org/OECDStat_Metadata/ShowMetadata.ashx?Dataset=LMPEXP&amp;Coords=%5bFREQUENCY%5d.%5bA%5d,%5bTIME%5d.%5b2016%5d,%5bMEAS%5d.%5bEXPPCT%5d,%5bLFS_COUNTRY%5d.%5bBEL%5d&amp;ShowOnWeb=true" TargetMode="External"/><Relationship Id="rId11" Type="http://schemas.openxmlformats.org/officeDocument/2006/relationships/hyperlink" Target="http://stats.oecd.org/OECDStat_Metadata/ShowMetadata.ashx?Dataset=LMPEXP&amp;Coords=%5bFREQUENCY%5d.%5bA%5d,%5bTIME%5d.%5b2016%5d,%5bMEAS%5d.%5bEXPPCT%5d,%5bLFS_COUNTRY%5d.%5bCZE%5d&amp;ShowOnWeb=true" TargetMode="External"/><Relationship Id="rId24" Type="http://schemas.openxmlformats.org/officeDocument/2006/relationships/hyperlink" Target="http://stats.oecd.org/OECDStat_Metadata/ShowMetadata.ashx?Dataset=LMPEXP&amp;Coords=%5bFREQUENCY%5d.%5bA%5d,%5bTIME%5d.%5b2016%5d,%5bMEAS%5d.%5bEXPPCT%5d,%5bLFS_COUNTRY%5d.%5bKOR%5d&amp;ShowOnWeb=true" TargetMode="External"/><Relationship Id="rId32" Type="http://schemas.openxmlformats.org/officeDocument/2006/relationships/hyperlink" Target="http://stats.oecd.org/OECDStat_Metadata/ShowMetadata.ashx?Dataset=LMPEXP&amp;Coords=%5bFREQUENCY%5d.%5bA%5d,%5bTIME%5d.%5b2016%5d,%5bMEAS%5d.%5bEXPPCT%5d,%5bLFS_COUNTRY%5d.%5bNZL%5d,%5bPROG%5d.%5b20%5d&amp;ShowOnWeb=true" TargetMode="External"/><Relationship Id="rId37" Type="http://schemas.openxmlformats.org/officeDocument/2006/relationships/hyperlink" Target="http://stats.oecd.org/OECDStat_Metadata/ShowMetadata.ashx?Dataset=LMPEXP&amp;Coords=%5bFREQUENCY%5d.%5bA%5d,%5bTIME%5d.%5b2016%5d,%5bMEAS%5d.%5bEXPPCT%5d,%5bLFS_COUNTRY%5d.%5bSVN%5d&amp;ShowOnWeb=true" TargetMode="External"/><Relationship Id="rId40" Type="http://schemas.openxmlformats.org/officeDocument/2006/relationships/hyperlink" Target="http://stats.oecd.org/OECDStat_Metadata/ShowMetadata.ashx?Dataset=LMPEXP&amp;Coords=%5bFREQUENCY%5d.%5bA%5d,%5bTIME%5d.%5b2016%5d,%5bMEAS%5d.%5bEXPPCT%5d,%5bLFS_COUNTRY%5d.%5bSWE%5d&amp;ShowOnWeb=true" TargetMode="External"/><Relationship Id="rId45" Type="http://schemas.openxmlformats.org/officeDocument/2006/relationships/hyperlink" Target="http://stats.oecd.org/OECDStat_Metadata/ShowMetadata.ashx?Dataset=LMPEXP&amp;Coords=%5bFREQUENCY%5d.%5bA%5d,%5bTIME%5d.%5b2016%5d,%5bMEAS%5d.%5bEXPPCT%5d,%5bLFS_COUNTRY%5d.%5bUSA%5d&amp;ShowOnWeb=true" TargetMode="External"/><Relationship Id="rId5" Type="http://schemas.openxmlformats.org/officeDocument/2006/relationships/hyperlink" Target="http://stats.oecd.org/OECDStat_Metadata/ShowMetadata.ashx?Dataset=LMPEXP&amp;Coords=%5bFREQUENCY%5d.%5bA%5d,%5bTIME%5d.%5b2016%5d,%5bMEAS%5d.%5bEXPPCT%5d,%5bLFS_COUNTRY%5d.%5bAUT%5d&amp;ShowOnWeb=true" TargetMode="External"/><Relationship Id="rId15" Type="http://schemas.openxmlformats.org/officeDocument/2006/relationships/hyperlink" Target="http://stats.oecd.org/OECDStat_Metadata/ShowMetadata.ashx?Dataset=LMPEXP&amp;Coords=%5bFREQUENCY%5d.%5bA%5d,%5bTIME%5d.%5b2016%5d,%5bMEAS%5d.%5bEXPPCT%5d,%5bLFS_COUNTRY%5d.%5bFRA%5d&amp;ShowOnWeb=true" TargetMode="External"/><Relationship Id="rId23" Type="http://schemas.openxmlformats.org/officeDocument/2006/relationships/hyperlink" Target="http://stats.oecd.org/OECDStat_Metadata/ShowMetadata.ashx?Dataset=LMPEXP&amp;Coords=%5bFREQUENCY%5d.%5bA%5d,%5bTIME%5d.%5b2016%5d,%5bMEAS%5d.%5bEXPPCT%5d,%5bLFS_COUNTRY%5d.%5bJPN%5d&amp;ShowOnWeb=true" TargetMode="External"/><Relationship Id="rId28" Type="http://schemas.openxmlformats.org/officeDocument/2006/relationships/hyperlink" Target="http://stats.oecd.org/OECDStat_Metadata/ShowMetadata.ashx?Dataset=LMPEXP&amp;Coords=%5bFREQUENCY%5d.%5bA%5d,%5bTIME%5d.%5b2016%5d,%5bMEAS%5d.%5bEXPPCT%5d,%5bLFS_COUNTRY%5d.%5bNLD%5d&amp;ShowOnWeb=true" TargetMode="External"/><Relationship Id="rId36" Type="http://schemas.openxmlformats.org/officeDocument/2006/relationships/hyperlink" Target="http://stats.oecd.org/OECDStat_Metadata/ShowMetadata.ashx?Dataset=LMPEXP&amp;Coords=%5bFREQUENCY%5d.%5bA%5d,%5bTIME%5d.%5b2016%5d,%5bMEAS%5d.%5bEXPPCT%5d,%5bLFS_COUNTRY%5d.%5bSVK%5d&amp;ShowOnWeb=true" TargetMode="External"/><Relationship Id="rId10" Type="http://schemas.openxmlformats.org/officeDocument/2006/relationships/hyperlink" Target="http://stats.oecd.org/OECDStat_Metadata/ShowMetadata.ashx?Dataset=LMPEXP&amp;Coords=%5bFREQUENCY%5d.%5bA%5d,%5bTIME%5d.%5b2016%5d,%5bMEAS%5d.%5bEXPPCT%5d,%5bLFS_COUNTRY%5d.%5bCHL%5d,%5bPROG%5d.%5b20%5d&amp;ShowOnWeb=true" TargetMode="External"/><Relationship Id="rId19" Type="http://schemas.openxmlformats.org/officeDocument/2006/relationships/hyperlink" Target="http://stats.oecd.org/OECDStat_Metadata/ShowMetadata.ashx?Dataset=LMPEXP&amp;Coords=%5bFREQUENCY%5d.%5bA%5d,%5bTIME%5d.%5b2016%5d,%5bMEAS%5d.%5bEXPPCT%5d,%5bLFS_COUNTRY%5d.%5bIRL%5d&amp;ShowOnWeb=true" TargetMode="External"/><Relationship Id="rId31" Type="http://schemas.openxmlformats.org/officeDocument/2006/relationships/hyperlink" Target="http://stats.oecd.org/OECDStat_Metadata/ShowMetadata.ashx?Dataset=LMPEXP&amp;Coords=%5bFREQUENCY%5d.%5bA%5d,%5bTIME%5d.%5b2016%5d,%5bMEAS%5d.%5bEXPPCT%5d,%5bLFS_COUNTRY%5d.%5bNZL%5d&amp;ShowOnWeb=true" TargetMode="External"/><Relationship Id="rId44" Type="http://schemas.openxmlformats.org/officeDocument/2006/relationships/hyperlink" Target="http://stats.oecd.org/OECDStat_Metadata/ShowMetadata.ashx?Dataset=LMPEXP&amp;Coords=%5bLFS_COUNTRY%5d.%5bUSA%5d&amp;ShowOnWeb=true&amp;Lang=en" TargetMode="External"/><Relationship Id="rId4" Type="http://schemas.openxmlformats.org/officeDocument/2006/relationships/hyperlink" Target="http://stats.oecd.org/OECDStat_Metadata/ShowMetadata.ashx?Dataset=LMPEXP&amp;Coords=%5bFREQUENCY%5d.%5bA%5d,%5bTIME%5d.%5b2016%5d,%5bMEAS%5d.%5bEXPPCT%5d,%5bLFS_COUNTRY%5d.%5bAUS%5d,%5bPROG%5d.%5b20%5d&amp;ShowOnWeb=true" TargetMode="External"/><Relationship Id="rId9" Type="http://schemas.openxmlformats.org/officeDocument/2006/relationships/hyperlink" Target="http://stats.oecd.org/OECDStat_Metadata/ShowMetadata.ashx?Dataset=LMPEXP&amp;Coords=%5bFREQUENCY%5d.%5bA%5d,%5bTIME%5d.%5b2016%5d,%5bMEAS%5d.%5bEXPPCT%5d,%5bLFS_COUNTRY%5d.%5bCHL%5d&amp;ShowOnWeb=true" TargetMode="External"/><Relationship Id="rId14" Type="http://schemas.openxmlformats.org/officeDocument/2006/relationships/hyperlink" Target="http://stats.oecd.org/OECDStat_Metadata/ShowMetadata.ashx?Dataset=LMPEXP&amp;Coords=%5bFREQUENCY%5d.%5bA%5d,%5bTIME%5d.%5b2016%5d,%5bMEAS%5d.%5bEXPPCT%5d,%5bLFS_COUNTRY%5d.%5bFIN%5d&amp;ShowOnWeb=true" TargetMode="External"/><Relationship Id="rId22" Type="http://schemas.openxmlformats.org/officeDocument/2006/relationships/hyperlink" Target="http://stats.oecd.org/OECDStat_Metadata/ShowMetadata.ashx?Dataset=LMPEXP&amp;Coords=%5bFREQUENCY%5d.%5bA%5d,%5bTIME%5d.%5b2016%5d,%5bMEAS%5d.%5bEXPPCT%5d,%5bLFS_COUNTRY%5d.%5bITA%5d&amp;ShowOnWeb=true" TargetMode="External"/><Relationship Id="rId27" Type="http://schemas.openxmlformats.org/officeDocument/2006/relationships/hyperlink" Target="http://stats.oecd.org/OECDStat_Metadata/ShowMetadata.ashx?Dataset=LMPEXP&amp;Coords=%5bFREQUENCY%5d.%5bA%5d,%5bTIME%5d.%5b2016%5d,%5bMEAS%5d.%5bEXPPCT%5d,%5bLFS_COUNTRY%5d.%5bMEX%5d&amp;ShowOnWeb=true" TargetMode="External"/><Relationship Id="rId30" Type="http://schemas.openxmlformats.org/officeDocument/2006/relationships/hyperlink" Target="http://stats.oecd.org/OECDStat_Metadata/ShowMetadata.ashx?Dataset=LMPEXP&amp;Coords=%5bLFS_COUNTRY%5d.%5bNZL%5d&amp;ShowOnWeb=true&amp;Lang=en" TargetMode="External"/><Relationship Id="rId35" Type="http://schemas.openxmlformats.org/officeDocument/2006/relationships/hyperlink" Target="http://stats.oecd.org/OECDStat_Metadata/ShowMetadata.ashx?Dataset=LMPEXP&amp;Coords=%5bFREQUENCY%5d.%5bA%5d,%5bTIME%5d.%5b2016%5d,%5bMEAS%5d.%5bEXPPCT%5d,%5bLFS_COUNTRY%5d.%5bPRT%5d&amp;ShowOnWeb=true" TargetMode="External"/><Relationship Id="rId43" Type="http://schemas.openxmlformats.org/officeDocument/2006/relationships/hyperlink" Target="http://stats.oecd.org/OECDStat_Metadata/ShowMetadata.ashx?Dataset=LMPEXP&amp;Coords=%5bFREQUENCY%5d.%5bA%5d,%5bTIME%5d.%5b2016%5d,%5bMEAS%5d.%5bEXPPCT%5d,%5bLFS_COUNTRY%5d.%5bGBR%5d&amp;ShowOnWeb=true" TargetMode="External"/><Relationship Id="rId48"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doingbusiness.org/" TargetMode="External"/></Relationships>
</file>

<file path=xl/worksheets/_rels/sheet50.xml.rels><?xml version="1.0" encoding="UTF-8" standalone="yes"?>
<Relationships xmlns="http://schemas.openxmlformats.org/package/2006/relationships"><Relationship Id="rId26" Type="http://schemas.openxmlformats.org/officeDocument/2006/relationships/hyperlink" Target="http://localhost/OECDStat_Metadata/ShowMetadata.ashx?Dataset=LFS_D&amp;Coords=%5bSERIES%5d.%5bL%5d,%5bSEX%5d.%5bMW%5d,%5bAGE%5d.%5b1524%5d,%5bFREQUENCY%5d.%5bA%5d,%5bCOUNTRY%5d.%5bUSA%5d,%5bTIME%5d.%5b2000%5d&amp;ShowOnWeb=true" TargetMode="External"/><Relationship Id="rId117" Type="http://schemas.openxmlformats.org/officeDocument/2006/relationships/hyperlink" Target="http://stats.oecd.org/OECDStat_Metadata/ShowMetadata.ashx?Dataset=LFS_D&amp;Coords=%5bSERIES%5d.%5bU%5d,%5bSEX%5d.%5bMW%5d,%5bAGE%5d.%5b1524%5d,%5bFREQUENCY%5d.%5bA%5d,%5bCOUNTRY%5d.%5bITA%5d,%5bTIME%5d.%5b2004%5d&amp;ShowOnWeb=true" TargetMode="External"/><Relationship Id="rId21" Type="http://schemas.openxmlformats.org/officeDocument/2006/relationships/hyperlink" Target="http://stats.oecd.org/OECDStat_Metadata/ShowMetadata.ashx?Dataset=LFS_D&amp;Coords=%5bSERIES%5d.%5bL%5d,%5bSEX%5d.%5bMW%5d,%5bAGE%5d.%5b2529%5d,%5bFREQUENCY%5d.%5bA%5d,%5bCOUNTRY%5d.%5bFRA%5d,%5bTIME%5d.%5b2002%5d&amp;ShowOnWeb=true" TargetMode="External"/><Relationship Id="rId42" Type="http://schemas.openxmlformats.org/officeDocument/2006/relationships/hyperlink" Target="http://localhost/OECDStat_Metadata/ShowMetadata.ashx?Dataset=LFS_D&amp;Coords=%5bSERIES%5d.%5bL%5d,%5bSEX%5d.%5bMW%5d,%5bAGE%5d.%5b1524%5d,%5bFREQUENCY%5d.%5bA%5d,%5bCOUNTRY%5d.%5bISL%5d,%5bTIME%5d.%5b2003%5d&amp;ShowOnWeb=true" TargetMode="External"/><Relationship Id="rId47" Type="http://schemas.openxmlformats.org/officeDocument/2006/relationships/hyperlink" Target="http://localhost/OECDStat_Metadata/ShowMetadata.ashx?Dataset=LFS_D&amp;Coords=%5bSERIES%5d.%5bL%5d,%5bSEX%5d.%5bMW%5d,%5bAGE%5d.%5b1524%5d,%5bFREQUENCY%5d.%5bA%5d,%5bCOUNTRY%5d.%5bEST%5d,%5bTIME%5d.%5b2000%5d&amp;ShowOnWeb=true" TargetMode="External"/><Relationship Id="rId63" Type="http://schemas.openxmlformats.org/officeDocument/2006/relationships/hyperlink" Target="http://stats.oecd.org/OECDStat_Metadata/ShowMetadata.ashx?Dataset=LFS_D&amp;Coords=%5bSERIES%5d.%5bU%5d,%5bSEX%5d.%5bMW%5d,%5bAGE%5d.%5b1564%5d,%5bFREQUENCY%5d.%5bA%5d,%5bCOUNTRY%5d.%5bLUX%5d,%5bTIME%5d.%5b2002%5d&amp;ShowOnWeb=true" TargetMode="External"/><Relationship Id="rId68" Type="http://schemas.openxmlformats.org/officeDocument/2006/relationships/hyperlink" Target="http://stats.oecd.org/OECDStat_Metadata/ShowMetadata.ashx?Dataset=LFS_D&amp;Coords=%5bSERIES%5d.%5bU%5d,%5bSEX%5d.%5bMW%5d,%5bAGE%5d.%5b1564%5d,%5bFREQUENCY%5d.%5bA%5d,%5bCOUNTRY%5d.%5bISL%5d,%5bTIME%5d.%5b2001%5d&amp;ShowOnWeb=true" TargetMode="External"/><Relationship Id="rId84" Type="http://schemas.openxmlformats.org/officeDocument/2006/relationships/hyperlink" Target="http://stats.oecd.org/OECDStat_Metadata/ShowMetadata.ashx?Dataset=LFS_D&amp;Coords=%5bSERIES%5d.%5bU%5d,%5bSEX%5d.%5bMW%5d,%5bAGE%5d.%5b2529%5d,%5bFREQUENCY%5d.%5bA%5d,%5bCOUNTRY%5d.%5bSVK%5d,%5bTIME%5d.%5b2002%5d&amp;ShowOnWeb=true" TargetMode="External"/><Relationship Id="rId89" Type="http://schemas.openxmlformats.org/officeDocument/2006/relationships/hyperlink" Target="http://stats.oecd.org/OECDStat_Metadata/ShowMetadata.ashx?Dataset=LFS_D&amp;Coords=%5bSERIES%5d.%5bU%5d,%5bSEX%5d.%5bMW%5d,%5bAGE%5d.%5b2529%5d,%5bFREQUENCY%5d.%5bA%5d,%5bCOUNTRY%5d.%5bLUX%5d,%5bTIME%5d.%5b2002%5d&amp;ShowOnWeb=true" TargetMode="External"/><Relationship Id="rId112" Type="http://schemas.openxmlformats.org/officeDocument/2006/relationships/hyperlink" Target="http://stats.oecd.org/OECDStat_Metadata/ShowMetadata.ashx?Dataset=LFS_D&amp;Coords=%5bSERIES%5d.%5bU%5d,%5bSEX%5d.%5bMW%5d,%5bAGE%5d.%5b1524%5d,%5bFREQUENCY%5d.%5bA%5d,%5bCOUNTRY%5d.%5bPOL%5d,%5bTIME%5d.%5b2000%5d&amp;ShowOnWeb=true" TargetMode="External"/><Relationship Id="rId133" Type="http://schemas.openxmlformats.org/officeDocument/2006/relationships/hyperlink" Target="http://stats.oecd.org/OECDStat_Metadata/ShowMetadata.ashx?Dataset=LFS_D&amp;Coords=%5bSERIES%5d.%5bL%5d,%5bSEX%5d.%5bMW%5d,%5bAGE%5d.%5b1564%5d,%5bFREQUENCY%5d.%5bA%5d,%5bCOUNTRY%5d.%5bFRA%5d,%5bTIME%5d.%5b2002%5d&amp;ShowOnWeb=true" TargetMode="External"/><Relationship Id="rId138" Type="http://schemas.openxmlformats.org/officeDocument/2006/relationships/hyperlink" Target="http://stats.oecd.org/OECDStat_Metadata/ShowMetadata.ashx?Dataset=LFS_D&amp;Coords=%5bSERIES%5d.%5bL%5d,%5bSEX%5d.%5bMW%5d,%5bAGE%5d.%5b1564%5d,%5bFREQUENCY%5d.%5bA%5d,%5bCOUNTRY%5d.%5bITA%5d,%5bTIME%5d.%5b2003%5d&amp;ShowOnWeb=true" TargetMode="External"/><Relationship Id="rId154" Type="http://schemas.openxmlformats.org/officeDocument/2006/relationships/printerSettings" Target="../printerSettings/printerSettings23.bin"/><Relationship Id="rId16" Type="http://schemas.openxmlformats.org/officeDocument/2006/relationships/hyperlink" Target="http://stats.oecd.org/OECDStat_Metadata/ShowMetadata.ashx?Dataset=LFS_D&amp;Coords=%5bSERIES%5d.%5bL%5d,%5bSEX%5d.%5bMW%5d,%5bAGE%5d.%5b2529%5d,%5bFREQUENCY%5d.%5bA%5d,%5bCOUNTRY%5d.%5bITA%5d,%5bTIME%5d.%5b2003%5d&amp;ShowOnWeb=true" TargetMode="External"/><Relationship Id="rId107" Type="http://schemas.openxmlformats.org/officeDocument/2006/relationships/hyperlink" Target="http://stats.oecd.org/OECDStat_Metadata/ShowMetadata.ashx?Dataset=LFS_D&amp;Coords=%5bSERIES%5d.%5bU%5d,%5bSEX%5d.%5bMW%5d,%5bAGE%5d.%5b1524%5d,%5bFREQUENCY%5d.%5bA%5d,%5bCOUNTRY%5d.%5bESP%5d,%5bTIME%5d.%5b2008%5d&amp;ShowOnWeb=true" TargetMode="External"/><Relationship Id="rId11" Type="http://schemas.openxmlformats.org/officeDocument/2006/relationships/hyperlink" Target="http://stats.oecd.org/OECDStat_Metadata/ShowMetadata.ashx?Dataset=LFS_D&amp;Coords=%5bSERIES%5d.%5bL%5d,%5bSEX%5d.%5bMW%5d,%5bAGE%5d.%5b2529%5d,%5bFREQUENCY%5d.%5bA%5d,%5bCOUNTRY%5d.%5bMEX%5d,%5bTIME%5d.%5b2000%5d&amp;ShowOnWeb=true" TargetMode="External"/><Relationship Id="rId32" Type="http://schemas.openxmlformats.org/officeDocument/2006/relationships/hyperlink" Target="http://localhost/OECDStat_Metadata/ShowMetadata.ashx?Dataset=LFS_D&amp;Coords=%5bSERIES%5d.%5bL%5d,%5bSEX%5d.%5bMW%5d,%5bAGE%5d.%5b1524%5d,%5bFREQUENCY%5d.%5bA%5d,%5bCOUNTRY%5d.%5bESP%5d,%5bTIME%5d.%5b2000%5d&amp;ShowOnWeb=true" TargetMode="External"/><Relationship Id="rId37" Type="http://schemas.openxmlformats.org/officeDocument/2006/relationships/hyperlink" Target="http://localhost/OECDStat_Metadata/ShowMetadata.ashx?Dataset=LFS_D&amp;Coords=%5bSERIES%5d.%5bL%5d,%5bSEX%5d.%5bMW%5d,%5bAGE%5d.%5b1524%5d,%5bFREQUENCY%5d.%5bA%5d,%5bCOUNTRY%5d.%5bLUX%5d,%5bTIME%5d.%5b2003%5d&amp;ShowOnWeb=true" TargetMode="External"/><Relationship Id="rId53" Type="http://schemas.openxmlformats.org/officeDocument/2006/relationships/hyperlink" Target="http://stats.oecd.org/OECDStat_Metadata/ShowMetadata.ashx?Dataset=LFS_D&amp;Coords=%5bSERIES%5d.%5bU%5d,%5bSEX%5d.%5bMW%5d,%5bAGE%5d.%5b1564%5d,%5bFREQUENCY%5d.%5bA%5d,%5bCOUNTRY%5d.%5bSWE%5d,%5bTIME%5d.%5b2004%5d&amp;ShowOnWeb=true" TargetMode="External"/><Relationship Id="rId58" Type="http://schemas.openxmlformats.org/officeDocument/2006/relationships/hyperlink" Target="http://stats.oecd.org/OECDStat_Metadata/ShowMetadata.ashx?Dataset=LFS_D&amp;Coords=%5bSERIES%5d.%5bU%5d,%5bSEX%5d.%5bMW%5d,%5bAGE%5d.%5b1564%5d,%5bFREQUENCY%5d.%5bA%5d,%5bCOUNTRY%5d.%5bSVK%5d,%5bTIME%5d.%5b2002%5d&amp;ShowOnWeb=true" TargetMode="External"/><Relationship Id="rId74" Type="http://schemas.openxmlformats.org/officeDocument/2006/relationships/hyperlink" Target="http://stats.oecd.org/OECDStat_Metadata/ShowMetadata.ashx?Dataset=LFS_D&amp;Coords=%5bSERIES%5d.%5bU%5d,%5bSEX%5d.%5bMW%5d,%5bAGE%5d.%5b1564%5d,%5bFREQUENCY%5d.%5bA%5d,%5bCOUNTRY%5d.%5bAUT%5d,%5bTIME%5d.%5b2003%5d&amp;ShowOnWeb=true" TargetMode="External"/><Relationship Id="rId79" Type="http://schemas.openxmlformats.org/officeDocument/2006/relationships/hyperlink" Target="http://stats.oecd.org/OECDStat_Metadata/ShowMetadata.ashx?Dataset=LFS_D&amp;Coords=%5bSERIES%5d.%5bU%5d,%5bSEX%5d.%5bMW%5d,%5bAGE%5d.%5b2529%5d,%5bFREQUENCY%5d.%5bA%5d,%5bCOUNTRY%5d.%5bSWE%5d,%5bTIME%5d.%5b2004%5d&amp;ShowOnWeb=true" TargetMode="External"/><Relationship Id="rId102" Type="http://schemas.openxmlformats.org/officeDocument/2006/relationships/hyperlink" Target="http://stats.oecd.org/OECDStat_Metadata/ShowMetadata.ashx?Dataset=LFS_D&amp;Coords=%5bSERIES%5d.%5bU%5d,%5bSEX%5d.%5bMW%5d,%5bAGE%5d.%5b2529%5d,%5bFREQUENCY%5d.%5bA%5d,%5bCOUNTRY%5d.%5bAUS%5d,%5bTIME%5d.%5b2001%5d&amp;ShowOnWeb=true" TargetMode="External"/><Relationship Id="rId123" Type="http://schemas.openxmlformats.org/officeDocument/2006/relationships/hyperlink" Target="http://stats.oecd.org/OECDStat_Metadata/ShowMetadata.ashx?Dataset=LFS_D&amp;Coords=%5bSERIES%5d.%5bU%5d,%5bSEX%5d.%5bMW%5d,%5bAGE%5d.%5b1524%5d,%5bFREQUENCY%5d.%5bA%5d,%5bCOUNTRY%5d.%5bDEU%5d,%5bTIME%5d.%5b2004%5d&amp;ShowOnWeb=true" TargetMode="External"/><Relationship Id="rId128" Type="http://schemas.openxmlformats.org/officeDocument/2006/relationships/hyperlink" Target="http://stats.oecd.org/OECDStat_Metadata/ShowMetadata.ashx?Dataset=LFS_D&amp;Coords=%5bSERIES%5d.%5bU%5d,%5bSEX%5d.%5bMW%5d,%5bAGE%5d.%5b1524%5d,%5bFREQUENCY%5d.%5bA%5d,%5bCOUNTRY%5d.%5bAUS%5d,%5bTIME%5d.%5b2001%5d&amp;ShowOnWeb=true" TargetMode="External"/><Relationship Id="rId144" Type="http://schemas.openxmlformats.org/officeDocument/2006/relationships/hyperlink" Target="http://stats.oecd.org/OECDStat_Metadata/ShowMetadata.ashx?Dataset=LFS_D&amp;Coords=%5bSERIES%5d.%5bL%5d,%5bSEX%5d.%5bMW%5d,%5bAGE%5d.%5b1564%5d,%5bFREQUENCY%5d.%5bA%5d,%5bCOUNTRY%5d.%5bPOL%5d,%5bTIME%5d.%5b2000%5d&amp;ShowOnWeb=true" TargetMode="External"/><Relationship Id="rId149" Type="http://schemas.openxmlformats.org/officeDocument/2006/relationships/hyperlink" Target="http://stats.oecd.org/OECDStat_Metadata/ShowMetadata.ashx?Dataset=LFS_D&amp;Coords=%5bSERIES%5d.%5bL%5d,%5bSEX%5d.%5bMW%5d,%5bAGE%5d.%5b1564%5d,%5bFREQUENCY%5d.%5bA%5d,%5bCOUNTRY%5d.%5bESP%5d,%5bTIME%5d.%5b2008%5d&amp;ShowOnWeb=true" TargetMode="External"/><Relationship Id="rId5" Type="http://schemas.openxmlformats.org/officeDocument/2006/relationships/hyperlink" Target="http://stats.oecd.org/OECDStat_Metadata/ShowMetadata.ashx?Dataset=LFS_D&amp;Coords=%5bSERIES%5d.%5bL%5d,%5bSEX%5d.%5bMW%5d,%5bAGE%5d.%5b2529%5d,%5bFREQUENCY%5d.%5bA%5d,%5bCOUNTRY%5d.%5bESP%5d,%5bTIME%5d.%5b2008%5d&amp;ShowOnWeb=true" TargetMode="External"/><Relationship Id="rId90" Type="http://schemas.openxmlformats.org/officeDocument/2006/relationships/hyperlink" Target="http://stats.oecd.org/OECDStat_Metadata/ShowMetadata.ashx?Dataset=LFS_D&amp;Coords=%5bSERIES%5d.%5bU%5d,%5bSEX%5d.%5bMW%5d,%5bAGE%5d.%5b2529%5d,%5bFREQUENCY%5d.%5bA%5d,%5bCOUNTRY%5d.%5bKOR%5d,%5bTIME%5d.%5b2005%5d&amp;ShowOnWeb=true" TargetMode="External"/><Relationship Id="rId95" Type="http://schemas.openxmlformats.org/officeDocument/2006/relationships/hyperlink" Target="http://stats.oecd.org/OECDStat_Metadata/ShowMetadata.ashx?Dataset=LFS_D&amp;Coords=%5bSERIES%5d.%5bU%5d,%5bSEX%5d.%5bMW%5d,%5bAGE%5d.%5b2529%5d,%5bFREQUENCY%5d.%5bA%5d,%5bCOUNTRY%5d.%5bHUN%5d,%5bTIME%5d.%5b2002%5d&amp;ShowOnWeb=true" TargetMode="External"/><Relationship Id="rId22" Type="http://schemas.openxmlformats.org/officeDocument/2006/relationships/hyperlink" Target="http://stats.oecd.org/OECDStat_Metadata/ShowMetadata.ashx?Dataset=LFS_D&amp;Coords=%5bSERIES%5d.%5bL%5d,%5bSEX%5d.%5bMW%5d,%5bAGE%5d.%5b2529%5d,%5bFREQUENCY%5d.%5bA%5d,%5bCOUNTRY%5d.%5bEST%5d,%5bTIME%5d.%5b2000%5d&amp;ShowOnWeb=true" TargetMode="External"/><Relationship Id="rId27" Type="http://schemas.openxmlformats.org/officeDocument/2006/relationships/hyperlink" Target="http://localhost/OECDStat_Metadata/ShowMetadata.ashx?Dataset=LFS_D&amp;Coords=%5bSERIES%5d.%5bL%5d,%5bSEX%5d.%5bMW%5d,%5bAGE%5d.%5b1524%5d,%5bFREQUENCY%5d.%5bA%5d,%5bCOUNTRY%5d.%5bTUR%5d,%5bTIME%5d.%5b2000%5d&amp;ShowOnWeb=true" TargetMode="External"/><Relationship Id="rId43" Type="http://schemas.openxmlformats.org/officeDocument/2006/relationships/hyperlink" Target="http://localhost/OECDStat_Metadata/ShowMetadata.ashx?Dataset=LFS_D&amp;Coords=%5bSERIES%5d.%5bL%5d,%5bSEX%5d.%5bMW%5d,%5bAGE%5d.%5b1524%5d,%5bFREQUENCY%5d.%5bA%5d,%5bCOUNTRY%5d.%5bHUN%5d,%5bTIME%5d.%5b2002%5d&amp;ShowOnWeb=true" TargetMode="External"/><Relationship Id="rId48" Type="http://schemas.openxmlformats.org/officeDocument/2006/relationships/hyperlink" Target="http://localhost/OECDStat_Metadata/ShowMetadata.ashx?Dataset=LFS_D&amp;Coords=%5bSERIES%5d.%5bL%5d,%5bSEX%5d.%5bMW%5d,%5bAGE%5d.%5b1524%5d,%5bFREQUENCY%5d.%5bA%5d,%5bCOUNTRY%5d.%5bAUT%5d,%5bTIME%5d.%5b2003%5d&amp;ShowOnWeb=true" TargetMode="External"/><Relationship Id="rId64" Type="http://schemas.openxmlformats.org/officeDocument/2006/relationships/hyperlink" Target="http://stats.oecd.org/OECDStat_Metadata/ShowMetadata.ashx?Dataset=LFS_D&amp;Coords=%5bSERIES%5d.%5bU%5d,%5bSEX%5d.%5bMW%5d,%5bAGE%5d.%5b1564%5d,%5bFREQUENCY%5d.%5bA%5d,%5bCOUNTRY%5d.%5bKOR%5d,%5bTIME%5d.%5b2005%5d&amp;ShowOnWeb=true" TargetMode="External"/><Relationship Id="rId69" Type="http://schemas.openxmlformats.org/officeDocument/2006/relationships/hyperlink" Target="http://stats.oecd.org/OECDStat_Metadata/ShowMetadata.ashx?Dataset=LFS_D&amp;Coords=%5bSERIES%5d.%5bU%5d,%5bSEX%5d.%5bMW%5d,%5bAGE%5d.%5b1564%5d,%5bFREQUENCY%5d.%5bA%5d,%5bCOUNTRY%5d.%5bHUN%5d,%5bTIME%5d.%5b2002%5d&amp;ShowOnWeb=true" TargetMode="External"/><Relationship Id="rId113" Type="http://schemas.openxmlformats.org/officeDocument/2006/relationships/hyperlink" Target="http://stats.oecd.org/OECDStat_Metadata/ShowMetadata.ashx?Dataset=LFS_D&amp;Coords=%5bSERIES%5d.%5bU%5d,%5bSEX%5d.%5bMW%5d,%5bAGE%5d.%5b1524%5d,%5bFREQUENCY%5d.%5bA%5d,%5bCOUNTRY%5d.%5bMEX%5d,%5bTIME%5d.%5b2000%5d&amp;ShowOnWeb=true" TargetMode="External"/><Relationship Id="rId118" Type="http://schemas.openxmlformats.org/officeDocument/2006/relationships/hyperlink" Target="http://stats.oecd.org/OECDStat_Metadata/ShowMetadata.ashx?Dataset=LFS_D&amp;Coords=%5bSERIES%5d.%5bU%5d,%5bSEX%5d.%5bMW%5d,%5bAGE%5d.%5b1524%5d,%5bFREQUENCY%5d.%5bA%5d,%5bCOUNTRY%5d.%5bITA%5d,%5bTIME%5d.%5b2003%5d&amp;ShowOnWeb=true" TargetMode="External"/><Relationship Id="rId134" Type="http://schemas.openxmlformats.org/officeDocument/2006/relationships/hyperlink" Target="http://stats.oecd.org/OECDStat_Metadata/ShowMetadata.ashx?Dataset=LFS_D&amp;Coords=%5bSERIES%5d.%5bL%5d,%5bSEX%5d.%5bMW%5d,%5bAGE%5d.%5b1564%5d,%5bFREQUENCY%5d.%5bA%5d,%5bCOUNTRY%5d.%5bDEU%5d,%5bTIME%5d.%5b2004%5d&amp;ShowOnWeb=true" TargetMode="External"/><Relationship Id="rId139" Type="http://schemas.openxmlformats.org/officeDocument/2006/relationships/hyperlink" Target="http://stats.oecd.org/OECDStat_Metadata/ShowMetadata.ashx?Dataset=LFS_D&amp;Coords=%5bSERIES%5d.%5bL%5d,%5bSEX%5d.%5bMW%5d,%5bAGE%5d.%5b1564%5d,%5bFREQUENCY%5d.%5bA%5d,%5bCOUNTRY%5d.%5bITA%5d,%5bTIME%5d.%5b2004%5d&amp;ShowOnWeb=true" TargetMode="External"/><Relationship Id="rId80" Type="http://schemas.openxmlformats.org/officeDocument/2006/relationships/hyperlink" Target="http://stats.oecd.org/OECDStat_Metadata/ShowMetadata.ashx?Dataset=LFS_D&amp;Coords=%5bSERIES%5d.%5bU%5d,%5bSEX%5d.%5bMW%5d,%5bAGE%5d.%5b2529%5d,%5bFREQUENCY%5d.%5bA%5d,%5bCOUNTRY%5d.%5bESP%5d,%5bTIME%5d.%5b2009%5d&amp;ShowOnWeb=true" TargetMode="External"/><Relationship Id="rId85" Type="http://schemas.openxmlformats.org/officeDocument/2006/relationships/hyperlink" Target="http://stats.oecd.org/OECDStat_Metadata/ShowMetadata.ashx?Dataset=LFS_D&amp;Coords=%5bSERIES%5d.%5bU%5d,%5bSEX%5d.%5bMW%5d,%5bAGE%5d.%5b2529%5d,%5bFREQUENCY%5d.%5bA%5d,%5bCOUNTRY%5d.%5bPOL%5d,%5bTIME%5d.%5b2002%5d&amp;ShowOnWeb=true" TargetMode="External"/><Relationship Id="rId150" Type="http://schemas.openxmlformats.org/officeDocument/2006/relationships/hyperlink" Target="http://stats.oecd.org/OECDStat_Metadata/ShowMetadata.ashx?Dataset=LFS_D&amp;Coords=%5bSERIES%5d.%5bL%5d,%5bSEX%5d.%5bMW%5d,%5bAGE%5d.%5b1564%5d,%5bFREQUENCY%5d.%5bA%5d,%5bCOUNTRY%5d.%5bESP%5d,%5bTIME%5d.%5b2009%5d&amp;ShowOnWeb=true" TargetMode="External"/><Relationship Id="rId12" Type="http://schemas.openxmlformats.org/officeDocument/2006/relationships/hyperlink" Target="http://stats.oecd.org/OECDStat_Metadata/ShowMetadata.ashx?Dataset=LFS_D&amp;Coords=%5bSERIES%5d.%5bL%5d,%5bSEX%5d.%5bMW%5d,%5bAGE%5d.%5b2529%5d,%5bFREQUENCY%5d.%5bA%5d,%5bCOUNTRY%5d.%5bLUX%5d,%5bTIME%5d.%5b2003%5d&amp;ShowOnWeb=true" TargetMode="External"/><Relationship Id="rId17" Type="http://schemas.openxmlformats.org/officeDocument/2006/relationships/hyperlink" Target="http://stats.oecd.org/OECDStat_Metadata/ShowMetadata.ashx?Dataset=LFS_D&amp;Coords=%5bSERIES%5d.%5bL%5d,%5bSEX%5d.%5bMW%5d,%5bAGE%5d.%5b2529%5d,%5bFREQUENCY%5d.%5bA%5d,%5bCOUNTRY%5d.%5bISL%5d,%5bTIME%5d.%5b2003%5d&amp;ShowOnWeb=true" TargetMode="External"/><Relationship Id="rId25" Type="http://schemas.openxmlformats.org/officeDocument/2006/relationships/hyperlink" Target="http://stats.oecd.org/OECDStat_Metadata/ShowMetadata.ashx?Dataset=LFS_D&amp;Coords=%5bSERIES%5d.%5bL%5d,%5bSEX%5d.%5bMW%5d,%5bAGE%5d.%5b2529%5d,%5bFREQUENCY%5d.%5bA%5d,%5bCOUNTRY%5d.%5bAUS%5d,%5bTIME%5d.%5b2001%5d&amp;ShowOnWeb=true" TargetMode="External"/><Relationship Id="rId33" Type="http://schemas.openxmlformats.org/officeDocument/2006/relationships/hyperlink" Target="http://localhost/OECDStat_Metadata/ShowMetadata.ashx?Dataset=LFS_D&amp;Coords=%5bSERIES%5d.%5bL%5d,%5bSEX%5d.%5bMW%5d,%5bAGE%5d.%5b1524%5d,%5bFREQUENCY%5d.%5bA%5d,%5bCOUNTRY%5d.%5bSVK%5d,%5bTIME%5d.%5b2002%5d&amp;ShowOnWeb=true" TargetMode="External"/><Relationship Id="rId38" Type="http://schemas.openxmlformats.org/officeDocument/2006/relationships/hyperlink" Target="http://localhost/OECDStat_Metadata/ShowMetadata.ashx?Dataset=LFS_D&amp;Coords=%5bSERIES%5d.%5bL%5d,%5bSEX%5d.%5bMW%5d,%5bAGE%5d.%5b1524%5d,%5bFREQUENCY%5d.%5bA%5d,%5bCOUNTRY%5d.%5bLUX%5d,%5bTIME%5d.%5b2002%5d&amp;ShowOnWeb=true" TargetMode="External"/><Relationship Id="rId46" Type="http://schemas.openxmlformats.org/officeDocument/2006/relationships/hyperlink" Target="http://localhost/OECDStat_Metadata/ShowMetadata.ashx?Dataset=LFS_D&amp;Coords=%5bSERIES%5d.%5bL%5d,%5bSEX%5d.%5bMW%5d,%5bAGE%5d.%5b1524%5d,%5bFREQUENCY%5d.%5bA%5d,%5bCOUNTRY%5d.%5bFRA%5d,%5bTIME%5d.%5b2002%5d&amp;ShowOnWeb=true" TargetMode="External"/><Relationship Id="rId59" Type="http://schemas.openxmlformats.org/officeDocument/2006/relationships/hyperlink" Target="http://stats.oecd.org/OECDStat_Metadata/ShowMetadata.ashx?Dataset=LFS_D&amp;Coords=%5bSERIES%5d.%5bU%5d,%5bSEX%5d.%5bMW%5d,%5bAGE%5d.%5b1564%5d,%5bFREQUENCY%5d.%5bA%5d,%5bCOUNTRY%5d.%5bPOL%5d,%5bTIME%5d.%5b2002%5d&amp;ShowOnWeb=true" TargetMode="External"/><Relationship Id="rId67" Type="http://schemas.openxmlformats.org/officeDocument/2006/relationships/hyperlink" Target="http://stats.oecd.org/OECDStat_Metadata/ShowMetadata.ashx?Dataset=LFS_D&amp;Coords=%5bSERIES%5d.%5bU%5d,%5bSEX%5d.%5bMW%5d,%5bAGE%5d.%5b1564%5d,%5bFREQUENCY%5d.%5bA%5d,%5bCOUNTRY%5d.%5bISL%5d,%5bTIME%5d.%5b2003%5d&amp;ShowOnWeb=true" TargetMode="External"/><Relationship Id="rId103" Type="http://schemas.openxmlformats.org/officeDocument/2006/relationships/hyperlink" Target="http://stats.oecd.org/OECDStat_Metadata/ShowMetadata.ashx?Dataset=LFS_D&amp;Coords=%5bSERIES%5d.%5bU%5d,%5bSEX%5d.%5bMW%5d,%5bAGE%5d.%5b1524%5d,%5bFREQUENCY%5d.%5bA%5d,%5bCOUNTRY%5d.%5bUSA%5d,%5bTIME%5d.%5b2000%5d&amp;ShowOnWeb=true" TargetMode="External"/><Relationship Id="rId108" Type="http://schemas.openxmlformats.org/officeDocument/2006/relationships/hyperlink" Target="http://stats.oecd.org/OECDStat_Metadata/ShowMetadata.ashx?Dataset=LFS_D&amp;Coords=%5bSERIES%5d.%5bU%5d,%5bSEX%5d.%5bMW%5d,%5bAGE%5d.%5b1524%5d,%5bFREQUENCY%5d.%5bA%5d,%5bCOUNTRY%5d.%5bESP%5d,%5bTIME%5d.%5b2004%5d&amp;ShowOnWeb=true" TargetMode="External"/><Relationship Id="rId116" Type="http://schemas.openxmlformats.org/officeDocument/2006/relationships/hyperlink" Target="http://stats.oecd.org/OECDStat_Metadata/ShowMetadata.ashx?Dataset=LFS_D&amp;Coords=%5bSERIES%5d.%5bU%5d,%5bSEX%5d.%5bMW%5d,%5bAGE%5d.%5b1524%5d,%5bFREQUENCY%5d.%5bA%5d,%5bCOUNTRY%5d.%5bKOR%5d,%5bTIME%5d.%5b2005%5d&amp;ShowOnWeb=true" TargetMode="External"/><Relationship Id="rId124" Type="http://schemas.openxmlformats.org/officeDocument/2006/relationships/hyperlink" Target="http://stats.oecd.org/OECDStat_Metadata/ShowMetadata.ashx?Dataset=LFS_D&amp;Coords=%5bSERIES%5d.%5bU%5d,%5bSEX%5d.%5bMW%5d,%5bAGE%5d.%5b1524%5d,%5bFREQUENCY%5d.%5bA%5d,%5bCOUNTRY%5d.%5bFRA%5d,%5bTIME%5d.%5b2002%5d&amp;ShowOnWeb=true" TargetMode="External"/><Relationship Id="rId129" Type="http://schemas.openxmlformats.org/officeDocument/2006/relationships/hyperlink" Target="http://stats.oecd.org/OECDStat_Metadata/ShowMetadata.ashx?Dataset=LFS_D&amp;Coords=%5bSERIES%5d.%5bL%5d,%5bSEX%5d.%5bMW%5d,%5bAGE%5d.%5b1564%5d,%5bFREQUENCY%5d.%5bA%5d,%5bCOUNTRY%5d.%5bAUS%5d,%5bTIME%5d.%5b2001%5d&amp;ShowOnWeb=true" TargetMode="External"/><Relationship Id="rId137" Type="http://schemas.openxmlformats.org/officeDocument/2006/relationships/hyperlink" Target="http://stats.oecd.org/OECDStat_Metadata/ShowMetadata.ashx?Dataset=LFS_D&amp;Coords=%5bSERIES%5d.%5bL%5d,%5bSEX%5d.%5bMW%5d,%5bAGE%5d.%5b1564%5d,%5bFREQUENCY%5d.%5bA%5d,%5bCOUNTRY%5d.%5bISL%5d,%5bTIME%5d.%5b2003%5d&amp;ShowOnWeb=true" TargetMode="External"/><Relationship Id="rId20" Type="http://schemas.openxmlformats.org/officeDocument/2006/relationships/hyperlink" Target="http://stats.oecd.org/OECDStat_Metadata/ShowMetadata.ashx?Dataset=LFS_D&amp;Coords=%5bSERIES%5d.%5bL%5d,%5bSEX%5d.%5bMW%5d,%5bAGE%5d.%5b2529%5d,%5bFREQUENCY%5d.%5bA%5d,%5bCOUNTRY%5d.%5bDEU%5d,%5bTIME%5d.%5b2004%5d&amp;ShowOnWeb=true" TargetMode="External"/><Relationship Id="rId41" Type="http://schemas.openxmlformats.org/officeDocument/2006/relationships/hyperlink" Target="http://localhost/OECDStat_Metadata/ShowMetadata.ashx?Dataset=LFS_D&amp;Coords=%5bSERIES%5d.%5bL%5d,%5bSEX%5d.%5bMW%5d,%5bAGE%5d.%5b1524%5d,%5bFREQUENCY%5d.%5bA%5d,%5bCOUNTRY%5d.%5bITA%5d,%5bTIME%5d.%5b2003%5d&amp;ShowOnWeb=true" TargetMode="External"/><Relationship Id="rId54" Type="http://schemas.openxmlformats.org/officeDocument/2006/relationships/hyperlink" Target="http://stats.oecd.org/OECDStat_Metadata/ShowMetadata.ashx?Dataset=LFS_D&amp;Coords=%5bSERIES%5d.%5bU%5d,%5bSEX%5d.%5bMW%5d,%5bAGE%5d.%5b1564%5d,%5bFREQUENCY%5d.%5bA%5d,%5bCOUNTRY%5d.%5bESP%5d,%5bTIME%5d.%5b2009%5d&amp;ShowOnWeb=true" TargetMode="External"/><Relationship Id="rId62" Type="http://schemas.openxmlformats.org/officeDocument/2006/relationships/hyperlink" Target="http://stats.oecd.org/OECDStat_Metadata/ShowMetadata.ashx?Dataset=LFS_D&amp;Coords=%5bSERIES%5d.%5bU%5d,%5bSEX%5d.%5bMW%5d,%5bAGE%5d.%5b1564%5d,%5bFREQUENCY%5d.%5bA%5d,%5bCOUNTRY%5d.%5bLUX%5d,%5bTIME%5d.%5b2003%5d&amp;ShowOnWeb=true" TargetMode="External"/><Relationship Id="rId70" Type="http://schemas.openxmlformats.org/officeDocument/2006/relationships/hyperlink" Target="http://stats.oecd.org/OECDStat_Metadata/ShowMetadata.ashx?Dataset=LFS_D&amp;Coords=%5bSERIES%5d.%5bU%5d,%5bSEX%5d.%5bMW%5d,%5bAGE%5d.%5b1564%5d,%5bFREQUENCY%5d.%5bA%5d,%5bCOUNTRY%5d.%5bDEU%5d,%5bTIME%5d.%5b2010%5d&amp;ShowOnWeb=true" TargetMode="External"/><Relationship Id="rId75" Type="http://schemas.openxmlformats.org/officeDocument/2006/relationships/hyperlink" Target="http://stats.oecd.org/OECDStat_Metadata/ShowMetadata.ashx?Dataset=LFS_D&amp;Coords=%5bSERIES%5d.%5bU%5d,%5bSEX%5d.%5bMW%5d,%5bAGE%5d.%5b1564%5d,%5bFREQUENCY%5d.%5bA%5d,%5bCOUNTRY%5d.%5bAUT%5d,%5bTIME%5d.%5b2000%5d&amp;ShowOnWeb=true" TargetMode="External"/><Relationship Id="rId83" Type="http://schemas.openxmlformats.org/officeDocument/2006/relationships/hyperlink" Target="http://stats.oecd.org/OECDStat_Metadata/ShowMetadata.ashx?Dataset=LFS_D&amp;Coords=%5bSERIES%5d.%5bU%5d,%5bSEX%5d.%5bMW%5d,%5bAGE%5d.%5b2529%5d,%5bFREQUENCY%5d.%5bA%5d,%5bCOUNTRY%5d.%5bESP%5d,%5bTIME%5d.%5b2000%5d&amp;ShowOnWeb=true" TargetMode="External"/><Relationship Id="rId88" Type="http://schemas.openxmlformats.org/officeDocument/2006/relationships/hyperlink" Target="http://stats.oecd.org/OECDStat_Metadata/ShowMetadata.ashx?Dataset=LFS_D&amp;Coords=%5bSERIES%5d.%5bU%5d,%5bSEX%5d.%5bMW%5d,%5bAGE%5d.%5b2529%5d,%5bFREQUENCY%5d.%5bA%5d,%5bCOUNTRY%5d.%5bLUX%5d,%5bTIME%5d.%5b2003%5d&amp;ShowOnWeb=true" TargetMode="External"/><Relationship Id="rId91" Type="http://schemas.openxmlformats.org/officeDocument/2006/relationships/hyperlink" Target="http://stats.oecd.org/OECDStat_Metadata/ShowMetadata.ashx?Dataset=LFS_D&amp;Coords=%5bSERIES%5d.%5bU%5d,%5bSEX%5d.%5bMW%5d,%5bAGE%5d.%5b2529%5d,%5bFREQUENCY%5d.%5bA%5d,%5bCOUNTRY%5d.%5bITA%5d,%5bTIME%5d.%5b2004%5d&amp;ShowOnWeb=true" TargetMode="External"/><Relationship Id="rId96" Type="http://schemas.openxmlformats.org/officeDocument/2006/relationships/hyperlink" Target="http://stats.oecd.org/OECDStat_Metadata/ShowMetadata.ashx?Dataset=LFS_D&amp;Coords=%5bSERIES%5d.%5bU%5d,%5bSEX%5d.%5bMW%5d,%5bAGE%5d.%5b2529%5d,%5bFREQUENCY%5d.%5bA%5d,%5bCOUNTRY%5d.%5bDEU%5d,%5bTIME%5d.%5b2010%5d&amp;ShowOnWeb=true" TargetMode="External"/><Relationship Id="rId111" Type="http://schemas.openxmlformats.org/officeDocument/2006/relationships/hyperlink" Target="http://stats.oecd.org/OECDStat_Metadata/ShowMetadata.ashx?Dataset=LFS_D&amp;Coords=%5bSERIES%5d.%5bU%5d,%5bSEX%5d.%5bMW%5d,%5bAGE%5d.%5b1524%5d,%5bFREQUENCY%5d.%5bA%5d,%5bCOUNTRY%5d.%5bPOL%5d,%5bTIME%5d.%5b2002%5d&amp;ShowOnWeb=true" TargetMode="External"/><Relationship Id="rId132" Type="http://schemas.openxmlformats.org/officeDocument/2006/relationships/hyperlink" Target="http://stats.oecd.org/OECDStat_Metadata/ShowMetadata.ashx?Dataset=LFS_D&amp;Coords=%5bSERIES%5d.%5bL%5d,%5bSEX%5d.%5bMW%5d,%5bAGE%5d.%5b1564%5d,%5bFREQUENCY%5d.%5bA%5d,%5bCOUNTRY%5d.%5bEST%5d,%5bTIME%5d.%5b2000%5d&amp;ShowOnWeb=true" TargetMode="External"/><Relationship Id="rId140" Type="http://schemas.openxmlformats.org/officeDocument/2006/relationships/hyperlink" Target="http://stats.oecd.org/OECDStat_Metadata/ShowMetadata.ashx?Dataset=LFS_D&amp;Coords=%5bSERIES%5d.%5bL%5d,%5bSEX%5d.%5bMW%5d,%5bAGE%5d.%5b1564%5d,%5bFREQUENCY%5d.%5bA%5d,%5bCOUNTRY%5d.%5bKOR%5d,%5bTIME%5d.%5b2005%5d&amp;ShowOnWeb=true" TargetMode="External"/><Relationship Id="rId145" Type="http://schemas.openxmlformats.org/officeDocument/2006/relationships/hyperlink" Target="http://stats.oecd.org/OECDStat_Metadata/ShowMetadata.ashx?Dataset=LFS_D&amp;Coords=%5bSERIES%5d.%5bL%5d,%5bSEX%5d.%5bMW%5d,%5bAGE%5d.%5b1564%5d,%5bFREQUENCY%5d.%5bA%5d,%5bCOUNTRY%5d.%5bPOL%5d,%5bTIME%5d.%5b2002%5d&amp;ShowOnWeb=true" TargetMode="External"/><Relationship Id="rId153" Type="http://schemas.openxmlformats.org/officeDocument/2006/relationships/hyperlink" Target="http://stats.oecd.org/OECDStat_Metadata/ShowMetadata.ashx?Dataset=LFS_D&amp;Coords=%5bSERIES%5d.%5bL%5d,%5bSEX%5d.%5bMW%5d,%5bAGE%5d.%5b1564%5d,%5bFREQUENCY%5d.%5bA%5d,%5bCOUNTRY%5d.%5bUSA%5d,%5bTIME%5d.%5b2000%5d&amp;ShowOnWeb=true" TargetMode="External"/><Relationship Id="rId1" Type="http://schemas.openxmlformats.org/officeDocument/2006/relationships/hyperlink" Target="http://stats.oecd.org/OECDStat_Metadata/ShowMetadata.ashx?Dataset=LFS_D&amp;Coords=%5bSERIES%5d.%5bL%5d,%5bSEX%5d.%5bMW%5d,%5bAGE%5d.%5b2529%5d,%5bFREQUENCY%5d.%5bA%5d,%5bCOUNTRY%5d.%5bUSA%5d,%5bTIME%5d.%5b2000%5d&amp;ShowOnWeb=true" TargetMode="External"/><Relationship Id="rId6" Type="http://schemas.openxmlformats.org/officeDocument/2006/relationships/hyperlink" Target="http://stats.oecd.org/OECDStat_Metadata/ShowMetadata.ashx?Dataset=LFS_D&amp;Coords=%5bSERIES%5d.%5bL%5d,%5bSEX%5d.%5bMW%5d,%5bAGE%5d.%5b2529%5d,%5bFREQUENCY%5d.%5bA%5d,%5bCOUNTRY%5d.%5bESP%5d,%5bTIME%5d.%5b2004%5d&amp;ShowOnWeb=true" TargetMode="External"/><Relationship Id="rId15" Type="http://schemas.openxmlformats.org/officeDocument/2006/relationships/hyperlink" Target="http://stats.oecd.org/OECDStat_Metadata/ShowMetadata.ashx?Dataset=LFS_D&amp;Coords=%5bSERIES%5d.%5bL%5d,%5bSEX%5d.%5bMW%5d,%5bAGE%5d.%5b2529%5d,%5bFREQUENCY%5d.%5bA%5d,%5bCOUNTRY%5d.%5bITA%5d,%5bTIME%5d.%5b2004%5d&amp;ShowOnWeb=true" TargetMode="External"/><Relationship Id="rId23" Type="http://schemas.openxmlformats.org/officeDocument/2006/relationships/hyperlink" Target="http://stats.oecd.org/OECDStat_Metadata/ShowMetadata.ashx?Dataset=LFS_D&amp;Coords=%5bSERIES%5d.%5bL%5d,%5bSEX%5d.%5bMW%5d,%5bAGE%5d.%5b2529%5d,%5bFREQUENCY%5d.%5bA%5d,%5bCOUNTRY%5d.%5bAUT%5d,%5bTIME%5d.%5b2003%5d&amp;ShowOnWeb=true" TargetMode="External"/><Relationship Id="rId28" Type="http://schemas.openxmlformats.org/officeDocument/2006/relationships/hyperlink" Target="http://localhost/OECDStat_Metadata/ShowMetadata.ashx?Dataset=LFS_D&amp;Coords=%5bSERIES%5d.%5bL%5d,%5bSEX%5d.%5bMW%5d,%5bAGE%5d.%5b1524%5d,%5bFREQUENCY%5d.%5bA%5d,%5bCOUNTRY%5d.%5bSWE%5d,%5bTIME%5d.%5b2004%5d&amp;ShowOnWeb=true" TargetMode="External"/><Relationship Id="rId36" Type="http://schemas.openxmlformats.org/officeDocument/2006/relationships/hyperlink" Target="http://localhost/OECDStat_Metadata/ShowMetadata.ashx?Dataset=LFS_D&amp;Coords=%5bSERIES%5d.%5bL%5d,%5bSEX%5d.%5bMW%5d,%5bAGE%5d.%5b1524%5d,%5bFREQUENCY%5d.%5bA%5d,%5bCOUNTRY%5d.%5bMEX%5d,%5bTIME%5d.%5b2000%5d&amp;ShowOnWeb=true" TargetMode="External"/><Relationship Id="rId49" Type="http://schemas.openxmlformats.org/officeDocument/2006/relationships/hyperlink" Target="http://localhost/OECDStat_Metadata/ShowMetadata.ashx?Dataset=LFS_D&amp;Coords=%5bSERIES%5d.%5bL%5d,%5bSEX%5d.%5bMW%5d,%5bAGE%5d.%5b1524%5d,%5bFREQUENCY%5d.%5bA%5d,%5bCOUNTRY%5d.%5bAUT%5d,%5bTIME%5d.%5b2000%5d&amp;ShowOnWeb=true" TargetMode="External"/><Relationship Id="rId57" Type="http://schemas.openxmlformats.org/officeDocument/2006/relationships/hyperlink" Target="http://stats.oecd.org/OECDStat_Metadata/ShowMetadata.ashx?Dataset=LFS_D&amp;Coords=%5bSERIES%5d.%5bU%5d,%5bSEX%5d.%5bMW%5d,%5bAGE%5d.%5b1564%5d,%5bFREQUENCY%5d.%5bA%5d,%5bCOUNTRY%5d.%5bESP%5d,%5bTIME%5d.%5b2000%5d&amp;ShowOnWeb=true" TargetMode="External"/><Relationship Id="rId106" Type="http://schemas.openxmlformats.org/officeDocument/2006/relationships/hyperlink" Target="http://stats.oecd.org/OECDStat_Metadata/ShowMetadata.ashx?Dataset=LFS_D&amp;Coords=%5bSERIES%5d.%5bU%5d,%5bSEX%5d.%5bMW%5d,%5bAGE%5d.%5b1524%5d,%5bFREQUENCY%5d.%5bA%5d,%5bCOUNTRY%5d.%5bESP%5d,%5bTIME%5d.%5b2009%5d&amp;ShowOnWeb=true" TargetMode="External"/><Relationship Id="rId114" Type="http://schemas.openxmlformats.org/officeDocument/2006/relationships/hyperlink" Target="http://stats.oecd.org/OECDStat_Metadata/ShowMetadata.ashx?Dataset=LFS_D&amp;Coords=%5bSERIES%5d.%5bU%5d,%5bSEX%5d.%5bMW%5d,%5bAGE%5d.%5b1524%5d,%5bFREQUENCY%5d.%5bA%5d,%5bCOUNTRY%5d.%5bLUX%5d,%5bTIME%5d.%5b2003%5d&amp;ShowOnWeb=true" TargetMode="External"/><Relationship Id="rId119" Type="http://schemas.openxmlformats.org/officeDocument/2006/relationships/hyperlink" Target="http://stats.oecd.org/OECDStat_Metadata/ShowMetadata.ashx?Dataset=LFS_D&amp;Coords=%5bSERIES%5d.%5bU%5d,%5bSEX%5d.%5bMW%5d,%5bAGE%5d.%5b1524%5d,%5bFREQUENCY%5d.%5bA%5d,%5bCOUNTRY%5d.%5bISL%5d,%5bTIME%5d.%5b2003%5d&amp;ShowOnWeb=true" TargetMode="External"/><Relationship Id="rId127" Type="http://schemas.openxmlformats.org/officeDocument/2006/relationships/hyperlink" Target="http://stats.oecd.org/OECDStat_Metadata/ShowMetadata.ashx?Dataset=LFS_D&amp;Coords=%5bSERIES%5d.%5bU%5d,%5bSEX%5d.%5bMW%5d,%5bAGE%5d.%5b1524%5d,%5bFREQUENCY%5d.%5bA%5d,%5bCOUNTRY%5d.%5bAUT%5d,%5bTIME%5d.%5b2000%5d&amp;ShowOnWeb=true" TargetMode="External"/><Relationship Id="rId10" Type="http://schemas.openxmlformats.org/officeDocument/2006/relationships/hyperlink" Target="http://stats.oecd.org/OECDStat_Metadata/ShowMetadata.ashx?Dataset=LFS_D&amp;Coords=%5bSERIES%5d.%5bL%5d,%5bSEX%5d.%5bMW%5d,%5bAGE%5d.%5b2529%5d,%5bFREQUENCY%5d.%5bA%5d,%5bCOUNTRY%5d.%5bPOL%5d,%5bTIME%5d.%5b2000%5d&amp;ShowOnWeb=true" TargetMode="External"/><Relationship Id="rId31" Type="http://schemas.openxmlformats.org/officeDocument/2006/relationships/hyperlink" Target="http://localhost/OECDStat_Metadata/ShowMetadata.ashx?Dataset=LFS_D&amp;Coords=%5bSERIES%5d.%5bL%5d,%5bSEX%5d.%5bMW%5d,%5bAGE%5d.%5b1524%5d,%5bFREQUENCY%5d.%5bA%5d,%5bCOUNTRY%5d.%5bESP%5d,%5bTIME%5d.%5b2004%5d&amp;ShowOnWeb=true" TargetMode="External"/><Relationship Id="rId44" Type="http://schemas.openxmlformats.org/officeDocument/2006/relationships/hyperlink" Target="http://localhost/OECDStat_Metadata/ShowMetadata.ashx?Dataset=LFS_D&amp;Coords=%5bSERIES%5d.%5bL%5d,%5bSEX%5d.%5bMW%5d,%5bAGE%5d.%5b1524%5d,%5bFREQUENCY%5d.%5bA%5d,%5bCOUNTRY%5d.%5bDEU%5d,%5bTIME%5d.%5b2010%5d&amp;ShowOnWeb=true" TargetMode="External"/><Relationship Id="rId52" Type="http://schemas.openxmlformats.org/officeDocument/2006/relationships/hyperlink" Target="http://stats.oecd.org/OECDStat_Metadata/ShowMetadata.ashx?Dataset=LFS_D&amp;Coords=%5bSERIES%5d.%5bU%5d,%5bSEX%5d.%5bMW%5d,%5bAGE%5d.%5b1564%5d,%5bFREQUENCY%5d.%5bA%5d,%5bCOUNTRY%5d.%5bTUR%5d,%5bTIME%5d.%5b2000%5d&amp;ShowOnWeb=true" TargetMode="External"/><Relationship Id="rId60" Type="http://schemas.openxmlformats.org/officeDocument/2006/relationships/hyperlink" Target="http://stats.oecd.org/OECDStat_Metadata/ShowMetadata.ashx?Dataset=LFS_D&amp;Coords=%5bSERIES%5d.%5bU%5d,%5bSEX%5d.%5bMW%5d,%5bAGE%5d.%5b1564%5d,%5bFREQUENCY%5d.%5bA%5d,%5bCOUNTRY%5d.%5bPOL%5d,%5bTIME%5d.%5b2000%5d&amp;ShowOnWeb=true" TargetMode="External"/><Relationship Id="rId65" Type="http://schemas.openxmlformats.org/officeDocument/2006/relationships/hyperlink" Target="http://stats.oecd.org/OECDStat_Metadata/ShowMetadata.ashx?Dataset=LFS_D&amp;Coords=%5bSERIES%5d.%5bU%5d,%5bSEX%5d.%5bMW%5d,%5bAGE%5d.%5b1564%5d,%5bFREQUENCY%5d.%5bA%5d,%5bCOUNTRY%5d.%5bITA%5d,%5bTIME%5d.%5b2004%5d&amp;ShowOnWeb=true" TargetMode="External"/><Relationship Id="rId73" Type="http://schemas.openxmlformats.org/officeDocument/2006/relationships/hyperlink" Target="http://stats.oecd.org/OECDStat_Metadata/ShowMetadata.ashx?Dataset=LFS_D&amp;Coords=%5bSERIES%5d.%5bU%5d,%5bSEX%5d.%5bMW%5d,%5bAGE%5d.%5b1564%5d,%5bFREQUENCY%5d.%5bA%5d,%5bCOUNTRY%5d.%5bEST%5d,%5bTIME%5d.%5b2000%5d&amp;ShowOnWeb=true" TargetMode="External"/><Relationship Id="rId78" Type="http://schemas.openxmlformats.org/officeDocument/2006/relationships/hyperlink" Target="http://stats.oecd.org/OECDStat_Metadata/ShowMetadata.ashx?Dataset=LFS_D&amp;Coords=%5bSERIES%5d.%5bU%5d,%5bSEX%5d.%5bMW%5d,%5bAGE%5d.%5b2529%5d,%5bFREQUENCY%5d.%5bA%5d,%5bCOUNTRY%5d.%5bTUR%5d,%5bTIME%5d.%5b2000%5d&amp;ShowOnWeb=true" TargetMode="External"/><Relationship Id="rId81" Type="http://schemas.openxmlformats.org/officeDocument/2006/relationships/hyperlink" Target="http://stats.oecd.org/OECDStat_Metadata/ShowMetadata.ashx?Dataset=LFS_D&amp;Coords=%5bSERIES%5d.%5bU%5d,%5bSEX%5d.%5bMW%5d,%5bAGE%5d.%5b2529%5d,%5bFREQUENCY%5d.%5bA%5d,%5bCOUNTRY%5d.%5bESP%5d,%5bTIME%5d.%5b2008%5d&amp;ShowOnWeb=true" TargetMode="External"/><Relationship Id="rId86" Type="http://schemas.openxmlformats.org/officeDocument/2006/relationships/hyperlink" Target="http://stats.oecd.org/OECDStat_Metadata/ShowMetadata.ashx?Dataset=LFS_D&amp;Coords=%5bSERIES%5d.%5bU%5d,%5bSEX%5d.%5bMW%5d,%5bAGE%5d.%5b2529%5d,%5bFREQUENCY%5d.%5bA%5d,%5bCOUNTRY%5d.%5bPOL%5d,%5bTIME%5d.%5b2000%5d&amp;ShowOnWeb=true" TargetMode="External"/><Relationship Id="rId94" Type="http://schemas.openxmlformats.org/officeDocument/2006/relationships/hyperlink" Target="http://stats.oecd.org/OECDStat_Metadata/ShowMetadata.ashx?Dataset=LFS_D&amp;Coords=%5bSERIES%5d.%5bU%5d,%5bSEX%5d.%5bMW%5d,%5bAGE%5d.%5b2529%5d,%5bFREQUENCY%5d.%5bA%5d,%5bCOUNTRY%5d.%5bISL%5d,%5bTIME%5d.%5b2001%5d&amp;ShowOnWeb=true" TargetMode="External"/><Relationship Id="rId99" Type="http://schemas.openxmlformats.org/officeDocument/2006/relationships/hyperlink" Target="http://stats.oecd.org/OECDStat_Metadata/ShowMetadata.ashx?Dataset=LFS_D&amp;Coords=%5bSERIES%5d.%5bU%5d,%5bSEX%5d.%5bMW%5d,%5bAGE%5d.%5b2529%5d,%5bFREQUENCY%5d.%5bA%5d,%5bCOUNTRY%5d.%5bEST%5d,%5bTIME%5d.%5b2000%5d&amp;ShowOnWeb=true" TargetMode="External"/><Relationship Id="rId101" Type="http://schemas.openxmlformats.org/officeDocument/2006/relationships/hyperlink" Target="http://stats.oecd.org/OECDStat_Metadata/ShowMetadata.ashx?Dataset=LFS_D&amp;Coords=%5bSERIES%5d.%5bU%5d,%5bSEX%5d.%5bMW%5d,%5bAGE%5d.%5b2529%5d,%5bFREQUENCY%5d.%5bA%5d,%5bCOUNTRY%5d.%5bAUT%5d,%5bTIME%5d.%5b2000%5d&amp;ShowOnWeb=true" TargetMode="External"/><Relationship Id="rId122" Type="http://schemas.openxmlformats.org/officeDocument/2006/relationships/hyperlink" Target="http://stats.oecd.org/OECDStat_Metadata/ShowMetadata.ashx?Dataset=LFS_D&amp;Coords=%5bSERIES%5d.%5bU%5d,%5bSEX%5d.%5bMW%5d,%5bAGE%5d.%5b1524%5d,%5bFREQUENCY%5d.%5bA%5d,%5bCOUNTRY%5d.%5bDEU%5d,%5bTIME%5d.%5b2010%5d&amp;ShowOnWeb=true" TargetMode="External"/><Relationship Id="rId130" Type="http://schemas.openxmlformats.org/officeDocument/2006/relationships/hyperlink" Target="http://stats.oecd.org/OECDStat_Metadata/ShowMetadata.ashx?Dataset=LFS_D&amp;Coords=%5bSERIES%5d.%5bL%5d,%5bSEX%5d.%5bMW%5d,%5bAGE%5d.%5b1564%5d,%5bFREQUENCY%5d.%5bA%5d,%5bCOUNTRY%5d.%5bAUT%5d,%5bTIME%5d.%5b2000%5d&amp;ShowOnWeb=true" TargetMode="External"/><Relationship Id="rId135" Type="http://schemas.openxmlformats.org/officeDocument/2006/relationships/hyperlink" Target="http://stats.oecd.org/OECDStat_Metadata/ShowMetadata.ashx?Dataset=LFS_D&amp;Coords=%5bSERIES%5d.%5bL%5d,%5bSEX%5d.%5bMW%5d,%5bAGE%5d.%5b1564%5d,%5bFREQUENCY%5d.%5bA%5d,%5bCOUNTRY%5d.%5bDEU%5d,%5bTIME%5d.%5b2010%5d&amp;ShowOnWeb=true" TargetMode="External"/><Relationship Id="rId143" Type="http://schemas.openxmlformats.org/officeDocument/2006/relationships/hyperlink" Target="http://stats.oecd.org/OECDStat_Metadata/ShowMetadata.ashx?Dataset=LFS_D&amp;Coords=%5bSERIES%5d.%5bL%5d,%5bSEX%5d.%5bMW%5d,%5bAGE%5d.%5b1564%5d,%5bFREQUENCY%5d.%5bA%5d,%5bCOUNTRY%5d.%5bMEX%5d,%5bTIME%5d.%5b2000%5d&amp;ShowOnWeb=true" TargetMode="External"/><Relationship Id="rId148" Type="http://schemas.openxmlformats.org/officeDocument/2006/relationships/hyperlink" Target="http://stats.oecd.org/OECDStat_Metadata/ShowMetadata.ashx?Dataset=LFS_D&amp;Coords=%5bSERIES%5d.%5bL%5d,%5bSEX%5d.%5bMW%5d,%5bAGE%5d.%5b1564%5d,%5bFREQUENCY%5d.%5bA%5d,%5bCOUNTRY%5d.%5bESP%5d,%5bTIME%5d.%5b2004%5d&amp;ShowOnWeb=true" TargetMode="External"/><Relationship Id="rId151" Type="http://schemas.openxmlformats.org/officeDocument/2006/relationships/hyperlink" Target="http://stats.oecd.org/OECDStat_Metadata/ShowMetadata.ashx?Dataset=LFS_D&amp;Coords=%5bSERIES%5d.%5bL%5d,%5bSEX%5d.%5bMW%5d,%5bAGE%5d.%5b1564%5d,%5bFREQUENCY%5d.%5bA%5d,%5bCOUNTRY%5d.%5bSWE%5d,%5bTIME%5d.%5b2004%5d&amp;ShowOnWeb=true" TargetMode="External"/><Relationship Id="rId4" Type="http://schemas.openxmlformats.org/officeDocument/2006/relationships/hyperlink" Target="http://stats.oecd.org/OECDStat_Metadata/ShowMetadata.ashx?Dataset=LFS_D&amp;Coords=%5bSERIES%5d.%5bL%5d,%5bSEX%5d.%5bMW%5d,%5bAGE%5d.%5b2529%5d,%5bFREQUENCY%5d.%5bA%5d,%5bCOUNTRY%5d.%5bESP%5d,%5bTIME%5d.%5b2009%5d&amp;ShowOnWeb=true" TargetMode="External"/><Relationship Id="rId9" Type="http://schemas.openxmlformats.org/officeDocument/2006/relationships/hyperlink" Target="http://stats.oecd.org/OECDStat_Metadata/ShowMetadata.ashx?Dataset=LFS_D&amp;Coords=%5bSERIES%5d.%5bL%5d,%5bSEX%5d.%5bMW%5d,%5bAGE%5d.%5b2529%5d,%5bFREQUENCY%5d.%5bA%5d,%5bCOUNTRY%5d.%5bPOL%5d,%5bTIME%5d.%5b2002%5d&amp;ShowOnWeb=true" TargetMode="External"/><Relationship Id="rId13" Type="http://schemas.openxmlformats.org/officeDocument/2006/relationships/hyperlink" Target="http://stats.oecd.org/OECDStat_Metadata/ShowMetadata.ashx?Dataset=LFS_D&amp;Coords=%5bSERIES%5d.%5bL%5d,%5bSEX%5d.%5bMW%5d,%5bAGE%5d.%5b2529%5d,%5bFREQUENCY%5d.%5bA%5d,%5bCOUNTRY%5d.%5bLUX%5d,%5bTIME%5d.%5b2002%5d&amp;ShowOnWeb=true" TargetMode="External"/><Relationship Id="rId18" Type="http://schemas.openxmlformats.org/officeDocument/2006/relationships/hyperlink" Target="http://stats.oecd.org/OECDStat_Metadata/ShowMetadata.ashx?Dataset=LFS_D&amp;Coords=%5bSERIES%5d.%5bL%5d,%5bSEX%5d.%5bMW%5d,%5bAGE%5d.%5b2529%5d,%5bFREQUENCY%5d.%5bA%5d,%5bCOUNTRY%5d.%5bHUN%5d,%5bTIME%5d.%5b2002%5d&amp;ShowOnWeb=true" TargetMode="External"/><Relationship Id="rId39" Type="http://schemas.openxmlformats.org/officeDocument/2006/relationships/hyperlink" Target="http://localhost/OECDStat_Metadata/ShowMetadata.ashx?Dataset=LFS_D&amp;Coords=%5bSERIES%5d.%5bL%5d,%5bSEX%5d.%5bMW%5d,%5bAGE%5d.%5b1524%5d,%5bFREQUENCY%5d.%5bA%5d,%5bCOUNTRY%5d.%5bKOR%5d,%5bTIME%5d.%5b2005%5d&amp;ShowOnWeb=true" TargetMode="External"/><Relationship Id="rId109" Type="http://schemas.openxmlformats.org/officeDocument/2006/relationships/hyperlink" Target="http://stats.oecd.org/OECDStat_Metadata/ShowMetadata.ashx?Dataset=LFS_D&amp;Coords=%5bSERIES%5d.%5bU%5d,%5bSEX%5d.%5bMW%5d,%5bAGE%5d.%5b1524%5d,%5bFREQUENCY%5d.%5bA%5d,%5bCOUNTRY%5d.%5bESP%5d,%5bTIME%5d.%5b2000%5d&amp;ShowOnWeb=true" TargetMode="External"/><Relationship Id="rId34" Type="http://schemas.openxmlformats.org/officeDocument/2006/relationships/hyperlink" Target="http://localhost/OECDStat_Metadata/ShowMetadata.ashx?Dataset=LFS_D&amp;Coords=%5bSERIES%5d.%5bL%5d,%5bSEX%5d.%5bMW%5d,%5bAGE%5d.%5b1524%5d,%5bFREQUENCY%5d.%5bA%5d,%5bCOUNTRY%5d.%5bPOL%5d,%5bTIME%5d.%5b2002%5d&amp;ShowOnWeb=true" TargetMode="External"/><Relationship Id="rId50" Type="http://schemas.openxmlformats.org/officeDocument/2006/relationships/hyperlink" Target="http://localhost/OECDStat_Metadata/ShowMetadata.ashx?Dataset=LFS_D&amp;Coords=%5bSERIES%5d.%5bL%5d,%5bSEX%5d.%5bMW%5d,%5bAGE%5d.%5b1524%5d,%5bFREQUENCY%5d.%5bA%5d,%5bCOUNTRY%5d.%5bAUS%5d,%5bTIME%5d.%5b2001%5d&amp;ShowOnWeb=true" TargetMode="External"/><Relationship Id="rId55" Type="http://schemas.openxmlformats.org/officeDocument/2006/relationships/hyperlink" Target="http://stats.oecd.org/OECDStat_Metadata/ShowMetadata.ashx?Dataset=LFS_D&amp;Coords=%5bSERIES%5d.%5bU%5d,%5bSEX%5d.%5bMW%5d,%5bAGE%5d.%5b1564%5d,%5bFREQUENCY%5d.%5bA%5d,%5bCOUNTRY%5d.%5bESP%5d,%5bTIME%5d.%5b2008%5d&amp;ShowOnWeb=true" TargetMode="External"/><Relationship Id="rId76" Type="http://schemas.openxmlformats.org/officeDocument/2006/relationships/hyperlink" Target="http://stats.oecd.org/OECDStat_Metadata/ShowMetadata.ashx?Dataset=LFS_D&amp;Coords=%5bSERIES%5d.%5bU%5d,%5bSEX%5d.%5bMW%5d,%5bAGE%5d.%5b1564%5d,%5bFREQUENCY%5d.%5bA%5d,%5bCOUNTRY%5d.%5bAUS%5d,%5bTIME%5d.%5b2001%5d&amp;ShowOnWeb=true" TargetMode="External"/><Relationship Id="rId97" Type="http://schemas.openxmlformats.org/officeDocument/2006/relationships/hyperlink" Target="http://stats.oecd.org/OECDStat_Metadata/ShowMetadata.ashx?Dataset=LFS_D&amp;Coords=%5bSERIES%5d.%5bU%5d,%5bSEX%5d.%5bMW%5d,%5bAGE%5d.%5b2529%5d,%5bFREQUENCY%5d.%5bA%5d,%5bCOUNTRY%5d.%5bDEU%5d,%5bTIME%5d.%5b2004%5d&amp;ShowOnWeb=true" TargetMode="External"/><Relationship Id="rId104" Type="http://schemas.openxmlformats.org/officeDocument/2006/relationships/hyperlink" Target="http://stats.oecd.org/OECDStat_Metadata/ShowMetadata.ashx?Dataset=LFS_D&amp;Coords=%5bSERIES%5d.%5bU%5d,%5bSEX%5d.%5bMW%5d,%5bAGE%5d.%5b1524%5d,%5bFREQUENCY%5d.%5bA%5d,%5bCOUNTRY%5d.%5bTUR%5d,%5bTIME%5d.%5b2000%5d&amp;ShowOnWeb=true" TargetMode="External"/><Relationship Id="rId120" Type="http://schemas.openxmlformats.org/officeDocument/2006/relationships/hyperlink" Target="http://stats.oecd.org/OECDStat_Metadata/ShowMetadata.ashx?Dataset=LFS_D&amp;Coords=%5bSERIES%5d.%5bU%5d,%5bSEX%5d.%5bMW%5d,%5bAGE%5d.%5b1524%5d,%5bFREQUENCY%5d.%5bA%5d,%5bCOUNTRY%5d.%5bISL%5d,%5bTIME%5d.%5b2001%5d&amp;ShowOnWeb=true" TargetMode="External"/><Relationship Id="rId125" Type="http://schemas.openxmlformats.org/officeDocument/2006/relationships/hyperlink" Target="http://stats.oecd.org/OECDStat_Metadata/ShowMetadata.ashx?Dataset=LFS_D&amp;Coords=%5bSERIES%5d.%5bU%5d,%5bSEX%5d.%5bMW%5d,%5bAGE%5d.%5b1524%5d,%5bFREQUENCY%5d.%5bA%5d,%5bCOUNTRY%5d.%5bEST%5d,%5bTIME%5d.%5b2000%5d&amp;ShowOnWeb=true" TargetMode="External"/><Relationship Id="rId141" Type="http://schemas.openxmlformats.org/officeDocument/2006/relationships/hyperlink" Target="http://stats.oecd.org/OECDStat_Metadata/ShowMetadata.ashx?Dataset=LFS_D&amp;Coords=%5bSERIES%5d.%5bL%5d,%5bSEX%5d.%5bMW%5d,%5bAGE%5d.%5b1564%5d,%5bFREQUENCY%5d.%5bA%5d,%5bCOUNTRY%5d.%5bLUX%5d,%5bTIME%5d.%5b2002%5d&amp;ShowOnWeb=true" TargetMode="External"/><Relationship Id="rId146" Type="http://schemas.openxmlformats.org/officeDocument/2006/relationships/hyperlink" Target="http://stats.oecd.org/OECDStat_Metadata/ShowMetadata.ashx?Dataset=LFS_D&amp;Coords=%5bSERIES%5d.%5bL%5d,%5bSEX%5d.%5bMW%5d,%5bAGE%5d.%5b1564%5d,%5bFREQUENCY%5d.%5bA%5d,%5bCOUNTRY%5d.%5bSVK%5d,%5bTIME%5d.%5b2002%5d&amp;ShowOnWeb=true" TargetMode="External"/><Relationship Id="rId7" Type="http://schemas.openxmlformats.org/officeDocument/2006/relationships/hyperlink" Target="http://stats.oecd.org/OECDStat_Metadata/ShowMetadata.ashx?Dataset=LFS_D&amp;Coords=%5bSERIES%5d.%5bL%5d,%5bSEX%5d.%5bMW%5d,%5bAGE%5d.%5b2529%5d,%5bFREQUENCY%5d.%5bA%5d,%5bCOUNTRY%5d.%5bESP%5d,%5bTIME%5d.%5b2000%5d&amp;ShowOnWeb=true" TargetMode="External"/><Relationship Id="rId71" Type="http://schemas.openxmlformats.org/officeDocument/2006/relationships/hyperlink" Target="http://stats.oecd.org/OECDStat_Metadata/ShowMetadata.ashx?Dataset=LFS_D&amp;Coords=%5bSERIES%5d.%5bU%5d,%5bSEX%5d.%5bMW%5d,%5bAGE%5d.%5b1564%5d,%5bFREQUENCY%5d.%5bA%5d,%5bCOUNTRY%5d.%5bDEU%5d,%5bTIME%5d.%5b2004%5d&amp;ShowOnWeb=true" TargetMode="External"/><Relationship Id="rId92" Type="http://schemas.openxmlformats.org/officeDocument/2006/relationships/hyperlink" Target="http://stats.oecd.org/OECDStat_Metadata/ShowMetadata.ashx?Dataset=LFS_D&amp;Coords=%5bSERIES%5d.%5bU%5d,%5bSEX%5d.%5bMW%5d,%5bAGE%5d.%5b2529%5d,%5bFREQUENCY%5d.%5bA%5d,%5bCOUNTRY%5d.%5bITA%5d,%5bTIME%5d.%5b2003%5d&amp;ShowOnWeb=true" TargetMode="External"/><Relationship Id="rId2" Type="http://schemas.openxmlformats.org/officeDocument/2006/relationships/hyperlink" Target="http://stats.oecd.org/OECDStat_Metadata/ShowMetadata.ashx?Dataset=LFS_D&amp;Coords=%5bSERIES%5d.%5bL%5d,%5bSEX%5d.%5bMW%5d,%5bAGE%5d.%5b2529%5d,%5bFREQUENCY%5d.%5bA%5d,%5bCOUNTRY%5d.%5bTUR%5d,%5bTIME%5d.%5b2000%5d&amp;ShowOnWeb=true" TargetMode="External"/><Relationship Id="rId29" Type="http://schemas.openxmlformats.org/officeDocument/2006/relationships/hyperlink" Target="http://localhost/OECDStat_Metadata/ShowMetadata.ashx?Dataset=LFS_D&amp;Coords=%5bSERIES%5d.%5bL%5d,%5bSEX%5d.%5bMW%5d,%5bAGE%5d.%5b1524%5d,%5bFREQUENCY%5d.%5bA%5d,%5bCOUNTRY%5d.%5bESP%5d,%5bTIME%5d.%5b2009%5d&amp;ShowOnWeb=true" TargetMode="External"/><Relationship Id="rId24" Type="http://schemas.openxmlformats.org/officeDocument/2006/relationships/hyperlink" Target="http://stats.oecd.org/OECDStat_Metadata/ShowMetadata.ashx?Dataset=LFS_D&amp;Coords=%5bSERIES%5d.%5bL%5d,%5bSEX%5d.%5bMW%5d,%5bAGE%5d.%5b2529%5d,%5bFREQUENCY%5d.%5bA%5d,%5bCOUNTRY%5d.%5bAUT%5d,%5bTIME%5d.%5b2000%5d&amp;ShowOnWeb=true" TargetMode="External"/><Relationship Id="rId40" Type="http://schemas.openxmlformats.org/officeDocument/2006/relationships/hyperlink" Target="http://localhost/OECDStat_Metadata/ShowMetadata.ashx?Dataset=LFS_D&amp;Coords=%5bSERIES%5d.%5bL%5d,%5bSEX%5d.%5bMW%5d,%5bAGE%5d.%5b1524%5d,%5bFREQUENCY%5d.%5bA%5d,%5bCOUNTRY%5d.%5bITA%5d,%5bTIME%5d.%5b2004%5d&amp;ShowOnWeb=true" TargetMode="External"/><Relationship Id="rId45" Type="http://schemas.openxmlformats.org/officeDocument/2006/relationships/hyperlink" Target="http://localhost/OECDStat_Metadata/ShowMetadata.ashx?Dataset=LFS_D&amp;Coords=%5bSERIES%5d.%5bL%5d,%5bSEX%5d.%5bMW%5d,%5bAGE%5d.%5b1524%5d,%5bFREQUENCY%5d.%5bA%5d,%5bCOUNTRY%5d.%5bDEU%5d,%5bTIME%5d.%5b2004%5d&amp;ShowOnWeb=true" TargetMode="External"/><Relationship Id="rId66" Type="http://schemas.openxmlformats.org/officeDocument/2006/relationships/hyperlink" Target="http://stats.oecd.org/OECDStat_Metadata/ShowMetadata.ashx?Dataset=LFS_D&amp;Coords=%5bSERIES%5d.%5bU%5d,%5bSEX%5d.%5bMW%5d,%5bAGE%5d.%5b1564%5d,%5bFREQUENCY%5d.%5bA%5d,%5bCOUNTRY%5d.%5bITA%5d,%5bTIME%5d.%5b2003%5d&amp;ShowOnWeb=true" TargetMode="External"/><Relationship Id="rId87" Type="http://schemas.openxmlformats.org/officeDocument/2006/relationships/hyperlink" Target="http://stats.oecd.org/OECDStat_Metadata/ShowMetadata.ashx?Dataset=LFS_D&amp;Coords=%5bSERIES%5d.%5bU%5d,%5bSEX%5d.%5bMW%5d,%5bAGE%5d.%5b2529%5d,%5bFREQUENCY%5d.%5bA%5d,%5bCOUNTRY%5d.%5bMEX%5d,%5bTIME%5d.%5b2000%5d&amp;ShowOnWeb=true" TargetMode="External"/><Relationship Id="rId110" Type="http://schemas.openxmlformats.org/officeDocument/2006/relationships/hyperlink" Target="http://stats.oecd.org/OECDStat_Metadata/ShowMetadata.ashx?Dataset=LFS_D&amp;Coords=%5bSERIES%5d.%5bU%5d,%5bSEX%5d.%5bMW%5d,%5bAGE%5d.%5b1524%5d,%5bFREQUENCY%5d.%5bA%5d,%5bCOUNTRY%5d.%5bSVK%5d,%5bTIME%5d.%5b2002%5d&amp;ShowOnWeb=true" TargetMode="External"/><Relationship Id="rId115" Type="http://schemas.openxmlformats.org/officeDocument/2006/relationships/hyperlink" Target="http://stats.oecd.org/OECDStat_Metadata/ShowMetadata.ashx?Dataset=LFS_D&amp;Coords=%5bSERIES%5d.%5bU%5d,%5bSEX%5d.%5bMW%5d,%5bAGE%5d.%5b1524%5d,%5bFREQUENCY%5d.%5bA%5d,%5bCOUNTRY%5d.%5bLUX%5d,%5bTIME%5d.%5b2002%5d&amp;ShowOnWeb=true" TargetMode="External"/><Relationship Id="rId131" Type="http://schemas.openxmlformats.org/officeDocument/2006/relationships/hyperlink" Target="http://stats.oecd.org/OECDStat_Metadata/ShowMetadata.ashx?Dataset=LFS_D&amp;Coords=%5bSERIES%5d.%5bL%5d,%5bSEX%5d.%5bMW%5d,%5bAGE%5d.%5b1564%5d,%5bFREQUENCY%5d.%5bA%5d,%5bCOUNTRY%5d.%5bAUT%5d,%5bTIME%5d.%5b2003%5d&amp;ShowOnWeb=true" TargetMode="External"/><Relationship Id="rId136" Type="http://schemas.openxmlformats.org/officeDocument/2006/relationships/hyperlink" Target="http://stats.oecd.org/OECDStat_Metadata/ShowMetadata.ashx?Dataset=LFS_D&amp;Coords=%5bSERIES%5d.%5bL%5d,%5bSEX%5d.%5bMW%5d,%5bAGE%5d.%5b1564%5d,%5bFREQUENCY%5d.%5bA%5d,%5bCOUNTRY%5d.%5bHUN%5d,%5bTIME%5d.%5b2002%5d&amp;ShowOnWeb=true" TargetMode="External"/><Relationship Id="rId61" Type="http://schemas.openxmlformats.org/officeDocument/2006/relationships/hyperlink" Target="http://stats.oecd.org/OECDStat_Metadata/ShowMetadata.ashx?Dataset=LFS_D&amp;Coords=%5bSERIES%5d.%5bU%5d,%5bSEX%5d.%5bMW%5d,%5bAGE%5d.%5b1564%5d,%5bFREQUENCY%5d.%5bA%5d,%5bCOUNTRY%5d.%5bMEX%5d,%5bTIME%5d.%5b2000%5d&amp;ShowOnWeb=true" TargetMode="External"/><Relationship Id="rId82" Type="http://schemas.openxmlformats.org/officeDocument/2006/relationships/hyperlink" Target="http://stats.oecd.org/OECDStat_Metadata/ShowMetadata.ashx?Dataset=LFS_D&amp;Coords=%5bSERIES%5d.%5bU%5d,%5bSEX%5d.%5bMW%5d,%5bAGE%5d.%5b2529%5d,%5bFREQUENCY%5d.%5bA%5d,%5bCOUNTRY%5d.%5bESP%5d,%5bTIME%5d.%5b2004%5d&amp;ShowOnWeb=true" TargetMode="External"/><Relationship Id="rId152" Type="http://schemas.openxmlformats.org/officeDocument/2006/relationships/hyperlink" Target="http://stats.oecd.org/OECDStat_Metadata/ShowMetadata.ashx?Dataset=LFS_D&amp;Coords=%5bSERIES%5d.%5bL%5d,%5bSEX%5d.%5bMW%5d,%5bAGE%5d.%5b1564%5d,%5bFREQUENCY%5d.%5bA%5d,%5bCOUNTRY%5d.%5bTUR%5d,%5bTIME%5d.%5b2000%5d&amp;ShowOnWeb=true" TargetMode="External"/><Relationship Id="rId19" Type="http://schemas.openxmlformats.org/officeDocument/2006/relationships/hyperlink" Target="http://stats.oecd.org/OECDStat_Metadata/ShowMetadata.ashx?Dataset=LFS_D&amp;Coords=%5bSERIES%5d.%5bL%5d,%5bSEX%5d.%5bMW%5d,%5bAGE%5d.%5b2529%5d,%5bFREQUENCY%5d.%5bA%5d,%5bCOUNTRY%5d.%5bDEU%5d,%5bTIME%5d.%5b2010%5d&amp;ShowOnWeb=true" TargetMode="External"/><Relationship Id="rId14" Type="http://schemas.openxmlformats.org/officeDocument/2006/relationships/hyperlink" Target="http://stats.oecd.org/OECDStat_Metadata/ShowMetadata.ashx?Dataset=LFS_D&amp;Coords=%5bSERIES%5d.%5bL%5d,%5bSEX%5d.%5bMW%5d,%5bAGE%5d.%5b2529%5d,%5bFREQUENCY%5d.%5bA%5d,%5bCOUNTRY%5d.%5bKOR%5d,%5bTIME%5d.%5b2005%5d&amp;ShowOnWeb=true" TargetMode="External"/><Relationship Id="rId30" Type="http://schemas.openxmlformats.org/officeDocument/2006/relationships/hyperlink" Target="http://localhost/OECDStat_Metadata/ShowMetadata.ashx?Dataset=LFS_D&amp;Coords=%5bSERIES%5d.%5bL%5d,%5bSEX%5d.%5bMW%5d,%5bAGE%5d.%5b1524%5d,%5bFREQUENCY%5d.%5bA%5d,%5bCOUNTRY%5d.%5bESP%5d,%5bTIME%5d.%5b2008%5d&amp;ShowOnWeb=true" TargetMode="External"/><Relationship Id="rId35" Type="http://schemas.openxmlformats.org/officeDocument/2006/relationships/hyperlink" Target="http://localhost/OECDStat_Metadata/ShowMetadata.ashx?Dataset=LFS_D&amp;Coords=%5bSERIES%5d.%5bL%5d,%5bSEX%5d.%5bMW%5d,%5bAGE%5d.%5b1524%5d,%5bFREQUENCY%5d.%5bA%5d,%5bCOUNTRY%5d.%5bPOL%5d,%5bTIME%5d.%5b2000%5d&amp;ShowOnWeb=true" TargetMode="External"/><Relationship Id="rId56" Type="http://schemas.openxmlformats.org/officeDocument/2006/relationships/hyperlink" Target="http://stats.oecd.org/OECDStat_Metadata/ShowMetadata.ashx?Dataset=LFS_D&amp;Coords=%5bSERIES%5d.%5bU%5d,%5bSEX%5d.%5bMW%5d,%5bAGE%5d.%5b1564%5d,%5bFREQUENCY%5d.%5bA%5d,%5bCOUNTRY%5d.%5bESP%5d,%5bTIME%5d.%5b2004%5d&amp;ShowOnWeb=true" TargetMode="External"/><Relationship Id="rId77" Type="http://schemas.openxmlformats.org/officeDocument/2006/relationships/hyperlink" Target="http://stats.oecd.org/OECDStat_Metadata/ShowMetadata.ashx?Dataset=LFS_D&amp;Coords=%5bSERIES%5d.%5bU%5d,%5bSEX%5d.%5bMW%5d,%5bAGE%5d.%5b2529%5d,%5bFREQUENCY%5d.%5bA%5d,%5bCOUNTRY%5d.%5bUSA%5d,%5bTIME%5d.%5b2000%5d&amp;ShowOnWeb=true" TargetMode="External"/><Relationship Id="rId100" Type="http://schemas.openxmlformats.org/officeDocument/2006/relationships/hyperlink" Target="http://stats.oecd.org/OECDStat_Metadata/ShowMetadata.ashx?Dataset=LFS_D&amp;Coords=%5bSERIES%5d.%5bU%5d,%5bSEX%5d.%5bMW%5d,%5bAGE%5d.%5b2529%5d,%5bFREQUENCY%5d.%5bA%5d,%5bCOUNTRY%5d.%5bAUT%5d,%5bTIME%5d.%5b2003%5d&amp;ShowOnWeb=true" TargetMode="External"/><Relationship Id="rId105" Type="http://schemas.openxmlformats.org/officeDocument/2006/relationships/hyperlink" Target="http://stats.oecd.org/OECDStat_Metadata/ShowMetadata.ashx?Dataset=LFS_D&amp;Coords=%5bSERIES%5d.%5bU%5d,%5bSEX%5d.%5bMW%5d,%5bAGE%5d.%5b1524%5d,%5bFREQUENCY%5d.%5bA%5d,%5bCOUNTRY%5d.%5bSWE%5d,%5bTIME%5d.%5b2004%5d&amp;ShowOnWeb=true" TargetMode="External"/><Relationship Id="rId126" Type="http://schemas.openxmlformats.org/officeDocument/2006/relationships/hyperlink" Target="http://stats.oecd.org/OECDStat_Metadata/ShowMetadata.ashx?Dataset=LFS_D&amp;Coords=%5bSERIES%5d.%5bU%5d,%5bSEX%5d.%5bMW%5d,%5bAGE%5d.%5b1524%5d,%5bFREQUENCY%5d.%5bA%5d,%5bCOUNTRY%5d.%5bAUT%5d,%5bTIME%5d.%5b2003%5d&amp;ShowOnWeb=true" TargetMode="External"/><Relationship Id="rId147" Type="http://schemas.openxmlformats.org/officeDocument/2006/relationships/hyperlink" Target="http://stats.oecd.org/OECDStat_Metadata/ShowMetadata.ashx?Dataset=LFS_D&amp;Coords=%5bSERIES%5d.%5bL%5d,%5bSEX%5d.%5bMW%5d,%5bAGE%5d.%5b1564%5d,%5bFREQUENCY%5d.%5bA%5d,%5bCOUNTRY%5d.%5bESP%5d,%5bTIME%5d.%5b2000%5d&amp;ShowOnWeb=true" TargetMode="External"/><Relationship Id="rId8" Type="http://schemas.openxmlformats.org/officeDocument/2006/relationships/hyperlink" Target="http://stats.oecd.org/OECDStat_Metadata/ShowMetadata.ashx?Dataset=LFS_D&amp;Coords=%5bSERIES%5d.%5bL%5d,%5bSEX%5d.%5bMW%5d,%5bAGE%5d.%5b2529%5d,%5bFREQUENCY%5d.%5bA%5d,%5bCOUNTRY%5d.%5bSVK%5d,%5bTIME%5d.%5b2002%5d&amp;ShowOnWeb=true" TargetMode="External"/><Relationship Id="rId51" Type="http://schemas.openxmlformats.org/officeDocument/2006/relationships/hyperlink" Target="http://stats.oecd.org/OECDStat_Metadata/ShowMetadata.ashx?Dataset=LFS_D&amp;Coords=%5bSERIES%5d.%5bU%5d,%5bSEX%5d.%5bMW%5d,%5bAGE%5d.%5b1564%5d,%5bFREQUENCY%5d.%5bA%5d,%5bCOUNTRY%5d.%5bUSA%5d,%5bTIME%5d.%5b2000%5d&amp;ShowOnWeb=true" TargetMode="External"/><Relationship Id="rId72" Type="http://schemas.openxmlformats.org/officeDocument/2006/relationships/hyperlink" Target="http://stats.oecd.org/OECDStat_Metadata/ShowMetadata.ashx?Dataset=LFS_D&amp;Coords=%5bSERIES%5d.%5bU%5d,%5bSEX%5d.%5bMW%5d,%5bAGE%5d.%5b1564%5d,%5bFREQUENCY%5d.%5bA%5d,%5bCOUNTRY%5d.%5bFRA%5d,%5bTIME%5d.%5b2002%5d&amp;ShowOnWeb=true" TargetMode="External"/><Relationship Id="rId93" Type="http://schemas.openxmlformats.org/officeDocument/2006/relationships/hyperlink" Target="http://stats.oecd.org/OECDStat_Metadata/ShowMetadata.ashx?Dataset=LFS_D&amp;Coords=%5bSERIES%5d.%5bU%5d,%5bSEX%5d.%5bMW%5d,%5bAGE%5d.%5b2529%5d,%5bFREQUENCY%5d.%5bA%5d,%5bCOUNTRY%5d.%5bISL%5d,%5bTIME%5d.%5b2003%5d&amp;ShowOnWeb=true" TargetMode="External"/><Relationship Id="rId98" Type="http://schemas.openxmlformats.org/officeDocument/2006/relationships/hyperlink" Target="http://stats.oecd.org/OECDStat_Metadata/ShowMetadata.ashx?Dataset=LFS_D&amp;Coords=%5bSERIES%5d.%5bU%5d,%5bSEX%5d.%5bMW%5d,%5bAGE%5d.%5b2529%5d,%5bFREQUENCY%5d.%5bA%5d,%5bCOUNTRY%5d.%5bFRA%5d,%5bTIME%5d.%5b2002%5d&amp;ShowOnWeb=true" TargetMode="External"/><Relationship Id="rId121" Type="http://schemas.openxmlformats.org/officeDocument/2006/relationships/hyperlink" Target="http://stats.oecd.org/OECDStat_Metadata/ShowMetadata.ashx?Dataset=LFS_D&amp;Coords=%5bSERIES%5d.%5bU%5d,%5bSEX%5d.%5bMW%5d,%5bAGE%5d.%5b1524%5d,%5bFREQUENCY%5d.%5bA%5d,%5bCOUNTRY%5d.%5bHUN%5d,%5bTIME%5d.%5b2002%5d&amp;ShowOnWeb=true" TargetMode="External"/><Relationship Id="rId142" Type="http://schemas.openxmlformats.org/officeDocument/2006/relationships/hyperlink" Target="http://stats.oecd.org/OECDStat_Metadata/ShowMetadata.ashx?Dataset=LFS_D&amp;Coords=%5bSERIES%5d.%5bL%5d,%5bSEX%5d.%5bMW%5d,%5bAGE%5d.%5b1564%5d,%5bFREQUENCY%5d.%5bA%5d,%5bCOUNTRY%5d.%5bLUX%5d,%5bTIME%5d.%5b2003%5d&amp;ShowOnWeb=true" TargetMode="External"/><Relationship Id="rId3" Type="http://schemas.openxmlformats.org/officeDocument/2006/relationships/hyperlink" Target="http://stats.oecd.org/OECDStat_Metadata/ShowMetadata.ashx?Dataset=LFS_D&amp;Coords=%5bSERIES%5d.%5bL%5d,%5bSEX%5d.%5bMW%5d,%5bAGE%5d.%5b2529%5d,%5bFREQUENCY%5d.%5bA%5d,%5bCOUNTRY%5d.%5bSWE%5d,%5bTIME%5d.%5b2004%5d&amp;ShowOnWeb=true" TargetMode="External"/></Relationships>
</file>

<file path=xl/worksheets/_rels/sheet51.xml.rels><?xml version="1.0" encoding="UTF-8" standalone="yes"?>
<Relationships xmlns="http://schemas.openxmlformats.org/package/2006/relationships"><Relationship Id="rId26" Type="http://schemas.openxmlformats.org/officeDocument/2006/relationships/hyperlink" Target="http://stats.oecd.org/OECDStat_Metadata/ShowMetadata.ashx?Dataset=LFS_D&amp;Coords=%5bCOUNTRY%5d.%5bISR%5d&amp;ShowOnWeb=true&amp;Lang=en" TargetMode="External"/><Relationship Id="rId117" Type="http://schemas.openxmlformats.org/officeDocument/2006/relationships/hyperlink" Target="http://stats.oecd.org/OECDStat_Metadata/ShowMetadata.ashx?Dataset=LFS_D&amp;Coords=%5bCOUNTRY%5d.%5bJPN%5d&amp;ShowOnWeb=true&amp;Lang=en" TargetMode="External"/><Relationship Id="rId21" Type="http://schemas.openxmlformats.org/officeDocument/2006/relationships/hyperlink" Target="http://stats.oecd.org/OECDStat_Metadata/ShowMetadata.ashx?Dataset=LFS_D&amp;Coords=%5bSERIES%5d.%5bU%5d,%5bSEX%5d.%5bMW%5d,%5bAGE%5d.%5b5564%5d,%5bFREQUENCY%5d.%5bA%5d,%5bCOUNTRY%5d.%5bHUN%5d,%5bTIME%5d.%5b2002%5d&amp;ShowOnWeb=true" TargetMode="External"/><Relationship Id="rId42" Type="http://schemas.openxmlformats.org/officeDocument/2006/relationships/hyperlink" Target="http://stats.oecd.org/OECDStat_Metadata/ShowMetadata.ashx?Dataset=LFS_D&amp;Coords=%5bSERIES%5d.%5bU%5d,%5bSEX%5d.%5bMW%5d,%5bAGE%5d.%5b5564%5d,%5bFREQUENCY%5d.%5bA%5d,%5bCOUNTRY%5d.%5bPOL%5d,%5bTIME%5d.%5b2000%5d&amp;ShowOnWeb=true" TargetMode="External"/><Relationship Id="rId47" Type="http://schemas.openxmlformats.org/officeDocument/2006/relationships/hyperlink" Target="http://stats.oecd.org/OECDStat_Metadata/ShowMetadata.ashx?Dataset=LFS_D&amp;Coords=%5bCOUNTRY%5d.%5bESP%5d&amp;ShowOnWeb=true&amp;Lang=en" TargetMode="External"/><Relationship Id="rId63" Type="http://schemas.openxmlformats.org/officeDocument/2006/relationships/hyperlink" Target="http://stats.oecd.org/OECDStat_Metadata/ShowMetadata.ashx?Dataset=LFS_D&amp;Coords=%5bSERIES%5d.%5bU%5d,%5bSEX%5d.%5bMW%5d,%5bAGE%5d.%5b1564%5d,%5bFREQUENCY%5d.%5bA%5d,%5bCOUNTRY%5d.%5bUSA%5d,%5bTIME%5d.%5b2000%5d&amp;ShowOnWeb=true" TargetMode="External"/><Relationship Id="rId68" Type="http://schemas.openxmlformats.org/officeDocument/2006/relationships/hyperlink" Target="http://stats.oecd.org/OECDStat_Metadata/ShowMetadata.ashx?Dataset=LFS_D&amp;Coords=%5bSERIES%5d.%5bU%5d,%5bSEX%5d.%5bMW%5d,%5bAGE%5d.%5b1564%5d,%5bFREQUENCY%5d.%5bA%5d,%5bCOUNTRY%5d.%5bESP%5d,%5bTIME%5d.%5b2004%5d&amp;ShowOnWeb=true" TargetMode="External"/><Relationship Id="rId84" Type="http://schemas.openxmlformats.org/officeDocument/2006/relationships/hyperlink" Target="http://stats.oecd.org/OECDStat_Metadata/ShowMetadata.ashx?Dataset=LFS_D&amp;Coords=%5bSERIES%5d.%5bU%5d,%5bSEX%5d.%5bMW%5d,%5bAGE%5d.%5b1564%5d,%5bFREQUENCY%5d.%5bA%5d,%5bCOUNTRY%5d.%5bFRA%5d,%5bTIME%5d.%5b2002%5d&amp;ShowOnWeb=true" TargetMode="External"/><Relationship Id="rId89" Type="http://schemas.openxmlformats.org/officeDocument/2006/relationships/hyperlink" Target="http://stats.oecd.org/OECDStat_Metadata/ShowMetadata.ashx?Dataset=LFS_D&amp;Coords=%5bCOUNTRY%5d.%5bAUS%5d&amp;ShowOnWeb=true&amp;Lang=en" TargetMode="External"/><Relationship Id="rId112" Type="http://schemas.openxmlformats.org/officeDocument/2006/relationships/hyperlink" Target="http://stats.oecd.org/OECDStat_Metadata/ShowMetadata.ashx?Dataset=LFS_D&amp;Coords=%5bCOUNTRY%5d.%5bIRL%5d&amp;ShowOnWeb=true&amp;Lang=en" TargetMode="External"/><Relationship Id="rId133" Type="http://schemas.openxmlformats.org/officeDocument/2006/relationships/hyperlink" Target="http://stats.oecd.org/OECDStat_Metadata/ShowMetadata.ashx?Dataset=LFS_D&amp;Coords=%5bSERIES%5d.%5bL%5d,%5bSEX%5d.%5bMW%5d,%5bAGE%5d.%5b5564%5d,%5bFREQUENCY%5d.%5bA%5d,%5bCOUNTRY%5d.%5bSVK%5d,%5bTIME%5d.%5b2002%5d&amp;ShowOnWeb=true" TargetMode="External"/><Relationship Id="rId138" Type="http://schemas.openxmlformats.org/officeDocument/2006/relationships/hyperlink" Target="http://stats.oecd.org/OECDStat_Metadata/ShowMetadata.ashx?Dataset=LFS_D&amp;Coords=%5bSERIES%5d.%5bL%5d,%5bSEX%5d.%5bMW%5d,%5bAGE%5d.%5b5564%5d,%5bFREQUENCY%5d.%5bA%5d,%5bCOUNTRY%5d.%5bESP%5d,%5bTIME%5d.%5b2009%5d&amp;ShowOnWeb=true" TargetMode="External"/><Relationship Id="rId154" Type="http://schemas.openxmlformats.org/officeDocument/2006/relationships/hyperlink" Target="http://stats.oecd.org/OECDStat_Metadata/ShowMetadata.ashx?Dataset=LFS_D&amp;Coords=%5bSERIES%5d.%5bL%5d,%5bSEX%5d.%5bMW%5d,%5bAGE%5d.%5b1564%5d,%5bFREQUENCY%5d.%5bA%5d,%5bCOUNTRY%5d.%5bFRA%5d,%5bTIME%5d.%5b2002%5d&amp;ShowOnWeb=true" TargetMode="External"/><Relationship Id="rId159" Type="http://schemas.openxmlformats.org/officeDocument/2006/relationships/hyperlink" Target="http://stats.oecd.org/OECDStat_Metadata/ShowMetadata.ashx?Dataset=LFS_D&amp;Coords=%5bSERIES%5d.%5bL%5d,%5bSEX%5d.%5bMW%5d,%5bAGE%5d.%5b1564%5d,%5bFREQUENCY%5d.%5bA%5d,%5bCOUNTRY%5d.%5bITA%5d,%5bTIME%5d.%5b2003%5d&amp;ShowOnWeb=true" TargetMode="External"/><Relationship Id="rId170" Type="http://schemas.openxmlformats.org/officeDocument/2006/relationships/hyperlink" Target="http://stats.oecd.org/OECDStat_Metadata/ShowMetadata.ashx?Dataset=LFS_D&amp;Coords=%5bSERIES%5d.%5bL%5d,%5bSEX%5d.%5bMW%5d,%5bAGE%5d.%5b1564%5d,%5bFREQUENCY%5d.%5bA%5d,%5bCOUNTRY%5d.%5bESP%5d,%5bTIME%5d.%5b2008%5d&amp;ShowOnWeb=true" TargetMode="External"/><Relationship Id="rId16" Type="http://schemas.openxmlformats.org/officeDocument/2006/relationships/hyperlink" Target="http://stats.oecd.org/OECDStat_Metadata/ShowMetadata.ashx?Dataset=LFS_D&amp;Coords=%5bCOUNTRY%5d.%5bDEU%5d&amp;ShowOnWeb=true&amp;Lang=en" TargetMode="External"/><Relationship Id="rId107" Type="http://schemas.openxmlformats.org/officeDocument/2006/relationships/hyperlink" Target="http://stats.oecd.org/OECDStat_Metadata/ShowMetadata.ashx?Dataset=LFS_D&amp;Coords=%5bCOUNTRY%5d.%5bGRC%5d&amp;ShowOnWeb=true&amp;Lang=en" TargetMode="External"/><Relationship Id="rId11" Type="http://schemas.openxmlformats.org/officeDocument/2006/relationships/hyperlink" Target="http://stats.oecd.org/OECDStat_Metadata/ShowMetadata.ashx?Dataset=LFS_D&amp;Coords=%5bCOUNTRY%5d.%5bEST%5d&amp;ShowOnWeb=true&amp;Lang=en" TargetMode="External"/><Relationship Id="rId32" Type="http://schemas.openxmlformats.org/officeDocument/2006/relationships/hyperlink" Target="http://stats.oecd.org/OECDStat_Metadata/ShowMetadata.ashx?Dataset=LFS_D&amp;Coords=%5bSERIES%5d.%5bU%5d,%5bSEX%5d.%5bMW%5d,%5bAGE%5d.%5b5564%5d,%5bFREQUENCY%5d.%5bA%5d,%5bCOUNTRY%5d.%5bKOR%5d,%5bTIME%5d.%5b2005%5d&amp;ShowOnWeb=true" TargetMode="External"/><Relationship Id="rId37" Type="http://schemas.openxmlformats.org/officeDocument/2006/relationships/hyperlink" Target="http://stats.oecd.org/OECDStat_Metadata/ShowMetadata.ashx?Dataset=LFS_D&amp;Coords=%5bSERIES%5d.%5bU%5d,%5bSEX%5d.%5bMW%5d,%5bAGE%5d.%5b5564%5d,%5bFREQUENCY%5d.%5bA%5d,%5bCOUNTRY%5d.%5bMEX%5d,%5bTIME%5d.%5b2000%5d&amp;ShowOnWeb=true" TargetMode="External"/><Relationship Id="rId53" Type="http://schemas.openxmlformats.org/officeDocument/2006/relationships/hyperlink" Target="http://stats.oecd.org/OECDStat_Metadata/ShowMetadata.ashx?Dataset=LFS_D&amp;Coords=%5bSERIES%5d.%5bU%5d,%5bSEX%5d.%5bMW%5d,%5bAGE%5d.%5b5564%5d,%5bFREQUENCY%5d.%5bA%5d,%5bCOUNTRY%5d.%5bSWE%5d,%5bTIME%5d.%5b2004%5d&amp;ShowOnWeb=true" TargetMode="External"/><Relationship Id="rId58" Type="http://schemas.openxmlformats.org/officeDocument/2006/relationships/hyperlink" Target="http://stats.oecd.org/OECDStat_Metadata/ShowMetadata.ashx?Dataset=LFS_D&amp;Coords=%5bCOUNTRY%5d.%5bUSA%5d&amp;ShowOnWeb=true&amp;Lang=en" TargetMode="External"/><Relationship Id="rId74" Type="http://schemas.openxmlformats.org/officeDocument/2006/relationships/hyperlink" Target="http://stats.oecd.org/OECDStat_Metadata/ShowMetadata.ashx?Dataset=LFS_D&amp;Coords=%5bSERIES%5d.%5bU%5d,%5bSEX%5d.%5bMW%5d,%5bAGE%5d.%5b1564%5d,%5bFREQUENCY%5d.%5bA%5d,%5bCOUNTRY%5d.%5bLUX%5d,%5bTIME%5d.%5b2003%5d&amp;ShowOnWeb=true" TargetMode="External"/><Relationship Id="rId79" Type="http://schemas.openxmlformats.org/officeDocument/2006/relationships/hyperlink" Target="http://stats.oecd.org/OECDStat_Metadata/ShowMetadata.ashx?Dataset=LFS_D&amp;Coords=%5bSERIES%5d.%5bU%5d,%5bSEX%5d.%5bMW%5d,%5bAGE%5d.%5b1564%5d,%5bFREQUENCY%5d.%5bA%5d,%5bCOUNTRY%5d.%5bISL%5d,%5bTIME%5d.%5b2003%5d&amp;ShowOnWeb=true" TargetMode="External"/><Relationship Id="rId102" Type="http://schemas.openxmlformats.org/officeDocument/2006/relationships/hyperlink" Target="http://stats.oecd.org/OECDStat_Metadata/ShowMetadata.ashx?Dataset=LFS_D&amp;Coords=%5bCOUNTRY%5d.%5bFRA%5d&amp;ShowOnWeb=true&amp;Lang=en" TargetMode="External"/><Relationship Id="rId123" Type="http://schemas.openxmlformats.org/officeDocument/2006/relationships/hyperlink" Target="http://stats.oecd.org/OECDStat_Metadata/ShowMetadata.ashx?Dataset=LFS_D&amp;Coords=%5bCOUNTRY%5d.%5bMEX%5d&amp;ShowOnWeb=true&amp;Lang=en" TargetMode="External"/><Relationship Id="rId128" Type="http://schemas.openxmlformats.org/officeDocument/2006/relationships/hyperlink" Target="http://stats.oecd.org/OECDStat_Metadata/ShowMetadata.ashx?Dataset=LFS_D&amp;Coords=%5bCOUNTRY%5d.%5bPOL%5d&amp;ShowOnWeb=true&amp;Lang=en" TargetMode="External"/><Relationship Id="rId144" Type="http://schemas.openxmlformats.org/officeDocument/2006/relationships/hyperlink" Target="http://stats.oecd.org/OECDStat_Metadata/ShowMetadata.ashx?Dataset=LFS_D&amp;Coords=%5bCOUNTRY%5d.%5bGBR%5d&amp;ShowOnWeb=true&amp;Lang=en" TargetMode="External"/><Relationship Id="rId149" Type="http://schemas.openxmlformats.org/officeDocument/2006/relationships/hyperlink" Target="https://stats-1.oecd.org/" TargetMode="External"/><Relationship Id="rId5" Type="http://schemas.openxmlformats.org/officeDocument/2006/relationships/hyperlink" Target="http://stats.oecd.org/OECDStat_Metadata/ShowMetadata.ashx?Dataset=LFS_D&amp;Coords=%5bSERIES%5d.%5bU%5d,%5bSEX%5d.%5bMW%5d,%5bAGE%5d.%5b5564%5d,%5bFREQUENCY%5d.%5bA%5d,%5bCOUNTRY%5d.%5bAUT%5d,%5bTIME%5d.%5b2003%5d&amp;ShowOnWeb=true" TargetMode="External"/><Relationship Id="rId90" Type="http://schemas.openxmlformats.org/officeDocument/2006/relationships/hyperlink" Target="http://stats.oecd.org/OECDStat_Metadata/ShowMetadata.ashx?Dataset=LFS_D&amp;Coords=%5bSERIES%5d.%5bL%5d,%5bSEX%5d.%5bMW%5d,%5bAGE%5d.%5b5564%5d,%5bFREQUENCY%5d.%5bA%5d,%5bCOUNTRY%5d.%5bAUS%5d,%5bTIME%5d.%5b2001%5d&amp;ShowOnWeb=true" TargetMode="External"/><Relationship Id="rId95" Type="http://schemas.openxmlformats.org/officeDocument/2006/relationships/hyperlink" Target="http://stats.oecd.org/OECDStat_Metadata/ShowMetadata.ashx?Dataset=LFS_D&amp;Coords=%5bCOUNTRY%5d.%5bCAN%5d&amp;ShowOnWeb=true&amp;Lang=en" TargetMode="External"/><Relationship Id="rId160" Type="http://schemas.openxmlformats.org/officeDocument/2006/relationships/hyperlink" Target="http://stats.oecd.org/OECDStat_Metadata/ShowMetadata.ashx?Dataset=LFS_D&amp;Coords=%5bSERIES%5d.%5bL%5d,%5bSEX%5d.%5bMW%5d,%5bAGE%5d.%5b1564%5d,%5bFREQUENCY%5d.%5bA%5d,%5bCOUNTRY%5d.%5bITA%5d,%5bTIME%5d.%5b2004%5d&amp;ShowOnWeb=true" TargetMode="External"/><Relationship Id="rId165" Type="http://schemas.openxmlformats.org/officeDocument/2006/relationships/hyperlink" Target="http://stats.oecd.org/OECDStat_Metadata/ShowMetadata.ashx?Dataset=LFS_D&amp;Coords=%5bSERIES%5d.%5bL%5d,%5bSEX%5d.%5bMW%5d,%5bAGE%5d.%5b1564%5d,%5bFREQUENCY%5d.%5bA%5d,%5bCOUNTRY%5d.%5bPOL%5d,%5bTIME%5d.%5b2000%5d&amp;ShowOnWeb=true" TargetMode="External"/><Relationship Id="rId22" Type="http://schemas.openxmlformats.org/officeDocument/2006/relationships/hyperlink" Target="http://stats.oecd.org/OECDStat_Metadata/ShowMetadata.ashx?Dataset=LFS_D&amp;Coords=%5bCOUNTRY%5d.%5bISL%5d&amp;ShowOnWeb=true&amp;Lang=en" TargetMode="External"/><Relationship Id="rId27" Type="http://schemas.openxmlformats.org/officeDocument/2006/relationships/hyperlink" Target="http://stats.oecd.org/OECDStat_Metadata/ShowMetadata.ashx?Dataset=LFS_D&amp;Coords=%5bCOUNTRY%5d.%5bITA%5d&amp;ShowOnWeb=true&amp;Lang=en" TargetMode="External"/><Relationship Id="rId43" Type="http://schemas.openxmlformats.org/officeDocument/2006/relationships/hyperlink" Target="http://stats.oecd.org/OECDStat_Metadata/ShowMetadata.ashx?Dataset=LFS_D&amp;Coords=%5bSERIES%5d.%5bU%5d,%5bSEX%5d.%5bMW%5d,%5bAGE%5d.%5b5564%5d,%5bFREQUENCY%5d.%5bA%5d,%5bCOUNTRY%5d.%5bPOL%5d,%5bTIME%5d.%5b2002%5d&amp;ShowOnWeb=true" TargetMode="External"/><Relationship Id="rId48" Type="http://schemas.openxmlformats.org/officeDocument/2006/relationships/hyperlink" Target="http://stats.oecd.org/OECDStat_Metadata/ShowMetadata.ashx?Dataset=LFS_D&amp;Coords=%5bSERIES%5d.%5bU%5d,%5bSEX%5d.%5bMW%5d,%5bAGE%5d.%5b5564%5d,%5bFREQUENCY%5d.%5bA%5d,%5bCOUNTRY%5d.%5bESP%5d,%5bTIME%5d.%5b2000%5d&amp;ShowOnWeb=true" TargetMode="External"/><Relationship Id="rId64" Type="http://schemas.openxmlformats.org/officeDocument/2006/relationships/hyperlink" Target="http://stats.oecd.org/OECDStat_Metadata/ShowMetadata.ashx?Dataset=LFS_D&amp;Coords=%5bSERIES%5d.%5bU%5d,%5bSEX%5d.%5bMW%5d,%5bAGE%5d.%5b1564%5d,%5bFREQUENCY%5d.%5bA%5d,%5bCOUNTRY%5d.%5bTUR%5d,%5bTIME%5d.%5b2000%5d&amp;ShowOnWeb=true" TargetMode="External"/><Relationship Id="rId69" Type="http://schemas.openxmlformats.org/officeDocument/2006/relationships/hyperlink" Target="http://stats.oecd.org/OECDStat_Metadata/ShowMetadata.ashx?Dataset=LFS_D&amp;Coords=%5bSERIES%5d.%5bU%5d,%5bSEX%5d.%5bMW%5d,%5bAGE%5d.%5b1564%5d,%5bFREQUENCY%5d.%5bA%5d,%5bCOUNTRY%5d.%5bESP%5d,%5bTIME%5d.%5b2000%5d&amp;ShowOnWeb=true" TargetMode="External"/><Relationship Id="rId113" Type="http://schemas.openxmlformats.org/officeDocument/2006/relationships/hyperlink" Target="http://stats.oecd.org/OECDStat_Metadata/ShowMetadata.ashx?Dataset=LFS_D&amp;Coords=%5bCOUNTRY%5d.%5bISR%5d&amp;ShowOnWeb=true&amp;Lang=en" TargetMode="External"/><Relationship Id="rId118" Type="http://schemas.openxmlformats.org/officeDocument/2006/relationships/hyperlink" Target="http://stats.oecd.org/OECDStat_Metadata/ShowMetadata.ashx?Dataset=LFS_D&amp;Coords=%5bCOUNTRY%5d.%5bKOR%5d&amp;ShowOnWeb=true&amp;Lang=en" TargetMode="External"/><Relationship Id="rId134" Type="http://schemas.openxmlformats.org/officeDocument/2006/relationships/hyperlink" Target="http://stats.oecd.org/OECDStat_Metadata/ShowMetadata.ashx?Dataset=LFS_D&amp;Coords=%5bCOUNTRY%5d.%5bESP%5d&amp;ShowOnWeb=true&amp;Lang=en" TargetMode="External"/><Relationship Id="rId139" Type="http://schemas.openxmlformats.org/officeDocument/2006/relationships/hyperlink" Target="http://stats.oecd.org/OECDStat_Metadata/ShowMetadata.ashx?Dataset=LFS_D&amp;Coords=%5bCOUNTRY%5d.%5bSWE%5d&amp;ShowOnWeb=true&amp;Lang=en" TargetMode="External"/><Relationship Id="rId80" Type="http://schemas.openxmlformats.org/officeDocument/2006/relationships/hyperlink" Target="http://stats.oecd.org/OECDStat_Metadata/ShowMetadata.ashx?Dataset=LFS_D&amp;Coords=%5bSERIES%5d.%5bU%5d,%5bSEX%5d.%5bMW%5d,%5bAGE%5d.%5b1564%5d,%5bFREQUENCY%5d.%5bA%5d,%5bCOUNTRY%5d.%5bISL%5d,%5bTIME%5d.%5b2001%5d&amp;ShowOnWeb=true" TargetMode="External"/><Relationship Id="rId85" Type="http://schemas.openxmlformats.org/officeDocument/2006/relationships/hyperlink" Target="http://stats.oecd.org/OECDStat_Metadata/ShowMetadata.ashx?Dataset=LFS_D&amp;Coords=%5bSERIES%5d.%5bU%5d,%5bSEX%5d.%5bMW%5d,%5bAGE%5d.%5b1564%5d,%5bFREQUENCY%5d.%5bA%5d,%5bCOUNTRY%5d.%5bEST%5d,%5bTIME%5d.%5b2000%5d&amp;ShowOnWeb=true" TargetMode="External"/><Relationship Id="rId150" Type="http://schemas.openxmlformats.org/officeDocument/2006/relationships/hyperlink" Target="http://stats.oecd.org/OECDStat_Metadata/ShowMetadata.ashx?Dataset=LFS_D&amp;Coords=%5bSERIES%5d.%5bL%5d,%5bSEX%5d.%5bMW%5d,%5bAGE%5d.%5b1564%5d,%5bFREQUENCY%5d.%5bA%5d,%5bCOUNTRY%5d.%5bAUS%5d,%5bTIME%5d.%5b2001%5d&amp;ShowOnWeb=true" TargetMode="External"/><Relationship Id="rId155" Type="http://schemas.openxmlformats.org/officeDocument/2006/relationships/hyperlink" Target="http://stats.oecd.org/OECDStat_Metadata/ShowMetadata.ashx?Dataset=LFS_D&amp;Coords=%5bSERIES%5d.%5bL%5d,%5bSEX%5d.%5bMW%5d,%5bAGE%5d.%5b1564%5d,%5bFREQUENCY%5d.%5bA%5d,%5bCOUNTRY%5d.%5bDEU%5d,%5bTIME%5d.%5b2004%5d&amp;ShowOnWeb=true" TargetMode="External"/><Relationship Id="rId171" Type="http://schemas.openxmlformats.org/officeDocument/2006/relationships/hyperlink" Target="http://stats.oecd.org/OECDStat_Metadata/ShowMetadata.ashx?Dataset=LFS_D&amp;Coords=%5bSERIES%5d.%5bL%5d,%5bSEX%5d.%5bMW%5d,%5bAGE%5d.%5b1564%5d,%5bFREQUENCY%5d.%5bA%5d,%5bCOUNTRY%5d.%5bESP%5d,%5bTIME%5d.%5b2009%5d&amp;ShowOnWeb=true" TargetMode="External"/><Relationship Id="rId12" Type="http://schemas.openxmlformats.org/officeDocument/2006/relationships/hyperlink" Target="http://stats.oecd.org/OECDStat_Metadata/ShowMetadata.ashx?Dataset=LFS_D&amp;Coords=%5bSERIES%5d.%5bU%5d,%5bSEX%5d.%5bMW%5d,%5bAGE%5d.%5b5564%5d,%5bFREQUENCY%5d.%5bA%5d,%5bCOUNTRY%5d.%5bEST%5d,%5bTIME%5d.%5b2000%5d&amp;ShowOnWeb=true" TargetMode="External"/><Relationship Id="rId17" Type="http://schemas.openxmlformats.org/officeDocument/2006/relationships/hyperlink" Target="http://stats.oecd.org/OECDStat_Metadata/ShowMetadata.ashx?Dataset=LFS_D&amp;Coords=%5bSERIES%5d.%5bU%5d,%5bSEX%5d.%5bMW%5d,%5bAGE%5d.%5b5564%5d,%5bFREQUENCY%5d.%5bA%5d,%5bCOUNTRY%5d.%5bDEU%5d,%5bTIME%5d.%5b2004%5d&amp;ShowOnWeb=true" TargetMode="External"/><Relationship Id="rId33" Type="http://schemas.openxmlformats.org/officeDocument/2006/relationships/hyperlink" Target="http://stats.oecd.org/OECDStat_Metadata/ShowMetadata.ashx?Dataset=LFS_D&amp;Coords=%5bCOUNTRY%5d.%5bLUX%5d&amp;ShowOnWeb=true&amp;Lang=en" TargetMode="External"/><Relationship Id="rId38" Type="http://schemas.openxmlformats.org/officeDocument/2006/relationships/hyperlink" Target="http://stats.oecd.org/OECDStat_Metadata/ShowMetadata.ashx?Dataset=LFS_D&amp;Coords=%5bCOUNTRY%5d.%5bNLD%5d&amp;ShowOnWeb=true&amp;Lang=en" TargetMode="External"/><Relationship Id="rId59" Type="http://schemas.openxmlformats.org/officeDocument/2006/relationships/hyperlink" Target="http://stats.oecd.org/OECDStat_Metadata/ShowMetadata.ashx?Dataset=LFS_D&amp;Coords=%5bSERIES%5d.%5bU%5d,%5bSEX%5d.%5bMW%5d,%5bAGE%5d.%5b5564%5d,%5bFREQUENCY%5d.%5bA%5d,%5bCOUNTRY%5d.%5bUSA%5d,%5bTIME%5d.%5b2000%5d&amp;ShowOnWeb=true" TargetMode="External"/><Relationship Id="rId103" Type="http://schemas.openxmlformats.org/officeDocument/2006/relationships/hyperlink" Target="http://stats.oecd.org/OECDStat_Metadata/ShowMetadata.ashx?Dataset=LFS_D&amp;Coords=%5bSERIES%5d.%5bL%5d,%5bSEX%5d.%5bMW%5d,%5bAGE%5d.%5b5564%5d,%5bFREQUENCY%5d.%5bA%5d,%5bCOUNTRY%5d.%5bFRA%5d,%5bTIME%5d.%5b2002%5d&amp;ShowOnWeb=true" TargetMode="External"/><Relationship Id="rId108" Type="http://schemas.openxmlformats.org/officeDocument/2006/relationships/hyperlink" Target="http://stats.oecd.org/OECDStat_Metadata/ShowMetadata.ashx?Dataset=LFS_D&amp;Coords=%5bCOUNTRY%5d.%5bHUN%5d&amp;ShowOnWeb=true&amp;Lang=en" TargetMode="External"/><Relationship Id="rId124" Type="http://schemas.openxmlformats.org/officeDocument/2006/relationships/hyperlink" Target="http://stats.oecd.org/OECDStat_Metadata/ShowMetadata.ashx?Dataset=LFS_D&amp;Coords=%5bSERIES%5d.%5bL%5d,%5bSEX%5d.%5bMW%5d,%5bAGE%5d.%5b5564%5d,%5bFREQUENCY%5d.%5bA%5d,%5bCOUNTRY%5d.%5bMEX%5d,%5bTIME%5d.%5b2000%5d&amp;ShowOnWeb=true" TargetMode="External"/><Relationship Id="rId129" Type="http://schemas.openxmlformats.org/officeDocument/2006/relationships/hyperlink" Target="http://stats.oecd.org/OECDStat_Metadata/ShowMetadata.ashx?Dataset=LFS_D&amp;Coords=%5bSERIES%5d.%5bL%5d,%5bSEX%5d.%5bMW%5d,%5bAGE%5d.%5b5564%5d,%5bFREQUENCY%5d.%5bA%5d,%5bCOUNTRY%5d.%5bPOL%5d,%5bTIME%5d.%5b2000%5d&amp;ShowOnWeb=true" TargetMode="External"/><Relationship Id="rId54" Type="http://schemas.openxmlformats.org/officeDocument/2006/relationships/hyperlink" Target="http://stats.oecd.org/OECDStat_Metadata/ShowMetadata.ashx?Dataset=LFS_D&amp;Coords=%5bCOUNTRY%5d.%5bCHE%5d&amp;ShowOnWeb=true&amp;Lang=en" TargetMode="External"/><Relationship Id="rId70" Type="http://schemas.openxmlformats.org/officeDocument/2006/relationships/hyperlink" Target="http://stats.oecd.org/OECDStat_Metadata/ShowMetadata.ashx?Dataset=LFS_D&amp;Coords=%5bSERIES%5d.%5bU%5d,%5bSEX%5d.%5bMW%5d,%5bAGE%5d.%5b1564%5d,%5bFREQUENCY%5d.%5bA%5d,%5bCOUNTRY%5d.%5bSVK%5d,%5bTIME%5d.%5b2002%5d&amp;ShowOnWeb=true" TargetMode="External"/><Relationship Id="rId75" Type="http://schemas.openxmlformats.org/officeDocument/2006/relationships/hyperlink" Target="http://stats.oecd.org/OECDStat_Metadata/ShowMetadata.ashx?Dataset=LFS_D&amp;Coords=%5bSERIES%5d.%5bU%5d,%5bSEX%5d.%5bMW%5d,%5bAGE%5d.%5b1564%5d,%5bFREQUENCY%5d.%5bA%5d,%5bCOUNTRY%5d.%5bLUX%5d,%5bTIME%5d.%5b2002%5d&amp;ShowOnWeb=true" TargetMode="External"/><Relationship Id="rId91" Type="http://schemas.openxmlformats.org/officeDocument/2006/relationships/hyperlink" Target="http://stats.oecd.org/OECDStat_Metadata/ShowMetadata.ashx?Dataset=LFS_D&amp;Coords=%5bCOUNTRY%5d.%5bAUT%5d&amp;ShowOnWeb=true&amp;Lang=en" TargetMode="External"/><Relationship Id="rId96" Type="http://schemas.openxmlformats.org/officeDocument/2006/relationships/hyperlink" Target="http://stats.oecd.org/OECDStat_Metadata/ShowMetadata.ashx?Dataset=LFS_D&amp;Coords=%5bCOUNTRY%5d.%5bCHL%5d&amp;ShowOnWeb=true&amp;Lang=en" TargetMode="External"/><Relationship Id="rId140" Type="http://schemas.openxmlformats.org/officeDocument/2006/relationships/hyperlink" Target="http://stats.oecd.org/OECDStat_Metadata/ShowMetadata.ashx?Dataset=LFS_D&amp;Coords=%5bSERIES%5d.%5bL%5d,%5bSEX%5d.%5bMW%5d,%5bAGE%5d.%5b5564%5d,%5bFREQUENCY%5d.%5bA%5d,%5bCOUNTRY%5d.%5bSWE%5d,%5bTIME%5d.%5b2004%5d&amp;ShowOnWeb=true" TargetMode="External"/><Relationship Id="rId145" Type="http://schemas.openxmlformats.org/officeDocument/2006/relationships/hyperlink" Target="http://stats.oecd.org/OECDStat_Metadata/ShowMetadata.ashx?Dataset=LFS_D&amp;Coords=%5bCOUNTRY%5d.%5bUSA%5d&amp;ShowOnWeb=true&amp;Lang=en" TargetMode="External"/><Relationship Id="rId161" Type="http://schemas.openxmlformats.org/officeDocument/2006/relationships/hyperlink" Target="http://stats.oecd.org/OECDStat_Metadata/ShowMetadata.ashx?Dataset=LFS_D&amp;Coords=%5bSERIES%5d.%5bL%5d,%5bSEX%5d.%5bMW%5d,%5bAGE%5d.%5b1564%5d,%5bFREQUENCY%5d.%5bA%5d,%5bCOUNTRY%5d.%5bKOR%5d,%5bTIME%5d.%5b2005%5d&amp;ShowOnWeb=true" TargetMode="External"/><Relationship Id="rId166" Type="http://schemas.openxmlformats.org/officeDocument/2006/relationships/hyperlink" Target="http://stats.oecd.org/OECDStat_Metadata/ShowMetadata.ashx?Dataset=LFS_D&amp;Coords=%5bSERIES%5d.%5bL%5d,%5bSEX%5d.%5bMW%5d,%5bAGE%5d.%5b1564%5d,%5bFREQUENCY%5d.%5bA%5d,%5bCOUNTRY%5d.%5bPOL%5d,%5bTIME%5d.%5b2002%5d&amp;ShowOnWeb=true" TargetMode="External"/><Relationship Id="rId1" Type="http://schemas.openxmlformats.org/officeDocument/2006/relationships/hyperlink" Target="http://stats.oecd.org/OECDStat_Metadata/ShowMetadata.ashx?Dataset=LFS_D&amp;Coords=%5bCOUNTRY%5d.%5bAUS%5d&amp;ShowOnWeb=true&amp;Lang=en" TargetMode="External"/><Relationship Id="rId6" Type="http://schemas.openxmlformats.org/officeDocument/2006/relationships/hyperlink" Target="http://stats.oecd.org/OECDStat_Metadata/ShowMetadata.ashx?Dataset=LFS_D&amp;Coords=%5bCOUNTRY%5d.%5bBEL%5d&amp;ShowOnWeb=true&amp;Lang=en" TargetMode="External"/><Relationship Id="rId15" Type="http://schemas.openxmlformats.org/officeDocument/2006/relationships/hyperlink" Target="http://stats.oecd.org/OECDStat_Metadata/ShowMetadata.ashx?Dataset=LFS_D&amp;Coords=%5bSERIES%5d.%5bU%5d,%5bSEX%5d.%5bMW%5d,%5bAGE%5d.%5b5564%5d,%5bFREQUENCY%5d.%5bA%5d,%5bCOUNTRY%5d.%5bFRA%5d,%5bTIME%5d.%5b2002%5d&amp;ShowOnWeb=true" TargetMode="External"/><Relationship Id="rId23" Type="http://schemas.openxmlformats.org/officeDocument/2006/relationships/hyperlink" Target="http://stats.oecd.org/OECDStat_Metadata/ShowMetadata.ashx?Dataset=LFS_D&amp;Coords=%5bSERIES%5d.%5bU%5d,%5bSEX%5d.%5bMW%5d,%5bAGE%5d.%5b5564%5d,%5bFREQUENCY%5d.%5bA%5d,%5bCOUNTRY%5d.%5bISL%5d,%5bTIME%5d.%5b2001%5d&amp;ShowOnWeb=true" TargetMode="External"/><Relationship Id="rId28" Type="http://schemas.openxmlformats.org/officeDocument/2006/relationships/hyperlink" Target="http://stats.oecd.org/OECDStat_Metadata/ShowMetadata.ashx?Dataset=LFS_D&amp;Coords=%5bSERIES%5d.%5bU%5d,%5bSEX%5d.%5bMW%5d,%5bAGE%5d.%5b5564%5d,%5bFREQUENCY%5d.%5bA%5d,%5bCOUNTRY%5d.%5bITA%5d,%5bTIME%5d.%5b2003%5d&amp;ShowOnWeb=true" TargetMode="External"/><Relationship Id="rId36" Type="http://schemas.openxmlformats.org/officeDocument/2006/relationships/hyperlink" Target="http://stats.oecd.org/OECDStat_Metadata/ShowMetadata.ashx?Dataset=LFS_D&amp;Coords=%5bCOUNTRY%5d.%5bMEX%5d&amp;ShowOnWeb=true&amp;Lang=en" TargetMode="External"/><Relationship Id="rId49" Type="http://schemas.openxmlformats.org/officeDocument/2006/relationships/hyperlink" Target="http://stats.oecd.org/OECDStat_Metadata/ShowMetadata.ashx?Dataset=LFS_D&amp;Coords=%5bSERIES%5d.%5bU%5d,%5bSEX%5d.%5bMW%5d,%5bAGE%5d.%5b5564%5d,%5bFREQUENCY%5d.%5bA%5d,%5bCOUNTRY%5d.%5bESP%5d,%5bTIME%5d.%5b2004%5d&amp;ShowOnWeb=true" TargetMode="External"/><Relationship Id="rId57" Type="http://schemas.openxmlformats.org/officeDocument/2006/relationships/hyperlink" Target="http://stats.oecd.org/OECDStat_Metadata/ShowMetadata.ashx?Dataset=LFS_D&amp;Coords=%5bCOUNTRY%5d.%5bGBR%5d&amp;ShowOnWeb=true&amp;Lang=en" TargetMode="External"/><Relationship Id="rId106" Type="http://schemas.openxmlformats.org/officeDocument/2006/relationships/hyperlink" Target="http://stats.oecd.org/OECDStat_Metadata/ShowMetadata.ashx?Dataset=LFS_D&amp;Coords=%5bSERIES%5d.%5bL%5d,%5bSEX%5d.%5bMW%5d,%5bAGE%5d.%5b5564%5d,%5bFREQUENCY%5d.%5bA%5d,%5bCOUNTRY%5d.%5bDEU%5d,%5bTIME%5d.%5b2010%5d&amp;ShowOnWeb=true" TargetMode="External"/><Relationship Id="rId114" Type="http://schemas.openxmlformats.org/officeDocument/2006/relationships/hyperlink" Target="http://stats.oecd.org/OECDStat_Metadata/ShowMetadata.ashx?Dataset=LFS_D&amp;Coords=%5bCOUNTRY%5d.%5bITA%5d&amp;ShowOnWeb=true&amp;Lang=en" TargetMode="External"/><Relationship Id="rId119" Type="http://schemas.openxmlformats.org/officeDocument/2006/relationships/hyperlink" Target="http://stats.oecd.org/OECDStat_Metadata/ShowMetadata.ashx?Dataset=LFS_D&amp;Coords=%5bSERIES%5d.%5bL%5d,%5bSEX%5d.%5bMW%5d,%5bAGE%5d.%5b5564%5d,%5bFREQUENCY%5d.%5bA%5d,%5bCOUNTRY%5d.%5bKOR%5d,%5bTIME%5d.%5b2005%5d&amp;ShowOnWeb=true" TargetMode="External"/><Relationship Id="rId127" Type="http://schemas.openxmlformats.org/officeDocument/2006/relationships/hyperlink" Target="http://stats.oecd.org/OECDStat_Metadata/ShowMetadata.ashx?Dataset=LFS_D&amp;Coords=%5bCOUNTRY%5d.%5bNOR%5d&amp;ShowOnWeb=true&amp;Lang=en" TargetMode="External"/><Relationship Id="rId10" Type="http://schemas.openxmlformats.org/officeDocument/2006/relationships/hyperlink" Target="http://stats.oecd.org/OECDStat_Metadata/ShowMetadata.ashx?Dataset=LFS_D&amp;Coords=%5bCOUNTRY%5d.%5bDNK%5d&amp;ShowOnWeb=true&amp;Lang=en" TargetMode="External"/><Relationship Id="rId31" Type="http://schemas.openxmlformats.org/officeDocument/2006/relationships/hyperlink" Target="http://stats.oecd.org/OECDStat_Metadata/ShowMetadata.ashx?Dataset=LFS_D&amp;Coords=%5bCOUNTRY%5d.%5bKOR%5d&amp;ShowOnWeb=true&amp;Lang=en" TargetMode="External"/><Relationship Id="rId44" Type="http://schemas.openxmlformats.org/officeDocument/2006/relationships/hyperlink" Target="http://stats.oecd.org/OECDStat_Metadata/ShowMetadata.ashx?Dataset=LFS_D&amp;Coords=%5bCOUNTRY%5d.%5bPRT%5d&amp;ShowOnWeb=true&amp;Lang=en" TargetMode="External"/><Relationship Id="rId52" Type="http://schemas.openxmlformats.org/officeDocument/2006/relationships/hyperlink" Target="http://stats.oecd.org/OECDStat_Metadata/ShowMetadata.ashx?Dataset=LFS_D&amp;Coords=%5bCOUNTRY%5d.%5bSWE%5d&amp;ShowOnWeb=true&amp;Lang=en" TargetMode="External"/><Relationship Id="rId60" Type="http://schemas.openxmlformats.org/officeDocument/2006/relationships/hyperlink" Target="http://stats.oecd.org/OECDStat_Metadata/ShowMetadata.ashx?Dataset=LFS_D&amp;Coords=%5bCOUNTRY%5d.%5bOECD%5d&amp;ShowOnWeb=true&amp;Lang=en" TargetMode="External"/><Relationship Id="rId65" Type="http://schemas.openxmlformats.org/officeDocument/2006/relationships/hyperlink" Target="http://stats.oecd.org/OECDStat_Metadata/ShowMetadata.ashx?Dataset=LFS_D&amp;Coords=%5bSERIES%5d.%5bU%5d,%5bSEX%5d.%5bMW%5d,%5bAGE%5d.%5b1564%5d,%5bFREQUENCY%5d.%5bA%5d,%5bCOUNTRY%5d.%5bSWE%5d,%5bTIME%5d.%5b2004%5d&amp;ShowOnWeb=true" TargetMode="External"/><Relationship Id="rId73" Type="http://schemas.openxmlformats.org/officeDocument/2006/relationships/hyperlink" Target="http://stats.oecd.org/OECDStat_Metadata/ShowMetadata.ashx?Dataset=LFS_D&amp;Coords=%5bSERIES%5d.%5bU%5d,%5bSEX%5d.%5bMW%5d,%5bAGE%5d.%5b1564%5d,%5bFREQUENCY%5d.%5bA%5d,%5bCOUNTRY%5d.%5bMEX%5d,%5bTIME%5d.%5b2000%5d&amp;ShowOnWeb=true" TargetMode="External"/><Relationship Id="rId78" Type="http://schemas.openxmlformats.org/officeDocument/2006/relationships/hyperlink" Target="http://stats.oecd.org/OECDStat_Metadata/ShowMetadata.ashx?Dataset=LFS_D&amp;Coords=%5bSERIES%5d.%5bU%5d,%5bSEX%5d.%5bMW%5d,%5bAGE%5d.%5b1564%5d,%5bFREQUENCY%5d.%5bA%5d,%5bCOUNTRY%5d.%5bITA%5d,%5bTIME%5d.%5b2003%5d&amp;ShowOnWeb=true" TargetMode="External"/><Relationship Id="rId81" Type="http://schemas.openxmlformats.org/officeDocument/2006/relationships/hyperlink" Target="http://stats.oecd.org/OECDStat_Metadata/ShowMetadata.ashx?Dataset=LFS_D&amp;Coords=%5bSERIES%5d.%5bU%5d,%5bSEX%5d.%5bMW%5d,%5bAGE%5d.%5b1564%5d,%5bFREQUENCY%5d.%5bA%5d,%5bCOUNTRY%5d.%5bHUN%5d,%5bTIME%5d.%5b2002%5d&amp;ShowOnWeb=true" TargetMode="External"/><Relationship Id="rId86" Type="http://schemas.openxmlformats.org/officeDocument/2006/relationships/hyperlink" Target="http://stats.oecd.org/OECDStat_Metadata/ShowMetadata.ashx?Dataset=LFS_D&amp;Coords=%5bSERIES%5d.%5bU%5d,%5bSEX%5d.%5bMW%5d,%5bAGE%5d.%5b1564%5d,%5bFREQUENCY%5d.%5bA%5d,%5bCOUNTRY%5d.%5bAUT%5d,%5bTIME%5d.%5b2003%5d&amp;ShowOnWeb=true" TargetMode="External"/><Relationship Id="rId94" Type="http://schemas.openxmlformats.org/officeDocument/2006/relationships/hyperlink" Target="http://stats.oecd.org/OECDStat_Metadata/ShowMetadata.ashx?Dataset=LFS_D&amp;Coords=%5bCOUNTRY%5d.%5bBEL%5d&amp;ShowOnWeb=true&amp;Lang=en" TargetMode="External"/><Relationship Id="rId99" Type="http://schemas.openxmlformats.org/officeDocument/2006/relationships/hyperlink" Target="http://stats.oecd.org/OECDStat_Metadata/ShowMetadata.ashx?Dataset=LFS_D&amp;Coords=%5bCOUNTRY%5d.%5bEST%5d&amp;ShowOnWeb=true&amp;Lang=en" TargetMode="External"/><Relationship Id="rId101" Type="http://schemas.openxmlformats.org/officeDocument/2006/relationships/hyperlink" Target="http://stats.oecd.org/OECDStat_Metadata/ShowMetadata.ashx?Dataset=LFS_D&amp;Coords=%5bCOUNTRY%5d.%5bFIN%5d&amp;ShowOnWeb=true&amp;Lang=en" TargetMode="External"/><Relationship Id="rId122" Type="http://schemas.openxmlformats.org/officeDocument/2006/relationships/hyperlink" Target="http://stats.oecd.org/OECDStat_Metadata/ShowMetadata.ashx?Dataset=LFS_D&amp;Coords=%5bSERIES%5d.%5bL%5d,%5bSEX%5d.%5bMW%5d,%5bAGE%5d.%5b5564%5d,%5bFREQUENCY%5d.%5bA%5d,%5bCOUNTRY%5d.%5bLUX%5d,%5bTIME%5d.%5b2003%5d&amp;ShowOnWeb=true" TargetMode="External"/><Relationship Id="rId130" Type="http://schemas.openxmlformats.org/officeDocument/2006/relationships/hyperlink" Target="http://stats.oecd.org/OECDStat_Metadata/ShowMetadata.ashx?Dataset=LFS_D&amp;Coords=%5bSERIES%5d.%5bL%5d,%5bSEX%5d.%5bMW%5d,%5bAGE%5d.%5b5564%5d,%5bFREQUENCY%5d.%5bA%5d,%5bCOUNTRY%5d.%5bPOL%5d,%5bTIME%5d.%5b2002%5d&amp;ShowOnWeb=true" TargetMode="External"/><Relationship Id="rId135" Type="http://schemas.openxmlformats.org/officeDocument/2006/relationships/hyperlink" Target="http://stats.oecd.org/OECDStat_Metadata/ShowMetadata.ashx?Dataset=LFS_D&amp;Coords=%5bSERIES%5d.%5bL%5d,%5bSEX%5d.%5bMW%5d,%5bAGE%5d.%5b5564%5d,%5bFREQUENCY%5d.%5bA%5d,%5bCOUNTRY%5d.%5bESP%5d,%5bTIME%5d.%5b2000%5d&amp;ShowOnWeb=true" TargetMode="External"/><Relationship Id="rId143" Type="http://schemas.openxmlformats.org/officeDocument/2006/relationships/hyperlink" Target="http://stats.oecd.org/OECDStat_Metadata/ShowMetadata.ashx?Dataset=LFS_D&amp;Coords=%5bSERIES%5d.%5bL%5d,%5bSEX%5d.%5bMW%5d,%5bAGE%5d.%5b5564%5d,%5bFREQUENCY%5d.%5bA%5d,%5bCOUNTRY%5d.%5bTUR%5d,%5bTIME%5d.%5b2000%5d&amp;ShowOnWeb=true" TargetMode="External"/><Relationship Id="rId148" Type="http://schemas.openxmlformats.org/officeDocument/2006/relationships/hyperlink" Target="http://stats.oecd.org/OECDStat_Metadata/ShowMetadata.ashx?Dataset=LFS_D&amp;Coords=%5bCOUNTRY%5d.%5bRUS%5d&amp;ShowOnWeb=true&amp;Lang=en" TargetMode="External"/><Relationship Id="rId151" Type="http://schemas.openxmlformats.org/officeDocument/2006/relationships/hyperlink" Target="http://stats.oecd.org/OECDStat_Metadata/ShowMetadata.ashx?Dataset=LFS_D&amp;Coords=%5bSERIES%5d.%5bL%5d,%5bSEX%5d.%5bMW%5d,%5bAGE%5d.%5b1564%5d,%5bFREQUENCY%5d.%5bA%5d,%5bCOUNTRY%5d.%5bAUT%5d,%5bTIME%5d.%5b2000%5d&amp;ShowOnWeb=true" TargetMode="External"/><Relationship Id="rId156" Type="http://schemas.openxmlformats.org/officeDocument/2006/relationships/hyperlink" Target="http://stats.oecd.org/OECDStat_Metadata/ShowMetadata.ashx?Dataset=LFS_D&amp;Coords=%5bSERIES%5d.%5bL%5d,%5bSEX%5d.%5bMW%5d,%5bAGE%5d.%5b1564%5d,%5bFREQUENCY%5d.%5bA%5d,%5bCOUNTRY%5d.%5bDEU%5d,%5bTIME%5d.%5b2010%5d&amp;ShowOnWeb=true" TargetMode="External"/><Relationship Id="rId164" Type="http://schemas.openxmlformats.org/officeDocument/2006/relationships/hyperlink" Target="http://stats.oecd.org/OECDStat_Metadata/ShowMetadata.ashx?Dataset=LFS_D&amp;Coords=%5bSERIES%5d.%5bL%5d,%5bSEX%5d.%5bMW%5d,%5bAGE%5d.%5b1564%5d,%5bFREQUENCY%5d.%5bA%5d,%5bCOUNTRY%5d.%5bMEX%5d,%5bTIME%5d.%5b2000%5d&amp;ShowOnWeb=true" TargetMode="External"/><Relationship Id="rId169" Type="http://schemas.openxmlformats.org/officeDocument/2006/relationships/hyperlink" Target="http://stats.oecd.org/OECDStat_Metadata/ShowMetadata.ashx?Dataset=LFS_D&amp;Coords=%5bSERIES%5d.%5bL%5d,%5bSEX%5d.%5bMW%5d,%5bAGE%5d.%5b1564%5d,%5bFREQUENCY%5d.%5bA%5d,%5bCOUNTRY%5d.%5bESP%5d,%5bTIME%5d.%5b2004%5d&amp;ShowOnWeb=true" TargetMode="External"/><Relationship Id="rId4" Type="http://schemas.openxmlformats.org/officeDocument/2006/relationships/hyperlink" Target="http://stats.oecd.org/OECDStat_Metadata/ShowMetadata.ashx?Dataset=LFS_D&amp;Coords=%5bSERIES%5d.%5bU%5d,%5bSEX%5d.%5bMW%5d,%5bAGE%5d.%5b5564%5d,%5bFREQUENCY%5d.%5bA%5d,%5bCOUNTRY%5d.%5bAUT%5d,%5bTIME%5d.%5b2000%5d&amp;ShowOnWeb=true" TargetMode="External"/><Relationship Id="rId9" Type="http://schemas.openxmlformats.org/officeDocument/2006/relationships/hyperlink" Target="http://stats.oecd.org/OECDStat_Metadata/ShowMetadata.ashx?Dataset=LFS_D&amp;Coords=%5bCOUNTRY%5d.%5bCZE%5d&amp;ShowOnWeb=true&amp;Lang=en" TargetMode="External"/><Relationship Id="rId172" Type="http://schemas.openxmlformats.org/officeDocument/2006/relationships/hyperlink" Target="http://stats.oecd.org/OECDStat_Metadata/ShowMetadata.ashx?Dataset=LFS_D&amp;Coords=%5bSERIES%5d.%5bL%5d,%5bSEX%5d.%5bMW%5d,%5bAGE%5d.%5b1564%5d,%5bFREQUENCY%5d.%5bA%5d,%5bCOUNTRY%5d.%5bSWE%5d,%5bTIME%5d.%5b2004%5d&amp;ShowOnWeb=true" TargetMode="External"/><Relationship Id="rId13" Type="http://schemas.openxmlformats.org/officeDocument/2006/relationships/hyperlink" Target="http://stats.oecd.org/OECDStat_Metadata/ShowMetadata.ashx?Dataset=LFS_D&amp;Coords=%5bCOUNTRY%5d.%5bFIN%5d&amp;ShowOnWeb=true&amp;Lang=en" TargetMode="External"/><Relationship Id="rId18" Type="http://schemas.openxmlformats.org/officeDocument/2006/relationships/hyperlink" Target="http://stats.oecd.org/OECDStat_Metadata/ShowMetadata.ashx?Dataset=LFS_D&amp;Coords=%5bSERIES%5d.%5bU%5d,%5bSEX%5d.%5bMW%5d,%5bAGE%5d.%5b5564%5d,%5bFREQUENCY%5d.%5bA%5d,%5bCOUNTRY%5d.%5bDEU%5d,%5bTIME%5d.%5b2010%5d&amp;ShowOnWeb=true" TargetMode="External"/><Relationship Id="rId39" Type="http://schemas.openxmlformats.org/officeDocument/2006/relationships/hyperlink" Target="http://stats.oecd.org/OECDStat_Metadata/ShowMetadata.ashx?Dataset=LFS_D&amp;Coords=%5bCOUNTRY%5d.%5bNZL%5d&amp;ShowOnWeb=true&amp;Lang=en" TargetMode="External"/><Relationship Id="rId109" Type="http://schemas.openxmlformats.org/officeDocument/2006/relationships/hyperlink" Target="http://stats.oecd.org/OECDStat_Metadata/ShowMetadata.ashx?Dataset=LFS_D&amp;Coords=%5bSERIES%5d.%5bL%5d,%5bSEX%5d.%5bMW%5d,%5bAGE%5d.%5b5564%5d,%5bFREQUENCY%5d.%5bA%5d,%5bCOUNTRY%5d.%5bHUN%5d,%5bTIME%5d.%5b2002%5d&amp;ShowOnWeb=true" TargetMode="External"/><Relationship Id="rId34" Type="http://schemas.openxmlformats.org/officeDocument/2006/relationships/hyperlink" Target="http://stats.oecd.org/OECDStat_Metadata/ShowMetadata.ashx?Dataset=LFS_D&amp;Coords=%5bSERIES%5d.%5bU%5d,%5bSEX%5d.%5bMW%5d,%5bAGE%5d.%5b5564%5d,%5bFREQUENCY%5d.%5bA%5d,%5bCOUNTRY%5d.%5bLUX%5d,%5bTIME%5d.%5b2002%5d&amp;ShowOnWeb=true" TargetMode="External"/><Relationship Id="rId50" Type="http://schemas.openxmlformats.org/officeDocument/2006/relationships/hyperlink" Target="http://stats.oecd.org/OECDStat_Metadata/ShowMetadata.ashx?Dataset=LFS_D&amp;Coords=%5bSERIES%5d.%5bU%5d,%5bSEX%5d.%5bMW%5d,%5bAGE%5d.%5b5564%5d,%5bFREQUENCY%5d.%5bA%5d,%5bCOUNTRY%5d.%5bESP%5d,%5bTIME%5d.%5b2008%5d&amp;ShowOnWeb=true" TargetMode="External"/><Relationship Id="rId55" Type="http://schemas.openxmlformats.org/officeDocument/2006/relationships/hyperlink" Target="http://stats.oecd.org/OECDStat_Metadata/ShowMetadata.ashx?Dataset=LFS_D&amp;Coords=%5bCOUNTRY%5d.%5bTUR%5d&amp;ShowOnWeb=true&amp;Lang=en" TargetMode="External"/><Relationship Id="rId76" Type="http://schemas.openxmlformats.org/officeDocument/2006/relationships/hyperlink" Target="http://stats.oecd.org/OECDStat_Metadata/ShowMetadata.ashx?Dataset=LFS_D&amp;Coords=%5bSERIES%5d.%5bU%5d,%5bSEX%5d.%5bMW%5d,%5bAGE%5d.%5b1564%5d,%5bFREQUENCY%5d.%5bA%5d,%5bCOUNTRY%5d.%5bKOR%5d,%5bTIME%5d.%5b2005%5d&amp;ShowOnWeb=true" TargetMode="External"/><Relationship Id="rId97" Type="http://schemas.openxmlformats.org/officeDocument/2006/relationships/hyperlink" Target="http://stats.oecd.org/OECDStat_Metadata/ShowMetadata.ashx?Dataset=LFS_D&amp;Coords=%5bCOUNTRY%5d.%5bCZE%5d&amp;ShowOnWeb=true&amp;Lang=en" TargetMode="External"/><Relationship Id="rId104" Type="http://schemas.openxmlformats.org/officeDocument/2006/relationships/hyperlink" Target="http://stats.oecd.org/OECDStat_Metadata/ShowMetadata.ashx?Dataset=LFS_D&amp;Coords=%5bCOUNTRY%5d.%5bDEU%5d&amp;ShowOnWeb=true&amp;Lang=en" TargetMode="External"/><Relationship Id="rId120" Type="http://schemas.openxmlformats.org/officeDocument/2006/relationships/hyperlink" Target="http://stats.oecd.org/OECDStat_Metadata/ShowMetadata.ashx?Dataset=LFS_D&amp;Coords=%5bCOUNTRY%5d.%5bLUX%5d&amp;ShowOnWeb=true&amp;Lang=en" TargetMode="External"/><Relationship Id="rId125" Type="http://schemas.openxmlformats.org/officeDocument/2006/relationships/hyperlink" Target="http://stats.oecd.org/OECDStat_Metadata/ShowMetadata.ashx?Dataset=LFS_D&amp;Coords=%5bCOUNTRY%5d.%5bNLD%5d&amp;ShowOnWeb=true&amp;Lang=en" TargetMode="External"/><Relationship Id="rId141" Type="http://schemas.openxmlformats.org/officeDocument/2006/relationships/hyperlink" Target="http://stats.oecd.org/OECDStat_Metadata/ShowMetadata.ashx?Dataset=LFS_D&amp;Coords=%5bCOUNTRY%5d.%5bCHE%5d&amp;ShowOnWeb=true&amp;Lang=en" TargetMode="External"/><Relationship Id="rId146" Type="http://schemas.openxmlformats.org/officeDocument/2006/relationships/hyperlink" Target="http://stats.oecd.org/OECDStat_Metadata/ShowMetadata.ashx?Dataset=LFS_D&amp;Coords=%5bSERIES%5d.%5bL%5d,%5bSEX%5d.%5bMW%5d,%5bAGE%5d.%5b5564%5d,%5bFREQUENCY%5d.%5bA%5d,%5bCOUNTRY%5d.%5bUSA%5d,%5bTIME%5d.%5b2000%5d&amp;ShowOnWeb=true" TargetMode="External"/><Relationship Id="rId167" Type="http://schemas.openxmlformats.org/officeDocument/2006/relationships/hyperlink" Target="http://stats.oecd.org/OECDStat_Metadata/ShowMetadata.ashx?Dataset=LFS_D&amp;Coords=%5bSERIES%5d.%5bL%5d,%5bSEX%5d.%5bMW%5d,%5bAGE%5d.%5b1564%5d,%5bFREQUENCY%5d.%5bA%5d,%5bCOUNTRY%5d.%5bSVK%5d,%5bTIME%5d.%5b2002%5d&amp;ShowOnWeb=true" TargetMode="External"/><Relationship Id="rId7" Type="http://schemas.openxmlformats.org/officeDocument/2006/relationships/hyperlink" Target="http://stats.oecd.org/OECDStat_Metadata/ShowMetadata.ashx?Dataset=LFS_D&amp;Coords=%5bCOUNTRY%5d.%5bCAN%5d&amp;ShowOnWeb=true&amp;Lang=en" TargetMode="External"/><Relationship Id="rId71" Type="http://schemas.openxmlformats.org/officeDocument/2006/relationships/hyperlink" Target="http://stats.oecd.org/OECDStat_Metadata/ShowMetadata.ashx?Dataset=LFS_D&amp;Coords=%5bSERIES%5d.%5bU%5d,%5bSEX%5d.%5bMW%5d,%5bAGE%5d.%5b1564%5d,%5bFREQUENCY%5d.%5bA%5d,%5bCOUNTRY%5d.%5bPOL%5d,%5bTIME%5d.%5b2002%5d&amp;ShowOnWeb=true" TargetMode="External"/><Relationship Id="rId92" Type="http://schemas.openxmlformats.org/officeDocument/2006/relationships/hyperlink" Target="http://stats.oecd.org/OECDStat_Metadata/ShowMetadata.ashx?Dataset=LFS_D&amp;Coords=%5bSERIES%5d.%5bL%5d,%5bSEX%5d.%5bMW%5d,%5bAGE%5d.%5b5564%5d,%5bFREQUENCY%5d.%5bA%5d,%5bCOUNTRY%5d.%5bAUT%5d,%5bTIME%5d.%5b2000%5d&amp;ShowOnWeb=true" TargetMode="External"/><Relationship Id="rId162" Type="http://schemas.openxmlformats.org/officeDocument/2006/relationships/hyperlink" Target="http://stats.oecd.org/OECDStat_Metadata/ShowMetadata.ashx?Dataset=LFS_D&amp;Coords=%5bSERIES%5d.%5bL%5d,%5bSEX%5d.%5bMW%5d,%5bAGE%5d.%5b1564%5d,%5bFREQUENCY%5d.%5bA%5d,%5bCOUNTRY%5d.%5bLUX%5d,%5bTIME%5d.%5b2002%5d&amp;ShowOnWeb=true" TargetMode="External"/><Relationship Id="rId2" Type="http://schemas.openxmlformats.org/officeDocument/2006/relationships/hyperlink" Target="http://stats.oecd.org/OECDStat_Metadata/ShowMetadata.ashx?Dataset=LFS_D&amp;Coords=%5bSERIES%5d.%5bU%5d,%5bSEX%5d.%5bMW%5d,%5bAGE%5d.%5b5564%5d,%5bFREQUENCY%5d.%5bA%5d,%5bCOUNTRY%5d.%5bAUS%5d,%5bTIME%5d.%5b2001%5d&amp;ShowOnWeb=true" TargetMode="External"/><Relationship Id="rId29" Type="http://schemas.openxmlformats.org/officeDocument/2006/relationships/hyperlink" Target="http://stats.oecd.org/OECDStat_Metadata/ShowMetadata.ashx?Dataset=LFS_D&amp;Coords=%5bSERIES%5d.%5bU%5d,%5bSEX%5d.%5bMW%5d,%5bAGE%5d.%5b5564%5d,%5bFREQUENCY%5d.%5bA%5d,%5bCOUNTRY%5d.%5bITA%5d,%5bTIME%5d.%5b2004%5d&amp;ShowOnWeb=true" TargetMode="External"/><Relationship Id="rId24" Type="http://schemas.openxmlformats.org/officeDocument/2006/relationships/hyperlink" Target="http://stats.oecd.org/OECDStat_Metadata/ShowMetadata.ashx?Dataset=LFS_D&amp;Coords=%5bSERIES%5d.%5bU%5d,%5bSEX%5d.%5bMW%5d,%5bAGE%5d.%5b5564%5d,%5bFREQUENCY%5d.%5bA%5d,%5bCOUNTRY%5d.%5bISL%5d,%5bTIME%5d.%5b2003%5d&amp;ShowOnWeb=true" TargetMode="External"/><Relationship Id="rId40" Type="http://schemas.openxmlformats.org/officeDocument/2006/relationships/hyperlink" Target="http://stats.oecd.org/OECDStat_Metadata/ShowMetadata.ashx?Dataset=LFS_D&amp;Coords=%5bCOUNTRY%5d.%5bNOR%5d&amp;ShowOnWeb=true&amp;Lang=en" TargetMode="External"/><Relationship Id="rId45" Type="http://schemas.openxmlformats.org/officeDocument/2006/relationships/hyperlink" Target="http://stats.oecd.org/OECDStat_Metadata/ShowMetadata.ashx?Dataset=LFS_D&amp;Coords=%5bCOUNTRY%5d.%5bSVK%5d&amp;ShowOnWeb=true&amp;Lang=en" TargetMode="External"/><Relationship Id="rId66" Type="http://schemas.openxmlformats.org/officeDocument/2006/relationships/hyperlink" Target="http://stats.oecd.org/OECDStat_Metadata/ShowMetadata.ashx?Dataset=LFS_D&amp;Coords=%5bSERIES%5d.%5bU%5d,%5bSEX%5d.%5bMW%5d,%5bAGE%5d.%5b1564%5d,%5bFREQUENCY%5d.%5bA%5d,%5bCOUNTRY%5d.%5bESP%5d,%5bTIME%5d.%5b2009%5d&amp;ShowOnWeb=true" TargetMode="External"/><Relationship Id="rId87" Type="http://schemas.openxmlformats.org/officeDocument/2006/relationships/hyperlink" Target="http://stats.oecd.org/OECDStat_Metadata/ShowMetadata.ashx?Dataset=LFS_D&amp;Coords=%5bSERIES%5d.%5bU%5d,%5bSEX%5d.%5bMW%5d,%5bAGE%5d.%5b1564%5d,%5bFREQUENCY%5d.%5bA%5d,%5bCOUNTRY%5d.%5bAUT%5d,%5bTIME%5d.%5b2000%5d&amp;ShowOnWeb=true" TargetMode="External"/><Relationship Id="rId110" Type="http://schemas.openxmlformats.org/officeDocument/2006/relationships/hyperlink" Target="http://stats.oecd.org/OECDStat_Metadata/ShowMetadata.ashx?Dataset=LFS_D&amp;Coords=%5bCOUNTRY%5d.%5bISL%5d&amp;ShowOnWeb=true&amp;Lang=en" TargetMode="External"/><Relationship Id="rId115" Type="http://schemas.openxmlformats.org/officeDocument/2006/relationships/hyperlink" Target="http://stats.oecd.org/OECDStat_Metadata/ShowMetadata.ashx?Dataset=LFS_D&amp;Coords=%5bSERIES%5d.%5bL%5d,%5bSEX%5d.%5bMW%5d,%5bAGE%5d.%5b5564%5d,%5bFREQUENCY%5d.%5bA%5d,%5bCOUNTRY%5d.%5bITA%5d,%5bTIME%5d.%5b2003%5d&amp;ShowOnWeb=true" TargetMode="External"/><Relationship Id="rId131" Type="http://schemas.openxmlformats.org/officeDocument/2006/relationships/hyperlink" Target="http://stats.oecd.org/OECDStat_Metadata/ShowMetadata.ashx?Dataset=LFS_D&amp;Coords=%5bCOUNTRY%5d.%5bPRT%5d&amp;ShowOnWeb=true&amp;Lang=en" TargetMode="External"/><Relationship Id="rId136" Type="http://schemas.openxmlformats.org/officeDocument/2006/relationships/hyperlink" Target="http://stats.oecd.org/OECDStat_Metadata/ShowMetadata.ashx?Dataset=LFS_D&amp;Coords=%5bSERIES%5d.%5bL%5d,%5bSEX%5d.%5bMW%5d,%5bAGE%5d.%5b5564%5d,%5bFREQUENCY%5d.%5bA%5d,%5bCOUNTRY%5d.%5bESP%5d,%5bTIME%5d.%5b2004%5d&amp;ShowOnWeb=true" TargetMode="External"/><Relationship Id="rId157" Type="http://schemas.openxmlformats.org/officeDocument/2006/relationships/hyperlink" Target="http://stats.oecd.org/OECDStat_Metadata/ShowMetadata.ashx?Dataset=LFS_D&amp;Coords=%5bSERIES%5d.%5bL%5d,%5bSEX%5d.%5bMW%5d,%5bAGE%5d.%5b1564%5d,%5bFREQUENCY%5d.%5bA%5d,%5bCOUNTRY%5d.%5bHUN%5d,%5bTIME%5d.%5b2002%5d&amp;ShowOnWeb=true" TargetMode="External"/><Relationship Id="rId61" Type="http://schemas.openxmlformats.org/officeDocument/2006/relationships/hyperlink" Target="http://stats.oecd.org/OECDStat_Metadata/ShowMetadata.ashx?Dataset=LFS_D&amp;Coords=%5bCOUNTRY%5d.%5bRUS%5d&amp;ShowOnWeb=true&amp;Lang=en" TargetMode="External"/><Relationship Id="rId82" Type="http://schemas.openxmlformats.org/officeDocument/2006/relationships/hyperlink" Target="http://stats.oecd.org/OECDStat_Metadata/ShowMetadata.ashx?Dataset=LFS_D&amp;Coords=%5bSERIES%5d.%5bU%5d,%5bSEX%5d.%5bMW%5d,%5bAGE%5d.%5b1564%5d,%5bFREQUENCY%5d.%5bA%5d,%5bCOUNTRY%5d.%5bDEU%5d,%5bTIME%5d.%5b2010%5d&amp;ShowOnWeb=true" TargetMode="External"/><Relationship Id="rId152" Type="http://schemas.openxmlformats.org/officeDocument/2006/relationships/hyperlink" Target="http://stats.oecd.org/OECDStat_Metadata/ShowMetadata.ashx?Dataset=LFS_D&amp;Coords=%5bSERIES%5d.%5bL%5d,%5bSEX%5d.%5bMW%5d,%5bAGE%5d.%5b1564%5d,%5bFREQUENCY%5d.%5bA%5d,%5bCOUNTRY%5d.%5bAUT%5d,%5bTIME%5d.%5b2003%5d&amp;ShowOnWeb=true" TargetMode="External"/><Relationship Id="rId173" Type="http://schemas.openxmlformats.org/officeDocument/2006/relationships/hyperlink" Target="http://stats.oecd.org/OECDStat_Metadata/ShowMetadata.ashx?Dataset=LFS_D&amp;Coords=%5bSERIES%5d.%5bL%5d,%5bSEX%5d.%5bMW%5d,%5bAGE%5d.%5b1564%5d,%5bFREQUENCY%5d.%5bA%5d,%5bCOUNTRY%5d.%5bTUR%5d,%5bTIME%5d.%5b2000%5d&amp;ShowOnWeb=true" TargetMode="External"/><Relationship Id="rId19" Type="http://schemas.openxmlformats.org/officeDocument/2006/relationships/hyperlink" Target="http://stats.oecd.org/OECDStat_Metadata/ShowMetadata.ashx?Dataset=LFS_D&amp;Coords=%5bCOUNTRY%5d.%5bGRC%5d&amp;ShowOnWeb=true&amp;Lang=en" TargetMode="External"/><Relationship Id="rId14" Type="http://schemas.openxmlformats.org/officeDocument/2006/relationships/hyperlink" Target="http://stats.oecd.org/OECDStat_Metadata/ShowMetadata.ashx?Dataset=LFS_D&amp;Coords=%5bCOUNTRY%5d.%5bFRA%5d&amp;ShowOnWeb=true&amp;Lang=en" TargetMode="External"/><Relationship Id="rId30" Type="http://schemas.openxmlformats.org/officeDocument/2006/relationships/hyperlink" Target="http://stats.oecd.org/OECDStat_Metadata/ShowMetadata.ashx?Dataset=LFS_D&amp;Coords=%5bCOUNTRY%5d.%5bJPN%5d&amp;ShowOnWeb=true&amp;Lang=en" TargetMode="External"/><Relationship Id="rId35" Type="http://schemas.openxmlformats.org/officeDocument/2006/relationships/hyperlink" Target="http://stats.oecd.org/OECDStat_Metadata/ShowMetadata.ashx?Dataset=LFS_D&amp;Coords=%5bSERIES%5d.%5bU%5d,%5bSEX%5d.%5bMW%5d,%5bAGE%5d.%5b5564%5d,%5bFREQUENCY%5d.%5bA%5d,%5bCOUNTRY%5d.%5bLUX%5d,%5bTIME%5d.%5b2003%5d&amp;ShowOnWeb=true" TargetMode="External"/><Relationship Id="rId56" Type="http://schemas.openxmlformats.org/officeDocument/2006/relationships/hyperlink" Target="http://stats.oecd.org/OECDStat_Metadata/ShowMetadata.ashx?Dataset=LFS_D&amp;Coords=%5bSERIES%5d.%5bU%5d,%5bSEX%5d.%5bMW%5d,%5bAGE%5d.%5b5564%5d,%5bFREQUENCY%5d.%5bA%5d,%5bCOUNTRY%5d.%5bTUR%5d,%5bTIME%5d.%5b2000%5d&amp;ShowOnWeb=true" TargetMode="External"/><Relationship Id="rId77" Type="http://schemas.openxmlformats.org/officeDocument/2006/relationships/hyperlink" Target="http://stats.oecd.org/OECDStat_Metadata/ShowMetadata.ashx?Dataset=LFS_D&amp;Coords=%5bSERIES%5d.%5bU%5d,%5bSEX%5d.%5bMW%5d,%5bAGE%5d.%5b1564%5d,%5bFREQUENCY%5d.%5bA%5d,%5bCOUNTRY%5d.%5bITA%5d,%5bTIME%5d.%5b2004%5d&amp;ShowOnWeb=true" TargetMode="External"/><Relationship Id="rId100" Type="http://schemas.openxmlformats.org/officeDocument/2006/relationships/hyperlink" Target="http://stats.oecd.org/OECDStat_Metadata/ShowMetadata.ashx?Dataset=LFS_D&amp;Coords=%5bSERIES%5d.%5bL%5d,%5bSEX%5d.%5bMW%5d,%5bAGE%5d.%5b5564%5d,%5bFREQUENCY%5d.%5bA%5d,%5bCOUNTRY%5d.%5bEST%5d,%5bTIME%5d.%5b2000%5d&amp;ShowOnWeb=true" TargetMode="External"/><Relationship Id="rId105" Type="http://schemas.openxmlformats.org/officeDocument/2006/relationships/hyperlink" Target="http://stats.oecd.org/OECDStat_Metadata/ShowMetadata.ashx?Dataset=LFS_D&amp;Coords=%5bSERIES%5d.%5bL%5d,%5bSEX%5d.%5bMW%5d,%5bAGE%5d.%5b5564%5d,%5bFREQUENCY%5d.%5bA%5d,%5bCOUNTRY%5d.%5bDEU%5d,%5bTIME%5d.%5b2004%5d&amp;ShowOnWeb=true" TargetMode="External"/><Relationship Id="rId126" Type="http://schemas.openxmlformats.org/officeDocument/2006/relationships/hyperlink" Target="http://stats.oecd.org/OECDStat_Metadata/ShowMetadata.ashx?Dataset=LFS_D&amp;Coords=%5bCOUNTRY%5d.%5bNZL%5d&amp;ShowOnWeb=true&amp;Lang=en" TargetMode="External"/><Relationship Id="rId147" Type="http://schemas.openxmlformats.org/officeDocument/2006/relationships/hyperlink" Target="http://stats.oecd.org/OECDStat_Metadata/ShowMetadata.ashx?Dataset=LFS_D&amp;Coords=%5bCOUNTRY%5d.%5bOECD%5d&amp;ShowOnWeb=true&amp;Lang=en" TargetMode="External"/><Relationship Id="rId168" Type="http://schemas.openxmlformats.org/officeDocument/2006/relationships/hyperlink" Target="http://stats.oecd.org/OECDStat_Metadata/ShowMetadata.ashx?Dataset=LFS_D&amp;Coords=%5bSERIES%5d.%5bL%5d,%5bSEX%5d.%5bMW%5d,%5bAGE%5d.%5b1564%5d,%5bFREQUENCY%5d.%5bA%5d,%5bCOUNTRY%5d.%5bESP%5d,%5bTIME%5d.%5b2000%5d&amp;ShowOnWeb=true" TargetMode="External"/><Relationship Id="rId8" Type="http://schemas.openxmlformats.org/officeDocument/2006/relationships/hyperlink" Target="http://stats.oecd.org/OECDStat_Metadata/ShowMetadata.ashx?Dataset=LFS_D&amp;Coords=%5bCOUNTRY%5d.%5bCHL%5d&amp;ShowOnWeb=true&amp;Lang=en" TargetMode="External"/><Relationship Id="rId51" Type="http://schemas.openxmlformats.org/officeDocument/2006/relationships/hyperlink" Target="http://stats.oecd.org/OECDStat_Metadata/ShowMetadata.ashx?Dataset=LFS_D&amp;Coords=%5bSERIES%5d.%5bU%5d,%5bSEX%5d.%5bMW%5d,%5bAGE%5d.%5b5564%5d,%5bFREQUENCY%5d.%5bA%5d,%5bCOUNTRY%5d.%5bESP%5d,%5bTIME%5d.%5b2009%5d&amp;ShowOnWeb=true" TargetMode="External"/><Relationship Id="rId72" Type="http://schemas.openxmlformats.org/officeDocument/2006/relationships/hyperlink" Target="http://stats.oecd.org/OECDStat_Metadata/ShowMetadata.ashx?Dataset=LFS_D&amp;Coords=%5bSERIES%5d.%5bU%5d,%5bSEX%5d.%5bMW%5d,%5bAGE%5d.%5b1564%5d,%5bFREQUENCY%5d.%5bA%5d,%5bCOUNTRY%5d.%5bPOL%5d,%5bTIME%5d.%5b2000%5d&amp;ShowOnWeb=true" TargetMode="External"/><Relationship Id="rId93" Type="http://schemas.openxmlformats.org/officeDocument/2006/relationships/hyperlink" Target="http://stats.oecd.org/OECDStat_Metadata/ShowMetadata.ashx?Dataset=LFS_D&amp;Coords=%5bSERIES%5d.%5bL%5d,%5bSEX%5d.%5bMW%5d,%5bAGE%5d.%5b5564%5d,%5bFREQUENCY%5d.%5bA%5d,%5bCOUNTRY%5d.%5bAUT%5d,%5bTIME%5d.%5b2003%5d&amp;ShowOnWeb=true" TargetMode="External"/><Relationship Id="rId98" Type="http://schemas.openxmlformats.org/officeDocument/2006/relationships/hyperlink" Target="http://stats.oecd.org/OECDStat_Metadata/ShowMetadata.ashx?Dataset=LFS_D&amp;Coords=%5bCOUNTRY%5d.%5bDNK%5d&amp;ShowOnWeb=true&amp;Lang=en" TargetMode="External"/><Relationship Id="rId121" Type="http://schemas.openxmlformats.org/officeDocument/2006/relationships/hyperlink" Target="http://stats.oecd.org/OECDStat_Metadata/ShowMetadata.ashx?Dataset=LFS_D&amp;Coords=%5bSERIES%5d.%5bL%5d,%5bSEX%5d.%5bMW%5d,%5bAGE%5d.%5b5564%5d,%5bFREQUENCY%5d.%5bA%5d,%5bCOUNTRY%5d.%5bLUX%5d,%5bTIME%5d.%5b2002%5d&amp;ShowOnWeb=true" TargetMode="External"/><Relationship Id="rId142" Type="http://schemas.openxmlformats.org/officeDocument/2006/relationships/hyperlink" Target="http://stats.oecd.org/OECDStat_Metadata/ShowMetadata.ashx?Dataset=LFS_D&amp;Coords=%5bCOUNTRY%5d.%5bTUR%5d&amp;ShowOnWeb=true&amp;Lang=en" TargetMode="External"/><Relationship Id="rId163" Type="http://schemas.openxmlformats.org/officeDocument/2006/relationships/hyperlink" Target="http://stats.oecd.org/OECDStat_Metadata/ShowMetadata.ashx?Dataset=LFS_D&amp;Coords=%5bSERIES%5d.%5bL%5d,%5bSEX%5d.%5bMW%5d,%5bAGE%5d.%5b1564%5d,%5bFREQUENCY%5d.%5bA%5d,%5bCOUNTRY%5d.%5bLUX%5d,%5bTIME%5d.%5b2003%5d&amp;ShowOnWeb=true" TargetMode="External"/><Relationship Id="rId3" Type="http://schemas.openxmlformats.org/officeDocument/2006/relationships/hyperlink" Target="http://stats.oecd.org/OECDStat_Metadata/ShowMetadata.ashx?Dataset=LFS_D&amp;Coords=%5bCOUNTRY%5d.%5bAUT%5d&amp;ShowOnWeb=true&amp;Lang=en" TargetMode="External"/><Relationship Id="rId25" Type="http://schemas.openxmlformats.org/officeDocument/2006/relationships/hyperlink" Target="http://stats.oecd.org/OECDStat_Metadata/ShowMetadata.ashx?Dataset=LFS_D&amp;Coords=%5bCOUNTRY%5d.%5bIRL%5d&amp;ShowOnWeb=true&amp;Lang=en" TargetMode="External"/><Relationship Id="rId46" Type="http://schemas.openxmlformats.org/officeDocument/2006/relationships/hyperlink" Target="http://stats.oecd.org/OECDStat_Metadata/ShowMetadata.ashx?Dataset=LFS_D&amp;Coords=%5bSERIES%5d.%5bU%5d,%5bSEX%5d.%5bMW%5d,%5bAGE%5d.%5b5564%5d,%5bFREQUENCY%5d.%5bA%5d,%5bCOUNTRY%5d.%5bSVK%5d,%5bTIME%5d.%5b2002%5d&amp;ShowOnWeb=true" TargetMode="External"/><Relationship Id="rId67" Type="http://schemas.openxmlformats.org/officeDocument/2006/relationships/hyperlink" Target="http://stats.oecd.org/OECDStat_Metadata/ShowMetadata.ashx?Dataset=LFS_D&amp;Coords=%5bSERIES%5d.%5bU%5d,%5bSEX%5d.%5bMW%5d,%5bAGE%5d.%5b1564%5d,%5bFREQUENCY%5d.%5bA%5d,%5bCOUNTRY%5d.%5bESP%5d,%5bTIME%5d.%5b2008%5d&amp;ShowOnWeb=true" TargetMode="External"/><Relationship Id="rId116" Type="http://schemas.openxmlformats.org/officeDocument/2006/relationships/hyperlink" Target="http://stats.oecd.org/OECDStat_Metadata/ShowMetadata.ashx?Dataset=LFS_D&amp;Coords=%5bSERIES%5d.%5bL%5d,%5bSEX%5d.%5bMW%5d,%5bAGE%5d.%5b5564%5d,%5bFREQUENCY%5d.%5bA%5d,%5bCOUNTRY%5d.%5bITA%5d,%5bTIME%5d.%5b2004%5d&amp;ShowOnWeb=true" TargetMode="External"/><Relationship Id="rId137" Type="http://schemas.openxmlformats.org/officeDocument/2006/relationships/hyperlink" Target="http://stats.oecd.org/OECDStat_Metadata/ShowMetadata.ashx?Dataset=LFS_D&amp;Coords=%5bSERIES%5d.%5bL%5d,%5bSEX%5d.%5bMW%5d,%5bAGE%5d.%5b5564%5d,%5bFREQUENCY%5d.%5bA%5d,%5bCOUNTRY%5d.%5bESP%5d,%5bTIME%5d.%5b2008%5d&amp;ShowOnWeb=true" TargetMode="External"/><Relationship Id="rId158" Type="http://schemas.openxmlformats.org/officeDocument/2006/relationships/hyperlink" Target="http://stats.oecd.org/OECDStat_Metadata/ShowMetadata.ashx?Dataset=LFS_D&amp;Coords=%5bSERIES%5d.%5bL%5d,%5bSEX%5d.%5bMW%5d,%5bAGE%5d.%5b1564%5d,%5bFREQUENCY%5d.%5bA%5d,%5bCOUNTRY%5d.%5bISL%5d,%5bTIME%5d.%5b2003%5d&amp;ShowOnWeb=true" TargetMode="External"/><Relationship Id="rId20" Type="http://schemas.openxmlformats.org/officeDocument/2006/relationships/hyperlink" Target="http://stats.oecd.org/OECDStat_Metadata/ShowMetadata.ashx?Dataset=LFS_D&amp;Coords=%5bCOUNTRY%5d.%5bHUN%5d&amp;ShowOnWeb=true&amp;Lang=en" TargetMode="External"/><Relationship Id="rId41" Type="http://schemas.openxmlformats.org/officeDocument/2006/relationships/hyperlink" Target="http://stats.oecd.org/OECDStat_Metadata/ShowMetadata.ashx?Dataset=LFS_D&amp;Coords=%5bCOUNTRY%5d.%5bPOL%5d&amp;ShowOnWeb=true&amp;Lang=en" TargetMode="External"/><Relationship Id="rId62" Type="http://schemas.openxmlformats.org/officeDocument/2006/relationships/hyperlink" Target="https://stats-1.oecd.org/" TargetMode="External"/><Relationship Id="rId83" Type="http://schemas.openxmlformats.org/officeDocument/2006/relationships/hyperlink" Target="http://stats.oecd.org/OECDStat_Metadata/ShowMetadata.ashx?Dataset=LFS_D&amp;Coords=%5bSERIES%5d.%5bU%5d,%5bSEX%5d.%5bMW%5d,%5bAGE%5d.%5b1564%5d,%5bFREQUENCY%5d.%5bA%5d,%5bCOUNTRY%5d.%5bDEU%5d,%5bTIME%5d.%5b2004%5d&amp;ShowOnWeb=true" TargetMode="External"/><Relationship Id="rId88" Type="http://schemas.openxmlformats.org/officeDocument/2006/relationships/hyperlink" Target="http://stats.oecd.org/OECDStat_Metadata/ShowMetadata.ashx?Dataset=LFS_D&amp;Coords=%5bSERIES%5d.%5bU%5d,%5bSEX%5d.%5bMW%5d,%5bAGE%5d.%5b1564%5d,%5bFREQUENCY%5d.%5bA%5d,%5bCOUNTRY%5d.%5bAUS%5d,%5bTIME%5d.%5b2001%5d&amp;ShowOnWeb=true" TargetMode="External"/><Relationship Id="rId111" Type="http://schemas.openxmlformats.org/officeDocument/2006/relationships/hyperlink" Target="http://stats.oecd.org/OECDStat_Metadata/ShowMetadata.ashx?Dataset=LFS_D&amp;Coords=%5bSERIES%5d.%5bL%5d,%5bSEX%5d.%5bMW%5d,%5bAGE%5d.%5b5564%5d,%5bFREQUENCY%5d.%5bA%5d,%5bCOUNTRY%5d.%5bISL%5d,%5bTIME%5d.%5b2003%5d&amp;ShowOnWeb=true" TargetMode="External"/><Relationship Id="rId132" Type="http://schemas.openxmlformats.org/officeDocument/2006/relationships/hyperlink" Target="http://stats.oecd.org/OECDStat_Metadata/ShowMetadata.ashx?Dataset=LFS_D&amp;Coords=%5bCOUNTRY%5d.%5bSVK%5d&amp;ShowOnWeb=true&amp;Lang=en" TargetMode="External"/><Relationship Id="rId153" Type="http://schemas.openxmlformats.org/officeDocument/2006/relationships/hyperlink" Target="http://stats.oecd.org/OECDStat_Metadata/ShowMetadata.ashx?Dataset=LFS_D&amp;Coords=%5bSERIES%5d.%5bL%5d,%5bSEX%5d.%5bMW%5d,%5bAGE%5d.%5b1564%5d,%5bFREQUENCY%5d.%5bA%5d,%5bCOUNTRY%5d.%5bEST%5d,%5bTIME%5d.%5b2000%5d&amp;ShowOnWeb=true" TargetMode="External"/><Relationship Id="rId174" Type="http://schemas.openxmlformats.org/officeDocument/2006/relationships/hyperlink" Target="http://stats.oecd.org/OECDStat_Metadata/ShowMetadata.ashx?Dataset=LFS_D&amp;Coords=%5bSERIES%5d.%5bL%5d,%5bSEX%5d.%5bMW%5d,%5bAGE%5d.%5b1564%5d,%5bFREQUENCY%5d.%5bA%5d,%5bCOUNTRY%5d.%5bUSA%5d,%5bTIME%5d.%5b2000%5d&amp;ShowOnWeb=true" TargetMode="External"/></Relationships>
</file>

<file path=xl/worksheets/_rels/sheet52.xml.rels><?xml version="1.0" encoding="UTF-8" standalone="yes"?>
<Relationships xmlns="http://schemas.openxmlformats.org/package/2006/relationships"><Relationship Id="rId117" Type="http://schemas.openxmlformats.org/officeDocument/2006/relationships/hyperlink" Target="http://localhost/OECDStat_Metadata/ShowMetadata.ashx?Dataset=LFS_D&amp;Coords=%5bCOUNTRY%5d.%5bOECD%5d&amp;ShowOnWeb=true&amp;Lang=en" TargetMode="External"/><Relationship Id="rId21" Type="http://schemas.openxmlformats.org/officeDocument/2006/relationships/hyperlink" Target="http://localhost/OECDStat_Metadata/ShowMetadata.ashx?Dataset=LFS_D&amp;Coords=%5bSERIES%5d.%5bE%5d,%5bSEX%5d.%5bWOMEN%5d,%5bAGE%5d.%5b1564%5d,%5bFREQUENCY%5d.%5bA%5d,%5bCOUNTRY%5d.%5bHUN%5d,%5bTIME%5d.%5b2002%5d&amp;ShowOnWeb=true" TargetMode="External"/><Relationship Id="rId42" Type="http://schemas.openxmlformats.org/officeDocument/2006/relationships/hyperlink" Target="http://localhost/OECDStat_Metadata/ShowMetadata.ashx?Dataset=LFS_D&amp;Coords=%5bSERIES%5d.%5bE%5d,%5bSEX%5d.%5bWOMEN%5d,%5bAGE%5d.%5b1564%5d,%5bFREQUENCY%5d.%5bA%5d,%5bCOUNTRY%5d.%5bPOL%5d,%5bTIME%5d.%5b2002%5d&amp;ShowOnWeb=true" TargetMode="External"/><Relationship Id="rId63" Type="http://schemas.openxmlformats.org/officeDocument/2006/relationships/hyperlink" Target="http://localhost/OECDStat_Metadata/ShowMetadata.ashx?Dataset=LFS_D&amp;Coords=%5bSERIES%5d.%5bE%5d,%5bSEX%5d.%5bMW%5d,%5bAGE%5d.%5b1564%5d,%5bFREQUENCY%5d.%5bA%5d,%5bCOUNTRY%5d.%5bAUS%5d,%5bTIME%5d.%5b2001%5d&amp;ShowOnWeb=true" TargetMode="External"/><Relationship Id="rId84" Type="http://schemas.openxmlformats.org/officeDocument/2006/relationships/hyperlink" Target="http://localhost/OECDStat_Metadata/ShowMetadata.ashx?Dataset=LFS_D&amp;Coords=%5bSERIES%5d.%5bE%5d,%5bSEX%5d.%5bMW%5d,%5bAGE%5d.%5b1564%5d,%5bFREQUENCY%5d.%5bA%5d,%5bCOUNTRY%5d.%5bISL%5d,%5bTIME%5d.%5b2003%5d&amp;ShowOnWeb=true" TargetMode="External"/><Relationship Id="rId138" Type="http://schemas.openxmlformats.org/officeDocument/2006/relationships/hyperlink" Target="http://localhost/OECDStat_Metadata/ShowMetadata.ashx?Dataset=LFS_D&amp;Coords=%5bCOUNTRY%5d.%5bGRC%5d&amp;ShowOnWeb=true&amp;Lang=en" TargetMode="External"/><Relationship Id="rId159" Type="http://schemas.openxmlformats.org/officeDocument/2006/relationships/hyperlink" Target="http://localhost/OECDStat_Metadata/ShowMetadata.ashx?Dataset=LFS_D&amp;Coords=%5bCOUNTRY%5d.%5bPOL%5d&amp;ShowOnWeb=true&amp;Lang=en" TargetMode="External"/><Relationship Id="rId170" Type="http://schemas.openxmlformats.org/officeDocument/2006/relationships/hyperlink" Target="http://localhost/OECDStat_Metadata/ShowMetadata.ashx?Dataset=LFS_D&amp;Coords=%5bCOUNTRY%5d.%5bSWE%5d&amp;ShowOnWeb=true&amp;Lang=en" TargetMode="External"/><Relationship Id="rId191" Type="http://schemas.openxmlformats.org/officeDocument/2006/relationships/hyperlink" Target="http://stats.oecd.org/OECDStat_Metadata/ShowMetadata.ashx?Dataset=LFS_D&amp;Coords=%5bSERIES%5d.%5bL%5d,%5bSEX%5d.%5bMW%5d,%5bAGE%5d.%5b1564%5d,%5bFREQUENCY%5d.%5bA%5d,%5bCOUNTRY%5d.%5bITA%5d,%5bTIME%5d.%5b2004%5d&amp;ShowOnWeb=true" TargetMode="External"/><Relationship Id="rId205" Type="http://schemas.openxmlformats.org/officeDocument/2006/relationships/hyperlink" Target="http://stats.oecd.org/OECDStat_Metadata/ShowMetadata.ashx?Dataset=LFS_D&amp;Coords=%5bSERIES%5d.%5bL%5d,%5bSEX%5d.%5bMW%5d,%5bAGE%5d.%5b1564%5d,%5bFREQUENCY%5d.%5bA%5d,%5bCOUNTRY%5d.%5bUSA%5d,%5bTIME%5d.%5b2000%5d&amp;ShowOnWeb=true" TargetMode="External"/><Relationship Id="rId16" Type="http://schemas.openxmlformats.org/officeDocument/2006/relationships/hyperlink" Target="http://localhost/OECDStat_Metadata/ShowMetadata.ashx?Dataset=LFS_D&amp;Coords=%5bCOUNTRY%5d.%5bDEU%5d&amp;ShowOnWeb=true&amp;Lang=en" TargetMode="External"/><Relationship Id="rId107" Type="http://schemas.openxmlformats.org/officeDocument/2006/relationships/hyperlink" Target="http://localhost/OECDStat_Metadata/ShowMetadata.ashx?Dataset=LFS_D&amp;Coords=%5bSERIES%5d.%5bE%5d,%5bSEX%5d.%5bMW%5d,%5bAGE%5d.%5b1564%5d,%5bFREQUENCY%5d.%5bA%5d,%5bCOUNTRY%5d.%5bESP%5d,%5bTIME%5d.%5b2008%5d&amp;ShowOnWeb=true" TargetMode="External"/><Relationship Id="rId11" Type="http://schemas.openxmlformats.org/officeDocument/2006/relationships/hyperlink" Target="http://localhost/OECDStat_Metadata/ShowMetadata.ashx?Dataset=LFS_D&amp;Coords=%5bCOUNTRY%5d.%5bEST%5d&amp;ShowOnWeb=true&amp;Lang=en" TargetMode="External"/><Relationship Id="rId32" Type="http://schemas.openxmlformats.org/officeDocument/2006/relationships/hyperlink" Target="http://localhost/OECDStat_Metadata/ShowMetadata.ashx?Dataset=LFS_D&amp;Coords=%5bCOUNTRY%5d.%5bLUX%5d&amp;ShowOnWeb=true&amp;Lang=en" TargetMode="External"/><Relationship Id="rId37" Type="http://schemas.openxmlformats.org/officeDocument/2006/relationships/hyperlink" Target="http://localhost/OECDStat_Metadata/ShowMetadata.ashx?Dataset=LFS_D&amp;Coords=%5bCOUNTRY%5d.%5bNLD%5d&amp;ShowOnWeb=true&amp;Lang=en" TargetMode="External"/><Relationship Id="rId53" Type="http://schemas.openxmlformats.org/officeDocument/2006/relationships/hyperlink" Target="http://localhost/OECDStat_Metadata/ShowMetadata.ashx?Dataset=LFS_D&amp;Coords=%5bCOUNTRY%5d.%5bCHE%5d&amp;ShowOnWeb=true&amp;Lang=en" TargetMode="External"/><Relationship Id="rId58" Type="http://schemas.openxmlformats.org/officeDocument/2006/relationships/hyperlink" Target="http://localhost/OECDStat_Metadata/ShowMetadata.ashx?Dataset=LFS_D&amp;Coords=%5bSERIES%5d.%5bE%5d,%5bSEX%5d.%5bWOMEN%5d,%5bAGE%5d.%5b1564%5d,%5bFREQUENCY%5d.%5bA%5d,%5bCOUNTRY%5d.%5bUSA%5d,%5bTIME%5d.%5b2000%5d&amp;ShowOnWeb=true" TargetMode="External"/><Relationship Id="rId74" Type="http://schemas.openxmlformats.org/officeDocument/2006/relationships/hyperlink" Target="http://localhost/OECDStat_Metadata/ShowMetadata.ashx?Dataset=LFS_D&amp;Coords=%5bCOUNTRY%5d.%5bFIN%5d&amp;ShowOnWeb=true&amp;Lang=en" TargetMode="External"/><Relationship Id="rId79" Type="http://schemas.openxmlformats.org/officeDocument/2006/relationships/hyperlink" Target="http://localhost/OECDStat_Metadata/ShowMetadata.ashx?Dataset=LFS_D&amp;Coords=%5bSERIES%5d.%5bE%5d,%5bSEX%5d.%5bMW%5d,%5bAGE%5d.%5b1564%5d,%5bFREQUENCY%5d.%5bA%5d,%5bCOUNTRY%5d.%5bDEU%5d,%5bTIME%5d.%5b2010%5d&amp;ShowOnWeb=true" TargetMode="External"/><Relationship Id="rId102" Type="http://schemas.openxmlformats.org/officeDocument/2006/relationships/hyperlink" Target="http://localhost/OECDStat_Metadata/ShowMetadata.ashx?Dataset=LFS_D&amp;Coords=%5bCOUNTRY%5d.%5bSVK%5d&amp;ShowOnWeb=true&amp;Lang=en" TargetMode="External"/><Relationship Id="rId123" Type="http://schemas.openxmlformats.org/officeDocument/2006/relationships/hyperlink" Target="http://localhost/OECDStat_Metadata/ShowMetadata.ashx?Dataset=LFS_D&amp;Coords=%5bSERIES%5d.%5bL%5d,%5bSEX%5d.%5bWOMEN%5d,%5bAGE%5d.%5b1564%5d,%5bFREQUENCY%5d.%5bA%5d,%5bCOUNTRY%5d.%5bAUT%5d,%5bTIME%5d.%5b2000%5d&amp;ShowOnWeb=true" TargetMode="External"/><Relationship Id="rId128" Type="http://schemas.openxmlformats.org/officeDocument/2006/relationships/hyperlink" Target="http://localhost/OECDStat_Metadata/ShowMetadata.ashx?Dataset=LFS_D&amp;Coords=%5bCOUNTRY%5d.%5bCZE%5d&amp;ShowOnWeb=true&amp;Lang=en" TargetMode="External"/><Relationship Id="rId144" Type="http://schemas.openxmlformats.org/officeDocument/2006/relationships/hyperlink" Target="http://localhost/OECDStat_Metadata/ShowMetadata.ashx?Dataset=LFS_D&amp;Coords=%5bCOUNTRY%5d.%5bISR%5d&amp;ShowOnWeb=true&amp;Lang=en" TargetMode="External"/><Relationship Id="rId149" Type="http://schemas.openxmlformats.org/officeDocument/2006/relationships/hyperlink" Target="http://localhost/OECDStat_Metadata/ShowMetadata.ashx?Dataset=LFS_D&amp;Coords=%5bCOUNTRY%5d.%5bKOR%5d&amp;ShowOnWeb=true&amp;Lang=en" TargetMode="External"/><Relationship Id="rId5" Type="http://schemas.openxmlformats.org/officeDocument/2006/relationships/hyperlink" Target="http://localhost/OECDStat_Metadata/ShowMetadata.ashx?Dataset=LFS_D&amp;Coords=%5bSERIES%5d.%5bE%5d,%5bSEX%5d.%5bWOMEN%5d,%5bAGE%5d.%5b1564%5d,%5bFREQUENCY%5d.%5bA%5d,%5bCOUNTRY%5d.%5bAUT%5d,%5bTIME%5d.%5b2003%5d&amp;ShowOnWeb=true" TargetMode="External"/><Relationship Id="rId90" Type="http://schemas.openxmlformats.org/officeDocument/2006/relationships/hyperlink" Target="http://localhost/OECDStat_Metadata/ShowMetadata.ashx?Dataset=LFS_D&amp;Coords=%5bCOUNTRY%5d.%5bJPN%5d&amp;ShowOnWeb=true&amp;Lang=en" TargetMode="External"/><Relationship Id="rId95" Type="http://schemas.openxmlformats.org/officeDocument/2006/relationships/hyperlink" Target="http://localhost/OECDStat_Metadata/ShowMetadata.ashx?Dataset=LFS_D&amp;Coords=%5bCOUNTRY%5d.%5bNLD%5d&amp;ShowOnWeb=true&amp;Lang=en" TargetMode="External"/><Relationship Id="rId160" Type="http://schemas.openxmlformats.org/officeDocument/2006/relationships/hyperlink" Target="http://localhost/OECDStat_Metadata/ShowMetadata.ashx?Dataset=LFS_D&amp;Coords=%5bSERIES%5d.%5bL%5d,%5bSEX%5d.%5bWOMEN%5d,%5bAGE%5d.%5b1564%5d,%5bFREQUENCY%5d.%5bA%5d,%5bCOUNTRY%5d.%5bPOL%5d,%5bTIME%5d.%5b2000%5d&amp;ShowOnWeb=true" TargetMode="External"/><Relationship Id="rId165" Type="http://schemas.openxmlformats.org/officeDocument/2006/relationships/hyperlink" Target="http://localhost/OECDStat_Metadata/ShowMetadata.ashx?Dataset=LFS_D&amp;Coords=%5bCOUNTRY%5d.%5bESP%5d&amp;ShowOnWeb=true&amp;Lang=en" TargetMode="External"/><Relationship Id="rId181" Type="http://schemas.openxmlformats.org/officeDocument/2006/relationships/hyperlink" Target="http://stats.oecd.org/OECDStat_Metadata/ShowMetadata.ashx?Dataset=LFS_D&amp;Coords=%5bSERIES%5d.%5bL%5d,%5bSEX%5d.%5bMW%5d,%5bAGE%5d.%5b1564%5d,%5bFREQUENCY%5d.%5bA%5d,%5bCOUNTRY%5d.%5bAUS%5d,%5bTIME%5d.%5b2001%5d&amp;ShowOnWeb=true" TargetMode="External"/><Relationship Id="rId186" Type="http://schemas.openxmlformats.org/officeDocument/2006/relationships/hyperlink" Target="http://stats.oecd.org/OECDStat_Metadata/ShowMetadata.ashx?Dataset=LFS_D&amp;Coords=%5bSERIES%5d.%5bL%5d,%5bSEX%5d.%5bMW%5d,%5bAGE%5d.%5b1564%5d,%5bFREQUENCY%5d.%5bA%5d,%5bCOUNTRY%5d.%5bDEU%5d,%5bTIME%5d.%5b2004%5d&amp;ShowOnWeb=true" TargetMode="External"/><Relationship Id="rId22" Type="http://schemas.openxmlformats.org/officeDocument/2006/relationships/hyperlink" Target="http://localhost/OECDStat_Metadata/ShowMetadata.ashx?Dataset=LFS_D&amp;Coords=%5bCOUNTRY%5d.%5bISL%5d&amp;ShowOnWeb=true&amp;Lang=en" TargetMode="External"/><Relationship Id="rId27" Type="http://schemas.openxmlformats.org/officeDocument/2006/relationships/hyperlink" Target="http://localhost/OECDStat_Metadata/ShowMetadata.ashx?Dataset=LFS_D&amp;Coords=%5bSERIES%5d.%5bE%5d,%5bSEX%5d.%5bWOMEN%5d,%5bAGE%5d.%5b1564%5d,%5bFREQUENCY%5d.%5bA%5d,%5bCOUNTRY%5d.%5bITA%5d,%5bTIME%5d.%5b2003%5d&amp;ShowOnWeb=true" TargetMode="External"/><Relationship Id="rId43" Type="http://schemas.openxmlformats.org/officeDocument/2006/relationships/hyperlink" Target="http://localhost/OECDStat_Metadata/ShowMetadata.ashx?Dataset=LFS_D&amp;Coords=%5bCOUNTRY%5d.%5bPRT%5d&amp;ShowOnWeb=true&amp;Lang=en" TargetMode="External"/><Relationship Id="rId48" Type="http://schemas.openxmlformats.org/officeDocument/2006/relationships/hyperlink" Target="http://localhost/OECDStat_Metadata/ShowMetadata.ashx?Dataset=LFS_D&amp;Coords=%5bSERIES%5d.%5bE%5d,%5bSEX%5d.%5bWOMEN%5d,%5bAGE%5d.%5b1564%5d,%5bFREQUENCY%5d.%5bA%5d,%5bCOUNTRY%5d.%5bESP%5d,%5bTIME%5d.%5b2004%5d&amp;ShowOnWeb=true" TargetMode="External"/><Relationship Id="rId64" Type="http://schemas.openxmlformats.org/officeDocument/2006/relationships/hyperlink" Target="http://localhost/OECDStat_Metadata/ShowMetadata.ashx?Dataset=LFS_D&amp;Coords=%5bCOUNTRY%5d.%5bAUT%5d&amp;ShowOnWeb=true&amp;Lang=en" TargetMode="External"/><Relationship Id="rId69" Type="http://schemas.openxmlformats.org/officeDocument/2006/relationships/hyperlink" Target="http://localhost/OECDStat_Metadata/ShowMetadata.ashx?Dataset=LFS_D&amp;Coords=%5bCOUNTRY%5d.%5bCHL%5d&amp;ShowOnWeb=true&amp;Lang=en" TargetMode="External"/><Relationship Id="rId113" Type="http://schemas.openxmlformats.org/officeDocument/2006/relationships/hyperlink" Target="http://localhost/OECDStat_Metadata/ShowMetadata.ashx?Dataset=LFS_D&amp;Coords=%5bSERIES%5d.%5bE%5d,%5bSEX%5d.%5bMW%5d,%5bAGE%5d.%5b1564%5d,%5bFREQUENCY%5d.%5bA%5d,%5bCOUNTRY%5d.%5bTUR%5d,%5bTIME%5d.%5b2000%5d&amp;ShowOnWeb=true" TargetMode="External"/><Relationship Id="rId118" Type="http://schemas.openxmlformats.org/officeDocument/2006/relationships/hyperlink" Target="http://localhost/OECDStat_Metadata/ShowMetadata.ashx?Dataset=LFS_D&amp;Coords=%5bCOUNTRY%5d.%5bRUS%5d&amp;ShowOnWeb=true&amp;Lang=en" TargetMode="External"/><Relationship Id="rId134" Type="http://schemas.openxmlformats.org/officeDocument/2006/relationships/hyperlink" Target="http://localhost/OECDStat_Metadata/ShowMetadata.ashx?Dataset=LFS_D&amp;Coords=%5bSERIES%5d.%5bL%5d,%5bSEX%5d.%5bWOMEN%5d,%5bAGE%5d.%5b1564%5d,%5bFREQUENCY%5d.%5bA%5d,%5bCOUNTRY%5d.%5bFRA%5d,%5bTIME%5d.%5b2002%5d&amp;ShowOnWeb=true" TargetMode="External"/><Relationship Id="rId139" Type="http://schemas.openxmlformats.org/officeDocument/2006/relationships/hyperlink" Target="http://localhost/OECDStat_Metadata/ShowMetadata.ashx?Dataset=LFS_D&amp;Coords=%5bCOUNTRY%5d.%5bHUN%5d&amp;ShowOnWeb=true&amp;Lang=en" TargetMode="External"/><Relationship Id="rId80" Type="http://schemas.openxmlformats.org/officeDocument/2006/relationships/hyperlink" Target="http://localhost/OECDStat_Metadata/ShowMetadata.ashx?Dataset=LFS_D&amp;Coords=%5bCOUNTRY%5d.%5bGRC%5d&amp;ShowOnWeb=true&amp;Lang=en" TargetMode="External"/><Relationship Id="rId85" Type="http://schemas.openxmlformats.org/officeDocument/2006/relationships/hyperlink" Target="http://localhost/OECDStat_Metadata/ShowMetadata.ashx?Dataset=LFS_D&amp;Coords=%5bCOUNTRY%5d.%5bIRL%5d&amp;ShowOnWeb=true&amp;Lang=en" TargetMode="External"/><Relationship Id="rId150" Type="http://schemas.openxmlformats.org/officeDocument/2006/relationships/hyperlink" Target="http://localhost/OECDStat_Metadata/ShowMetadata.ashx?Dataset=LFS_D&amp;Coords=%5bSERIES%5d.%5bL%5d,%5bSEX%5d.%5bWOMEN%5d,%5bAGE%5d.%5b1564%5d,%5bFREQUENCY%5d.%5bA%5d,%5bCOUNTRY%5d.%5bKOR%5d,%5bTIME%5d.%5b2005%5d&amp;ShowOnWeb=true" TargetMode="External"/><Relationship Id="rId155" Type="http://schemas.openxmlformats.org/officeDocument/2006/relationships/hyperlink" Target="http://localhost/OECDStat_Metadata/ShowMetadata.ashx?Dataset=LFS_D&amp;Coords=%5bSERIES%5d.%5bL%5d,%5bSEX%5d.%5bWOMEN%5d,%5bAGE%5d.%5b1564%5d,%5bFREQUENCY%5d.%5bA%5d,%5bCOUNTRY%5d.%5bMEX%5d,%5bTIME%5d.%5b2000%5d&amp;ShowOnWeb=true" TargetMode="External"/><Relationship Id="rId171" Type="http://schemas.openxmlformats.org/officeDocument/2006/relationships/hyperlink" Target="http://localhost/OECDStat_Metadata/ShowMetadata.ashx?Dataset=LFS_D&amp;Coords=%5bSERIES%5d.%5bL%5d,%5bSEX%5d.%5bWOMEN%5d,%5bAGE%5d.%5b1564%5d,%5bFREQUENCY%5d.%5bA%5d,%5bCOUNTRY%5d.%5bSWE%5d,%5bTIME%5d.%5b2004%5d&amp;ShowOnWeb=true" TargetMode="External"/><Relationship Id="rId176" Type="http://schemas.openxmlformats.org/officeDocument/2006/relationships/hyperlink" Target="http://localhost/OECDStat_Metadata/ShowMetadata.ashx?Dataset=LFS_D&amp;Coords=%5bCOUNTRY%5d.%5bUSA%5d&amp;ShowOnWeb=true&amp;Lang=en" TargetMode="External"/><Relationship Id="rId192" Type="http://schemas.openxmlformats.org/officeDocument/2006/relationships/hyperlink" Target="http://stats.oecd.org/OECDStat_Metadata/ShowMetadata.ashx?Dataset=LFS_D&amp;Coords=%5bSERIES%5d.%5bL%5d,%5bSEX%5d.%5bMW%5d,%5bAGE%5d.%5b1564%5d,%5bFREQUENCY%5d.%5bA%5d,%5bCOUNTRY%5d.%5bKOR%5d,%5bTIME%5d.%5b2005%5d&amp;ShowOnWeb=true" TargetMode="External"/><Relationship Id="rId197" Type="http://schemas.openxmlformats.org/officeDocument/2006/relationships/hyperlink" Target="http://stats.oecd.org/OECDStat_Metadata/ShowMetadata.ashx?Dataset=LFS_D&amp;Coords=%5bSERIES%5d.%5bL%5d,%5bSEX%5d.%5bMW%5d,%5bAGE%5d.%5b1564%5d,%5bFREQUENCY%5d.%5bA%5d,%5bCOUNTRY%5d.%5bPOL%5d,%5bTIME%5d.%5b2002%5d&amp;ShowOnWeb=true" TargetMode="External"/><Relationship Id="rId206" Type="http://schemas.openxmlformats.org/officeDocument/2006/relationships/hyperlink" Target="http://localhost/OECDStat_Metadata/ShowMetadata.ashx?Dataset=LFS_D&amp;Coords=%5bSERIES%5d.%5bE%5d,%5bSEX%5d.%5bMW%5d,%5bAGE%5d.%5b1564%5d,%5bFREQUENCY%5d.%5bA%5d,%5bCOUNTRY%5d.%5bLUX%5d,%5bTIME%5d.%5b2003%5d&amp;ShowOnWeb=true" TargetMode="External"/><Relationship Id="rId201" Type="http://schemas.openxmlformats.org/officeDocument/2006/relationships/hyperlink" Target="http://stats.oecd.org/OECDStat_Metadata/ShowMetadata.ashx?Dataset=LFS_D&amp;Coords=%5bSERIES%5d.%5bL%5d,%5bSEX%5d.%5bMW%5d,%5bAGE%5d.%5b1564%5d,%5bFREQUENCY%5d.%5bA%5d,%5bCOUNTRY%5d.%5bESP%5d,%5bTIME%5d.%5b2008%5d&amp;ShowOnWeb=true" TargetMode="External"/><Relationship Id="rId12" Type="http://schemas.openxmlformats.org/officeDocument/2006/relationships/hyperlink" Target="http://localhost/OECDStat_Metadata/ShowMetadata.ashx?Dataset=LFS_D&amp;Coords=%5bSERIES%5d.%5bE%5d,%5bSEX%5d.%5bWOMEN%5d,%5bAGE%5d.%5b1564%5d,%5bFREQUENCY%5d.%5bA%5d,%5bCOUNTRY%5d.%5bEST%5d,%5bTIME%5d.%5b2000%5d&amp;ShowOnWeb=true" TargetMode="External"/><Relationship Id="rId17" Type="http://schemas.openxmlformats.org/officeDocument/2006/relationships/hyperlink" Target="http://localhost/OECDStat_Metadata/ShowMetadata.ashx?Dataset=LFS_D&amp;Coords=%5bSERIES%5d.%5bE%5d,%5bSEX%5d.%5bWOMEN%5d,%5bAGE%5d.%5b1564%5d,%5bFREQUENCY%5d.%5bA%5d,%5bCOUNTRY%5d.%5bDEU%5d,%5bTIME%5d.%5b2004%5d&amp;ShowOnWeb=true" TargetMode="External"/><Relationship Id="rId33" Type="http://schemas.openxmlformats.org/officeDocument/2006/relationships/hyperlink" Target="http://localhost/OECDStat_Metadata/ShowMetadata.ashx?Dataset=LFS_D&amp;Coords=%5bSERIES%5d.%5bE%5d,%5bSEX%5d.%5bWOMEN%5d,%5bAGE%5d.%5b1564%5d,%5bFREQUENCY%5d.%5bA%5d,%5bCOUNTRY%5d.%5bLUX%5d,%5bTIME%5d.%5b2002%5d&amp;ShowOnWeb=true" TargetMode="External"/><Relationship Id="rId38" Type="http://schemas.openxmlformats.org/officeDocument/2006/relationships/hyperlink" Target="http://localhost/OECDStat_Metadata/ShowMetadata.ashx?Dataset=LFS_D&amp;Coords=%5bCOUNTRY%5d.%5bNZL%5d&amp;ShowOnWeb=true&amp;Lang=en" TargetMode="External"/><Relationship Id="rId59" Type="http://schemas.openxmlformats.org/officeDocument/2006/relationships/hyperlink" Target="http://localhost/OECDStat_Metadata/ShowMetadata.ashx?Dataset=LFS_D&amp;Coords=%5bCOUNTRY%5d.%5bOECD%5d&amp;ShowOnWeb=true&amp;Lang=en" TargetMode="External"/><Relationship Id="rId103" Type="http://schemas.openxmlformats.org/officeDocument/2006/relationships/hyperlink" Target="http://localhost/OECDStat_Metadata/ShowMetadata.ashx?Dataset=LFS_D&amp;Coords=%5bSERIES%5d.%5bE%5d,%5bSEX%5d.%5bMW%5d,%5bAGE%5d.%5b1564%5d,%5bFREQUENCY%5d.%5bA%5d,%5bCOUNTRY%5d.%5bSVK%5d,%5bTIME%5d.%5b2002%5d&amp;ShowOnWeb=true" TargetMode="External"/><Relationship Id="rId108" Type="http://schemas.openxmlformats.org/officeDocument/2006/relationships/hyperlink" Target="http://localhost/OECDStat_Metadata/ShowMetadata.ashx?Dataset=LFS_D&amp;Coords=%5bSERIES%5d.%5bE%5d,%5bSEX%5d.%5bMW%5d,%5bAGE%5d.%5b1564%5d,%5bFREQUENCY%5d.%5bA%5d,%5bCOUNTRY%5d.%5bESP%5d,%5bTIME%5d.%5b2009%5d&amp;ShowOnWeb=true" TargetMode="External"/><Relationship Id="rId124" Type="http://schemas.openxmlformats.org/officeDocument/2006/relationships/hyperlink" Target="http://localhost/OECDStat_Metadata/ShowMetadata.ashx?Dataset=LFS_D&amp;Coords=%5bSERIES%5d.%5bL%5d,%5bSEX%5d.%5bWOMEN%5d,%5bAGE%5d.%5b1564%5d,%5bFREQUENCY%5d.%5bA%5d,%5bCOUNTRY%5d.%5bAUT%5d,%5bTIME%5d.%5b2003%5d&amp;ShowOnWeb=true" TargetMode="External"/><Relationship Id="rId129" Type="http://schemas.openxmlformats.org/officeDocument/2006/relationships/hyperlink" Target="http://localhost/OECDStat_Metadata/ShowMetadata.ashx?Dataset=LFS_D&amp;Coords=%5bCOUNTRY%5d.%5bDNK%5d&amp;ShowOnWeb=true&amp;Lang=en" TargetMode="External"/><Relationship Id="rId54" Type="http://schemas.openxmlformats.org/officeDocument/2006/relationships/hyperlink" Target="http://localhost/OECDStat_Metadata/ShowMetadata.ashx?Dataset=LFS_D&amp;Coords=%5bCOUNTRY%5d.%5bTUR%5d&amp;ShowOnWeb=true&amp;Lang=en" TargetMode="External"/><Relationship Id="rId70" Type="http://schemas.openxmlformats.org/officeDocument/2006/relationships/hyperlink" Target="http://localhost/OECDStat_Metadata/ShowMetadata.ashx?Dataset=LFS_D&amp;Coords=%5bCOUNTRY%5d.%5bCZE%5d&amp;ShowOnWeb=true&amp;Lang=en" TargetMode="External"/><Relationship Id="rId75" Type="http://schemas.openxmlformats.org/officeDocument/2006/relationships/hyperlink" Target="http://localhost/OECDStat_Metadata/ShowMetadata.ashx?Dataset=LFS_D&amp;Coords=%5bCOUNTRY%5d.%5bFRA%5d&amp;ShowOnWeb=true&amp;Lang=en" TargetMode="External"/><Relationship Id="rId91" Type="http://schemas.openxmlformats.org/officeDocument/2006/relationships/hyperlink" Target="http://localhost/OECDStat_Metadata/ShowMetadata.ashx?Dataset=LFS_D&amp;Coords=%5bCOUNTRY%5d.%5bKOR%5d&amp;ShowOnWeb=true&amp;Lang=en" TargetMode="External"/><Relationship Id="rId96" Type="http://schemas.openxmlformats.org/officeDocument/2006/relationships/hyperlink" Target="http://localhost/OECDStat_Metadata/ShowMetadata.ashx?Dataset=LFS_D&amp;Coords=%5bCOUNTRY%5d.%5bNZL%5d&amp;ShowOnWeb=true&amp;Lang=en" TargetMode="External"/><Relationship Id="rId140" Type="http://schemas.openxmlformats.org/officeDocument/2006/relationships/hyperlink" Target="http://localhost/OECDStat_Metadata/ShowMetadata.ashx?Dataset=LFS_D&amp;Coords=%5bSERIES%5d.%5bL%5d,%5bSEX%5d.%5bWOMEN%5d,%5bAGE%5d.%5b1564%5d,%5bFREQUENCY%5d.%5bA%5d,%5bCOUNTRY%5d.%5bHUN%5d,%5bTIME%5d.%5b2002%5d&amp;ShowOnWeb=true" TargetMode="External"/><Relationship Id="rId145" Type="http://schemas.openxmlformats.org/officeDocument/2006/relationships/hyperlink" Target="http://localhost/OECDStat_Metadata/ShowMetadata.ashx?Dataset=LFS_D&amp;Coords=%5bCOUNTRY%5d.%5bITA%5d&amp;ShowOnWeb=true&amp;Lang=en" TargetMode="External"/><Relationship Id="rId161" Type="http://schemas.openxmlformats.org/officeDocument/2006/relationships/hyperlink" Target="http://localhost/OECDStat_Metadata/ShowMetadata.ashx?Dataset=LFS_D&amp;Coords=%5bSERIES%5d.%5bL%5d,%5bSEX%5d.%5bWOMEN%5d,%5bAGE%5d.%5b1564%5d,%5bFREQUENCY%5d.%5bA%5d,%5bCOUNTRY%5d.%5bPOL%5d,%5bTIME%5d.%5b2002%5d&amp;ShowOnWeb=true" TargetMode="External"/><Relationship Id="rId166" Type="http://schemas.openxmlformats.org/officeDocument/2006/relationships/hyperlink" Target="http://localhost/OECDStat_Metadata/ShowMetadata.ashx?Dataset=LFS_D&amp;Coords=%5bSERIES%5d.%5bL%5d,%5bSEX%5d.%5bWOMEN%5d,%5bAGE%5d.%5b1564%5d,%5bFREQUENCY%5d.%5bA%5d,%5bCOUNTRY%5d.%5bESP%5d,%5bTIME%5d.%5b2000%5d&amp;ShowOnWeb=true" TargetMode="External"/><Relationship Id="rId182" Type="http://schemas.openxmlformats.org/officeDocument/2006/relationships/hyperlink" Target="http://stats.oecd.org/OECDStat_Metadata/ShowMetadata.ashx?Dataset=LFS_D&amp;Coords=%5bSERIES%5d.%5bL%5d,%5bSEX%5d.%5bMW%5d,%5bAGE%5d.%5b1564%5d,%5bFREQUENCY%5d.%5bA%5d,%5bCOUNTRY%5d.%5bAUT%5d,%5bTIME%5d.%5b2000%5d&amp;ShowOnWeb=true" TargetMode="External"/><Relationship Id="rId187" Type="http://schemas.openxmlformats.org/officeDocument/2006/relationships/hyperlink" Target="http://stats.oecd.org/OECDStat_Metadata/ShowMetadata.ashx?Dataset=LFS_D&amp;Coords=%5bSERIES%5d.%5bL%5d,%5bSEX%5d.%5bMW%5d,%5bAGE%5d.%5b1564%5d,%5bFREQUENCY%5d.%5bA%5d,%5bCOUNTRY%5d.%5bDEU%5d,%5bTIME%5d.%5b2010%5d&amp;ShowOnWeb=true" TargetMode="External"/><Relationship Id="rId1" Type="http://schemas.openxmlformats.org/officeDocument/2006/relationships/hyperlink" Target="http://localhost/OECDStat_Metadata/ShowMetadata.ashx?Dataset=LFS_D&amp;Coords=%5bCOUNTRY%5d.%5bAUS%5d&amp;ShowOnWeb=true&amp;Lang=en" TargetMode="External"/><Relationship Id="rId6" Type="http://schemas.openxmlformats.org/officeDocument/2006/relationships/hyperlink" Target="http://localhost/OECDStat_Metadata/ShowMetadata.ashx?Dataset=LFS_D&amp;Coords=%5bCOUNTRY%5d.%5bBEL%5d&amp;ShowOnWeb=true&amp;Lang=en" TargetMode="External"/><Relationship Id="rId23" Type="http://schemas.openxmlformats.org/officeDocument/2006/relationships/hyperlink" Target="http://localhost/OECDStat_Metadata/ShowMetadata.ashx?Dataset=LFS_D&amp;Coords=%5bSERIES%5d.%5bE%5d,%5bSEX%5d.%5bWOMEN%5d,%5bAGE%5d.%5b1564%5d,%5bFREQUENCY%5d.%5bA%5d,%5bCOUNTRY%5d.%5bISL%5d,%5bTIME%5d.%5b2003%5d&amp;ShowOnWeb=true" TargetMode="External"/><Relationship Id="rId28" Type="http://schemas.openxmlformats.org/officeDocument/2006/relationships/hyperlink" Target="http://localhost/OECDStat_Metadata/ShowMetadata.ashx?Dataset=LFS_D&amp;Coords=%5bSERIES%5d.%5bE%5d,%5bSEX%5d.%5bWOMEN%5d,%5bAGE%5d.%5b1564%5d,%5bFREQUENCY%5d.%5bA%5d,%5bCOUNTRY%5d.%5bITA%5d,%5bTIME%5d.%5b2004%5d&amp;ShowOnWeb=true" TargetMode="External"/><Relationship Id="rId49" Type="http://schemas.openxmlformats.org/officeDocument/2006/relationships/hyperlink" Target="http://localhost/OECDStat_Metadata/ShowMetadata.ashx?Dataset=LFS_D&amp;Coords=%5bSERIES%5d.%5bE%5d,%5bSEX%5d.%5bWOMEN%5d,%5bAGE%5d.%5b1564%5d,%5bFREQUENCY%5d.%5bA%5d,%5bCOUNTRY%5d.%5bESP%5d,%5bTIME%5d.%5b2008%5d&amp;ShowOnWeb=true" TargetMode="External"/><Relationship Id="rId114" Type="http://schemas.openxmlformats.org/officeDocument/2006/relationships/hyperlink" Target="http://localhost/OECDStat_Metadata/ShowMetadata.ashx?Dataset=LFS_D&amp;Coords=%5bCOUNTRY%5d.%5bGBR%5d&amp;ShowOnWeb=true&amp;Lang=en" TargetMode="External"/><Relationship Id="rId119" Type="http://schemas.openxmlformats.org/officeDocument/2006/relationships/hyperlink" Target="https://stats-3.oecd.org/" TargetMode="External"/><Relationship Id="rId44" Type="http://schemas.openxmlformats.org/officeDocument/2006/relationships/hyperlink" Target="http://localhost/OECDStat_Metadata/ShowMetadata.ashx?Dataset=LFS_D&amp;Coords=%5bCOUNTRY%5d.%5bSVK%5d&amp;ShowOnWeb=true&amp;Lang=en" TargetMode="External"/><Relationship Id="rId60" Type="http://schemas.openxmlformats.org/officeDocument/2006/relationships/hyperlink" Target="http://localhost/OECDStat_Metadata/ShowMetadata.ashx?Dataset=LFS_D&amp;Coords=%5bCOUNTRY%5d.%5bRUS%5d&amp;ShowOnWeb=true&amp;Lang=en" TargetMode="External"/><Relationship Id="rId65" Type="http://schemas.openxmlformats.org/officeDocument/2006/relationships/hyperlink" Target="http://localhost/OECDStat_Metadata/ShowMetadata.ashx?Dataset=LFS_D&amp;Coords=%5bSERIES%5d.%5bE%5d,%5bSEX%5d.%5bMW%5d,%5bAGE%5d.%5b1564%5d,%5bFREQUENCY%5d.%5bA%5d,%5bCOUNTRY%5d.%5bAUT%5d,%5bTIME%5d.%5b2000%5d&amp;ShowOnWeb=true" TargetMode="External"/><Relationship Id="rId81" Type="http://schemas.openxmlformats.org/officeDocument/2006/relationships/hyperlink" Target="http://localhost/OECDStat_Metadata/ShowMetadata.ashx?Dataset=LFS_D&amp;Coords=%5bCOUNTRY%5d.%5bHUN%5d&amp;ShowOnWeb=true&amp;Lang=en" TargetMode="External"/><Relationship Id="rId86" Type="http://schemas.openxmlformats.org/officeDocument/2006/relationships/hyperlink" Target="http://localhost/OECDStat_Metadata/ShowMetadata.ashx?Dataset=LFS_D&amp;Coords=%5bCOUNTRY%5d.%5bISR%5d&amp;ShowOnWeb=true&amp;Lang=en" TargetMode="External"/><Relationship Id="rId130" Type="http://schemas.openxmlformats.org/officeDocument/2006/relationships/hyperlink" Target="http://localhost/OECDStat_Metadata/ShowMetadata.ashx?Dataset=LFS_D&amp;Coords=%5bCOUNTRY%5d.%5bEST%5d&amp;ShowOnWeb=true&amp;Lang=en" TargetMode="External"/><Relationship Id="rId135" Type="http://schemas.openxmlformats.org/officeDocument/2006/relationships/hyperlink" Target="http://localhost/OECDStat_Metadata/ShowMetadata.ashx?Dataset=LFS_D&amp;Coords=%5bCOUNTRY%5d.%5bDEU%5d&amp;ShowOnWeb=true&amp;Lang=en" TargetMode="External"/><Relationship Id="rId151" Type="http://schemas.openxmlformats.org/officeDocument/2006/relationships/hyperlink" Target="http://localhost/OECDStat_Metadata/ShowMetadata.ashx?Dataset=LFS_D&amp;Coords=%5bCOUNTRY%5d.%5bLUX%5d&amp;ShowOnWeb=true&amp;Lang=en" TargetMode="External"/><Relationship Id="rId156" Type="http://schemas.openxmlformats.org/officeDocument/2006/relationships/hyperlink" Target="http://localhost/OECDStat_Metadata/ShowMetadata.ashx?Dataset=LFS_D&amp;Coords=%5bCOUNTRY%5d.%5bNLD%5d&amp;ShowOnWeb=true&amp;Lang=en" TargetMode="External"/><Relationship Id="rId177" Type="http://schemas.openxmlformats.org/officeDocument/2006/relationships/hyperlink" Target="http://localhost/OECDStat_Metadata/ShowMetadata.ashx?Dataset=LFS_D&amp;Coords=%5bSERIES%5d.%5bL%5d,%5bSEX%5d.%5bWOMEN%5d,%5bAGE%5d.%5b1564%5d,%5bFREQUENCY%5d.%5bA%5d,%5bCOUNTRY%5d.%5bUSA%5d,%5bTIME%5d.%5b2000%5d&amp;ShowOnWeb=true" TargetMode="External"/><Relationship Id="rId198" Type="http://schemas.openxmlformats.org/officeDocument/2006/relationships/hyperlink" Target="http://stats.oecd.org/OECDStat_Metadata/ShowMetadata.ashx?Dataset=LFS_D&amp;Coords=%5bSERIES%5d.%5bL%5d,%5bSEX%5d.%5bMW%5d,%5bAGE%5d.%5b1564%5d,%5bFREQUENCY%5d.%5bA%5d,%5bCOUNTRY%5d.%5bSVK%5d,%5bTIME%5d.%5b2002%5d&amp;ShowOnWeb=true" TargetMode="External"/><Relationship Id="rId172" Type="http://schemas.openxmlformats.org/officeDocument/2006/relationships/hyperlink" Target="http://localhost/OECDStat_Metadata/ShowMetadata.ashx?Dataset=LFS_D&amp;Coords=%5bCOUNTRY%5d.%5bCHE%5d&amp;ShowOnWeb=true&amp;Lang=en" TargetMode="External"/><Relationship Id="rId193" Type="http://schemas.openxmlformats.org/officeDocument/2006/relationships/hyperlink" Target="http://stats.oecd.org/OECDStat_Metadata/ShowMetadata.ashx?Dataset=LFS_D&amp;Coords=%5bSERIES%5d.%5bL%5d,%5bSEX%5d.%5bMW%5d,%5bAGE%5d.%5b1564%5d,%5bFREQUENCY%5d.%5bA%5d,%5bCOUNTRY%5d.%5bLUX%5d,%5bTIME%5d.%5b2002%5d&amp;ShowOnWeb=true" TargetMode="External"/><Relationship Id="rId202" Type="http://schemas.openxmlformats.org/officeDocument/2006/relationships/hyperlink" Target="http://stats.oecd.org/OECDStat_Metadata/ShowMetadata.ashx?Dataset=LFS_D&amp;Coords=%5bSERIES%5d.%5bL%5d,%5bSEX%5d.%5bMW%5d,%5bAGE%5d.%5b1564%5d,%5bFREQUENCY%5d.%5bA%5d,%5bCOUNTRY%5d.%5bESP%5d,%5bTIME%5d.%5b2009%5d&amp;ShowOnWeb=true" TargetMode="External"/><Relationship Id="rId207" Type="http://schemas.openxmlformats.org/officeDocument/2006/relationships/hyperlink" Target="http://localhost/OECDStat_Metadata/ShowMetadata.ashx?Dataset=LFS_D&amp;Coords=%5bSERIES%5d.%5bE%5d,%5bSEX%5d.%5bMW%5d,%5bAGE%5d.%5b1564%5d,%5bFREQUENCY%5d.%5bA%5d,%5bCOUNTRY%5d.%5bLUX%5d,%5bTIME%5d.%5b2002%5d&amp;ShowOnWeb=true" TargetMode="External"/><Relationship Id="rId13" Type="http://schemas.openxmlformats.org/officeDocument/2006/relationships/hyperlink" Target="http://localhost/OECDStat_Metadata/ShowMetadata.ashx?Dataset=LFS_D&amp;Coords=%5bCOUNTRY%5d.%5bFIN%5d&amp;ShowOnWeb=true&amp;Lang=en" TargetMode="External"/><Relationship Id="rId18" Type="http://schemas.openxmlformats.org/officeDocument/2006/relationships/hyperlink" Target="http://localhost/OECDStat_Metadata/ShowMetadata.ashx?Dataset=LFS_D&amp;Coords=%5bSERIES%5d.%5bE%5d,%5bSEX%5d.%5bWOMEN%5d,%5bAGE%5d.%5b1564%5d,%5bFREQUENCY%5d.%5bA%5d,%5bCOUNTRY%5d.%5bDEU%5d,%5bTIME%5d.%5b2010%5d&amp;ShowOnWeb=true" TargetMode="External"/><Relationship Id="rId39" Type="http://schemas.openxmlformats.org/officeDocument/2006/relationships/hyperlink" Target="http://localhost/OECDStat_Metadata/ShowMetadata.ashx?Dataset=LFS_D&amp;Coords=%5bCOUNTRY%5d.%5bNOR%5d&amp;ShowOnWeb=true&amp;Lang=en" TargetMode="External"/><Relationship Id="rId109" Type="http://schemas.openxmlformats.org/officeDocument/2006/relationships/hyperlink" Target="http://localhost/OECDStat_Metadata/ShowMetadata.ashx?Dataset=LFS_D&amp;Coords=%5bCOUNTRY%5d.%5bSWE%5d&amp;ShowOnWeb=true&amp;Lang=en" TargetMode="External"/><Relationship Id="rId34" Type="http://schemas.openxmlformats.org/officeDocument/2006/relationships/hyperlink" Target="http://localhost/OECDStat_Metadata/ShowMetadata.ashx?Dataset=LFS_D&amp;Coords=%5bSERIES%5d.%5bE%5d,%5bSEX%5d.%5bWOMEN%5d,%5bAGE%5d.%5b1564%5d,%5bFREQUENCY%5d.%5bA%5d,%5bCOUNTRY%5d.%5bLUX%5d,%5bTIME%5d.%5b2003%5d&amp;ShowOnWeb=true" TargetMode="External"/><Relationship Id="rId50" Type="http://schemas.openxmlformats.org/officeDocument/2006/relationships/hyperlink" Target="http://localhost/OECDStat_Metadata/ShowMetadata.ashx?Dataset=LFS_D&amp;Coords=%5bSERIES%5d.%5bE%5d,%5bSEX%5d.%5bWOMEN%5d,%5bAGE%5d.%5b1564%5d,%5bFREQUENCY%5d.%5bA%5d,%5bCOUNTRY%5d.%5bESP%5d,%5bTIME%5d.%5b2009%5d&amp;ShowOnWeb=true" TargetMode="External"/><Relationship Id="rId55" Type="http://schemas.openxmlformats.org/officeDocument/2006/relationships/hyperlink" Target="http://localhost/OECDStat_Metadata/ShowMetadata.ashx?Dataset=LFS_D&amp;Coords=%5bSERIES%5d.%5bE%5d,%5bSEX%5d.%5bWOMEN%5d,%5bAGE%5d.%5b1564%5d,%5bFREQUENCY%5d.%5bA%5d,%5bCOUNTRY%5d.%5bTUR%5d,%5bTIME%5d.%5b2000%5d&amp;ShowOnWeb=true" TargetMode="External"/><Relationship Id="rId76" Type="http://schemas.openxmlformats.org/officeDocument/2006/relationships/hyperlink" Target="http://localhost/OECDStat_Metadata/ShowMetadata.ashx?Dataset=LFS_D&amp;Coords=%5bSERIES%5d.%5bE%5d,%5bSEX%5d.%5bMW%5d,%5bAGE%5d.%5b1564%5d,%5bFREQUENCY%5d.%5bA%5d,%5bCOUNTRY%5d.%5bFRA%5d,%5bTIME%5d.%5b2002%5d&amp;ShowOnWeb=true" TargetMode="External"/><Relationship Id="rId97" Type="http://schemas.openxmlformats.org/officeDocument/2006/relationships/hyperlink" Target="http://localhost/OECDStat_Metadata/ShowMetadata.ashx?Dataset=LFS_D&amp;Coords=%5bCOUNTRY%5d.%5bNOR%5d&amp;ShowOnWeb=true&amp;Lang=en" TargetMode="External"/><Relationship Id="rId104" Type="http://schemas.openxmlformats.org/officeDocument/2006/relationships/hyperlink" Target="http://localhost/OECDStat_Metadata/ShowMetadata.ashx?Dataset=LFS_D&amp;Coords=%5bCOUNTRY%5d.%5bESP%5d&amp;ShowOnWeb=true&amp;Lang=en" TargetMode="External"/><Relationship Id="rId120" Type="http://schemas.openxmlformats.org/officeDocument/2006/relationships/hyperlink" Target="http://localhost/OECDStat_Metadata/ShowMetadata.ashx?Dataset=LFS_D&amp;Coords=%5bCOUNTRY%5d.%5bAUS%5d&amp;ShowOnWeb=true&amp;Lang=en" TargetMode="External"/><Relationship Id="rId125" Type="http://schemas.openxmlformats.org/officeDocument/2006/relationships/hyperlink" Target="http://localhost/OECDStat_Metadata/ShowMetadata.ashx?Dataset=LFS_D&amp;Coords=%5bCOUNTRY%5d.%5bBEL%5d&amp;ShowOnWeb=true&amp;Lang=en" TargetMode="External"/><Relationship Id="rId141" Type="http://schemas.openxmlformats.org/officeDocument/2006/relationships/hyperlink" Target="http://localhost/OECDStat_Metadata/ShowMetadata.ashx?Dataset=LFS_D&amp;Coords=%5bCOUNTRY%5d.%5bISL%5d&amp;ShowOnWeb=true&amp;Lang=en" TargetMode="External"/><Relationship Id="rId146" Type="http://schemas.openxmlformats.org/officeDocument/2006/relationships/hyperlink" Target="http://localhost/OECDStat_Metadata/ShowMetadata.ashx?Dataset=LFS_D&amp;Coords=%5bSERIES%5d.%5bL%5d,%5bSEX%5d.%5bWOMEN%5d,%5bAGE%5d.%5b1564%5d,%5bFREQUENCY%5d.%5bA%5d,%5bCOUNTRY%5d.%5bITA%5d,%5bTIME%5d.%5b2003%5d&amp;ShowOnWeb=true" TargetMode="External"/><Relationship Id="rId167" Type="http://schemas.openxmlformats.org/officeDocument/2006/relationships/hyperlink" Target="http://localhost/OECDStat_Metadata/ShowMetadata.ashx?Dataset=LFS_D&amp;Coords=%5bSERIES%5d.%5bL%5d,%5bSEX%5d.%5bWOMEN%5d,%5bAGE%5d.%5b1564%5d,%5bFREQUENCY%5d.%5bA%5d,%5bCOUNTRY%5d.%5bESP%5d,%5bTIME%5d.%5b2004%5d&amp;ShowOnWeb=true" TargetMode="External"/><Relationship Id="rId188" Type="http://schemas.openxmlformats.org/officeDocument/2006/relationships/hyperlink" Target="http://stats.oecd.org/OECDStat_Metadata/ShowMetadata.ashx?Dataset=LFS_D&amp;Coords=%5bSERIES%5d.%5bL%5d,%5bSEX%5d.%5bMW%5d,%5bAGE%5d.%5b1564%5d,%5bFREQUENCY%5d.%5bA%5d,%5bCOUNTRY%5d.%5bHUN%5d,%5bTIME%5d.%5b2002%5d&amp;ShowOnWeb=true" TargetMode="External"/><Relationship Id="rId7" Type="http://schemas.openxmlformats.org/officeDocument/2006/relationships/hyperlink" Target="http://localhost/OECDStat_Metadata/ShowMetadata.ashx?Dataset=LFS_D&amp;Coords=%5bCOUNTRY%5d.%5bCAN%5d&amp;ShowOnWeb=true&amp;Lang=en" TargetMode="External"/><Relationship Id="rId71" Type="http://schemas.openxmlformats.org/officeDocument/2006/relationships/hyperlink" Target="http://localhost/OECDStat_Metadata/ShowMetadata.ashx?Dataset=LFS_D&amp;Coords=%5bCOUNTRY%5d.%5bDNK%5d&amp;ShowOnWeb=true&amp;Lang=en" TargetMode="External"/><Relationship Id="rId92" Type="http://schemas.openxmlformats.org/officeDocument/2006/relationships/hyperlink" Target="http://localhost/OECDStat_Metadata/ShowMetadata.ashx?Dataset=LFS_D&amp;Coords=%5bSERIES%5d.%5bE%5d,%5bSEX%5d.%5bMW%5d,%5bAGE%5d.%5b1564%5d,%5bFREQUENCY%5d.%5bA%5d,%5bCOUNTRY%5d.%5bKOR%5d,%5bTIME%5d.%5b2005%5d&amp;ShowOnWeb=true" TargetMode="External"/><Relationship Id="rId162" Type="http://schemas.openxmlformats.org/officeDocument/2006/relationships/hyperlink" Target="http://localhost/OECDStat_Metadata/ShowMetadata.ashx?Dataset=LFS_D&amp;Coords=%5bCOUNTRY%5d.%5bPRT%5d&amp;ShowOnWeb=true&amp;Lang=en" TargetMode="External"/><Relationship Id="rId183" Type="http://schemas.openxmlformats.org/officeDocument/2006/relationships/hyperlink" Target="http://stats.oecd.org/OECDStat_Metadata/ShowMetadata.ashx?Dataset=LFS_D&amp;Coords=%5bSERIES%5d.%5bL%5d,%5bSEX%5d.%5bMW%5d,%5bAGE%5d.%5b1564%5d,%5bFREQUENCY%5d.%5bA%5d,%5bCOUNTRY%5d.%5bAUT%5d,%5bTIME%5d.%5b2003%5d&amp;ShowOnWeb=true" TargetMode="External"/><Relationship Id="rId2" Type="http://schemas.openxmlformats.org/officeDocument/2006/relationships/hyperlink" Target="http://localhost/OECDStat_Metadata/ShowMetadata.ashx?Dataset=LFS_D&amp;Coords=%5bSERIES%5d.%5bE%5d,%5bSEX%5d.%5bWOMEN%5d,%5bAGE%5d.%5b1564%5d,%5bFREQUENCY%5d.%5bA%5d,%5bCOUNTRY%5d.%5bAUS%5d,%5bTIME%5d.%5b2001%5d&amp;ShowOnWeb=true" TargetMode="External"/><Relationship Id="rId29" Type="http://schemas.openxmlformats.org/officeDocument/2006/relationships/hyperlink" Target="http://localhost/OECDStat_Metadata/ShowMetadata.ashx?Dataset=LFS_D&amp;Coords=%5bCOUNTRY%5d.%5bJPN%5d&amp;ShowOnWeb=true&amp;Lang=en" TargetMode="External"/><Relationship Id="rId24" Type="http://schemas.openxmlformats.org/officeDocument/2006/relationships/hyperlink" Target="http://localhost/OECDStat_Metadata/ShowMetadata.ashx?Dataset=LFS_D&amp;Coords=%5bCOUNTRY%5d.%5bIRL%5d&amp;ShowOnWeb=true&amp;Lang=en" TargetMode="External"/><Relationship Id="rId40" Type="http://schemas.openxmlformats.org/officeDocument/2006/relationships/hyperlink" Target="http://localhost/OECDStat_Metadata/ShowMetadata.ashx?Dataset=LFS_D&amp;Coords=%5bCOUNTRY%5d.%5bPOL%5d&amp;ShowOnWeb=true&amp;Lang=en" TargetMode="External"/><Relationship Id="rId45" Type="http://schemas.openxmlformats.org/officeDocument/2006/relationships/hyperlink" Target="http://localhost/OECDStat_Metadata/ShowMetadata.ashx?Dataset=LFS_D&amp;Coords=%5bSERIES%5d.%5bE%5d,%5bSEX%5d.%5bWOMEN%5d,%5bAGE%5d.%5b1564%5d,%5bFREQUENCY%5d.%5bA%5d,%5bCOUNTRY%5d.%5bSVK%5d,%5bTIME%5d.%5b2002%5d&amp;ShowOnWeb=true" TargetMode="External"/><Relationship Id="rId66" Type="http://schemas.openxmlformats.org/officeDocument/2006/relationships/hyperlink" Target="http://localhost/OECDStat_Metadata/ShowMetadata.ashx?Dataset=LFS_D&amp;Coords=%5bSERIES%5d.%5bE%5d,%5bSEX%5d.%5bMW%5d,%5bAGE%5d.%5b1564%5d,%5bFREQUENCY%5d.%5bA%5d,%5bCOUNTRY%5d.%5bAUT%5d,%5bTIME%5d.%5b2003%5d&amp;ShowOnWeb=true" TargetMode="External"/><Relationship Id="rId87" Type="http://schemas.openxmlformats.org/officeDocument/2006/relationships/hyperlink" Target="http://localhost/OECDStat_Metadata/ShowMetadata.ashx?Dataset=LFS_D&amp;Coords=%5bCOUNTRY%5d.%5bITA%5d&amp;ShowOnWeb=true&amp;Lang=en" TargetMode="External"/><Relationship Id="rId110" Type="http://schemas.openxmlformats.org/officeDocument/2006/relationships/hyperlink" Target="http://localhost/OECDStat_Metadata/ShowMetadata.ashx?Dataset=LFS_D&amp;Coords=%5bSERIES%5d.%5bE%5d,%5bSEX%5d.%5bMW%5d,%5bAGE%5d.%5b1564%5d,%5bFREQUENCY%5d.%5bA%5d,%5bCOUNTRY%5d.%5bSWE%5d,%5bTIME%5d.%5b2004%5d&amp;ShowOnWeb=true" TargetMode="External"/><Relationship Id="rId115" Type="http://schemas.openxmlformats.org/officeDocument/2006/relationships/hyperlink" Target="http://localhost/OECDStat_Metadata/ShowMetadata.ashx?Dataset=LFS_D&amp;Coords=%5bCOUNTRY%5d.%5bUSA%5d&amp;ShowOnWeb=true&amp;Lang=en" TargetMode="External"/><Relationship Id="rId131" Type="http://schemas.openxmlformats.org/officeDocument/2006/relationships/hyperlink" Target="http://localhost/OECDStat_Metadata/ShowMetadata.ashx?Dataset=LFS_D&amp;Coords=%5bSERIES%5d.%5bL%5d,%5bSEX%5d.%5bWOMEN%5d,%5bAGE%5d.%5b1564%5d,%5bFREQUENCY%5d.%5bA%5d,%5bCOUNTRY%5d.%5bEST%5d,%5bTIME%5d.%5b2000%5d&amp;ShowOnWeb=true" TargetMode="External"/><Relationship Id="rId136" Type="http://schemas.openxmlformats.org/officeDocument/2006/relationships/hyperlink" Target="http://localhost/OECDStat_Metadata/ShowMetadata.ashx?Dataset=LFS_D&amp;Coords=%5bSERIES%5d.%5bL%5d,%5bSEX%5d.%5bWOMEN%5d,%5bAGE%5d.%5b1564%5d,%5bFREQUENCY%5d.%5bA%5d,%5bCOUNTRY%5d.%5bDEU%5d,%5bTIME%5d.%5b2004%5d&amp;ShowOnWeb=true" TargetMode="External"/><Relationship Id="rId157" Type="http://schemas.openxmlformats.org/officeDocument/2006/relationships/hyperlink" Target="http://localhost/OECDStat_Metadata/ShowMetadata.ashx?Dataset=LFS_D&amp;Coords=%5bCOUNTRY%5d.%5bNZL%5d&amp;ShowOnWeb=true&amp;Lang=en" TargetMode="External"/><Relationship Id="rId178" Type="http://schemas.openxmlformats.org/officeDocument/2006/relationships/hyperlink" Target="http://localhost/OECDStat_Metadata/ShowMetadata.ashx?Dataset=LFS_D&amp;Coords=%5bCOUNTRY%5d.%5bOECD%5d&amp;ShowOnWeb=true&amp;Lang=en" TargetMode="External"/><Relationship Id="rId61" Type="http://schemas.openxmlformats.org/officeDocument/2006/relationships/hyperlink" Target="https://stats-3.oecd.org/" TargetMode="External"/><Relationship Id="rId82" Type="http://schemas.openxmlformats.org/officeDocument/2006/relationships/hyperlink" Target="http://localhost/OECDStat_Metadata/ShowMetadata.ashx?Dataset=LFS_D&amp;Coords=%5bSERIES%5d.%5bE%5d,%5bSEX%5d.%5bMW%5d,%5bAGE%5d.%5b1564%5d,%5bFREQUENCY%5d.%5bA%5d,%5bCOUNTRY%5d.%5bHUN%5d,%5bTIME%5d.%5b2002%5d&amp;ShowOnWeb=true" TargetMode="External"/><Relationship Id="rId152" Type="http://schemas.openxmlformats.org/officeDocument/2006/relationships/hyperlink" Target="http://localhost/OECDStat_Metadata/ShowMetadata.ashx?Dataset=LFS_D&amp;Coords=%5bSERIES%5d.%5bL%5d,%5bSEX%5d.%5bWOMEN%5d,%5bAGE%5d.%5b1564%5d,%5bFREQUENCY%5d.%5bA%5d,%5bCOUNTRY%5d.%5bLUX%5d,%5bTIME%5d.%5b2002%5d&amp;ShowOnWeb=true" TargetMode="External"/><Relationship Id="rId173" Type="http://schemas.openxmlformats.org/officeDocument/2006/relationships/hyperlink" Target="http://localhost/OECDStat_Metadata/ShowMetadata.ashx?Dataset=LFS_D&amp;Coords=%5bCOUNTRY%5d.%5bTUR%5d&amp;ShowOnWeb=true&amp;Lang=en" TargetMode="External"/><Relationship Id="rId194" Type="http://schemas.openxmlformats.org/officeDocument/2006/relationships/hyperlink" Target="http://stats.oecd.org/OECDStat_Metadata/ShowMetadata.ashx?Dataset=LFS_D&amp;Coords=%5bSERIES%5d.%5bL%5d,%5bSEX%5d.%5bMW%5d,%5bAGE%5d.%5b1564%5d,%5bFREQUENCY%5d.%5bA%5d,%5bCOUNTRY%5d.%5bLUX%5d,%5bTIME%5d.%5b2003%5d&amp;ShowOnWeb=true" TargetMode="External"/><Relationship Id="rId199" Type="http://schemas.openxmlformats.org/officeDocument/2006/relationships/hyperlink" Target="http://stats.oecd.org/OECDStat_Metadata/ShowMetadata.ashx?Dataset=LFS_D&amp;Coords=%5bSERIES%5d.%5bL%5d,%5bSEX%5d.%5bMW%5d,%5bAGE%5d.%5b1564%5d,%5bFREQUENCY%5d.%5bA%5d,%5bCOUNTRY%5d.%5bESP%5d,%5bTIME%5d.%5b2000%5d&amp;ShowOnWeb=true" TargetMode="External"/><Relationship Id="rId203" Type="http://schemas.openxmlformats.org/officeDocument/2006/relationships/hyperlink" Target="http://stats.oecd.org/OECDStat_Metadata/ShowMetadata.ashx?Dataset=LFS_D&amp;Coords=%5bSERIES%5d.%5bL%5d,%5bSEX%5d.%5bMW%5d,%5bAGE%5d.%5b1564%5d,%5bFREQUENCY%5d.%5bA%5d,%5bCOUNTRY%5d.%5bSWE%5d,%5bTIME%5d.%5b2004%5d&amp;ShowOnWeb=true" TargetMode="External"/><Relationship Id="rId19" Type="http://schemas.openxmlformats.org/officeDocument/2006/relationships/hyperlink" Target="http://localhost/OECDStat_Metadata/ShowMetadata.ashx?Dataset=LFS_D&amp;Coords=%5bCOUNTRY%5d.%5bGRC%5d&amp;ShowOnWeb=true&amp;Lang=en" TargetMode="External"/><Relationship Id="rId14" Type="http://schemas.openxmlformats.org/officeDocument/2006/relationships/hyperlink" Target="http://localhost/OECDStat_Metadata/ShowMetadata.ashx?Dataset=LFS_D&amp;Coords=%5bCOUNTRY%5d.%5bFRA%5d&amp;ShowOnWeb=true&amp;Lang=en" TargetMode="External"/><Relationship Id="rId30" Type="http://schemas.openxmlformats.org/officeDocument/2006/relationships/hyperlink" Target="http://localhost/OECDStat_Metadata/ShowMetadata.ashx?Dataset=LFS_D&amp;Coords=%5bCOUNTRY%5d.%5bKOR%5d&amp;ShowOnWeb=true&amp;Lang=en" TargetMode="External"/><Relationship Id="rId35" Type="http://schemas.openxmlformats.org/officeDocument/2006/relationships/hyperlink" Target="http://localhost/OECDStat_Metadata/ShowMetadata.ashx?Dataset=LFS_D&amp;Coords=%5bCOUNTRY%5d.%5bMEX%5d&amp;ShowOnWeb=true&amp;Lang=en" TargetMode="External"/><Relationship Id="rId56" Type="http://schemas.openxmlformats.org/officeDocument/2006/relationships/hyperlink" Target="http://localhost/OECDStat_Metadata/ShowMetadata.ashx?Dataset=LFS_D&amp;Coords=%5bCOUNTRY%5d.%5bGBR%5d&amp;ShowOnWeb=true&amp;Lang=en" TargetMode="External"/><Relationship Id="rId77" Type="http://schemas.openxmlformats.org/officeDocument/2006/relationships/hyperlink" Target="http://localhost/OECDStat_Metadata/ShowMetadata.ashx?Dataset=LFS_D&amp;Coords=%5bCOUNTRY%5d.%5bDEU%5d&amp;ShowOnWeb=true&amp;Lang=en" TargetMode="External"/><Relationship Id="rId100" Type="http://schemas.openxmlformats.org/officeDocument/2006/relationships/hyperlink" Target="http://localhost/OECDStat_Metadata/ShowMetadata.ashx?Dataset=LFS_D&amp;Coords=%5bSERIES%5d.%5bE%5d,%5bSEX%5d.%5bMW%5d,%5bAGE%5d.%5b1564%5d,%5bFREQUENCY%5d.%5bA%5d,%5bCOUNTRY%5d.%5bPOL%5d,%5bTIME%5d.%5b2002%5d&amp;ShowOnWeb=true" TargetMode="External"/><Relationship Id="rId105" Type="http://schemas.openxmlformats.org/officeDocument/2006/relationships/hyperlink" Target="http://localhost/OECDStat_Metadata/ShowMetadata.ashx?Dataset=LFS_D&amp;Coords=%5bSERIES%5d.%5bE%5d,%5bSEX%5d.%5bMW%5d,%5bAGE%5d.%5b1564%5d,%5bFREQUENCY%5d.%5bA%5d,%5bCOUNTRY%5d.%5bESP%5d,%5bTIME%5d.%5b2000%5d&amp;ShowOnWeb=true" TargetMode="External"/><Relationship Id="rId126" Type="http://schemas.openxmlformats.org/officeDocument/2006/relationships/hyperlink" Target="http://localhost/OECDStat_Metadata/ShowMetadata.ashx?Dataset=LFS_D&amp;Coords=%5bCOUNTRY%5d.%5bCAN%5d&amp;ShowOnWeb=true&amp;Lang=en" TargetMode="External"/><Relationship Id="rId147" Type="http://schemas.openxmlformats.org/officeDocument/2006/relationships/hyperlink" Target="http://localhost/OECDStat_Metadata/ShowMetadata.ashx?Dataset=LFS_D&amp;Coords=%5bSERIES%5d.%5bL%5d,%5bSEX%5d.%5bWOMEN%5d,%5bAGE%5d.%5b1564%5d,%5bFREQUENCY%5d.%5bA%5d,%5bCOUNTRY%5d.%5bITA%5d,%5bTIME%5d.%5b2004%5d&amp;ShowOnWeb=true" TargetMode="External"/><Relationship Id="rId168" Type="http://schemas.openxmlformats.org/officeDocument/2006/relationships/hyperlink" Target="http://localhost/OECDStat_Metadata/ShowMetadata.ashx?Dataset=LFS_D&amp;Coords=%5bSERIES%5d.%5bL%5d,%5bSEX%5d.%5bWOMEN%5d,%5bAGE%5d.%5b1564%5d,%5bFREQUENCY%5d.%5bA%5d,%5bCOUNTRY%5d.%5bESP%5d,%5bTIME%5d.%5b2008%5d&amp;ShowOnWeb=true" TargetMode="External"/><Relationship Id="rId8" Type="http://schemas.openxmlformats.org/officeDocument/2006/relationships/hyperlink" Target="http://localhost/OECDStat_Metadata/ShowMetadata.ashx?Dataset=LFS_D&amp;Coords=%5bCOUNTRY%5d.%5bCHL%5d&amp;ShowOnWeb=true&amp;Lang=en" TargetMode="External"/><Relationship Id="rId51" Type="http://schemas.openxmlformats.org/officeDocument/2006/relationships/hyperlink" Target="http://localhost/OECDStat_Metadata/ShowMetadata.ashx?Dataset=LFS_D&amp;Coords=%5bCOUNTRY%5d.%5bSWE%5d&amp;ShowOnWeb=true&amp;Lang=en" TargetMode="External"/><Relationship Id="rId72" Type="http://schemas.openxmlformats.org/officeDocument/2006/relationships/hyperlink" Target="http://localhost/OECDStat_Metadata/ShowMetadata.ashx?Dataset=LFS_D&amp;Coords=%5bCOUNTRY%5d.%5bEST%5d&amp;ShowOnWeb=true&amp;Lang=en" TargetMode="External"/><Relationship Id="rId93" Type="http://schemas.openxmlformats.org/officeDocument/2006/relationships/hyperlink" Target="http://localhost/OECDStat_Metadata/ShowMetadata.ashx?Dataset=LFS_D&amp;Coords=%5bCOUNTRY%5d.%5bLUX%5d&amp;ShowOnWeb=true&amp;Lang=en" TargetMode="External"/><Relationship Id="rId98" Type="http://schemas.openxmlformats.org/officeDocument/2006/relationships/hyperlink" Target="http://localhost/OECDStat_Metadata/ShowMetadata.ashx?Dataset=LFS_D&amp;Coords=%5bCOUNTRY%5d.%5bPOL%5d&amp;ShowOnWeb=true&amp;Lang=en" TargetMode="External"/><Relationship Id="rId121" Type="http://schemas.openxmlformats.org/officeDocument/2006/relationships/hyperlink" Target="http://localhost/OECDStat_Metadata/ShowMetadata.ashx?Dataset=LFS_D&amp;Coords=%5bSERIES%5d.%5bL%5d,%5bSEX%5d.%5bWOMEN%5d,%5bAGE%5d.%5b1564%5d,%5bFREQUENCY%5d.%5bA%5d,%5bCOUNTRY%5d.%5bAUS%5d,%5bTIME%5d.%5b2001%5d&amp;ShowOnWeb=true" TargetMode="External"/><Relationship Id="rId142" Type="http://schemas.openxmlformats.org/officeDocument/2006/relationships/hyperlink" Target="http://localhost/OECDStat_Metadata/ShowMetadata.ashx?Dataset=LFS_D&amp;Coords=%5bSERIES%5d.%5bL%5d,%5bSEX%5d.%5bWOMEN%5d,%5bAGE%5d.%5b1564%5d,%5bFREQUENCY%5d.%5bA%5d,%5bCOUNTRY%5d.%5bISL%5d,%5bTIME%5d.%5b2003%5d&amp;ShowOnWeb=true" TargetMode="External"/><Relationship Id="rId163" Type="http://schemas.openxmlformats.org/officeDocument/2006/relationships/hyperlink" Target="http://localhost/OECDStat_Metadata/ShowMetadata.ashx?Dataset=LFS_D&amp;Coords=%5bCOUNTRY%5d.%5bSVK%5d&amp;ShowOnWeb=true&amp;Lang=en" TargetMode="External"/><Relationship Id="rId184" Type="http://schemas.openxmlformats.org/officeDocument/2006/relationships/hyperlink" Target="http://stats.oecd.org/OECDStat_Metadata/ShowMetadata.ashx?Dataset=LFS_D&amp;Coords=%5bSERIES%5d.%5bL%5d,%5bSEX%5d.%5bMW%5d,%5bAGE%5d.%5b1564%5d,%5bFREQUENCY%5d.%5bA%5d,%5bCOUNTRY%5d.%5bEST%5d,%5bTIME%5d.%5b2000%5d&amp;ShowOnWeb=true" TargetMode="External"/><Relationship Id="rId189" Type="http://schemas.openxmlformats.org/officeDocument/2006/relationships/hyperlink" Target="http://stats.oecd.org/OECDStat_Metadata/ShowMetadata.ashx?Dataset=LFS_D&amp;Coords=%5bSERIES%5d.%5bL%5d,%5bSEX%5d.%5bMW%5d,%5bAGE%5d.%5b1564%5d,%5bFREQUENCY%5d.%5bA%5d,%5bCOUNTRY%5d.%5bISL%5d,%5bTIME%5d.%5b2003%5d&amp;ShowOnWeb=true" TargetMode="External"/><Relationship Id="rId3" Type="http://schemas.openxmlformats.org/officeDocument/2006/relationships/hyperlink" Target="http://localhost/OECDStat_Metadata/ShowMetadata.ashx?Dataset=LFS_D&amp;Coords=%5bCOUNTRY%5d.%5bAUT%5d&amp;ShowOnWeb=true&amp;Lang=en" TargetMode="External"/><Relationship Id="rId25" Type="http://schemas.openxmlformats.org/officeDocument/2006/relationships/hyperlink" Target="http://localhost/OECDStat_Metadata/ShowMetadata.ashx?Dataset=LFS_D&amp;Coords=%5bCOUNTRY%5d.%5bISR%5d&amp;ShowOnWeb=true&amp;Lang=en" TargetMode="External"/><Relationship Id="rId46" Type="http://schemas.openxmlformats.org/officeDocument/2006/relationships/hyperlink" Target="http://localhost/OECDStat_Metadata/ShowMetadata.ashx?Dataset=LFS_D&amp;Coords=%5bCOUNTRY%5d.%5bESP%5d&amp;ShowOnWeb=true&amp;Lang=en" TargetMode="External"/><Relationship Id="rId67" Type="http://schemas.openxmlformats.org/officeDocument/2006/relationships/hyperlink" Target="http://localhost/OECDStat_Metadata/ShowMetadata.ashx?Dataset=LFS_D&amp;Coords=%5bCOUNTRY%5d.%5bBEL%5d&amp;ShowOnWeb=true&amp;Lang=en" TargetMode="External"/><Relationship Id="rId116" Type="http://schemas.openxmlformats.org/officeDocument/2006/relationships/hyperlink" Target="http://localhost/OECDStat_Metadata/ShowMetadata.ashx?Dataset=LFS_D&amp;Coords=%5bSERIES%5d.%5bE%5d,%5bSEX%5d.%5bMW%5d,%5bAGE%5d.%5b1564%5d,%5bFREQUENCY%5d.%5bA%5d,%5bCOUNTRY%5d.%5bUSA%5d,%5bTIME%5d.%5b2000%5d&amp;ShowOnWeb=true" TargetMode="External"/><Relationship Id="rId137" Type="http://schemas.openxmlformats.org/officeDocument/2006/relationships/hyperlink" Target="http://localhost/OECDStat_Metadata/ShowMetadata.ashx?Dataset=LFS_D&amp;Coords=%5bSERIES%5d.%5bL%5d,%5bSEX%5d.%5bWOMEN%5d,%5bAGE%5d.%5b1564%5d,%5bFREQUENCY%5d.%5bA%5d,%5bCOUNTRY%5d.%5bDEU%5d,%5bTIME%5d.%5b2010%5d&amp;ShowOnWeb=true" TargetMode="External"/><Relationship Id="rId158" Type="http://schemas.openxmlformats.org/officeDocument/2006/relationships/hyperlink" Target="http://localhost/OECDStat_Metadata/ShowMetadata.ashx?Dataset=LFS_D&amp;Coords=%5bCOUNTRY%5d.%5bNOR%5d&amp;ShowOnWeb=true&amp;Lang=en" TargetMode="External"/><Relationship Id="rId20" Type="http://schemas.openxmlformats.org/officeDocument/2006/relationships/hyperlink" Target="http://localhost/OECDStat_Metadata/ShowMetadata.ashx?Dataset=LFS_D&amp;Coords=%5bCOUNTRY%5d.%5bHUN%5d&amp;ShowOnWeb=true&amp;Lang=en" TargetMode="External"/><Relationship Id="rId41" Type="http://schemas.openxmlformats.org/officeDocument/2006/relationships/hyperlink" Target="http://localhost/OECDStat_Metadata/ShowMetadata.ashx?Dataset=LFS_D&amp;Coords=%5bSERIES%5d.%5bE%5d,%5bSEX%5d.%5bWOMEN%5d,%5bAGE%5d.%5b1564%5d,%5bFREQUENCY%5d.%5bA%5d,%5bCOUNTRY%5d.%5bPOL%5d,%5bTIME%5d.%5b2000%5d&amp;ShowOnWeb=true" TargetMode="External"/><Relationship Id="rId62" Type="http://schemas.openxmlformats.org/officeDocument/2006/relationships/hyperlink" Target="http://localhost/OECDStat_Metadata/ShowMetadata.ashx?Dataset=LFS_D&amp;Coords=%5bCOUNTRY%5d.%5bAUS%5d&amp;ShowOnWeb=true&amp;Lang=en" TargetMode="External"/><Relationship Id="rId83" Type="http://schemas.openxmlformats.org/officeDocument/2006/relationships/hyperlink" Target="http://localhost/OECDStat_Metadata/ShowMetadata.ashx?Dataset=LFS_D&amp;Coords=%5bCOUNTRY%5d.%5bISL%5d&amp;ShowOnWeb=true&amp;Lang=en" TargetMode="External"/><Relationship Id="rId88" Type="http://schemas.openxmlformats.org/officeDocument/2006/relationships/hyperlink" Target="http://localhost/OECDStat_Metadata/ShowMetadata.ashx?Dataset=LFS_D&amp;Coords=%5bSERIES%5d.%5bE%5d,%5bSEX%5d.%5bMW%5d,%5bAGE%5d.%5b1564%5d,%5bFREQUENCY%5d.%5bA%5d,%5bCOUNTRY%5d.%5bITA%5d,%5bTIME%5d.%5b2003%5d&amp;ShowOnWeb=true" TargetMode="External"/><Relationship Id="rId111" Type="http://schemas.openxmlformats.org/officeDocument/2006/relationships/hyperlink" Target="http://localhost/OECDStat_Metadata/ShowMetadata.ashx?Dataset=LFS_D&amp;Coords=%5bCOUNTRY%5d.%5bCHE%5d&amp;ShowOnWeb=true&amp;Lang=en" TargetMode="External"/><Relationship Id="rId132" Type="http://schemas.openxmlformats.org/officeDocument/2006/relationships/hyperlink" Target="http://localhost/OECDStat_Metadata/ShowMetadata.ashx?Dataset=LFS_D&amp;Coords=%5bCOUNTRY%5d.%5bFIN%5d&amp;ShowOnWeb=true&amp;Lang=en" TargetMode="External"/><Relationship Id="rId153" Type="http://schemas.openxmlformats.org/officeDocument/2006/relationships/hyperlink" Target="http://localhost/OECDStat_Metadata/ShowMetadata.ashx?Dataset=LFS_D&amp;Coords=%5bSERIES%5d.%5bL%5d,%5bSEX%5d.%5bWOMEN%5d,%5bAGE%5d.%5b1564%5d,%5bFREQUENCY%5d.%5bA%5d,%5bCOUNTRY%5d.%5bLUX%5d,%5bTIME%5d.%5b2003%5d&amp;ShowOnWeb=true" TargetMode="External"/><Relationship Id="rId174" Type="http://schemas.openxmlformats.org/officeDocument/2006/relationships/hyperlink" Target="http://localhost/OECDStat_Metadata/ShowMetadata.ashx?Dataset=LFS_D&amp;Coords=%5bSERIES%5d.%5bL%5d,%5bSEX%5d.%5bWOMEN%5d,%5bAGE%5d.%5b1564%5d,%5bFREQUENCY%5d.%5bA%5d,%5bCOUNTRY%5d.%5bTUR%5d,%5bTIME%5d.%5b2000%5d&amp;ShowOnWeb=true" TargetMode="External"/><Relationship Id="rId179" Type="http://schemas.openxmlformats.org/officeDocument/2006/relationships/hyperlink" Target="http://localhost/OECDStat_Metadata/ShowMetadata.ashx?Dataset=LFS_D&amp;Coords=%5bCOUNTRY%5d.%5bRUS%5d&amp;ShowOnWeb=true&amp;Lang=en" TargetMode="External"/><Relationship Id="rId195" Type="http://schemas.openxmlformats.org/officeDocument/2006/relationships/hyperlink" Target="http://stats.oecd.org/OECDStat_Metadata/ShowMetadata.ashx?Dataset=LFS_D&amp;Coords=%5bSERIES%5d.%5bL%5d,%5bSEX%5d.%5bMW%5d,%5bAGE%5d.%5b1564%5d,%5bFREQUENCY%5d.%5bA%5d,%5bCOUNTRY%5d.%5bMEX%5d,%5bTIME%5d.%5b2000%5d&amp;ShowOnWeb=true" TargetMode="External"/><Relationship Id="rId190" Type="http://schemas.openxmlformats.org/officeDocument/2006/relationships/hyperlink" Target="http://stats.oecd.org/OECDStat_Metadata/ShowMetadata.ashx?Dataset=LFS_D&amp;Coords=%5bSERIES%5d.%5bL%5d,%5bSEX%5d.%5bMW%5d,%5bAGE%5d.%5b1564%5d,%5bFREQUENCY%5d.%5bA%5d,%5bCOUNTRY%5d.%5bITA%5d,%5bTIME%5d.%5b2003%5d&amp;ShowOnWeb=true" TargetMode="External"/><Relationship Id="rId204" Type="http://schemas.openxmlformats.org/officeDocument/2006/relationships/hyperlink" Target="http://stats.oecd.org/OECDStat_Metadata/ShowMetadata.ashx?Dataset=LFS_D&amp;Coords=%5bSERIES%5d.%5bL%5d,%5bSEX%5d.%5bMW%5d,%5bAGE%5d.%5b1564%5d,%5bFREQUENCY%5d.%5bA%5d,%5bCOUNTRY%5d.%5bTUR%5d,%5bTIME%5d.%5b2000%5d&amp;ShowOnWeb=true" TargetMode="External"/><Relationship Id="rId15" Type="http://schemas.openxmlformats.org/officeDocument/2006/relationships/hyperlink" Target="http://localhost/OECDStat_Metadata/ShowMetadata.ashx?Dataset=LFS_D&amp;Coords=%5bSERIES%5d.%5bE%5d,%5bSEX%5d.%5bWOMEN%5d,%5bAGE%5d.%5b1564%5d,%5bFREQUENCY%5d.%5bA%5d,%5bCOUNTRY%5d.%5bFRA%5d,%5bTIME%5d.%5b2002%5d&amp;ShowOnWeb=true" TargetMode="External"/><Relationship Id="rId36" Type="http://schemas.openxmlformats.org/officeDocument/2006/relationships/hyperlink" Target="http://localhost/OECDStat_Metadata/ShowMetadata.ashx?Dataset=LFS_D&amp;Coords=%5bSERIES%5d.%5bE%5d,%5bSEX%5d.%5bWOMEN%5d,%5bAGE%5d.%5b1564%5d,%5bFREQUENCY%5d.%5bA%5d,%5bCOUNTRY%5d.%5bMEX%5d,%5bTIME%5d.%5b2000%5d&amp;ShowOnWeb=true" TargetMode="External"/><Relationship Id="rId57" Type="http://schemas.openxmlformats.org/officeDocument/2006/relationships/hyperlink" Target="http://localhost/OECDStat_Metadata/ShowMetadata.ashx?Dataset=LFS_D&amp;Coords=%5bCOUNTRY%5d.%5bUSA%5d&amp;ShowOnWeb=true&amp;Lang=en" TargetMode="External"/><Relationship Id="rId106" Type="http://schemas.openxmlformats.org/officeDocument/2006/relationships/hyperlink" Target="http://localhost/OECDStat_Metadata/ShowMetadata.ashx?Dataset=LFS_D&amp;Coords=%5bSERIES%5d.%5bE%5d,%5bSEX%5d.%5bMW%5d,%5bAGE%5d.%5b1564%5d,%5bFREQUENCY%5d.%5bA%5d,%5bCOUNTRY%5d.%5bESP%5d,%5bTIME%5d.%5b2004%5d&amp;ShowOnWeb=true" TargetMode="External"/><Relationship Id="rId127" Type="http://schemas.openxmlformats.org/officeDocument/2006/relationships/hyperlink" Target="http://localhost/OECDStat_Metadata/ShowMetadata.ashx?Dataset=LFS_D&amp;Coords=%5bCOUNTRY%5d.%5bCHL%5d&amp;ShowOnWeb=true&amp;Lang=en" TargetMode="External"/><Relationship Id="rId10" Type="http://schemas.openxmlformats.org/officeDocument/2006/relationships/hyperlink" Target="http://localhost/OECDStat_Metadata/ShowMetadata.ashx?Dataset=LFS_D&amp;Coords=%5bCOUNTRY%5d.%5bDNK%5d&amp;ShowOnWeb=true&amp;Lang=en" TargetMode="External"/><Relationship Id="rId31" Type="http://schemas.openxmlformats.org/officeDocument/2006/relationships/hyperlink" Target="http://localhost/OECDStat_Metadata/ShowMetadata.ashx?Dataset=LFS_D&amp;Coords=%5bSERIES%5d.%5bE%5d,%5bSEX%5d.%5bWOMEN%5d,%5bAGE%5d.%5b1564%5d,%5bFREQUENCY%5d.%5bA%5d,%5bCOUNTRY%5d.%5bKOR%5d,%5bTIME%5d.%5b2005%5d&amp;ShowOnWeb=true" TargetMode="External"/><Relationship Id="rId52" Type="http://schemas.openxmlformats.org/officeDocument/2006/relationships/hyperlink" Target="http://localhost/OECDStat_Metadata/ShowMetadata.ashx?Dataset=LFS_D&amp;Coords=%5bSERIES%5d.%5bE%5d,%5bSEX%5d.%5bWOMEN%5d,%5bAGE%5d.%5b1564%5d,%5bFREQUENCY%5d.%5bA%5d,%5bCOUNTRY%5d.%5bSWE%5d,%5bTIME%5d.%5b2004%5d&amp;ShowOnWeb=true" TargetMode="External"/><Relationship Id="rId73" Type="http://schemas.openxmlformats.org/officeDocument/2006/relationships/hyperlink" Target="http://localhost/OECDStat_Metadata/ShowMetadata.ashx?Dataset=LFS_D&amp;Coords=%5bSERIES%5d.%5bE%5d,%5bSEX%5d.%5bMW%5d,%5bAGE%5d.%5b1564%5d,%5bFREQUENCY%5d.%5bA%5d,%5bCOUNTRY%5d.%5bEST%5d,%5bTIME%5d.%5b2000%5d&amp;ShowOnWeb=true" TargetMode="External"/><Relationship Id="rId78" Type="http://schemas.openxmlformats.org/officeDocument/2006/relationships/hyperlink" Target="http://localhost/OECDStat_Metadata/ShowMetadata.ashx?Dataset=LFS_D&amp;Coords=%5bSERIES%5d.%5bE%5d,%5bSEX%5d.%5bMW%5d,%5bAGE%5d.%5b1564%5d,%5bFREQUENCY%5d.%5bA%5d,%5bCOUNTRY%5d.%5bDEU%5d,%5bTIME%5d.%5b2004%5d&amp;ShowOnWeb=true" TargetMode="External"/><Relationship Id="rId94" Type="http://schemas.openxmlformats.org/officeDocument/2006/relationships/hyperlink" Target="http://localhost/OECDStat_Metadata/ShowMetadata.ashx?Dataset=LFS_D&amp;Coords=%5bSERIES%5d.%5bE%5d,%5bSEX%5d.%5bMW%5d,%5bAGE%5d.%5b1564%5d,%5bFREQUENCY%5d.%5bA%5d,%5bCOUNTRY%5d.%5bMEX%5d,%5bTIME%5d.%5b2000%5d&amp;ShowOnWeb=true" TargetMode="External"/><Relationship Id="rId99" Type="http://schemas.openxmlformats.org/officeDocument/2006/relationships/hyperlink" Target="http://localhost/OECDStat_Metadata/ShowMetadata.ashx?Dataset=LFS_D&amp;Coords=%5bSERIES%5d.%5bE%5d,%5bSEX%5d.%5bMW%5d,%5bAGE%5d.%5b1564%5d,%5bFREQUENCY%5d.%5bA%5d,%5bCOUNTRY%5d.%5bPOL%5d,%5bTIME%5d.%5b2000%5d&amp;ShowOnWeb=true" TargetMode="External"/><Relationship Id="rId101" Type="http://schemas.openxmlformats.org/officeDocument/2006/relationships/hyperlink" Target="http://localhost/OECDStat_Metadata/ShowMetadata.ashx?Dataset=LFS_D&amp;Coords=%5bCOUNTRY%5d.%5bPRT%5d&amp;ShowOnWeb=true&amp;Lang=en" TargetMode="External"/><Relationship Id="rId122" Type="http://schemas.openxmlformats.org/officeDocument/2006/relationships/hyperlink" Target="http://localhost/OECDStat_Metadata/ShowMetadata.ashx?Dataset=LFS_D&amp;Coords=%5bCOUNTRY%5d.%5bAUT%5d&amp;ShowOnWeb=true&amp;Lang=en" TargetMode="External"/><Relationship Id="rId143" Type="http://schemas.openxmlformats.org/officeDocument/2006/relationships/hyperlink" Target="http://localhost/OECDStat_Metadata/ShowMetadata.ashx?Dataset=LFS_D&amp;Coords=%5bCOUNTRY%5d.%5bIRL%5d&amp;ShowOnWeb=true&amp;Lang=en" TargetMode="External"/><Relationship Id="rId148" Type="http://schemas.openxmlformats.org/officeDocument/2006/relationships/hyperlink" Target="http://localhost/OECDStat_Metadata/ShowMetadata.ashx?Dataset=LFS_D&amp;Coords=%5bCOUNTRY%5d.%5bJPN%5d&amp;ShowOnWeb=true&amp;Lang=en" TargetMode="External"/><Relationship Id="rId164" Type="http://schemas.openxmlformats.org/officeDocument/2006/relationships/hyperlink" Target="http://localhost/OECDStat_Metadata/ShowMetadata.ashx?Dataset=LFS_D&amp;Coords=%5bSERIES%5d.%5bL%5d,%5bSEX%5d.%5bWOMEN%5d,%5bAGE%5d.%5b1564%5d,%5bFREQUENCY%5d.%5bA%5d,%5bCOUNTRY%5d.%5bSVK%5d,%5bTIME%5d.%5b2002%5d&amp;ShowOnWeb=true" TargetMode="External"/><Relationship Id="rId169" Type="http://schemas.openxmlformats.org/officeDocument/2006/relationships/hyperlink" Target="http://localhost/OECDStat_Metadata/ShowMetadata.ashx?Dataset=LFS_D&amp;Coords=%5bSERIES%5d.%5bL%5d,%5bSEX%5d.%5bWOMEN%5d,%5bAGE%5d.%5b1564%5d,%5bFREQUENCY%5d.%5bA%5d,%5bCOUNTRY%5d.%5bESP%5d,%5bTIME%5d.%5b2009%5d&amp;ShowOnWeb=true" TargetMode="External"/><Relationship Id="rId185" Type="http://schemas.openxmlformats.org/officeDocument/2006/relationships/hyperlink" Target="http://stats.oecd.org/OECDStat_Metadata/ShowMetadata.ashx?Dataset=LFS_D&amp;Coords=%5bSERIES%5d.%5bL%5d,%5bSEX%5d.%5bMW%5d,%5bAGE%5d.%5b1564%5d,%5bFREQUENCY%5d.%5bA%5d,%5bCOUNTRY%5d.%5bFRA%5d,%5bTIME%5d.%5b2002%5d&amp;ShowOnWeb=true" TargetMode="External"/><Relationship Id="rId4" Type="http://schemas.openxmlformats.org/officeDocument/2006/relationships/hyperlink" Target="http://localhost/OECDStat_Metadata/ShowMetadata.ashx?Dataset=LFS_D&amp;Coords=%5bSERIES%5d.%5bE%5d,%5bSEX%5d.%5bWOMEN%5d,%5bAGE%5d.%5b1564%5d,%5bFREQUENCY%5d.%5bA%5d,%5bCOUNTRY%5d.%5bAUT%5d,%5bTIME%5d.%5b2000%5d&amp;ShowOnWeb=true" TargetMode="External"/><Relationship Id="rId9" Type="http://schemas.openxmlformats.org/officeDocument/2006/relationships/hyperlink" Target="http://localhost/OECDStat_Metadata/ShowMetadata.ashx?Dataset=LFS_D&amp;Coords=%5bCOUNTRY%5d.%5bCZE%5d&amp;ShowOnWeb=true&amp;Lang=en" TargetMode="External"/><Relationship Id="rId180" Type="http://schemas.openxmlformats.org/officeDocument/2006/relationships/hyperlink" Target="https://stats-3.oecd.org/" TargetMode="External"/><Relationship Id="rId26" Type="http://schemas.openxmlformats.org/officeDocument/2006/relationships/hyperlink" Target="http://localhost/OECDStat_Metadata/ShowMetadata.ashx?Dataset=LFS_D&amp;Coords=%5bCOUNTRY%5d.%5bITA%5d&amp;ShowOnWeb=true&amp;Lang=en" TargetMode="External"/><Relationship Id="rId47" Type="http://schemas.openxmlformats.org/officeDocument/2006/relationships/hyperlink" Target="http://localhost/OECDStat_Metadata/ShowMetadata.ashx?Dataset=LFS_D&amp;Coords=%5bSERIES%5d.%5bE%5d,%5bSEX%5d.%5bWOMEN%5d,%5bAGE%5d.%5b1564%5d,%5bFREQUENCY%5d.%5bA%5d,%5bCOUNTRY%5d.%5bESP%5d,%5bTIME%5d.%5b2000%5d&amp;ShowOnWeb=true" TargetMode="External"/><Relationship Id="rId68" Type="http://schemas.openxmlformats.org/officeDocument/2006/relationships/hyperlink" Target="http://localhost/OECDStat_Metadata/ShowMetadata.ashx?Dataset=LFS_D&amp;Coords=%5bCOUNTRY%5d.%5bCAN%5d&amp;ShowOnWeb=true&amp;Lang=en" TargetMode="External"/><Relationship Id="rId89" Type="http://schemas.openxmlformats.org/officeDocument/2006/relationships/hyperlink" Target="http://localhost/OECDStat_Metadata/ShowMetadata.ashx?Dataset=LFS_D&amp;Coords=%5bSERIES%5d.%5bE%5d,%5bSEX%5d.%5bMW%5d,%5bAGE%5d.%5b1564%5d,%5bFREQUENCY%5d.%5bA%5d,%5bCOUNTRY%5d.%5bITA%5d,%5bTIME%5d.%5b2004%5d&amp;ShowOnWeb=true" TargetMode="External"/><Relationship Id="rId112" Type="http://schemas.openxmlformats.org/officeDocument/2006/relationships/hyperlink" Target="http://localhost/OECDStat_Metadata/ShowMetadata.ashx?Dataset=LFS_D&amp;Coords=%5bCOUNTRY%5d.%5bTUR%5d&amp;ShowOnWeb=true&amp;Lang=en" TargetMode="External"/><Relationship Id="rId133" Type="http://schemas.openxmlformats.org/officeDocument/2006/relationships/hyperlink" Target="http://localhost/OECDStat_Metadata/ShowMetadata.ashx?Dataset=LFS_D&amp;Coords=%5bCOUNTRY%5d.%5bFRA%5d&amp;ShowOnWeb=true&amp;Lang=en" TargetMode="External"/><Relationship Id="rId154" Type="http://schemas.openxmlformats.org/officeDocument/2006/relationships/hyperlink" Target="http://localhost/OECDStat_Metadata/ShowMetadata.ashx?Dataset=LFS_D&amp;Coords=%5bCOUNTRY%5d.%5bMEX%5d&amp;ShowOnWeb=true&amp;Lang=en" TargetMode="External"/><Relationship Id="rId175" Type="http://schemas.openxmlformats.org/officeDocument/2006/relationships/hyperlink" Target="http://localhost/OECDStat_Metadata/ShowMetadata.ashx?Dataset=LFS_D&amp;Coords=%5bCOUNTRY%5d.%5bGBR%5d&amp;ShowOnWeb=true&amp;Lang=en" TargetMode="External"/><Relationship Id="rId196" Type="http://schemas.openxmlformats.org/officeDocument/2006/relationships/hyperlink" Target="http://stats.oecd.org/OECDStat_Metadata/ShowMetadata.ashx?Dataset=LFS_D&amp;Coords=%5bSERIES%5d.%5bL%5d,%5bSEX%5d.%5bMW%5d,%5bAGE%5d.%5b1564%5d,%5bFREQUENCY%5d.%5bA%5d,%5bCOUNTRY%5d.%5bPOL%5d,%5bTIME%5d.%5b2000%5d&amp;ShowOnWeb=true" TargetMode="External"/><Relationship Id="rId200" Type="http://schemas.openxmlformats.org/officeDocument/2006/relationships/hyperlink" Target="http://stats.oecd.org/OECDStat_Metadata/ShowMetadata.ashx?Dataset=LFS_D&amp;Coords=%5bSERIES%5d.%5bL%5d,%5bSEX%5d.%5bMW%5d,%5bAGE%5d.%5b1564%5d,%5bFREQUENCY%5d.%5bA%5d,%5bCOUNTRY%5d.%5bESP%5d,%5bTIME%5d.%5b2004%5d&amp;ShowOnWeb=true" TargetMode="External"/></Relationships>
</file>

<file path=xl/worksheets/_rels/sheet55.xml.rels><?xml version="1.0" encoding="UTF-8" standalone="yes"?>
<Relationships xmlns="http://schemas.openxmlformats.org/package/2006/relationships"><Relationship Id="rId2" Type="http://schemas.openxmlformats.org/officeDocument/2006/relationships/hyperlink" Target="http://oe.cd/disclaimer" TargetMode="External"/><Relationship Id="rId1" Type="http://schemas.openxmlformats.org/officeDocument/2006/relationships/hyperlink" Target="http://dx.doi.org/10.1787/health_glance-2017-en" TargetMode="External"/></Relationships>
</file>

<file path=xl/worksheets/_rels/sheet57.xml.rels><?xml version="1.0" encoding="UTF-8" standalone="yes"?>
<Relationships xmlns="http://schemas.openxmlformats.org/package/2006/relationships"><Relationship Id="rId26" Type="http://schemas.openxmlformats.org/officeDocument/2006/relationships/hyperlink" Target="http://stats.oecd.org/OECDStat_Metadata/ShowMetadata.ashx?Dataset=SHA&amp;Coords=%5bLOCATION%5d.%5bFIN%5d&amp;ShowOnWeb=true&amp;Lang=en" TargetMode="External"/><Relationship Id="rId117" Type="http://schemas.openxmlformats.org/officeDocument/2006/relationships/hyperlink" Target="http://stats.oecd.org/OECDStat_Metadata/ShowMetadata.ashx?Dataset=SHA&amp;Coords=%5b%5bHF%5d.%5bHF2HF3%5d%2c%5bHC%5d.%5bHCTOT%5d%2c%5bHP%5d.%5bHPTOT%5d%2c%5bMEASURE%5d.%5bPARPIB%5d%2c%5bLOCATION%5d.%5bITA%5d%5d&amp;ShowOnWeb=true&amp;Lang=en" TargetMode="External"/><Relationship Id="rId21" Type="http://schemas.openxmlformats.org/officeDocument/2006/relationships/hyperlink" Target="http://stats.oecd.org/OECDStat_Metadata/ShowMetadata.ashx?Dataset=SHA&amp;Coords=%5b%5bHF%5d.%5bHFTOT%5d%2c%5bHC%5d.%5bHCTOT%5d%2c%5bHP%5d.%5bHPTOT%5d%2c%5bMEASURE%5d.%5bPARPIB%5d%2c%5bLOCATION%5d.%5bCZE%5d%5d&amp;ShowOnWeb=true&amp;Lang=en" TargetMode="External"/><Relationship Id="rId42" Type="http://schemas.openxmlformats.org/officeDocument/2006/relationships/hyperlink" Target="http://stats.oecd.org/OECDStat_Metadata/ShowMetadata.ashx?Dataset=SHA&amp;Coords=%5bLOCATION%5d.%5bITA%5d&amp;ShowOnWeb=true&amp;Lang=en" TargetMode="External"/><Relationship Id="rId47" Type="http://schemas.openxmlformats.org/officeDocument/2006/relationships/hyperlink" Target="http://stats.oecd.org/OECDStat_Metadata/ShowMetadata.ashx?Dataset=SHA&amp;Coords=%5b%5bHF%5d.%5bHFTOT%5d%2c%5bHC%5d.%5bHCTOT%5d%2c%5bHP%5d.%5bHPTOT%5d%2c%5bMEASURE%5d.%5bPARPIB%5d%2c%5bLOCATION%5d.%5bKOR%5d%5d&amp;ShowOnWeb=true&amp;Lang=en" TargetMode="External"/><Relationship Id="rId63" Type="http://schemas.openxmlformats.org/officeDocument/2006/relationships/hyperlink" Target="http://stats.oecd.org/OECDStat_Metadata/ShowMetadata.ashx?Dataset=SHA&amp;Coords=%5b%5bHF%5d.%5bHFTOT%5d%2c%5bHC%5d.%5bHCTOT%5d%2c%5bHP%5d.%5bHPTOT%5d%2c%5bMEASURE%5d.%5bPARPIB%5d%2c%5bLOCATION%5d.%5bPOL%5d%5d&amp;ShowOnWeb=true&amp;Lang=en" TargetMode="External"/><Relationship Id="rId68" Type="http://schemas.openxmlformats.org/officeDocument/2006/relationships/hyperlink" Target="http://stats.oecd.org/OECDStat_Metadata/ShowMetadata.ashx?Dataset=SHA&amp;Coords=%5bLOCATION%5d.%5bSVN%5d&amp;ShowOnWeb=true&amp;Lang=en" TargetMode="External"/><Relationship Id="rId84" Type="http://schemas.openxmlformats.org/officeDocument/2006/relationships/hyperlink" Target="http://stats.oecd.org/OECDStat_Metadata/ShowMetadata.ashx?Dataset=SHA&amp;Coords=%5bLOCATION%5d.%5bAUS%5d&amp;ShowOnWeb=true&amp;Lang=en" TargetMode="External"/><Relationship Id="rId89" Type="http://schemas.openxmlformats.org/officeDocument/2006/relationships/hyperlink" Target="http://stats.oecd.org/OECDStat_Metadata/ShowMetadata.ashx?Dataset=SHA&amp;Coords=%5b%5bHF%5d.%5bHF2HF3%5d%2c%5bHC%5d.%5bHCTOT%5d%2c%5bHP%5d.%5bHPTOT%5d%2c%5bMEASURE%5d.%5bPARPIB%5d%2c%5bLOCATION%5d.%5bBEL%5d%5d&amp;ShowOnWeb=true&amp;Lang=en" TargetMode="External"/><Relationship Id="rId112" Type="http://schemas.openxmlformats.org/officeDocument/2006/relationships/hyperlink" Target="http://stats.oecd.org/OECDStat_Metadata/ShowMetadata.ashx?Dataset=SHA&amp;Coords=%5bLOCATION%5d.%5bIRL%5d&amp;ShowOnWeb=true&amp;Lang=en" TargetMode="External"/><Relationship Id="rId133" Type="http://schemas.openxmlformats.org/officeDocument/2006/relationships/hyperlink" Target="http://stats.oecd.org/OECDStat_Metadata/ShowMetadata.ashx?Dataset=SHA&amp;Coords=%5b%5bHF%5d.%5bHF2HF3%5d%2c%5bHC%5d.%5bHCTOT%5d%2c%5bHP%5d.%5bHPTOT%5d%2c%5bMEASURE%5d.%5bPARPIB%5d%2c%5bLOCATION%5d.%5bNZL%5d%5d&amp;ShowOnWeb=true&amp;Lang=en" TargetMode="External"/><Relationship Id="rId138" Type="http://schemas.openxmlformats.org/officeDocument/2006/relationships/hyperlink" Target="http://stats.oecd.org/OECDStat_Metadata/ShowMetadata.ashx?Dataset=SHA&amp;Coords=%5bLOCATION%5d.%5bPRT%5d&amp;ShowOnWeb=true&amp;Lang=en" TargetMode="External"/><Relationship Id="rId154" Type="http://schemas.openxmlformats.org/officeDocument/2006/relationships/hyperlink" Target="http://stats.oecd.org/OECDStat_Metadata/ShowMetadata.ashx?Dataset=SHA&amp;Coords=%5bLOCATION%5d.%5bUSA%5d&amp;ShowOnWeb=true&amp;Lang=en" TargetMode="External"/><Relationship Id="rId159" Type="http://schemas.openxmlformats.org/officeDocument/2006/relationships/printerSettings" Target="../printerSettings/printerSettings24.bin"/><Relationship Id="rId16" Type="http://schemas.openxmlformats.org/officeDocument/2006/relationships/hyperlink" Target="http://stats.oecd.org/OECDStat_Metadata/ShowMetadata.ashx?Dataset=SHA&amp;Coords=%5bLOCATION%5d.%5bCAN%5d&amp;ShowOnWeb=true&amp;Lang=en" TargetMode="External"/><Relationship Id="rId107" Type="http://schemas.openxmlformats.org/officeDocument/2006/relationships/hyperlink" Target="http://stats.oecd.org/OECDStat_Metadata/ShowMetadata.ashx?Dataset=SHA&amp;Coords=%5b%5bHF%5d.%5bHF2HF3%5d%2c%5bHC%5d.%5bHCTOT%5d%2c%5bHP%5d.%5bHPTOT%5d%2c%5bMEASURE%5d.%5bPARPIB%5d%2c%5bLOCATION%5d.%5bGRC%5d%5d&amp;ShowOnWeb=true&amp;Lang=en" TargetMode="External"/><Relationship Id="rId11" Type="http://schemas.openxmlformats.org/officeDocument/2006/relationships/hyperlink" Target="http://stats.oecd.org/OECDStat_Metadata/ShowMetadata.ashx?Dataset=SHA&amp;Coords=%5b%5bHF%5d.%5bHFTOT%5d%2c%5bHC%5d.%5bHCTOT%5d%2c%5bHP%5d.%5bHPTOT%5d%2c%5bMEASURE%5d.%5bPARPIB%5d%2c%5bLOCATION%5d.%5bAUS%5d%5d&amp;ShowOnWeb=true&amp;Lang=en" TargetMode="External"/><Relationship Id="rId32" Type="http://schemas.openxmlformats.org/officeDocument/2006/relationships/hyperlink" Target="http://stats.oecd.org/OECDStat_Metadata/ShowMetadata.ashx?Dataset=SHA&amp;Coords=%5bLOCATION%5d.%5bGRC%5d&amp;ShowOnWeb=true&amp;Lang=en" TargetMode="External"/><Relationship Id="rId37" Type="http://schemas.openxmlformats.org/officeDocument/2006/relationships/hyperlink" Target="http://stats.oecd.org/OECDStat_Metadata/ShowMetadata.ashx?Dataset=SHA&amp;Coords=%5b%5bHF%5d.%5bHFTOT%5d%2c%5bHC%5d.%5bHCTOT%5d%2c%5bHP%5d.%5bHPTOT%5d%2c%5bMEASURE%5d.%5bPARPIB%5d%2c%5bLOCATION%5d.%5bISL%5d%5d&amp;ShowOnWeb=true&amp;Lang=en" TargetMode="External"/><Relationship Id="rId53" Type="http://schemas.openxmlformats.org/officeDocument/2006/relationships/hyperlink" Target="http://stats.oecd.org/OECDStat_Metadata/ShowMetadata.ashx?Dataset=SHA&amp;Coords=%5b%5bHF%5d.%5bHFTOT%5d%2c%5bHC%5d.%5bHCTOT%5d%2c%5bHP%5d.%5bHPTOT%5d%2c%5bMEASURE%5d.%5bPARPIB%5d%2c%5bLOCATION%5d.%5bLUX%5d%5d&amp;ShowOnWeb=true&amp;Lang=en" TargetMode="External"/><Relationship Id="rId58" Type="http://schemas.openxmlformats.org/officeDocument/2006/relationships/hyperlink" Target="http://stats.oecd.org/OECDStat_Metadata/ShowMetadata.ashx?Dataset=SHA&amp;Coords=%5bLOCATION%5d.%5bNZL%5d&amp;ShowOnWeb=true&amp;Lang=en" TargetMode="External"/><Relationship Id="rId74" Type="http://schemas.openxmlformats.org/officeDocument/2006/relationships/hyperlink" Target="http://stats.oecd.org/OECDStat_Metadata/ShowMetadata.ashx?Dataset=SHA&amp;Coords=%5bLOCATION%5d.%5bCHE%5d&amp;ShowOnWeb=true&amp;Lang=en" TargetMode="External"/><Relationship Id="rId79" Type="http://schemas.openxmlformats.org/officeDocument/2006/relationships/hyperlink" Target="http://stats.oecd.org/OECDStat_Metadata/ShowMetadata.ashx?Dataset=SHA&amp;Coords=%5b%5bHF%5d.%5bHFTOT%5d%2c%5bHC%5d.%5bHCTOT%5d%2c%5bHP%5d.%5bHPTOT%5d%2c%5bMEASURE%5d.%5bPARPIB%5d%2c%5bLOCATION%5d.%5bGBR%5d%5d&amp;ShowOnWeb=true&amp;Lang=en" TargetMode="External"/><Relationship Id="rId102" Type="http://schemas.openxmlformats.org/officeDocument/2006/relationships/hyperlink" Target="http://stats.oecd.org/OECDStat_Metadata/ShowMetadata.ashx?Dataset=SHA&amp;Coords=%5bLOCATION%5d.%5bFRA%5d&amp;ShowOnWeb=true&amp;Lang=en" TargetMode="External"/><Relationship Id="rId123" Type="http://schemas.openxmlformats.org/officeDocument/2006/relationships/hyperlink" Target="http://stats.oecd.org/OECDStat_Metadata/ShowMetadata.ashx?Dataset=SHA&amp;Coords=%5b%5bHF%5d.%5bHF2HF3%5d%2c%5bHC%5d.%5bHCTOT%5d%2c%5bHP%5d.%5bHPTOT%5d%2c%5bMEASURE%5d.%5bPARPIB%5d%2c%5bLOCATION%5d.%5bLVA%5d%5d&amp;ShowOnWeb=true&amp;Lang=en" TargetMode="External"/><Relationship Id="rId128" Type="http://schemas.openxmlformats.org/officeDocument/2006/relationships/hyperlink" Target="http://stats.oecd.org/OECDStat_Metadata/ShowMetadata.ashx?Dataset=SHA&amp;Coords=%5bLOCATION%5d.%5bMEX%5d&amp;ShowOnWeb=true&amp;Lang=en" TargetMode="External"/><Relationship Id="rId144" Type="http://schemas.openxmlformats.org/officeDocument/2006/relationships/hyperlink" Target="http://stats.oecd.org/OECDStat_Metadata/ShowMetadata.ashx?Dataset=SHA&amp;Coords=%5bLOCATION%5d.%5bESP%5d&amp;ShowOnWeb=true&amp;Lang=en" TargetMode="External"/><Relationship Id="rId149" Type="http://schemas.openxmlformats.org/officeDocument/2006/relationships/hyperlink" Target="http://stats.oecd.org/OECDStat_Metadata/ShowMetadata.ashx?Dataset=SHA&amp;Coords=%5b%5bHF%5d.%5bHF2HF3%5d%2c%5bHC%5d.%5bHCTOT%5d%2c%5bHP%5d.%5bHPTOT%5d%2c%5bMEASURE%5d.%5bPARPIB%5d%2c%5bLOCATION%5d.%5bCHE%5d%5d&amp;ShowOnWeb=true&amp;Lang=en" TargetMode="External"/><Relationship Id="rId5" Type="http://schemas.openxmlformats.org/officeDocument/2006/relationships/hyperlink" Target="http://stats.oecd.org/OECDStat_Metadata/ShowMetadata.ashx?Dataset=HEALTH_LVNG&amp;ShowOnWeb=true&amp;Lang=en" TargetMode="External"/><Relationship Id="rId90" Type="http://schemas.openxmlformats.org/officeDocument/2006/relationships/hyperlink" Target="http://stats.oecd.org/OECDStat_Metadata/ShowMetadata.ashx?Dataset=SHA&amp;Coords=%5bLOCATION%5d.%5bCAN%5d&amp;ShowOnWeb=true&amp;Lang=en" TargetMode="External"/><Relationship Id="rId95" Type="http://schemas.openxmlformats.org/officeDocument/2006/relationships/hyperlink" Target="http://stats.oecd.org/OECDStat_Metadata/ShowMetadata.ashx?Dataset=SHA&amp;Coords=%5b%5bHF%5d.%5bHF2HF3%5d%2c%5bHC%5d.%5bHCTOT%5d%2c%5bHP%5d.%5bHPTOT%5d%2c%5bMEASURE%5d.%5bPARPIB%5d%2c%5bLOCATION%5d.%5bCZE%5d%5d&amp;ShowOnWeb=true&amp;Lang=en" TargetMode="External"/><Relationship Id="rId160" Type="http://schemas.openxmlformats.org/officeDocument/2006/relationships/vmlDrawing" Target="../drawings/vmlDrawing3.vml"/><Relationship Id="rId22" Type="http://schemas.openxmlformats.org/officeDocument/2006/relationships/hyperlink" Target="http://stats.oecd.org/OECDStat_Metadata/ShowMetadata.ashx?Dataset=SHA&amp;Coords=%5bLOCATION%5d.%5bDNK%5d&amp;ShowOnWeb=true&amp;Lang=en" TargetMode="External"/><Relationship Id="rId27" Type="http://schemas.openxmlformats.org/officeDocument/2006/relationships/hyperlink" Target="http://stats.oecd.org/OECDStat_Metadata/ShowMetadata.ashx?Dataset=SHA&amp;Coords=%5b%5bHF%5d.%5bHFTOT%5d%2c%5bHC%5d.%5bHCTOT%5d%2c%5bHP%5d.%5bHPTOT%5d%2c%5bMEASURE%5d.%5bPARPIB%5d%2c%5bLOCATION%5d.%5bFIN%5d%5d&amp;ShowOnWeb=true&amp;Lang=en" TargetMode="External"/><Relationship Id="rId43" Type="http://schemas.openxmlformats.org/officeDocument/2006/relationships/hyperlink" Target="http://stats.oecd.org/OECDStat_Metadata/ShowMetadata.ashx?Dataset=SHA&amp;Coords=%5b%5bHF%5d.%5bHFTOT%5d%2c%5bHC%5d.%5bHCTOT%5d%2c%5bHP%5d.%5bHPTOT%5d%2c%5bMEASURE%5d.%5bPARPIB%5d%2c%5bLOCATION%5d.%5bITA%5d%5d&amp;ShowOnWeb=true&amp;Lang=en" TargetMode="External"/><Relationship Id="rId48" Type="http://schemas.openxmlformats.org/officeDocument/2006/relationships/hyperlink" Target="http://stats.oecd.org/OECDStat_Metadata/ShowMetadata.ashx?Dataset=SHA&amp;Coords=%5bLOCATION%5d.%5bLVA%5d&amp;ShowOnWeb=true&amp;Lang=en" TargetMode="External"/><Relationship Id="rId64" Type="http://schemas.openxmlformats.org/officeDocument/2006/relationships/hyperlink" Target="http://stats.oecd.org/OECDStat_Metadata/ShowMetadata.ashx?Dataset=SHA&amp;Coords=%5bLOCATION%5d.%5bPRT%5d&amp;ShowOnWeb=true&amp;Lang=en" TargetMode="External"/><Relationship Id="rId69" Type="http://schemas.openxmlformats.org/officeDocument/2006/relationships/hyperlink" Target="http://stats.oecd.org/OECDStat_Metadata/ShowMetadata.ashx?Dataset=SHA&amp;Coords=%5b%5bHF%5d.%5bHFTOT%5d%2c%5bHC%5d.%5bHCTOT%5d%2c%5bHP%5d.%5bHPTOT%5d%2c%5bMEASURE%5d.%5bPARPIB%5d%2c%5bLOCATION%5d.%5bSVN%5d%5d&amp;ShowOnWeb=true&amp;Lang=en" TargetMode="External"/><Relationship Id="rId113" Type="http://schemas.openxmlformats.org/officeDocument/2006/relationships/hyperlink" Target="http://stats.oecd.org/OECDStat_Metadata/ShowMetadata.ashx?Dataset=SHA&amp;Coords=%5b%5bHF%5d.%5bHF2HF3%5d%2c%5bHC%5d.%5bHCTOT%5d%2c%5bHP%5d.%5bHPTOT%5d%2c%5bMEASURE%5d.%5bPARPIB%5d%2c%5bLOCATION%5d.%5bIRL%5d%5d&amp;ShowOnWeb=true&amp;Lang=en" TargetMode="External"/><Relationship Id="rId118" Type="http://schemas.openxmlformats.org/officeDocument/2006/relationships/hyperlink" Target="http://stats.oecd.org/OECDStat_Metadata/ShowMetadata.ashx?Dataset=SHA&amp;Coords=%5bLOCATION%5d.%5bJPN%5d&amp;ShowOnWeb=true&amp;Lang=en" TargetMode="External"/><Relationship Id="rId134" Type="http://schemas.openxmlformats.org/officeDocument/2006/relationships/hyperlink" Target="http://stats.oecd.org/OECDStat_Metadata/ShowMetadata.ashx?Dataset=SHA&amp;Coords=%5bLOCATION%5d.%5bNOR%5d&amp;ShowOnWeb=true&amp;Lang=en" TargetMode="External"/><Relationship Id="rId139" Type="http://schemas.openxmlformats.org/officeDocument/2006/relationships/hyperlink" Target="http://stats.oecd.org/OECDStat_Metadata/ShowMetadata.ashx?Dataset=SHA&amp;Coords=%5b%5bHF%5d.%5bHF2HF3%5d%2c%5bHC%5d.%5bHCTOT%5d%2c%5bHP%5d.%5bHPTOT%5d%2c%5bMEASURE%5d.%5bPARPIB%5d%2c%5bLOCATION%5d.%5bPRT%5d%5d&amp;ShowOnWeb=true&amp;Lang=en" TargetMode="External"/><Relationship Id="rId80" Type="http://schemas.openxmlformats.org/officeDocument/2006/relationships/hyperlink" Target="http://stats.oecd.org/OECDStat_Metadata/ShowMetadata.ashx?Dataset=SHA&amp;Coords=%5bLOCATION%5d.%5bUSA%5d&amp;ShowOnWeb=true&amp;Lang=en" TargetMode="External"/><Relationship Id="rId85" Type="http://schemas.openxmlformats.org/officeDocument/2006/relationships/hyperlink" Target="http://stats.oecd.org/OECDStat_Metadata/ShowMetadata.ashx?Dataset=SHA&amp;Coords=%5b%5bHF%5d.%5bHF2HF3%5d%2c%5bHC%5d.%5bHCTOT%5d%2c%5bHP%5d.%5bHPTOT%5d%2c%5bMEASURE%5d.%5bPARPIB%5d%2c%5bLOCATION%5d.%5bAUS%5d%5d&amp;ShowOnWeb=true&amp;Lang=en" TargetMode="External"/><Relationship Id="rId150" Type="http://schemas.openxmlformats.org/officeDocument/2006/relationships/hyperlink" Target="http://stats.oecd.org/OECDStat_Metadata/ShowMetadata.ashx?Dataset=SHA&amp;Coords=%5bLOCATION%5d.%5bTUR%5d&amp;ShowOnWeb=true&amp;Lang=en" TargetMode="External"/><Relationship Id="rId155" Type="http://schemas.openxmlformats.org/officeDocument/2006/relationships/hyperlink" Target="http://stats.oecd.org/OECDStat_Metadata/ShowMetadata.ashx?Dataset=SHA&amp;Coords=%5b%5bHF%5d.%5bHF2HF3%5d%2c%5bHC%5d.%5bHCTOT%5d%2c%5bHP%5d.%5bHPTOT%5d%2c%5bMEASURE%5d.%5bPARPIB%5d%2c%5bLOCATION%5d.%5bUSA%5d%5d&amp;ShowOnWeb=true&amp;Lang=en" TargetMode="External"/><Relationship Id="rId12" Type="http://schemas.openxmlformats.org/officeDocument/2006/relationships/hyperlink" Target="http://stats.oecd.org/OECDStat_Metadata/ShowMetadata.ashx?Dataset=SHA&amp;Coords=%5bLOCATION%5d.%5bAUT%5d&amp;ShowOnWeb=true&amp;Lang=en" TargetMode="External"/><Relationship Id="rId17" Type="http://schemas.openxmlformats.org/officeDocument/2006/relationships/hyperlink" Target="http://stats.oecd.org/OECDStat_Metadata/ShowMetadata.ashx?Dataset=SHA&amp;Coords=%5b%5bHF%5d.%5bHFTOT%5d%2c%5bHC%5d.%5bHCTOT%5d%2c%5bHP%5d.%5bHPTOT%5d%2c%5bMEASURE%5d.%5bPARPIB%5d%2c%5bLOCATION%5d.%5bCAN%5d%5d&amp;ShowOnWeb=true&amp;Lang=en" TargetMode="External"/><Relationship Id="rId33" Type="http://schemas.openxmlformats.org/officeDocument/2006/relationships/hyperlink" Target="http://stats.oecd.org/OECDStat_Metadata/ShowMetadata.ashx?Dataset=SHA&amp;Coords=%5b%5bHF%5d.%5bHFTOT%5d%2c%5bHC%5d.%5bHCTOT%5d%2c%5bHP%5d.%5bHPTOT%5d%2c%5bMEASURE%5d.%5bPARPIB%5d%2c%5bLOCATION%5d.%5bGRC%5d%5d&amp;ShowOnWeb=true&amp;Lang=en" TargetMode="External"/><Relationship Id="rId38" Type="http://schemas.openxmlformats.org/officeDocument/2006/relationships/hyperlink" Target="http://stats.oecd.org/OECDStat_Metadata/ShowMetadata.ashx?Dataset=SHA&amp;Coords=%5bLOCATION%5d.%5bIRL%5d&amp;ShowOnWeb=true&amp;Lang=en" TargetMode="External"/><Relationship Id="rId59" Type="http://schemas.openxmlformats.org/officeDocument/2006/relationships/hyperlink" Target="http://stats.oecd.org/OECDStat_Metadata/ShowMetadata.ashx?Dataset=SHA&amp;Coords=%5b%5bHF%5d.%5bHFTOT%5d%2c%5bHC%5d.%5bHCTOT%5d%2c%5bHP%5d.%5bHPTOT%5d%2c%5bMEASURE%5d.%5bPARPIB%5d%2c%5bLOCATION%5d.%5bNZL%5d%5d&amp;ShowOnWeb=true&amp;Lang=en" TargetMode="External"/><Relationship Id="rId103" Type="http://schemas.openxmlformats.org/officeDocument/2006/relationships/hyperlink" Target="http://stats.oecd.org/OECDStat_Metadata/ShowMetadata.ashx?Dataset=SHA&amp;Coords=%5b%5bHF%5d.%5bHF2HF3%5d%2c%5bHC%5d.%5bHCTOT%5d%2c%5bHP%5d.%5bHPTOT%5d%2c%5bMEASURE%5d.%5bPARPIB%5d%2c%5bLOCATION%5d.%5bFRA%5d%5d&amp;ShowOnWeb=true&amp;Lang=en" TargetMode="External"/><Relationship Id="rId108" Type="http://schemas.openxmlformats.org/officeDocument/2006/relationships/hyperlink" Target="http://stats.oecd.org/OECDStat_Metadata/ShowMetadata.ashx?Dataset=SHA&amp;Coords=%5bLOCATION%5d.%5bHUN%5d&amp;ShowOnWeb=true&amp;Lang=en" TargetMode="External"/><Relationship Id="rId124" Type="http://schemas.openxmlformats.org/officeDocument/2006/relationships/hyperlink" Target="http://stats.oecd.org/OECDStat_Metadata/ShowMetadata.ashx?Dataset=SHA&amp;Coords=%5bLOCATION%5d.%5bLTU%5d&amp;ShowOnWeb=true&amp;Lang=en" TargetMode="External"/><Relationship Id="rId129" Type="http://schemas.openxmlformats.org/officeDocument/2006/relationships/hyperlink" Target="http://stats.oecd.org/OECDStat_Metadata/ShowMetadata.ashx?Dataset=SHA&amp;Coords=%5b%5bHF%5d.%5bHF2HF3%5d%2c%5bHC%5d.%5bHCTOT%5d%2c%5bHP%5d.%5bHPTOT%5d%2c%5bMEASURE%5d.%5bPARPIB%5d%2c%5bLOCATION%5d.%5bMEX%5d%5d&amp;ShowOnWeb=true&amp;Lang=en" TargetMode="External"/><Relationship Id="rId20" Type="http://schemas.openxmlformats.org/officeDocument/2006/relationships/hyperlink" Target="http://stats.oecd.org/OECDStat_Metadata/ShowMetadata.ashx?Dataset=SHA&amp;Coords=%5bLOCATION%5d.%5bCZE%5d&amp;ShowOnWeb=true&amp;Lang=en" TargetMode="External"/><Relationship Id="rId41" Type="http://schemas.openxmlformats.org/officeDocument/2006/relationships/hyperlink" Target="http://stats.oecd.org/OECDStat_Metadata/ShowMetadata.ashx?Dataset=SHA&amp;Coords=%5b%5bHF%5d.%5bHFTOT%5d%2c%5bHC%5d.%5bHCTOT%5d%2c%5bHP%5d.%5bHPTOT%5d%2c%5bMEASURE%5d.%5bPARPIB%5d%2c%5bLOCATION%5d.%5bISR%5d%5d&amp;ShowOnWeb=true&amp;Lang=en" TargetMode="External"/><Relationship Id="rId54" Type="http://schemas.openxmlformats.org/officeDocument/2006/relationships/hyperlink" Target="http://stats.oecd.org/OECDStat_Metadata/ShowMetadata.ashx?Dataset=SHA&amp;Coords=%5bLOCATION%5d.%5bMEX%5d&amp;ShowOnWeb=true&amp;Lang=en" TargetMode="External"/><Relationship Id="rId62" Type="http://schemas.openxmlformats.org/officeDocument/2006/relationships/hyperlink" Target="http://stats.oecd.org/OECDStat_Metadata/ShowMetadata.ashx?Dataset=SHA&amp;Coords=%5bLOCATION%5d.%5bPOL%5d&amp;ShowOnWeb=true&amp;Lang=en" TargetMode="External"/><Relationship Id="rId70" Type="http://schemas.openxmlformats.org/officeDocument/2006/relationships/hyperlink" Target="http://stats.oecd.org/OECDStat_Metadata/ShowMetadata.ashx?Dataset=SHA&amp;Coords=%5bLOCATION%5d.%5bESP%5d&amp;ShowOnWeb=true&amp;Lang=en" TargetMode="External"/><Relationship Id="rId75" Type="http://schemas.openxmlformats.org/officeDocument/2006/relationships/hyperlink" Target="http://stats.oecd.org/OECDStat_Metadata/ShowMetadata.ashx?Dataset=SHA&amp;Coords=%5b%5bHF%5d.%5bHFTOT%5d%2c%5bHC%5d.%5bHCTOT%5d%2c%5bHP%5d.%5bHPTOT%5d%2c%5bMEASURE%5d.%5bPARPIB%5d%2c%5bLOCATION%5d.%5bCHE%5d%5d&amp;ShowOnWeb=true&amp;Lang=en" TargetMode="External"/><Relationship Id="rId83" Type="http://schemas.openxmlformats.org/officeDocument/2006/relationships/hyperlink" Target="http://stats.oecd.org/OECDStat_Metadata/ShowMetadata.ashx?Dataset=SHA&amp;ShowOnWeb=true&amp;Lang=en" TargetMode="External"/><Relationship Id="rId88" Type="http://schemas.openxmlformats.org/officeDocument/2006/relationships/hyperlink" Target="http://stats.oecd.org/OECDStat_Metadata/ShowMetadata.ashx?Dataset=SHA&amp;Coords=%5bLOCATION%5d.%5bBEL%5d&amp;ShowOnWeb=true&amp;Lang=en" TargetMode="External"/><Relationship Id="rId91" Type="http://schemas.openxmlformats.org/officeDocument/2006/relationships/hyperlink" Target="http://stats.oecd.org/OECDStat_Metadata/ShowMetadata.ashx?Dataset=SHA&amp;Coords=%5b%5bHF%5d.%5bHF2HF3%5d%2c%5bHC%5d.%5bHCTOT%5d%2c%5bHP%5d.%5bHPTOT%5d%2c%5bMEASURE%5d.%5bPARPIB%5d%2c%5bLOCATION%5d.%5bCAN%5d%5d&amp;ShowOnWeb=true&amp;Lang=en" TargetMode="External"/><Relationship Id="rId96" Type="http://schemas.openxmlformats.org/officeDocument/2006/relationships/hyperlink" Target="http://stats.oecd.org/OECDStat_Metadata/ShowMetadata.ashx?Dataset=SHA&amp;Coords=%5bLOCATION%5d.%5bDNK%5d&amp;ShowOnWeb=true&amp;Lang=en" TargetMode="External"/><Relationship Id="rId111" Type="http://schemas.openxmlformats.org/officeDocument/2006/relationships/hyperlink" Target="http://stats.oecd.org/OECDStat_Metadata/ShowMetadata.ashx?Dataset=SHA&amp;Coords=%5b%5bHF%5d.%5bHF2HF3%5d%2c%5bHC%5d.%5bHCTOT%5d%2c%5bHP%5d.%5bHPTOT%5d%2c%5bMEASURE%5d.%5bPARPIB%5d%2c%5bLOCATION%5d.%5bISL%5d%5d&amp;ShowOnWeb=true&amp;Lang=en" TargetMode="External"/><Relationship Id="rId132" Type="http://schemas.openxmlformats.org/officeDocument/2006/relationships/hyperlink" Target="http://stats.oecd.org/OECDStat_Metadata/ShowMetadata.ashx?Dataset=SHA&amp;Coords=%5bLOCATION%5d.%5bNZL%5d&amp;ShowOnWeb=true&amp;Lang=en" TargetMode="External"/><Relationship Id="rId140" Type="http://schemas.openxmlformats.org/officeDocument/2006/relationships/hyperlink" Target="http://stats.oecd.org/OECDStat_Metadata/ShowMetadata.ashx?Dataset=SHA&amp;Coords=%5bLOCATION%5d.%5bSVK%5d&amp;ShowOnWeb=true&amp;Lang=en" TargetMode="External"/><Relationship Id="rId145" Type="http://schemas.openxmlformats.org/officeDocument/2006/relationships/hyperlink" Target="http://stats.oecd.org/OECDStat_Metadata/ShowMetadata.ashx?Dataset=SHA&amp;Coords=%5b%5bHF%5d.%5bHF2HF3%5d%2c%5bHC%5d.%5bHCTOT%5d%2c%5bHP%5d.%5bHPTOT%5d%2c%5bMEASURE%5d.%5bPARPIB%5d%2c%5bLOCATION%5d.%5bESP%5d%5d&amp;ShowOnWeb=true&amp;Lang=en" TargetMode="External"/><Relationship Id="rId153" Type="http://schemas.openxmlformats.org/officeDocument/2006/relationships/hyperlink" Target="http://stats.oecd.org/OECDStat_Metadata/ShowMetadata.ashx?Dataset=SHA&amp;Coords=%5b%5bHF%5d.%5bHF2HF3%5d%2c%5bHC%5d.%5bHCTOT%5d%2c%5bHP%5d.%5bHPTOT%5d%2c%5bMEASURE%5d.%5bPARPIB%5d%2c%5bLOCATION%5d.%5bGBR%5d%5d&amp;ShowOnWeb=true&amp;Lang=en" TargetMode="External"/><Relationship Id="rId161" Type="http://schemas.openxmlformats.org/officeDocument/2006/relationships/comments" Target="../comments3.xml"/><Relationship Id="rId1" Type="http://schemas.openxmlformats.org/officeDocument/2006/relationships/hyperlink" Target="http://stats.oecd.org/OECDStat_Metadata/ShowMetadata.ashx?Dataset=HEALTH_LVNG&amp;ShowOnWeb=true&amp;Lang=en" TargetMode="External"/><Relationship Id="rId6" Type="http://schemas.openxmlformats.org/officeDocument/2006/relationships/hyperlink" Target="http://stats.oecd.org/OECDStat_Metadata/ShowMetadata.ashx?Dataset=HEALTH_LVNG&amp;Coords=%5bVAR%5d.%5bTOBATBCT%5d&amp;ShowOnWeb=true&amp;Lang=en" TargetMode="External"/><Relationship Id="rId15" Type="http://schemas.openxmlformats.org/officeDocument/2006/relationships/hyperlink" Target="http://stats.oecd.org/OECDStat_Metadata/ShowMetadata.ashx?Dataset=SHA&amp;Coords=%5b%5bHF%5d.%5bHFTOT%5d%2c%5bHC%5d.%5bHCTOT%5d%2c%5bHP%5d.%5bHPTOT%5d%2c%5bMEASURE%5d.%5bPARPIB%5d%2c%5bLOCATION%5d.%5bBEL%5d%5d&amp;ShowOnWeb=true&amp;Lang=en" TargetMode="External"/><Relationship Id="rId23" Type="http://schemas.openxmlformats.org/officeDocument/2006/relationships/hyperlink" Target="http://stats.oecd.org/OECDStat_Metadata/ShowMetadata.ashx?Dataset=SHA&amp;Coords=%5b%5bHF%5d.%5bHFTOT%5d%2c%5bHC%5d.%5bHCTOT%5d%2c%5bHP%5d.%5bHPTOT%5d%2c%5bMEASURE%5d.%5bPARPIB%5d%2c%5bLOCATION%5d.%5bDNK%5d%5d&amp;ShowOnWeb=true&amp;Lang=en" TargetMode="External"/><Relationship Id="rId28" Type="http://schemas.openxmlformats.org/officeDocument/2006/relationships/hyperlink" Target="http://stats.oecd.org/OECDStat_Metadata/ShowMetadata.ashx?Dataset=SHA&amp;Coords=%5bLOCATION%5d.%5bFRA%5d&amp;ShowOnWeb=true&amp;Lang=en" TargetMode="External"/><Relationship Id="rId36" Type="http://schemas.openxmlformats.org/officeDocument/2006/relationships/hyperlink" Target="http://stats.oecd.org/OECDStat_Metadata/ShowMetadata.ashx?Dataset=SHA&amp;Coords=%5bLOCATION%5d.%5bISL%5d&amp;ShowOnWeb=true&amp;Lang=en" TargetMode="External"/><Relationship Id="rId49" Type="http://schemas.openxmlformats.org/officeDocument/2006/relationships/hyperlink" Target="http://stats.oecd.org/OECDStat_Metadata/ShowMetadata.ashx?Dataset=SHA&amp;Coords=%5b%5bHF%5d.%5bHFTOT%5d%2c%5bHC%5d.%5bHCTOT%5d%2c%5bHP%5d.%5bHPTOT%5d%2c%5bMEASURE%5d.%5bPARPIB%5d%2c%5bLOCATION%5d.%5bLVA%5d%5d&amp;ShowOnWeb=true&amp;Lang=en" TargetMode="External"/><Relationship Id="rId57" Type="http://schemas.openxmlformats.org/officeDocument/2006/relationships/hyperlink" Target="http://stats.oecd.org/OECDStat_Metadata/ShowMetadata.ashx?Dataset=SHA&amp;Coords=%5b%5bHF%5d.%5bHFTOT%5d%2c%5bHC%5d.%5bHCTOT%5d%2c%5bHP%5d.%5bHPTOT%5d%2c%5bMEASURE%5d.%5bPARPIB%5d%2c%5bLOCATION%5d.%5bNLD%5d%5d&amp;ShowOnWeb=true&amp;Lang=en" TargetMode="External"/><Relationship Id="rId106" Type="http://schemas.openxmlformats.org/officeDocument/2006/relationships/hyperlink" Target="http://stats.oecd.org/OECDStat_Metadata/ShowMetadata.ashx?Dataset=SHA&amp;Coords=%5bLOCATION%5d.%5bGRC%5d&amp;ShowOnWeb=true&amp;Lang=en" TargetMode="External"/><Relationship Id="rId114" Type="http://schemas.openxmlformats.org/officeDocument/2006/relationships/hyperlink" Target="http://stats.oecd.org/OECDStat_Metadata/ShowMetadata.ashx?Dataset=SHA&amp;Coords=%5bLOCATION%5d.%5bISR%5d&amp;ShowOnWeb=true&amp;Lang=en" TargetMode="External"/><Relationship Id="rId119" Type="http://schemas.openxmlformats.org/officeDocument/2006/relationships/hyperlink" Target="http://stats.oecd.org/OECDStat_Metadata/ShowMetadata.ashx?Dataset=SHA&amp;Coords=%5b%5bHF%5d.%5bHF2HF3%5d%2c%5bHC%5d.%5bHCTOT%5d%2c%5bHP%5d.%5bHPTOT%5d%2c%5bMEASURE%5d.%5bPARPIB%5d%2c%5bLOCATION%5d.%5bJPN%5d%5d&amp;ShowOnWeb=true&amp;Lang=en" TargetMode="External"/><Relationship Id="rId127" Type="http://schemas.openxmlformats.org/officeDocument/2006/relationships/hyperlink" Target="http://stats.oecd.org/OECDStat_Metadata/ShowMetadata.ashx?Dataset=SHA&amp;Coords=%5b%5bHF%5d.%5bHF2HF3%5d%2c%5bHC%5d.%5bHCTOT%5d%2c%5bHP%5d.%5bHPTOT%5d%2c%5bMEASURE%5d.%5bPARPIB%5d%2c%5bLOCATION%5d.%5bLUX%5d%5d&amp;ShowOnWeb=true&amp;Lang=en" TargetMode="External"/><Relationship Id="rId10" Type="http://schemas.openxmlformats.org/officeDocument/2006/relationships/hyperlink" Target="http://stats.oecd.org/OECDStat_Metadata/ShowMetadata.ashx?Dataset=SHA&amp;Coords=%5bLOCATION%5d.%5bAUS%5d&amp;ShowOnWeb=true&amp;Lang=en" TargetMode="External"/><Relationship Id="rId31" Type="http://schemas.openxmlformats.org/officeDocument/2006/relationships/hyperlink" Target="http://stats.oecd.org/OECDStat_Metadata/ShowMetadata.ashx?Dataset=SHA&amp;Coords=%5b%5bHF%5d.%5bHFTOT%5d%2c%5bHC%5d.%5bHCTOT%5d%2c%5bHP%5d.%5bHPTOT%5d%2c%5bMEASURE%5d.%5bPARPIB%5d%2c%5bLOCATION%5d.%5bDEU%5d%5d&amp;ShowOnWeb=true&amp;Lang=en" TargetMode="External"/><Relationship Id="rId44" Type="http://schemas.openxmlformats.org/officeDocument/2006/relationships/hyperlink" Target="http://stats.oecd.org/OECDStat_Metadata/ShowMetadata.ashx?Dataset=SHA&amp;Coords=%5bLOCATION%5d.%5bJPN%5d&amp;ShowOnWeb=true&amp;Lang=en" TargetMode="External"/><Relationship Id="rId52" Type="http://schemas.openxmlformats.org/officeDocument/2006/relationships/hyperlink" Target="http://stats.oecd.org/OECDStat_Metadata/ShowMetadata.ashx?Dataset=SHA&amp;Coords=%5bLOCATION%5d.%5bLUX%5d&amp;ShowOnWeb=true&amp;Lang=en" TargetMode="External"/><Relationship Id="rId60" Type="http://schemas.openxmlformats.org/officeDocument/2006/relationships/hyperlink" Target="http://stats.oecd.org/OECDStat_Metadata/ShowMetadata.ashx?Dataset=SHA&amp;Coords=%5bLOCATION%5d.%5bNOR%5d&amp;ShowOnWeb=true&amp;Lang=en" TargetMode="External"/><Relationship Id="rId65" Type="http://schemas.openxmlformats.org/officeDocument/2006/relationships/hyperlink" Target="http://stats.oecd.org/OECDStat_Metadata/ShowMetadata.ashx?Dataset=SHA&amp;Coords=%5b%5bHF%5d.%5bHFTOT%5d%2c%5bHC%5d.%5bHCTOT%5d%2c%5bHP%5d.%5bHPTOT%5d%2c%5bMEASURE%5d.%5bPARPIB%5d%2c%5bLOCATION%5d.%5bPRT%5d%5d&amp;ShowOnWeb=true&amp;Lang=en" TargetMode="External"/><Relationship Id="rId73" Type="http://schemas.openxmlformats.org/officeDocument/2006/relationships/hyperlink" Target="http://stats.oecd.org/OECDStat_Metadata/ShowMetadata.ashx?Dataset=SHA&amp;Coords=%5b%5bHF%5d.%5bHFTOT%5d%2c%5bHC%5d.%5bHCTOT%5d%2c%5bHP%5d.%5bHPTOT%5d%2c%5bMEASURE%5d.%5bPARPIB%5d%2c%5bLOCATION%5d.%5bSWE%5d%5d&amp;ShowOnWeb=true&amp;Lang=en" TargetMode="External"/><Relationship Id="rId78" Type="http://schemas.openxmlformats.org/officeDocument/2006/relationships/hyperlink" Target="http://stats.oecd.org/OECDStat_Metadata/ShowMetadata.ashx?Dataset=SHA&amp;Coords=%5bLOCATION%5d.%5bGBR%5d&amp;ShowOnWeb=true&amp;Lang=en" TargetMode="External"/><Relationship Id="rId81" Type="http://schemas.openxmlformats.org/officeDocument/2006/relationships/hyperlink" Target="http://stats.oecd.org/OECDStat_Metadata/ShowMetadata.ashx?Dataset=SHA&amp;Coords=%5b%5bHF%5d.%5bHFTOT%5d%2c%5bHC%5d.%5bHCTOT%5d%2c%5bHP%5d.%5bHPTOT%5d%2c%5bMEASURE%5d.%5bPARPIB%5d%2c%5bLOCATION%5d.%5bUSA%5d%5d&amp;ShowOnWeb=true&amp;Lang=en" TargetMode="External"/><Relationship Id="rId86" Type="http://schemas.openxmlformats.org/officeDocument/2006/relationships/hyperlink" Target="http://stats.oecd.org/OECDStat_Metadata/ShowMetadata.ashx?Dataset=SHA&amp;Coords=%5bLOCATION%5d.%5bAUT%5d&amp;ShowOnWeb=true&amp;Lang=en" TargetMode="External"/><Relationship Id="rId94" Type="http://schemas.openxmlformats.org/officeDocument/2006/relationships/hyperlink" Target="http://stats.oecd.org/OECDStat_Metadata/ShowMetadata.ashx?Dataset=SHA&amp;Coords=%5bLOCATION%5d.%5bCZE%5d&amp;ShowOnWeb=true&amp;Lang=en" TargetMode="External"/><Relationship Id="rId99" Type="http://schemas.openxmlformats.org/officeDocument/2006/relationships/hyperlink" Target="http://stats.oecd.org/OECDStat_Metadata/ShowMetadata.ashx?Dataset=SHA&amp;Coords=%5b%5bHF%5d.%5bHF2HF3%5d%2c%5bHC%5d.%5bHCTOT%5d%2c%5bHP%5d.%5bHPTOT%5d%2c%5bMEASURE%5d.%5bPARPIB%5d%2c%5bLOCATION%5d.%5bEST%5d%5d&amp;ShowOnWeb=true&amp;Lang=en" TargetMode="External"/><Relationship Id="rId101" Type="http://schemas.openxmlformats.org/officeDocument/2006/relationships/hyperlink" Target="http://stats.oecd.org/OECDStat_Metadata/ShowMetadata.ashx?Dataset=SHA&amp;Coords=%5b%5bHF%5d.%5bHF2HF3%5d%2c%5bHC%5d.%5bHCTOT%5d%2c%5bHP%5d.%5bHPTOT%5d%2c%5bMEASURE%5d.%5bPARPIB%5d%2c%5bLOCATION%5d.%5bFIN%5d%5d&amp;ShowOnWeb=true&amp;Lang=en" TargetMode="External"/><Relationship Id="rId122" Type="http://schemas.openxmlformats.org/officeDocument/2006/relationships/hyperlink" Target="http://stats.oecd.org/OECDStat_Metadata/ShowMetadata.ashx?Dataset=SHA&amp;Coords=%5bLOCATION%5d.%5bLVA%5d&amp;ShowOnWeb=true&amp;Lang=en" TargetMode="External"/><Relationship Id="rId130" Type="http://schemas.openxmlformats.org/officeDocument/2006/relationships/hyperlink" Target="http://stats.oecd.org/OECDStat_Metadata/ShowMetadata.ashx?Dataset=SHA&amp;Coords=%5bLOCATION%5d.%5bNLD%5d&amp;ShowOnWeb=true&amp;Lang=en" TargetMode="External"/><Relationship Id="rId135" Type="http://schemas.openxmlformats.org/officeDocument/2006/relationships/hyperlink" Target="http://stats.oecd.org/OECDStat_Metadata/ShowMetadata.ashx?Dataset=SHA&amp;Coords=%5b%5bHF%5d.%5bHF2HF3%5d%2c%5bHC%5d.%5bHCTOT%5d%2c%5bHP%5d.%5bHPTOT%5d%2c%5bMEASURE%5d.%5bPARPIB%5d%2c%5bLOCATION%5d.%5bNOR%5d%5d&amp;ShowOnWeb=true&amp;Lang=en" TargetMode="External"/><Relationship Id="rId143" Type="http://schemas.openxmlformats.org/officeDocument/2006/relationships/hyperlink" Target="http://stats.oecd.org/OECDStat_Metadata/ShowMetadata.ashx?Dataset=SHA&amp;Coords=%5b%5bHF%5d.%5bHF2HF3%5d%2c%5bHC%5d.%5bHCTOT%5d%2c%5bHP%5d.%5bHPTOT%5d%2c%5bMEASURE%5d.%5bPARPIB%5d%2c%5bLOCATION%5d.%5bSVN%5d%5d&amp;ShowOnWeb=true&amp;Lang=en" TargetMode="External"/><Relationship Id="rId148" Type="http://schemas.openxmlformats.org/officeDocument/2006/relationships/hyperlink" Target="http://stats.oecd.org/OECDStat_Metadata/ShowMetadata.ashx?Dataset=SHA&amp;Coords=%5bLOCATION%5d.%5bCHE%5d&amp;ShowOnWeb=true&amp;Lang=en" TargetMode="External"/><Relationship Id="rId151" Type="http://schemas.openxmlformats.org/officeDocument/2006/relationships/hyperlink" Target="http://stats.oecd.org/OECDStat_Metadata/ShowMetadata.ashx?Dataset=SHA&amp;Coords=%5b%5bHF%5d.%5bHF2HF3%5d%2c%5bHC%5d.%5bHCTOT%5d%2c%5bHP%5d.%5bHPTOT%5d%2c%5bMEASURE%5d.%5bPARPIB%5d%2c%5bLOCATION%5d.%5bTUR%5d%5d&amp;ShowOnWeb=true&amp;Lang=en" TargetMode="External"/><Relationship Id="rId156" Type="http://schemas.openxmlformats.org/officeDocument/2006/relationships/hyperlink" Target="https://stats-2.oecd.org/index.aspx?DatasetCode=SHA" TargetMode="External"/><Relationship Id="rId4" Type="http://schemas.openxmlformats.org/officeDocument/2006/relationships/hyperlink" Target="http://stats.oecd.org/OECDStat_Metadata/ShowMetadata.ashx?Dataset=HEALTH_LVNG&amp;Coords=%5bCOU%5d.%5bISR%5d&amp;ShowOnWeb=true&amp;Lang=en" TargetMode="External"/><Relationship Id="rId9" Type="http://schemas.openxmlformats.org/officeDocument/2006/relationships/hyperlink" Target="http://stats.oecd.org/OECDStat_Metadata/ShowMetadata.ashx?Dataset=SHA&amp;ShowOnWeb=true&amp;Lang=en" TargetMode="External"/><Relationship Id="rId13" Type="http://schemas.openxmlformats.org/officeDocument/2006/relationships/hyperlink" Target="http://stats.oecd.org/OECDStat_Metadata/ShowMetadata.ashx?Dataset=SHA&amp;Coords=%5b%5bHF%5d.%5bHFTOT%5d%2c%5bHC%5d.%5bHCTOT%5d%2c%5bHP%5d.%5bHPTOT%5d%2c%5bMEASURE%5d.%5bPARPIB%5d%2c%5bLOCATION%5d.%5bAUT%5d%5d&amp;ShowOnWeb=true&amp;Lang=en" TargetMode="External"/><Relationship Id="rId18" Type="http://schemas.openxmlformats.org/officeDocument/2006/relationships/hyperlink" Target="http://stats.oecd.org/OECDStat_Metadata/ShowMetadata.ashx?Dataset=SHA&amp;Coords=%5bLOCATION%5d.%5bCHL%5d&amp;ShowOnWeb=true&amp;Lang=en" TargetMode="External"/><Relationship Id="rId39" Type="http://schemas.openxmlformats.org/officeDocument/2006/relationships/hyperlink" Target="http://stats.oecd.org/OECDStat_Metadata/ShowMetadata.ashx?Dataset=SHA&amp;Coords=%5b%5bHF%5d.%5bHFTOT%5d%2c%5bHC%5d.%5bHCTOT%5d%2c%5bHP%5d.%5bHPTOT%5d%2c%5bMEASURE%5d.%5bPARPIB%5d%2c%5bLOCATION%5d.%5bIRL%5d%5d&amp;ShowOnWeb=true&amp;Lang=en" TargetMode="External"/><Relationship Id="rId109" Type="http://schemas.openxmlformats.org/officeDocument/2006/relationships/hyperlink" Target="http://stats.oecd.org/OECDStat_Metadata/ShowMetadata.ashx?Dataset=SHA&amp;Coords=%5b%5bHF%5d.%5bHF2HF3%5d%2c%5bHC%5d.%5bHCTOT%5d%2c%5bHP%5d.%5bHPTOT%5d%2c%5bMEASURE%5d.%5bPARPIB%5d%2c%5bLOCATION%5d.%5bHUN%5d%5d&amp;ShowOnWeb=true&amp;Lang=en" TargetMode="External"/><Relationship Id="rId34" Type="http://schemas.openxmlformats.org/officeDocument/2006/relationships/hyperlink" Target="http://stats.oecd.org/OECDStat_Metadata/ShowMetadata.ashx?Dataset=SHA&amp;Coords=%5bLOCATION%5d.%5bHUN%5d&amp;ShowOnWeb=true&amp;Lang=en" TargetMode="External"/><Relationship Id="rId50" Type="http://schemas.openxmlformats.org/officeDocument/2006/relationships/hyperlink" Target="http://stats.oecd.org/OECDStat_Metadata/ShowMetadata.ashx?Dataset=SHA&amp;Coords=%5bLOCATION%5d.%5bLTU%5d&amp;ShowOnWeb=true&amp;Lang=en" TargetMode="External"/><Relationship Id="rId55" Type="http://schemas.openxmlformats.org/officeDocument/2006/relationships/hyperlink" Target="http://stats.oecd.org/OECDStat_Metadata/ShowMetadata.ashx?Dataset=SHA&amp;Coords=%5b%5bHF%5d.%5bHFTOT%5d%2c%5bHC%5d.%5bHCTOT%5d%2c%5bHP%5d.%5bHPTOT%5d%2c%5bMEASURE%5d.%5bPARPIB%5d%2c%5bLOCATION%5d.%5bMEX%5d%5d&amp;ShowOnWeb=true&amp;Lang=en" TargetMode="External"/><Relationship Id="rId76" Type="http://schemas.openxmlformats.org/officeDocument/2006/relationships/hyperlink" Target="http://stats.oecd.org/OECDStat_Metadata/ShowMetadata.ashx?Dataset=SHA&amp;Coords=%5bLOCATION%5d.%5bTUR%5d&amp;ShowOnWeb=true&amp;Lang=en" TargetMode="External"/><Relationship Id="rId97" Type="http://schemas.openxmlformats.org/officeDocument/2006/relationships/hyperlink" Target="http://stats.oecd.org/OECDStat_Metadata/ShowMetadata.ashx?Dataset=SHA&amp;Coords=%5b%5bHF%5d.%5bHF2HF3%5d%2c%5bHC%5d.%5bHCTOT%5d%2c%5bHP%5d.%5bHPTOT%5d%2c%5bMEASURE%5d.%5bPARPIB%5d%2c%5bLOCATION%5d.%5bDNK%5d%5d&amp;ShowOnWeb=true&amp;Lang=en" TargetMode="External"/><Relationship Id="rId104" Type="http://schemas.openxmlformats.org/officeDocument/2006/relationships/hyperlink" Target="http://stats.oecd.org/OECDStat_Metadata/ShowMetadata.ashx?Dataset=SHA&amp;Coords=%5bLOCATION%5d.%5bDEU%5d&amp;ShowOnWeb=true&amp;Lang=en" TargetMode="External"/><Relationship Id="rId120" Type="http://schemas.openxmlformats.org/officeDocument/2006/relationships/hyperlink" Target="http://stats.oecd.org/OECDStat_Metadata/ShowMetadata.ashx?Dataset=SHA&amp;Coords=%5bLOCATION%5d.%5bKOR%5d&amp;ShowOnWeb=true&amp;Lang=en" TargetMode="External"/><Relationship Id="rId125" Type="http://schemas.openxmlformats.org/officeDocument/2006/relationships/hyperlink" Target="http://stats.oecd.org/OECDStat_Metadata/ShowMetadata.ashx?Dataset=SHA&amp;Coords=%5b%5bHF%5d.%5bHF2HF3%5d%2c%5bHC%5d.%5bHCTOT%5d%2c%5bHP%5d.%5bHPTOT%5d%2c%5bMEASURE%5d.%5bPARPIB%5d%2c%5bLOCATION%5d.%5bLTU%5d%5d&amp;ShowOnWeb=true&amp;Lang=en" TargetMode="External"/><Relationship Id="rId141" Type="http://schemas.openxmlformats.org/officeDocument/2006/relationships/hyperlink" Target="http://stats.oecd.org/OECDStat_Metadata/ShowMetadata.ashx?Dataset=SHA&amp;Coords=%5b%5bHF%5d.%5bHF2HF3%5d%2c%5bHC%5d.%5bHCTOT%5d%2c%5bHP%5d.%5bHPTOT%5d%2c%5bMEASURE%5d.%5bPARPIB%5d%2c%5bLOCATION%5d.%5bSVK%5d%5d&amp;ShowOnWeb=true&amp;Lang=en" TargetMode="External"/><Relationship Id="rId146" Type="http://schemas.openxmlformats.org/officeDocument/2006/relationships/hyperlink" Target="http://stats.oecd.org/OECDStat_Metadata/ShowMetadata.ashx?Dataset=SHA&amp;Coords=%5bLOCATION%5d.%5bSWE%5d&amp;ShowOnWeb=true&amp;Lang=en" TargetMode="External"/><Relationship Id="rId7" Type="http://schemas.openxmlformats.org/officeDocument/2006/relationships/hyperlink" Target="http://stats.oecd.org/OECDStat_Metadata/ShowMetadata.ashx?Dataset=HEALTH_LVNG&amp;Coords=%5bCOU%5d.%5bDEU%5d&amp;ShowOnWeb=true&amp;Lang=en" TargetMode="External"/><Relationship Id="rId71" Type="http://schemas.openxmlformats.org/officeDocument/2006/relationships/hyperlink" Target="http://stats.oecd.org/OECDStat_Metadata/ShowMetadata.ashx?Dataset=SHA&amp;Coords=%5b%5bHF%5d.%5bHFTOT%5d%2c%5bHC%5d.%5bHCTOT%5d%2c%5bHP%5d.%5bHPTOT%5d%2c%5bMEASURE%5d.%5bPARPIB%5d%2c%5bLOCATION%5d.%5bESP%5d%5d&amp;ShowOnWeb=true&amp;Lang=en" TargetMode="External"/><Relationship Id="rId92" Type="http://schemas.openxmlformats.org/officeDocument/2006/relationships/hyperlink" Target="http://stats.oecd.org/OECDStat_Metadata/ShowMetadata.ashx?Dataset=SHA&amp;Coords=%5bLOCATION%5d.%5bCHL%5d&amp;ShowOnWeb=true&amp;Lang=en" TargetMode="External"/><Relationship Id="rId2" Type="http://schemas.openxmlformats.org/officeDocument/2006/relationships/hyperlink" Target="http://stats.oecd.org/OECDStat_Metadata/ShowMetadata.ashx?Dataset=HEALTH_LVNG&amp;Coords=%5bVAR%5d.%5bACOLALCT%5d&amp;ShowOnWeb=true&amp;Lang=en" TargetMode="External"/><Relationship Id="rId29" Type="http://schemas.openxmlformats.org/officeDocument/2006/relationships/hyperlink" Target="http://stats.oecd.org/OECDStat_Metadata/ShowMetadata.ashx?Dataset=SHA&amp;Coords=%5b%5bHF%5d.%5bHFTOT%5d%2c%5bHC%5d.%5bHCTOT%5d%2c%5bHP%5d.%5bHPTOT%5d%2c%5bMEASURE%5d.%5bPARPIB%5d%2c%5bLOCATION%5d.%5bFRA%5d%5d&amp;ShowOnWeb=true&amp;Lang=en" TargetMode="External"/><Relationship Id="rId24" Type="http://schemas.openxmlformats.org/officeDocument/2006/relationships/hyperlink" Target="http://stats.oecd.org/OECDStat_Metadata/ShowMetadata.ashx?Dataset=SHA&amp;Coords=%5bLOCATION%5d.%5bEST%5d&amp;ShowOnWeb=true&amp;Lang=en" TargetMode="External"/><Relationship Id="rId40" Type="http://schemas.openxmlformats.org/officeDocument/2006/relationships/hyperlink" Target="http://stats.oecd.org/OECDStat_Metadata/ShowMetadata.ashx?Dataset=SHA&amp;Coords=%5bLOCATION%5d.%5bISR%5d&amp;ShowOnWeb=true&amp;Lang=en" TargetMode="External"/><Relationship Id="rId45" Type="http://schemas.openxmlformats.org/officeDocument/2006/relationships/hyperlink" Target="http://stats.oecd.org/OECDStat_Metadata/ShowMetadata.ashx?Dataset=SHA&amp;Coords=%5b%5bHF%5d.%5bHFTOT%5d%2c%5bHC%5d.%5bHCTOT%5d%2c%5bHP%5d.%5bHPTOT%5d%2c%5bMEASURE%5d.%5bPARPIB%5d%2c%5bLOCATION%5d.%5bJPN%5d%5d&amp;ShowOnWeb=true&amp;Lang=en" TargetMode="External"/><Relationship Id="rId66" Type="http://schemas.openxmlformats.org/officeDocument/2006/relationships/hyperlink" Target="http://stats.oecd.org/OECDStat_Metadata/ShowMetadata.ashx?Dataset=SHA&amp;Coords=%5bLOCATION%5d.%5bSVK%5d&amp;ShowOnWeb=true&amp;Lang=en" TargetMode="External"/><Relationship Id="rId87" Type="http://schemas.openxmlformats.org/officeDocument/2006/relationships/hyperlink" Target="http://stats.oecd.org/OECDStat_Metadata/ShowMetadata.ashx?Dataset=SHA&amp;Coords=%5b%5bHF%5d.%5bHF2HF3%5d%2c%5bHC%5d.%5bHCTOT%5d%2c%5bHP%5d.%5bHPTOT%5d%2c%5bMEASURE%5d.%5bPARPIB%5d%2c%5bLOCATION%5d.%5bAUT%5d%5d&amp;ShowOnWeb=true&amp;Lang=en" TargetMode="External"/><Relationship Id="rId110" Type="http://schemas.openxmlformats.org/officeDocument/2006/relationships/hyperlink" Target="http://stats.oecd.org/OECDStat_Metadata/ShowMetadata.ashx?Dataset=SHA&amp;Coords=%5bLOCATION%5d.%5bISL%5d&amp;ShowOnWeb=true&amp;Lang=en" TargetMode="External"/><Relationship Id="rId115" Type="http://schemas.openxmlformats.org/officeDocument/2006/relationships/hyperlink" Target="http://stats.oecd.org/OECDStat_Metadata/ShowMetadata.ashx?Dataset=SHA&amp;Coords=%5b%5bHF%5d.%5bHF2HF3%5d%2c%5bHC%5d.%5bHCTOT%5d%2c%5bHP%5d.%5bHPTOT%5d%2c%5bMEASURE%5d.%5bPARPIB%5d%2c%5bLOCATION%5d.%5bISR%5d%5d&amp;ShowOnWeb=true&amp;Lang=en" TargetMode="External"/><Relationship Id="rId131" Type="http://schemas.openxmlformats.org/officeDocument/2006/relationships/hyperlink" Target="http://stats.oecd.org/OECDStat_Metadata/ShowMetadata.ashx?Dataset=SHA&amp;Coords=%5b%5bHF%5d.%5bHF2HF3%5d%2c%5bHC%5d.%5bHCTOT%5d%2c%5bHP%5d.%5bHPTOT%5d%2c%5bMEASURE%5d.%5bPARPIB%5d%2c%5bLOCATION%5d.%5bNLD%5d%5d&amp;ShowOnWeb=true&amp;Lang=en" TargetMode="External"/><Relationship Id="rId136" Type="http://schemas.openxmlformats.org/officeDocument/2006/relationships/hyperlink" Target="http://stats.oecd.org/OECDStat_Metadata/ShowMetadata.ashx?Dataset=SHA&amp;Coords=%5bLOCATION%5d.%5bPOL%5d&amp;ShowOnWeb=true&amp;Lang=en" TargetMode="External"/><Relationship Id="rId157" Type="http://schemas.openxmlformats.org/officeDocument/2006/relationships/hyperlink" Target="https://stats-1.oecd.org/index.aspx?DatasetCode=HEALTH_LVNG" TargetMode="External"/><Relationship Id="rId61" Type="http://schemas.openxmlformats.org/officeDocument/2006/relationships/hyperlink" Target="http://stats.oecd.org/OECDStat_Metadata/ShowMetadata.ashx?Dataset=SHA&amp;Coords=%5b%5bHF%5d.%5bHFTOT%5d%2c%5bHC%5d.%5bHCTOT%5d%2c%5bHP%5d.%5bHPTOT%5d%2c%5bMEASURE%5d.%5bPARPIB%5d%2c%5bLOCATION%5d.%5bNOR%5d%5d&amp;ShowOnWeb=true&amp;Lang=en" TargetMode="External"/><Relationship Id="rId82" Type="http://schemas.openxmlformats.org/officeDocument/2006/relationships/hyperlink" Target="https://stats-2.oecd.org/index.aspx?DatasetCode=SHA" TargetMode="External"/><Relationship Id="rId152" Type="http://schemas.openxmlformats.org/officeDocument/2006/relationships/hyperlink" Target="http://stats.oecd.org/OECDStat_Metadata/ShowMetadata.ashx?Dataset=SHA&amp;Coords=%5bLOCATION%5d.%5bGBR%5d&amp;ShowOnWeb=true&amp;Lang=en" TargetMode="External"/><Relationship Id="rId19" Type="http://schemas.openxmlformats.org/officeDocument/2006/relationships/hyperlink" Target="http://stats.oecd.org/OECDStat_Metadata/ShowMetadata.ashx?Dataset=SHA&amp;Coords=%5b%5bHF%5d.%5bHFTOT%5d%2c%5bHC%5d.%5bHCTOT%5d%2c%5bHP%5d.%5bHPTOT%5d%2c%5bMEASURE%5d.%5bPARPIB%5d%2c%5bLOCATION%5d.%5bCHL%5d%5d&amp;ShowOnWeb=true&amp;Lang=en" TargetMode="External"/><Relationship Id="rId14" Type="http://schemas.openxmlformats.org/officeDocument/2006/relationships/hyperlink" Target="http://stats.oecd.org/OECDStat_Metadata/ShowMetadata.ashx?Dataset=SHA&amp;Coords=%5bLOCATION%5d.%5bBEL%5d&amp;ShowOnWeb=true&amp;Lang=en" TargetMode="External"/><Relationship Id="rId30" Type="http://schemas.openxmlformats.org/officeDocument/2006/relationships/hyperlink" Target="http://stats.oecd.org/OECDStat_Metadata/ShowMetadata.ashx?Dataset=SHA&amp;Coords=%5bLOCATION%5d.%5bDEU%5d&amp;ShowOnWeb=true&amp;Lang=en" TargetMode="External"/><Relationship Id="rId35" Type="http://schemas.openxmlformats.org/officeDocument/2006/relationships/hyperlink" Target="http://stats.oecd.org/OECDStat_Metadata/ShowMetadata.ashx?Dataset=SHA&amp;Coords=%5b%5bHF%5d.%5bHFTOT%5d%2c%5bHC%5d.%5bHCTOT%5d%2c%5bHP%5d.%5bHPTOT%5d%2c%5bMEASURE%5d.%5bPARPIB%5d%2c%5bLOCATION%5d.%5bHUN%5d%5d&amp;ShowOnWeb=true&amp;Lang=en" TargetMode="External"/><Relationship Id="rId56" Type="http://schemas.openxmlformats.org/officeDocument/2006/relationships/hyperlink" Target="http://stats.oecd.org/OECDStat_Metadata/ShowMetadata.ashx?Dataset=SHA&amp;Coords=%5bLOCATION%5d.%5bNLD%5d&amp;ShowOnWeb=true&amp;Lang=en" TargetMode="External"/><Relationship Id="rId77" Type="http://schemas.openxmlformats.org/officeDocument/2006/relationships/hyperlink" Target="http://stats.oecd.org/OECDStat_Metadata/ShowMetadata.ashx?Dataset=SHA&amp;Coords=%5b%5bHF%5d.%5bHFTOT%5d%2c%5bHC%5d.%5bHCTOT%5d%2c%5bHP%5d.%5bHPTOT%5d%2c%5bMEASURE%5d.%5bPARPIB%5d%2c%5bLOCATION%5d.%5bTUR%5d%5d&amp;ShowOnWeb=true&amp;Lang=en" TargetMode="External"/><Relationship Id="rId100" Type="http://schemas.openxmlformats.org/officeDocument/2006/relationships/hyperlink" Target="http://stats.oecd.org/OECDStat_Metadata/ShowMetadata.ashx?Dataset=SHA&amp;Coords=%5bLOCATION%5d.%5bFIN%5d&amp;ShowOnWeb=true&amp;Lang=en" TargetMode="External"/><Relationship Id="rId105" Type="http://schemas.openxmlformats.org/officeDocument/2006/relationships/hyperlink" Target="http://stats.oecd.org/OECDStat_Metadata/ShowMetadata.ashx?Dataset=SHA&amp;Coords=%5b%5bHF%5d.%5bHF2HF3%5d%2c%5bHC%5d.%5bHCTOT%5d%2c%5bHP%5d.%5bHPTOT%5d%2c%5bMEASURE%5d.%5bPARPIB%5d%2c%5bLOCATION%5d.%5bDEU%5d%5d&amp;ShowOnWeb=true&amp;Lang=en" TargetMode="External"/><Relationship Id="rId126" Type="http://schemas.openxmlformats.org/officeDocument/2006/relationships/hyperlink" Target="http://stats.oecd.org/OECDStat_Metadata/ShowMetadata.ashx?Dataset=SHA&amp;Coords=%5bLOCATION%5d.%5bLUX%5d&amp;ShowOnWeb=true&amp;Lang=en" TargetMode="External"/><Relationship Id="rId147" Type="http://schemas.openxmlformats.org/officeDocument/2006/relationships/hyperlink" Target="http://stats.oecd.org/OECDStat_Metadata/ShowMetadata.ashx?Dataset=SHA&amp;Coords=%5b%5bHF%5d.%5bHF2HF3%5d%2c%5bHC%5d.%5bHCTOT%5d%2c%5bHP%5d.%5bHPTOT%5d%2c%5bMEASURE%5d.%5bPARPIB%5d%2c%5bLOCATION%5d.%5bSWE%5d%5d&amp;ShowOnWeb=true&amp;Lang=en" TargetMode="External"/><Relationship Id="rId8" Type="http://schemas.openxmlformats.org/officeDocument/2006/relationships/hyperlink" Target="http://stats.oecd.org/OECDStat_Metadata/ShowMetadata.ashx?Dataset=HEALTH_LVNG&amp;Coords=%5bCOU%5d.%5bISR%5d&amp;ShowOnWeb=true&amp;Lang=en" TargetMode="External"/><Relationship Id="rId51" Type="http://schemas.openxmlformats.org/officeDocument/2006/relationships/hyperlink" Target="http://stats.oecd.org/OECDStat_Metadata/ShowMetadata.ashx?Dataset=SHA&amp;Coords=%5b%5bHF%5d.%5bHFTOT%5d%2c%5bHC%5d.%5bHCTOT%5d%2c%5bHP%5d.%5bHPTOT%5d%2c%5bMEASURE%5d.%5bPARPIB%5d%2c%5bLOCATION%5d.%5bLTU%5d%5d&amp;ShowOnWeb=true&amp;Lang=en" TargetMode="External"/><Relationship Id="rId72" Type="http://schemas.openxmlformats.org/officeDocument/2006/relationships/hyperlink" Target="http://stats.oecd.org/OECDStat_Metadata/ShowMetadata.ashx?Dataset=SHA&amp;Coords=%5bLOCATION%5d.%5bSWE%5d&amp;ShowOnWeb=true&amp;Lang=en" TargetMode="External"/><Relationship Id="rId93" Type="http://schemas.openxmlformats.org/officeDocument/2006/relationships/hyperlink" Target="http://stats.oecd.org/OECDStat_Metadata/ShowMetadata.ashx?Dataset=SHA&amp;Coords=%5b%5bHF%5d.%5bHF2HF3%5d%2c%5bHC%5d.%5bHCTOT%5d%2c%5bHP%5d.%5bHPTOT%5d%2c%5bMEASURE%5d.%5bPARPIB%5d%2c%5bLOCATION%5d.%5bCHL%5d%5d&amp;ShowOnWeb=true&amp;Lang=en" TargetMode="External"/><Relationship Id="rId98" Type="http://schemas.openxmlformats.org/officeDocument/2006/relationships/hyperlink" Target="http://stats.oecd.org/OECDStat_Metadata/ShowMetadata.ashx?Dataset=SHA&amp;Coords=%5bLOCATION%5d.%5bEST%5d&amp;ShowOnWeb=true&amp;Lang=en" TargetMode="External"/><Relationship Id="rId121" Type="http://schemas.openxmlformats.org/officeDocument/2006/relationships/hyperlink" Target="http://stats.oecd.org/OECDStat_Metadata/ShowMetadata.ashx?Dataset=SHA&amp;Coords=%5b%5bHF%5d.%5bHF2HF3%5d%2c%5bHC%5d.%5bHCTOT%5d%2c%5bHP%5d.%5bHPTOT%5d%2c%5bMEASURE%5d.%5bPARPIB%5d%2c%5bLOCATION%5d.%5bKOR%5d%5d&amp;ShowOnWeb=true&amp;Lang=en" TargetMode="External"/><Relationship Id="rId142" Type="http://schemas.openxmlformats.org/officeDocument/2006/relationships/hyperlink" Target="http://stats.oecd.org/OECDStat_Metadata/ShowMetadata.ashx?Dataset=SHA&amp;Coords=%5bLOCATION%5d.%5bSVN%5d&amp;ShowOnWeb=true&amp;Lang=en" TargetMode="External"/><Relationship Id="rId3" Type="http://schemas.openxmlformats.org/officeDocument/2006/relationships/hyperlink" Target="http://stats.oecd.org/OECDStat_Metadata/ShowMetadata.ashx?Dataset=HEALTH_LVNG&amp;Coords=%5bCOU%5d.%5bDEU%5d&amp;ShowOnWeb=true&amp;Lang=en" TargetMode="External"/><Relationship Id="rId25" Type="http://schemas.openxmlformats.org/officeDocument/2006/relationships/hyperlink" Target="http://stats.oecd.org/OECDStat_Metadata/ShowMetadata.ashx?Dataset=SHA&amp;Coords=%5b%5bHF%5d.%5bHFTOT%5d%2c%5bHC%5d.%5bHCTOT%5d%2c%5bHP%5d.%5bHPTOT%5d%2c%5bMEASURE%5d.%5bPARPIB%5d%2c%5bLOCATION%5d.%5bEST%5d%5d&amp;ShowOnWeb=true&amp;Lang=en" TargetMode="External"/><Relationship Id="rId46" Type="http://schemas.openxmlformats.org/officeDocument/2006/relationships/hyperlink" Target="http://stats.oecd.org/OECDStat_Metadata/ShowMetadata.ashx?Dataset=SHA&amp;Coords=%5bLOCATION%5d.%5bKOR%5d&amp;ShowOnWeb=true&amp;Lang=en" TargetMode="External"/><Relationship Id="rId67" Type="http://schemas.openxmlformats.org/officeDocument/2006/relationships/hyperlink" Target="http://stats.oecd.org/OECDStat_Metadata/ShowMetadata.ashx?Dataset=SHA&amp;Coords=%5b%5bHF%5d.%5bHFTOT%5d%2c%5bHC%5d.%5bHCTOT%5d%2c%5bHP%5d.%5bHPTOT%5d%2c%5bMEASURE%5d.%5bPARPIB%5d%2c%5bLOCATION%5d.%5bSVK%5d%5d&amp;ShowOnWeb=true&amp;Lang=en" TargetMode="External"/><Relationship Id="rId116" Type="http://schemas.openxmlformats.org/officeDocument/2006/relationships/hyperlink" Target="http://stats.oecd.org/OECDStat_Metadata/ShowMetadata.ashx?Dataset=SHA&amp;Coords=%5bLOCATION%5d.%5bITA%5d&amp;ShowOnWeb=true&amp;Lang=en" TargetMode="External"/><Relationship Id="rId137" Type="http://schemas.openxmlformats.org/officeDocument/2006/relationships/hyperlink" Target="http://stats.oecd.org/OECDStat_Metadata/ShowMetadata.ashx?Dataset=SHA&amp;Coords=%5b%5bHF%5d.%5bHF2HF3%5d%2c%5bHC%5d.%5bHCTOT%5d%2c%5bHP%5d.%5bHPTOT%5d%2c%5bMEASURE%5d.%5bPARPIB%5d%2c%5bLOCATION%5d.%5bPOL%5d%5d&amp;ShowOnWeb=true&amp;Lang=en" TargetMode="External"/><Relationship Id="rId158" Type="http://schemas.openxmlformats.org/officeDocument/2006/relationships/hyperlink" Target="https://stats-1.oecd.org/index.aspx?DatasetCode=HEALTH_LVNG"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ec.europa.eu/eurostat/statistics-explained/index.php/Amenable_and_preventable_deaths_statistics"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stats.oecd.org/OECDStat_Metadata/ShowMetadata.ashx?Dataset=BLI&amp;Coords=%5bLOCATION%5d.%5bLVA%5d&amp;ShowOnWeb=true&amp;Lang=en" TargetMode="External"/><Relationship Id="rId2" Type="http://schemas.openxmlformats.org/officeDocument/2006/relationships/hyperlink" Target="http://stats.oecd.org/OECDStat_Metadata/ShowMetadata.ashx?Dataset=BLI&amp;ShowOnWeb=true&amp;Lang=en" TargetMode="External"/><Relationship Id="rId1" Type="http://schemas.openxmlformats.org/officeDocument/2006/relationships/hyperlink" Target="http://stats.oecd.org/OECDStat_Metadata/ShowMetadata.ashx?Dataset=BLI&amp;Coords=%5bINDICATOR%5d.%5bPS_REPH%5d&amp;ShowOnWeb=true&amp;Lang=en" TargetMode="External"/><Relationship Id="rId6" Type="http://schemas.openxmlformats.org/officeDocument/2006/relationships/hyperlink" Target="http://stats.oecd.org/OECDStat_Metadata/ShowMetadata.ashx?Dataset=BLI&amp;Coords=%5bINDICATOR%5d.%5bPS_FSAFEN%5d&amp;ShowOnWeb=true&amp;Lang=en" TargetMode="External"/><Relationship Id="rId5" Type="http://schemas.openxmlformats.org/officeDocument/2006/relationships/hyperlink" Target="http://stats.oecd.org/OECDStat_Metadata/ShowMetadata.ashx?Dataset=BLI&amp;Coords=%5bLOCATION%5d.%5bDEU%5d&amp;ShowOnWeb=true&amp;Lang=en" TargetMode="External"/><Relationship Id="rId4" Type="http://schemas.openxmlformats.org/officeDocument/2006/relationships/hyperlink" Target="http://stats.oecd.org/OECDStat_Metadata/ShowMetadata.ashx?Dataset=BLI&amp;Coords=%5bLOCATION%5d.%5bISR%5d&amp;ShowOnWeb=true&amp;Lang=en"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stats.oecd.org/OECDStat_Metadata/ShowMetadata.ashx?Dataset=ITF_ROAD_ACCIDENTS&amp;Coords=%5b%5bVARIABLE%5d.%5bT-ACCI-KIL%5d%2c%5bCOUNTRY%5d.%5bROU%5d%5d&amp;ShowOnWeb=true&amp;Lang=en" TargetMode="External"/><Relationship Id="rId3" Type="http://schemas.openxmlformats.org/officeDocument/2006/relationships/hyperlink" Target="http://stats.oecd.org/OECDStat_Metadata/ShowMetadata.ashx?Dataset=ITF_ROAD_ACCIDENTS&amp;Coords=%5bCOUNTRY%5d.%5bCZE%5d&amp;ShowOnWeb=true&amp;Lang=en" TargetMode="External"/><Relationship Id="rId7" Type="http://schemas.openxmlformats.org/officeDocument/2006/relationships/hyperlink" Target="http://stats.oecd.org/OECDStat_Metadata/ShowMetadata.ashx?Dataset=ITF_ROAD_ACCIDENTS&amp;Coords=%5b%5bVARIABLE%5d.%5bT-ACCI-KIL%5d%2c%5bCOUNTRY%5d.%5bPRT%5d%5d&amp;ShowOnWeb=true&amp;Lang=en" TargetMode="External"/><Relationship Id="rId12" Type="http://schemas.openxmlformats.org/officeDocument/2006/relationships/printerSettings" Target="../printerSettings/printerSettings25.bin"/><Relationship Id="rId2" Type="http://schemas.openxmlformats.org/officeDocument/2006/relationships/hyperlink" Target="http://stats.oecd.org/OECDStat_Metadata/ShowMetadata.ashx?Dataset=ITF_ROAD_ACCIDENTS&amp;Coords=%5b%5bVARIABLE%5d.%5bT-ACCI-KIL%5d%2c%5bCOUNTRY%5d.%5bAUT%5d%5d&amp;ShowOnWeb=true&amp;Lang=en" TargetMode="External"/><Relationship Id="rId1" Type="http://schemas.openxmlformats.org/officeDocument/2006/relationships/hyperlink" Target="http://stats.oecd.org/OECDStat_Metadata/ShowMetadata.ashx?Dataset=ITF_ROAD_ACCIDENTS&amp;ShowOnWeb=true&amp;Lang=en" TargetMode="External"/><Relationship Id="rId6" Type="http://schemas.openxmlformats.org/officeDocument/2006/relationships/hyperlink" Target="http://stats.oecd.org/OECDStat_Metadata/ShowMetadata.ashx?Dataset=ITF_ROAD_ACCIDENTS&amp;Coords=%5b%5bVARIABLE%5d.%5bT-ACCI-KIL%5d%2c%5bCOUNTRY%5d.%5bNLD%5d%5d&amp;ShowOnWeb=true&amp;Lang=en" TargetMode="External"/><Relationship Id="rId11" Type="http://schemas.openxmlformats.org/officeDocument/2006/relationships/hyperlink" Target="https://stats-2.oecd.org/index.aspx?DatasetCode=ITF_ROAD_ACCIDENTS" TargetMode="External"/><Relationship Id="rId5" Type="http://schemas.openxmlformats.org/officeDocument/2006/relationships/hyperlink" Target="http://stats.oecd.org/OECDStat_Metadata/ShowMetadata.ashx?Dataset=ITF_ROAD_ACCIDENTS&amp;Coords=%5bCOUNTRY%5d.%5bGRC%5d&amp;ShowOnWeb=true&amp;Lang=en" TargetMode="External"/><Relationship Id="rId10" Type="http://schemas.openxmlformats.org/officeDocument/2006/relationships/hyperlink" Target="http://stats.oecd.org/OECDStat_Metadata/ShowMetadata.ashx?Dataset=ITF_ROAD_ACCIDENTS&amp;Coords=%5b%5bVARIABLE%5d.%5bT-ACCI-KIL%5d%2c%5bCOUNTRY%5d.%5bSWE%5d%5d&amp;ShowOnWeb=true&amp;Lang=en" TargetMode="External"/><Relationship Id="rId4" Type="http://schemas.openxmlformats.org/officeDocument/2006/relationships/hyperlink" Target="http://stats.oecd.org/OECDStat_Metadata/ShowMetadata.ashx?Dataset=ITF_ROAD_ACCIDENTS&amp;Coords=%5bCOUNTRY%5d.%5bDEU%5d&amp;ShowOnWeb=true&amp;Lang=en" TargetMode="External"/><Relationship Id="rId9" Type="http://schemas.openxmlformats.org/officeDocument/2006/relationships/hyperlink" Target="http://stats.oecd.org/OECDStat_Metadata/ShowMetadata.ashx?Dataset=ITF_ROAD_ACCIDENTS&amp;Coords=%5bCOUNTRY%5d.%5bSVK%5d&amp;ShowOnWeb=true&amp;Lang=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117"/>
  <sheetViews>
    <sheetView tabSelected="1" zoomScale="120" zoomScaleNormal="120" workbookViewId="0">
      <selection activeCell="C81" sqref="C81"/>
    </sheetView>
  </sheetViews>
  <sheetFormatPr defaultRowHeight="16.5"/>
  <cols>
    <col min="1" max="1" width="19" style="157" customWidth="1"/>
    <col min="2" max="2" width="7.5703125" style="186" customWidth="1"/>
    <col min="3" max="3" width="51.140625" style="20" bestFit="1" customWidth="1"/>
    <col min="4" max="4" width="8.5703125" style="186" customWidth="1"/>
    <col min="5" max="5" width="8.5703125" style="48" customWidth="1"/>
    <col min="6" max="6" width="31.140625" style="48" customWidth="1"/>
    <col min="7" max="7" width="9.140625" style="8"/>
    <col min="8" max="8" width="60.42578125" style="20" customWidth="1"/>
    <col min="9" max="16384" width="9.140625" style="20"/>
  </cols>
  <sheetData>
    <row r="1" spans="1:8" ht="27.75" customHeight="1">
      <c r="A1" s="29" t="s">
        <v>103</v>
      </c>
      <c r="B1" s="34" t="s">
        <v>286</v>
      </c>
      <c r="C1" s="29" t="s">
        <v>300</v>
      </c>
      <c r="D1" s="34" t="s">
        <v>286</v>
      </c>
      <c r="E1" s="133"/>
      <c r="F1" s="133"/>
      <c r="G1" s="31"/>
    </row>
    <row r="2" spans="1:8" ht="18.75" customHeight="1">
      <c r="A2" s="1282" t="s">
        <v>323</v>
      </c>
      <c r="B2" s="162">
        <f>Indikátory_hodnoty!$C$3</f>
        <v>-0.54467313769200698</v>
      </c>
      <c r="C2" s="49" t="s">
        <v>327</v>
      </c>
      <c r="D2" s="32">
        <f>Indikátory_hodnoty!C4</f>
        <v>-1.9549427060368711</v>
      </c>
      <c r="E2" s="32"/>
      <c r="F2" s="32"/>
      <c r="G2" s="31"/>
      <c r="H2" s="173"/>
    </row>
    <row r="3" spans="1:8" ht="16.5" customHeight="1">
      <c r="A3" s="1278"/>
      <c r="B3" s="162">
        <f>Indikátory_hodnoty!$C$3</f>
        <v>-0.54467313769200698</v>
      </c>
      <c r="C3" s="49" t="s">
        <v>328</v>
      </c>
      <c r="D3" s="32">
        <f>Indikátory_hodnoty!C5</f>
        <v>-2.2524428098733091</v>
      </c>
      <c r="E3" s="32"/>
      <c r="F3" s="32"/>
      <c r="G3" s="31"/>
    </row>
    <row r="4" spans="1:8" ht="16.5" customHeight="1">
      <c r="A4" s="1278"/>
      <c r="B4" s="162">
        <f>Indikátory_hodnoty!$C$3</f>
        <v>-0.54467313769200698</v>
      </c>
      <c r="C4" s="49" t="s">
        <v>329</v>
      </c>
      <c r="D4" s="32">
        <f>Indikátory_hodnoty!C6</f>
        <v>-0.19376471724869823</v>
      </c>
      <c r="E4" s="32"/>
      <c r="F4" s="32"/>
      <c r="G4" s="31"/>
      <c r="H4" s="174"/>
    </row>
    <row r="5" spans="1:8" ht="16.5" customHeight="1">
      <c r="A5" s="1278"/>
      <c r="B5" s="162">
        <f>Indikátory_hodnoty!$C$3</f>
        <v>-0.54467313769200698</v>
      </c>
      <c r="C5" s="49" t="s">
        <v>333</v>
      </c>
      <c r="D5" s="32">
        <f>Indikátory_hodnoty!C7</f>
        <v>1.2207338269210313</v>
      </c>
      <c r="E5" s="32"/>
      <c r="F5" s="32"/>
      <c r="G5" s="31"/>
    </row>
    <row r="6" spans="1:8" ht="16.5" customHeight="1">
      <c r="A6" s="1278"/>
      <c r="B6" s="162">
        <f>Indikátory_hodnoty!$C$3</f>
        <v>-0.54467313769200698</v>
      </c>
      <c r="C6" s="49" t="s">
        <v>332</v>
      </c>
      <c r="D6" s="32">
        <f>Indikátory_hodnoty!C8</f>
        <v>0.28941183643945589</v>
      </c>
      <c r="E6" s="32"/>
      <c r="F6" s="32"/>
      <c r="G6" s="31"/>
    </row>
    <row r="7" spans="1:8" ht="16.5" customHeight="1">
      <c r="A7" s="1278"/>
      <c r="B7" s="162">
        <f>Indikátory_hodnoty!$C$3</f>
        <v>-0.54467313769200698</v>
      </c>
      <c r="C7" s="49" t="s">
        <v>325</v>
      </c>
      <c r="D7" s="32">
        <f>Indikátory_hodnoty!C9</f>
        <v>-1.3319300518421282</v>
      </c>
      <c r="E7" s="32"/>
      <c r="F7" s="32"/>
      <c r="G7" s="31"/>
    </row>
    <row r="8" spans="1:8" ht="16.5" customHeight="1">
      <c r="A8" s="1278"/>
      <c r="B8" s="162">
        <f>Indikátory_hodnoty!$C$3</f>
        <v>-0.54467313769200698</v>
      </c>
      <c r="C8" s="49" t="s">
        <v>326</v>
      </c>
      <c r="D8" s="32">
        <f>Indikátory_hodnoty!C10</f>
        <v>-0.28518771387637359</v>
      </c>
      <c r="E8" s="32"/>
      <c r="F8" s="32"/>
      <c r="G8" s="31"/>
      <c r="H8" s="416"/>
    </row>
    <row r="9" spans="1:8" ht="16.5" customHeight="1">
      <c r="A9" s="1278"/>
      <c r="B9" s="162">
        <f>Indikátory_hodnoty!$C$3</f>
        <v>-0.54467313769200698</v>
      </c>
      <c r="C9" s="49" t="s">
        <v>324</v>
      </c>
      <c r="D9" s="32">
        <f>Indikátory_hodnoty!C11</f>
        <v>0.84753448267844489</v>
      </c>
      <c r="E9" s="32"/>
      <c r="F9" s="32"/>
      <c r="G9" s="31"/>
    </row>
    <row r="10" spans="1:8" ht="16.5" customHeight="1">
      <c r="A10" s="1278"/>
      <c r="B10" s="162">
        <f>Indikátory_hodnoty!$C$3</f>
        <v>-0.54467313769200698</v>
      </c>
      <c r="C10" s="49" t="s">
        <v>330</v>
      </c>
      <c r="D10" s="32">
        <f>Indikátory_hodnoty!C12</f>
        <v>-0.20228673720963156</v>
      </c>
      <c r="E10" s="32"/>
      <c r="F10" s="32"/>
      <c r="G10" s="31"/>
    </row>
    <row r="11" spans="1:8" ht="16.5" customHeight="1">
      <c r="A11" s="1278"/>
      <c r="B11" s="887">
        <f>Indikátory_hodnoty!$C$3</f>
        <v>-0.54467313769200698</v>
      </c>
      <c r="C11" s="49" t="s">
        <v>331</v>
      </c>
      <c r="D11" s="887">
        <f>Indikátory_hodnoty!C13</f>
        <v>-0.53552139919885566</v>
      </c>
      <c r="E11" s="32"/>
      <c r="F11" s="32"/>
      <c r="G11" s="31"/>
    </row>
    <row r="12" spans="1:8" ht="16.5" customHeight="1">
      <c r="A12" s="1277"/>
      <c r="B12" s="888">
        <f>Indikátory_hodnoty!$C$3</f>
        <v>-0.54467313769200698</v>
      </c>
      <c r="C12" s="776" t="s">
        <v>645</v>
      </c>
      <c r="D12" s="890">
        <f>Indikátory_hodnoty!C14</f>
        <v>-1.03849853526725</v>
      </c>
      <c r="E12" s="32"/>
      <c r="F12" s="32"/>
      <c r="G12" s="31"/>
    </row>
    <row r="13" spans="1:8" ht="18.75" customHeight="1">
      <c r="A13" s="1276" t="s">
        <v>334</v>
      </c>
      <c r="B13" s="32">
        <f>Indikátory_hodnoty!$C$16</f>
        <v>-0.19608995803285015</v>
      </c>
      <c r="C13" s="775" t="s">
        <v>1810</v>
      </c>
      <c r="D13" s="32">
        <f>Indikátory_hodnoty!C17</f>
        <v>-0.73849451027601765</v>
      </c>
      <c r="E13" s="32"/>
      <c r="F13" s="32"/>
      <c r="G13" s="22"/>
    </row>
    <row r="14" spans="1:8" ht="18.75" customHeight="1">
      <c r="A14" s="1277"/>
      <c r="B14" s="40">
        <f>Indikátory_hodnoty!$C$16</f>
        <v>-0.19608995803285015</v>
      </c>
      <c r="C14" s="776" t="s">
        <v>148</v>
      </c>
      <c r="D14" s="40">
        <f>Indikátory_hodnoty!C18</f>
        <v>-1.1827484012561691</v>
      </c>
      <c r="E14" s="35"/>
      <c r="F14" s="35"/>
      <c r="G14" s="22"/>
    </row>
    <row r="15" spans="1:8" ht="18.75" customHeight="1">
      <c r="A15" s="1276" t="s">
        <v>335</v>
      </c>
      <c r="B15" s="32">
        <f>Indikátory_hodnoty!$C$20</f>
        <v>-0.70630121955497593</v>
      </c>
      <c r="C15" s="775" t="s">
        <v>223</v>
      </c>
      <c r="D15" s="35">
        <f>Indikátory_hodnoty!C21</f>
        <v>0.43576295262553361</v>
      </c>
      <c r="E15" s="35"/>
      <c r="F15" s="35"/>
      <c r="G15" s="22"/>
    </row>
    <row r="16" spans="1:8" ht="18.75" customHeight="1">
      <c r="A16" s="1278"/>
      <c r="B16" s="32">
        <f>Indikátory_hodnoty!$C$20</f>
        <v>-0.70630121955497593</v>
      </c>
      <c r="C16" s="775" t="s">
        <v>1233</v>
      </c>
      <c r="D16" s="35">
        <f>Indikátory_hodnoty!C22</f>
        <v>-0.55401191389550719</v>
      </c>
      <c r="E16" s="35"/>
      <c r="F16" s="35"/>
      <c r="G16" s="22"/>
    </row>
    <row r="17" spans="1:8" ht="18.75" customHeight="1">
      <c r="A17" s="1277"/>
      <c r="B17" s="40">
        <f>Indikátory_hodnoty!$C$20</f>
        <v>-0.70630121955497593</v>
      </c>
      <c r="C17" s="776" t="s">
        <v>1811</v>
      </c>
      <c r="D17" s="40">
        <f>Indikátory_hodnoty!C23</f>
        <v>-0.75026668159901233</v>
      </c>
      <c r="E17" s="35"/>
      <c r="F17" s="35"/>
      <c r="G17" s="22"/>
    </row>
    <row r="18" spans="1:8" ht="18.75" customHeight="1">
      <c r="A18" s="1276" t="s">
        <v>1207</v>
      </c>
      <c r="B18" s="32">
        <f>Indikátory_hodnoty!$C$25</f>
        <v>-1.1178533993257116</v>
      </c>
      <c r="C18" s="775" t="s">
        <v>700</v>
      </c>
      <c r="D18" s="35">
        <f>Indikátory_hodnoty!C26</f>
        <v>-0.75950190736037604</v>
      </c>
      <c r="E18" s="35"/>
      <c r="F18" s="35"/>
      <c r="G18" s="22"/>
    </row>
    <row r="19" spans="1:8" ht="18.75" customHeight="1">
      <c r="A19" s="1278"/>
      <c r="B19" s="32">
        <f>Indikátory_hodnoty!$C$25</f>
        <v>-1.1178533993257116</v>
      </c>
      <c r="C19" s="893" t="s">
        <v>1329</v>
      </c>
      <c r="D19" s="895">
        <f>Indikátory_hodnoty!C27</f>
        <v>-1.112408608186491</v>
      </c>
      <c r="E19" s="895"/>
      <c r="F19" s="895"/>
      <c r="G19" s="22"/>
    </row>
    <row r="20" spans="1:8" ht="18.75" customHeight="1">
      <c r="A20" s="1278"/>
      <c r="B20" s="32">
        <f>Indikátory_hodnoty!$C$25</f>
        <v>-1.1178533993257116</v>
      </c>
      <c r="C20" s="775" t="s">
        <v>316</v>
      </c>
      <c r="D20" s="35">
        <f>Indikátory_hodnoty!C28</f>
        <v>-1.0246274463532761</v>
      </c>
      <c r="E20" s="35"/>
      <c r="F20" s="35"/>
      <c r="G20" s="22"/>
    </row>
    <row r="21" spans="1:8" ht="18.75" customHeight="1">
      <c r="A21" s="1278"/>
      <c r="B21" s="32">
        <f>Indikátory_hodnoty!$C$25</f>
        <v>-1.1178533993257116</v>
      </c>
      <c r="C21" s="775" t="s">
        <v>295</v>
      </c>
      <c r="D21" s="35">
        <f>Indikátory_hodnoty!C29</f>
        <v>-0.50928812945530277</v>
      </c>
      <c r="E21" s="35"/>
      <c r="F21" s="35"/>
      <c r="G21" s="22"/>
    </row>
    <row r="22" spans="1:8" ht="25.5" customHeight="1">
      <c r="A22" s="1278"/>
      <c r="B22" s="32">
        <f>Indikátory_hodnoty!$C$25</f>
        <v>-1.1178533993257116</v>
      </c>
      <c r="C22" s="775" t="s">
        <v>629</v>
      </c>
      <c r="D22" s="35">
        <f>Indikátory_hodnoty!C30</f>
        <v>-0.91517176863967553</v>
      </c>
      <c r="E22" s="35"/>
      <c r="F22" s="35"/>
      <c r="G22" s="22"/>
      <c r="H22" s="126"/>
    </row>
    <row r="23" spans="1:8" ht="28.5" customHeight="1">
      <c r="A23" s="1277"/>
      <c r="B23" s="40">
        <f>Indikátory_hodnoty!$C$25</f>
        <v>-1.1178533993257116</v>
      </c>
      <c r="C23" s="776" t="s">
        <v>631</v>
      </c>
      <c r="D23" s="40">
        <f>Indikátory_hodnoty!C31</f>
        <v>2.8336453120442844E-2</v>
      </c>
      <c r="E23" s="32"/>
      <c r="F23" s="32"/>
      <c r="G23" s="22"/>
    </row>
    <row r="24" spans="1:8" ht="20.25" customHeight="1">
      <c r="A24" s="184"/>
      <c r="B24" s="36"/>
      <c r="C24" s="181"/>
      <c r="D24" s="36"/>
      <c r="E24" s="32"/>
      <c r="F24" s="32"/>
      <c r="G24" s="22"/>
    </row>
    <row r="25" spans="1:8" ht="18.75" customHeight="1">
      <c r="A25" s="29" t="s">
        <v>103</v>
      </c>
      <c r="B25" s="34" t="s">
        <v>286</v>
      </c>
      <c r="C25" s="29" t="s">
        <v>300</v>
      </c>
      <c r="D25" s="34" t="s">
        <v>286</v>
      </c>
      <c r="E25" s="133"/>
      <c r="F25" s="133"/>
      <c r="G25" s="22"/>
    </row>
    <row r="26" spans="1:8" ht="18.75" customHeight="1">
      <c r="A26" s="1279" t="s">
        <v>1219</v>
      </c>
      <c r="B26" s="32">
        <f>Indikátory_hodnoty!$C$35</f>
        <v>-6.5498872528002267E-2</v>
      </c>
      <c r="C26" s="182" t="s">
        <v>129</v>
      </c>
      <c r="D26" s="32">
        <f>Indikátory_hodnoty!C36</f>
        <v>0.11316999854583895</v>
      </c>
      <c r="E26" s="32"/>
      <c r="F26" s="32"/>
      <c r="G26" s="22"/>
    </row>
    <row r="27" spans="1:8" ht="18.75" customHeight="1">
      <c r="A27" s="1280"/>
      <c r="B27" s="32">
        <f>Indikátory_hodnoty!$C$35</f>
        <v>-6.5498872528002267E-2</v>
      </c>
      <c r="C27" s="28" t="s">
        <v>130</v>
      </c>
      <c r="D27" s="32">
        <f>Indikátory_hodnoty!C37</f>
        <v>-0.68089720378937402</v>
      </c>
      <c r="E27" s="37"/>
      <c r="F27" s="37"/>
      <c r="G27" s="22"/>
    </row>
    <row r="28" spans="1:8" ht="18.75" customHeight="1">
      <c r="A28" s="1280"/>
      <c r="B28" s="32">
        <f>Indikátory_hodnoty!$C$35</f>
        <v>-6.5498872528002267E-2</v>
      </c>
      <c r="C28" s="182" t="s">
        <v>131</v>
      </c>
      <c r="D28" s="32">
        <f>Indikátory_hodnoty!C38</f>
        <v>0.29440073206469808</v>
      </c>
      <c r="E28" s="32"/>
      <c r="F28" s="32"/>
      <c r="G28" s="22"/>
    </row>
    <row r="29" spans="1:8" ht="18.75" customHeight="1">
      <c r="A29" s="1280"/>
      <c r="B29" s="32">
        <f>Indikátory_hodnoty!$C$35</f>
        <v>-6.5498872528002267E-2</v>
      </c>
      <c r="C29" s="182" t="s">
        <v>289</v>
      </c>
      <c r="D29" s="32">
        <f>Indikátory_hodnoty!C39</f>
        <v>-0.11520000300930626</v>
      </c>
      <c r="E29" s="32"/>
      <c r="F29" s="32"/>
      <c r="G29" s="22"/>
    </row>
    <row r="30" spans="1:8" ht="18.75" customHeight="1">
      <c r="A30" s="1281"/>
      <c r="B30" s="40">
        <f>Indikátory_hodnoty!$C$35</f>
        <v>-6.5498872528002267E-2</v>
      </c>
      <c r="C30" s="183" t="s">
        <v>342</v>
      </c>
      <c r="D30" s="40">
        <f>Indikátory_hodnoty!C40</f>
        <v>-1.4699529247067591</v>
      </c>
      <c r="E30" s="32"/>
      <c r="F30" s="32"/>
      <c r="G30" s="22"/>
    </row>
    <row r="31" spans="1:8" ht="18.75" customHeight="1">
      <c r="A31" s="1280" t="s">
        <v>1213</v>
      </c>
      <c r="B31" s="32">
        <f>Indikátory_hodnoty!$C$42</f>
        <v>1.2538524444882924</v>
      </c>
      <c r="C31" s="28" t="s">
        <v>281</v>
      </c>
      <c r="D31" s="32">
        <f>Indikátory_hodnoty!C43</f>
        <v>-0.10028305618770489</v>
      </c>
      <c r="E31" s="32"/>
      <c r="F31" s="32"/>
      <c r="G31" s="22"/>
    </row>
    <row r="32" spans="1:8" ht="18.75" customHeight="1">
      <c r="A32" s="1280"/>
      <c r="B32" s="32">
        <f>Indikátory_hodnoty!$C$42</f>
        <v>1.2538524444882924</v>
      </c>
      <c r="C32" s="28" t="s">
        <v>1214</v>
      </c>
      <c r="D32" s="32">
        <f>Indikátory_hodnoty!C44</f>
        <v>-0.55588111865296896</v>
      </c>
      <c r="E32" s="32"/>
      <c r="F32" s="32"/>
      <c r="G32" s="22"/>
    </row>
    <row r="33" spans="1:7" ht="18.75" customHeight="1">
      <c r="A33" s="1280"/>
      <c r="B33" s="32">
        <f>Indikátory_hodnoty!$C$42</f>
        <v>1.2538524444882924</v>
      </c>
      <c r="C33" s="28" t="s">
        <v>1289</v>
      </c>
      <c r="D33" s="32">
        <f>Indikátory_hodnoty!C45</f>
        <v>1.1870135421578347</v>
      </c>
      <c r="E33" s="134"/>
      <c r="F33" s="134"/>
      <c r="G33" s="22"/>
    </row>
    <row r="34" spans="1:7" ht="18.75" customHeight="1">
      <c r="A34" s="1280"/>
      <c r="B34" s="32">
        <f>Indikátory_hodnoty!$C$42</f>
        <v>1.2538524444882924</v>
      </c>
      <c r="C34" s="182" t="s">
        <v>1801</v>
      </c>
      <c r="D34" s="32">
        <f>Indikátory_hodnoty!C46</f>
        <v>0.10304205907914342</v>
      </c>
      <c r="E34" s="134"/>
      <c r="F34" s="134"/>
      <c r="G34" s="22"/>
    </row>
    <row r="35" spans="1:7" ht="18.75" customHeight="1">
      <c r="A35" s="1281"/>
      <c r="B35" s="40">
        <f>Indikátory_hodnoty!$C$42</f>
        <v>1.2538524444882924</v>
      </c>
      <c r="C35" s="50" t="s">
        <v>704</v>
      </c>
      <c r="D35" s="40">
        <f>Indikátory_hodnoty!C47</f>
        <v>0.24515095078956192</v>
      </c>
      <c r="E35" s="134"/>
      <c r="F35" s="779"/>
      <c r="G35" s="22"/>
    </row>
    <row r="36" spans="1:7" ht="18.75" customHeight="1">
      <c r="A36" s="1284" t="s">
        <v>1218</v>
      </c>
      <c r="B36" s="32">
        <f>Indikátory_hodnoty!$C$49</f>
        <v>-0.41673321431035282</v>
      </c>
      <c r="C36" s="28" t="s">
        <v>1215</v>
      </c>
      <c r="D36" s="32">
        <f>Indikátory_hodnoty!C55</f>
        <v>-1.137651319539196</v>
      </c>
      <c r="E36" s="32"/>
      <c r="F36" s="673"/>
      <c r="G36" s="22"/>
    </row>
    <row r="37" spans="1:7" ht="18.75" customHeight="1">
      <c r="A37" s="1285"/>
      <c r="B37" s="32">
        <f>Indikátory_hodnoty!$C$49</f>
        <v>-0.41673321431035282</v>
      </c>
      <c r="C37" s="28" t="s">
        <v>697</v>
      </c>
      <c r="D37" s="32">
        <f>Indikátory_hodnoty!C56</f>
        <v>-0.76598562728192376</v>
      </c>
      <c r="E37" s="32"/>
      <c r="F37" s="673"/>
      <c r="G37" s="22"/>
    </row>
    <row r="38" spans="1:7" ht="18.75" customHeight="1">
      <c r="A38" s="1285"/>
      <c r="B38" s="32">
        <f>Indikátory_hodnoty!$C$49</f>
        <v>-0.41673321431035282</v>
      </c>
      <c r="C38" s="28" t="s">
        <v>696</v>
      </c>
      <c r="D38" s="32">
        <f>Indikátory_hodnoty!C57</f>
        <v>0.62819269676714751</v>
      </c>
      <c r="E38" s="32"/>
      <c r="F38" s="179"/>
      <c r="G38" s="22"/>
    </row>
    <row r="39" spans="1:7" ht="19.5" customHeight="1">
      <c r="A39" s="1285"/>
      <c r="B39" s="32">
        <f>Indikátory_hodnoty!$C$49</f>
        <v>-0.41673321431035282</v>
      </c>
      <c r="C39" s="28" t="s">
        <v>1216</v>
      </c>
      <c r="D39" s="32">
        <f>Indikátory_hodnoty!C58</f>
        <v>-1.0936423829524344</v>
      </c>
      <c r="E39" s="38"/>
      <c r="F39" s="179"/>
      <c r="G39" s="22"/>
    </row>
    <row r="40" spans="1:7" ht="16.5" customHeight="1">
      <c r="A40" s="1285"/>
      <c r="B40" s="32">
        <f>Indikátory_hodnoty!$C$49</f>
        <v>-0.41673321431035282</v>
      </c>
      <c r="C40" s="28" t="s">
        <v>556</v>
      </c>
      <c r="D40" s="32">
        <f>Indikátory_hodnoty!C59</f>
        <v>-0.29777353277419116</v>
      </c>
      <c r="E40" s="38"/>
      <c r="F40" s="780"/>
      <c r="G40" s="22"/>
    </row>
    <row r="41" spans="1:7" ht="16.5" customHeight="1">
      <c r="A41" s="1285"/>
      <c r="B41" s="32">
        <f>Indikátory_hodnoty!$C$49</f>
        <v>-0.41673321431035282</v>
      </c>
      <c r="C41" s="28" t="s">
        <v>555</v>
      </c>
      <c r="D41" s="32">
        <f>Indikátory_hodnoty!C60</f>
        <v>0.35744128687792304</v>
      </c>
      <c r="E41" s="38"/>
      <c r="F41" s="780"/>
      <c r="G41" s="22"/>
    </row>
    <row r="42" spans="1:7" ht="24" customHeight="1">
      <c r="A42" s="1285"/>
      <c r="B42" s="32">
        <f>Indikátory_hodnoty!$C$49</f>
        <v>-0.41673321431035282</v>
      </c>
      <c r="C42" s="28" t="s">
        <v>1217</v>
      </c>
      <c r="D42" s="32">
        <f>Indikátory_hodnoty!C61</f>
        <v>0.4139597998265529</v>
      </c>
      <c r="E42" s="38"/>
      <c r="F42" s="780"/>
      <c r="G42" s="22"/>
    </row>
    <row r="43" spans="1:7" ht="16.5" customHeight="1">
      <c r="A43" s="1286"/>
      <c r="B43" s="249">
        <f>Indikátory_hodnoty!$C$49</f>
        <v>-0.41673321431035282</v>
      </c>
      <c r="C43" s="248" t="s">
        <v>532</v>
      </c>
      <c r="D43" s="33">
        <f>Indikátory_hodnoty!C62</f>
        <v>-1.6851478360142365</v>
      </c>
      <c r="E43" s="38"/>
      <c r="F43" s="780"/>
      <c r="G43" s="22"/>
    </row>
    <row r="44" spans="1:7" ht="22.5" customHeight="1">
      <c r="A44" s="185"/>
      <c r="B44" s="32"/>
      <c r="C44" s="30"/>
      <c r="D44" s="38"/>
      <c r="E44" s="38"/>
      <c r="F44" s="38"/>
      <c r="G44" s="22"/>
    </row>
    <row r="45" spans="1:7" ht="22.5" customHeight="1">
      <c r="A45" s="989" t="s">
        <v>103</v>
      </c>
      <c r="B45" s="133" t="s">
        <v>286</v>
      </c>
      <c r="C45" s="989" t="s">
        <v>300</v>
      </c>
      <c r="D45" s="133" t="s">
        <v>286</v>
      </c>
      <c r="E45" s="133"/>
      <c r="F45" s="133"/>
      <c r="G45" s="22"/>
    </row>
    <row r="46" spans="1:7" ht="18.75" customHeight="1">
      <c r="A46" s="1290" t="s">
        <v>644</v>
      </c>
      <c r="B46" s="990">
        <f>Indikátory_hodnoty!$C$65</f>
        <v>-0.51696700136791729</v>
      </c>
      <c r="C46" s="991" t="s">
        <v>12</v>
      </c>
      <c r="D46" s="992">
        <f>Indikátory_hodnoty!C66</f>
        <v>0.97410158798618229</v>
      </c>
      <c r="E46" s="39"/>
      <c r="F46" s="39"/>
      <c r="G46" s="22"/>
    </row>
    <row r="47" spans="1:7" ht="18.75" customHeight="1">
      <c r="A47" s="1288"/>
      <c r="B47" s="32">
        <f>Indikátory_hodnoty!$C$65</f>
        <v>-0.51696700136791729</v>
      </c>
      <c r="C47" s="986" t="s">
        <v>13</v>
      </c>
      <c r="D47" s="39">
        <f>Indikátory_hodnoty!C67</f>
        <v>-1.1040401428742923</v>
      </c>
      <c r="E47" s="38"/>
      <c r="F47" s="38"/>
      <c r="G47" s="22"/>
    </row>
    <row r="48" spans="1:7" ht="18.75" customHeight="1">
      <c r="A48" s="1288"/>
      <c r="B48" s="987">
        <f>Indikátory_hodnoty!$C$65</f>
        <v>-0.51696700136791729</v>
      </c>
      <c r="C48" s="781" t="s">
        <v>14</v>
      </c>
      <c r="D48" s="987">
        <f>Indikátory_hodnoty!C68</f>
        <v>-0.72516677776469662</v>
      </c>
      <c r="E48" s="38"/>
      <c r="F48" s="38"/>
      <c r="G48" s="22"/>
    </row>
    <row r="49" spans="1:9" ht="18.75" customHeight="1">
      <c r="A49" s="1289"/>
      <c r="B49" s="1000">
        <f>Indikátory_hodnoty!$C$65</f>
        <v>-0.51696700136791729</v>
      </c>
      <c r="C49" s="163" t="s">
        <v>1784</v>
      </c>
      <c r="D49" s="988">
        <f>Indikátory_hodnoty!C69</f>
        <v>-0.76857262500768975</v>
      </c>
      <c r="E49" s="38"/>
      <c r="F49" s="38"/>
      <c r="G49" s="22"/>
    </row>
    <row r="50" spans="1:9" ht="18.75" customHeight="1">
      <c r="A50" s="1287" t="s">
        <v>1220</v>
      </c>
      <c r="B50" s="32">
        <f>Indikátory_hodnoty!$C$71</f>
        <v>-0.72329392295455519</v>
      </c>
      <c r="C50" s="781" t="s">
        <v>1775</v>
      </c>
      <c r="D50" s="987">
        <f>'09_reg_u'!M32</f>
        <v>-0.1527451939417101</v>
      </c>
      <c r="E50" s="38"/>
      <c r="F50" s="38"/>
      <c r="G50" s="22"/>
    </row>
    <row r="51" spans="1:9" ht="18.75" customHeight="1">
      <c r="A51" s="1288"/>
      <c r="B51" s="32">
        <f>Indikátory_hodnoty!$C$71</f>
        <v>-0.72329392295455519</v>
      </c>
      <c r="C51" s="182" t="s">
        <v>291</v>
      </c>
      <c r="D51" s="38">
        <f>Indikátory_hodnoty!C75</f>
        <v>-6.1998151197630254E-2</v>
      </c>
      <c r="E51" s="38"/>
      <c r="F51"/>
      <c r="G51"/>
      <c r="H51"/>
      <c r="I51"/>
    </row>
    <row r="52" spans="1:9" ht="18.75" customHeight="1">
      <c r="A52" s="1288"/>
      <c r="B52" s="32">
        <f>Indikátory_hodnoty!$C$71</f>
        <v>-0.72329392295455519</v>
      </c>
      <c r="C52" s="182" t="s">
        <v>290</v>
      </c>
      <c r="D52" s="38">
        <f>Indikátory_hodnoty!C76</f>
        <v>0.31858563331838946</v>
      </c>
      <c r="E52" s="38"/>
      <c r="F52"/>
      <c r="G52"/>
      <c r="H52"/>
      <c r="I52"/>
    </row>
    <row r="53" spans="1:9" ht="18.75" customHeight="1">
      <c r="A53" s="1288"/>
      <c r="B53" s="32">
        <f>Indikátory_hodnoty!$C$71</f>
        <v>-0.72329392295455519</v>
      </c>
      <c r="C53" s="30" t="s">
        <v>1802</v>
      </c>
      <c r="D53" s="38">
        <f>Indikátory_hodnoty!C77</f>
        <v>-0.69537209337686834</v>
      </c>
      <c r="E53" s="38"/>
      <c r="F53" s="25"/>
      <c r="G53"/>
      <c r="H53"/>
      <c r="I53"/>
    </row>
    <row r="54" spans="1:9" ht="18.75" customHeight="1">
      <c r="A54" s="1288"/>
      <c r="B54" s="32">
        <f>Indikátory_hodnoty!$C$71</f>
        <v>-0.72329392295455519</v>
      </c>
      <c r="C54" s="30" t="s">
        <v>1803</v>
      </c>
      <c r="D54" s="38">
        <f>Indikátory_hodnoty!C78</f>
        <v>-0.55518923533632814</v>
      </c>
      <c r="E54" s="38"/>
      <c r="F54" s="25"/>
      <c r="G54" s="20"/>
    </row>
    <row r="55" spans="1:9" ht="18.75" customHeight="1">
      <c r="A55" s="1288"/>
      <c r="B55" s="32">
        <f>Indikátory_hodnoty!$C$71</f>
        <v>-0.72329392295455519</v>
      </c>
      <c r="C55" s="30" t="s">
        <v>1804</v>
      </c>
      <c r="D55" s="38">
        <f>Indikátory_hodnoty!C79</f>
        <v>-0.87016987625667919</v>
      </c>
      <c r="E55" s="38"/>
      <c r="F55" s="25"/>
      <c r="G55" s="20"/>
    </row>
    <row r="56" spans="1:9" ht="18.75" customHeight="1">
      <c r="A56" s="1288"/>
      <c r="B56" s="32">
        <f>Indikátory_hodnoty!$C$71</f>
        <v>-0.72329392295455519</v>
      </c>
      <c r="C56" s="30" t="s">
        <v>1805</v>
      </c>
      <c r="D56" s="38">
        <f>Indikátory_hodnoty!C80</f>
        <v>-0.50464755180464405</v>
      </c>
      <c r="E56" s="38"/>
      <c r="F56" s="673"/>
      <c r="G56"/>
      <c r="H56" s="680"/>
      <c r="I56" s="681"/>
    </row>
    <row r="57" spans="1:9" ht="18.75" customHeight="1">
      <c r="A57" s="1288"/>
      <c r="B57" s="32">
        <f>Indikátory_hodnoty!$C$71</f>
        <v>-0.72329392295455519</v>
      </c>
      <c r="C57" s="30" t="s">
        <v>1806</v>
      </c>
      <c r="D57" s="38">
        <f>Indikátory_hodnoty!C81</f>
        <v>-0.47122783181567846</v>
      </c>
      <c r="E57" s="38"/>
      <c r="F57" s="673"/>
      <c r="G57"/>
      <c r="H57"/>
      <c r="I57"/>
    </row>
    <row r="58" spans="1:9" ht="18.75" customHeight="1">
      <c r="A58" s="1288"/>
      <c r="B58" s="32">
        <f>Indikátory_hodnoty!$C$71</f>
        <v>-0.72329392295455519</v>
      </c>
      <c r="C58" s="30" t="s">
        <v>1807</v>
      </c>
      <c r="D58" s="38">
        <f>Indikátory_hodnoty!C82</f>
        <v>-0.60968836389046055</v>
      </c>
      <c r="E58" s="38"/>
      <c r="F58" s="673"/>
      <c r="G58"/>
      <c r="H58"/>
      <c r="I58"/>
    </row>
    <row r="59" spans="1:9" ht="18.75" customHeight="1">
      <c r="A59" s="1288"/>
      <c r="B59" s="32">
        <f>Indikátory_hodnoty!$C$71</f>
        <v>-0.72329392295455519</v>
      </c>
      <c r="C59" s="30" t="s">
        <v>1808</v>
      </c>
      <c r="D59" s="38">
        <f>Indikátory_hodnoty!C83</f>
        <v>2.0146905321899022</v>
      </c>
      <c r="E59" s="37"/>
      <c r="F59" s="673"/>
      <c r="G59"/>
      <c r="H59"/>
      <c r="I59"/>
    </row>
    <row r="60" spans="1:9" ht="18.75" customHeight="1">
      <c r="A60" s="1288"/>
      <c r="B60" s="32">
        <f>Indikátory_hodnoty!$C$71</f>
        <v>-0.72329392295455519</v>
      </c>
      <c r="C60" s="30" t="s">
        <v>1809</v>
      </c>
      <c r="D60" s="38">
        <f>Indikátory_hodnoty!C84</f>
        <v>2.8518555617438937</v>
      </c>
      <c r="E60" s="37"/>
      <c r="F60" s="673"/>
      <c r="G60" s="20"/>
    </row>
    <row r="61" spans="1:9" ht="18.75" customHeight="1">
      <c r="A61" s="1288"/>
      <c r="B61" s="32">
        <f>Indikátory_hodnoty!$C$71</f>
        <v>-0.72329392295455519</v>
      </c>
      <c r="C61" s="30" t="s">
        <v>1223</v>
      </c>
      <c r="D61" s="38">
        <f>Indikátory_hodnoty!C85</f>
        <v>1.7905877623923907</v>
      </c>
      <c r="E61" s="37"/>
      <c r="F61" s="673"/>
      <c r="G61"/>
      <c r="H61"/>
      <c r="I61"/>
    </row>
    <row r="62" spans="1:9" ht="18.75" customHeight="1">
      <c r="A62" s="1288"/>
      <c r="B62" s="32">
        <f>Indikátory_hodnoty!$C$71</f>
        <v>-0.72329392295455519</v>
      </c>
      <c r="C62" s="30" t="s">
        <v>197</v>
      </c>
      <c r="D62" s="38">
        <f>Indikátory_hodnoty!C86</f>
        <v>0.13563507745478084</v>
      </c>
      <c r="E62" s="37"/>
      <c r="F62" s="25"/>
      <c r="G62"/>
      <c r="H62"/>
      <c r="I62"/>
    </row>
    <row r="63" spans="1:9" ht="18.75" customHeight="1">
      <c r="A63" s="1288"/>
      <c r="B63" s="32">
        <f>Indikátory_hodnoty!$C$71</f>
        <v>-0.72329392295455519</v>
      </c>
      <c r="C63" s="30" t="s">
        <v>198</v>
      </c>
      <c r="D63" s="38">
        <f>Indikátory_hodnoty!C87</f>
        <v>2.2175860321776333</v>
      </c>
      <c r="E63" s="37"/>
      <c r="F63"/>
      <c r="G63"/>
      <c r="H63"/>
      <c r="I63"/>
    </row>
    <row r="64" spans="1:9" ht="18.75" customHeight="1">
      <c r="A64" s="1288"/>
      <c r="B64" s="32">
        <f>Indikátory_hodnoty!$C$71</f>
        <v>-0.72329392295455519</v>
      </c>
      <c r="C64" s="30" t="s">
        <v>199</v>
      </c>
      <c r="D64" s="38">
        <f>Indikátory_hodnoty!C88</f>
        <v>0.55916457981932133</v>
      </c>
      <c r="E64" s="37"/>
      <c r="F64"/>
      <c r="G64"/>
      <c r="H64"/>
      <c r="I64"/>
    </row>
    <row r="65" spans="1:9" ht="18.75" customHeight="1">
      <c r="A65" s="1288"/>
      <c r="B65" s="32">
        <f>Indikátory_hodnoty!$C$71</f>
        <v>-0.72329392295455519</v>
      </c>
      <c r="C65" s="30" t="s">
        <v>221</v>
      </c>
      <c r="D65" s="38">
        <f>Indikátory_hodnoty!C89</f>
        <v>-0.80380614151522045</v>
      </c>
      <c r="E65" s="38"/>
      <c r="F65"/>
      <c r="G65"/>
      <c r="H65"/>
      <c r="I65"/>
    </row>
    <row r="66" spans="1:9" ht="18.75" customHeight="1">
      <c r="A66" s="1288"/>
      <c r="B66" s="32">
        <f>Indikátory_hodnoty!$C$71</f>
        <v>-0.72329392295455519</v>
      </c>
      <c r="C66" s="30" t="s">
        <v>296</v>
      </c>
      <c r="D66" s="38">
        <f>Indikátory_hodnoty!C90</f>
        <v>-2.5175097689614088</v>
      </c>
      <c r="E66" s="38"/>
      <c r="F66"/>
      <c r="G66"/>
      <c r="H66"/>
      <c r="I66"/>
    </row>
    <row r="67" spans="1:9" ht="18.75" customHeight="1">
      <c r="A67" s="1288"/>
      <c r="B67" s="32">
        <f>Indikátory_hodnoty!$C$71</f>
        <v>-0.72329392295455519</v>
      </c>
      <c r="C67" s="30" t="s">
        <v>297</v>
      </c>
      <c r="D67" s="38">
        <f>Indikátory_hodnoty!C91</f>
        <v>6.4472079861210188E-2</v>
      </c>
      <c r="E67" s="38"/>
      <c r="F67"/>
      <c r="G67"/>
      <c r="H67"/>
      <c r="I67"/>
    </row>
    <row r="68" spans="1:9" ht="18.75" customHeight="1">
      <c r="A68" s="1288"/>
      <c r="B68" s="32">
        <f>Indikátory_hodnoty!$C$71</f>
        <v>-0.72329392295455519</v>
      </c>
      <c r="C68" s="30" t="s">
        <v>298</v>
      </c>
      <c r="D68" s="38">
        <f>Indikátory_hodnoty!C92</f>
        <v>0.16394953041479102</v>
      </c>
      <c r="E68" s="38"/>
      <c r="F68"/>
      <c r="G68"/>
      <c r="H68"/>
      <c r="I68"/>
    </row>
    <row r="69" spans="1:9" ht="18.75" customHeight="1">
      <c r="A69" s="1288"/>
      <c r="B69" s="32">
        <f>Indikátory_hodnoty!$C$71</f>
        <v>-0.72329392295455519</v>
      </c>
      <c r="C69" s="30" t="s">
        <v>1204</v>
      </c>
      <c r="D69" s="38">
        <f>Indikátory_hodnoty!C93</f>
        <v>-1.5509885398506595</v>
      </c>
      <c r="E69" s="38"/>
      <c r="F69"/>
      <c r="G69"/>
      <c r="H69"/>
      <c r="I69"/>
    </row>
    <row r="70" spans="1:9" ht="18.75" customHeight="1">
      <c r="A70" s="1288"/>
      <c r="B70" s="32">
        <f>Indikátory_hodnoty!$C$71</f>
        <v>-0.72329392295455519</v>
      </c>
      <c r="C70" s="30" t="s">
        <v>320</v>
      </c>
      <c r="D70" s="38">
        <f>Indikátory_hodnoty!C94</f>
        <v>0.31962669783029479</v>
      </c>
      <c r="E70" s="38"/>
      <c r="F70"/>
      <c r="G70"/>
      <c r="H70"/>
      <c r="I70"/>
    </row>
    <row r="71" spans="1:9" ht="18.75" customHeight="1">
      <c r="A71" s="1288"/>
      <c r="B71" s="32">
        <f>Indikátory_hodnoty!$C$71</f>
        <v>-0.72329392295455519</v>
      </c>
      <c r="C71" s="30" t="s">
        <v>376</v>
      </c>
      <c r="D71" s="38">
        <f>Indikátory_hodnoty!C95</f>
        <v>0.17204449036780137</v>
      </c>
      <c r="E71" s="38"/>
      <c r="F71"/>
      <c r="G71"/>
      <c r="H71"/>
      <c r="I71"/>
    </row>
    <row r="72" spans="1:9" ht="18.75" customHeight="1">
      <c r="A72" s="1288"/>
      <c r="B72" s="32">
        <f>Indikátory_hodnoty!$C$71</f>
        <v>-0.72329392295455519</v>
      </c>
      <c r="C72" s="30" t="s">
        <v>340</v>
      </c>
      <c r="D72" s="38">
        <f>Indikátory_hodnoty!C96</f>
        <v>-1.1051435587197454E-2</v>
      </c>
      <c r="E72" s="38"/>
      <c r="F72" s="416"/>
      <c r="G72" s="416"/>
      <c r="H72" s="416"/>
      <c r="I72"/>
    </row>
    <row r="73" spans="1:9" ht="18.75" customHeight="1">
      <c r="A73" s="1288"/>
      <c r="B73" s="32">
        <f>Indikátory_hodnoty!$C$71</f>
        <v>-0.72329392295455519</v>
      </c>
      <c r="C73" s="30" t="s">
        <v>625</v>
      </c>
      <c r="D73" s="38">
        <f>Indikátory_hodnoty!C97</f>
        <v>-1.9908098124357467</v>
      </c>
      <c r="E73" s="38"/>
      <c r="F73" s="416"/>
      <c r="G73" s="416"/>
      <c r="H73" s="416"/>
      <c r="I73"/>
    </row>
    <row r="74" spans="1:9" ht="18.75" customHeight="1">
      <c r="A74" s="1289"/>
      <c r="B74" s="890">
        <f>Indikátory_hodnoty!$C$71</f>
        <v>-0.72329392295455519</v>
      </c>
      <c r="C74" s="1011" t="s">
        <v>626</v>
      </c>
      <c r="D74" s="1012">
        <f>Indikátory_hodnoty!C98</f>
        <v>-1.539468914</v>
      </c>
      <c r="E74" s="38"/>
      <c r="F74" s="416"/>
      <c r="G74" s="416"/>
      <c r="H74" s="416"/>
      <c r="I74"/>
    </row>
    <row r="75" spans="1:9" ht="18.75" customHeight="1">
      <c r="A75" s="1287" t="s">
        <v>1864</v>
      </c>
      <c r="B75" s="32">
        <f>Indikátory_hodnoty!$C$100</f>
        <v>-1.0277137168517334</v>
      </c>
      <c r="C75" s="781" t="s">
        <v>1125</v>
      </c>
      <c r="D75" s="38">
        <f>Indikátory_hodnoty!C104</f>
        <v>-0.16229226338186489</v>
      </c>
      <c r="E75" s="38"/>
      <c r="F75" s="416"/>
      <c r="G75" s="416"/>
      <c r="H75" s="416"/>
    </row>
    <row r="76" spans="1:9" ht="18.75" customHeight="1">
      <c r="A76" s="1288"/>
      <c r="B76" s="32">
        <f>Indikátory_hodnoty!$C$100</f>
        <v>-1.0277137168517334</v>
      </c>
      <c r="C76" s="182" t="s">
        <v>299</v>
      </c>
      <c r="D76" s="38">
        <f>Indikátory_hodnoty!C105</f>
        <v>-0.74036142989130749</v>
      </c>
      <c r="E76" s="32"/>
      <c r="F76" s="416"/>
      <c r="G76" s="416"/>
      <c r="H76" s="416"/>
      <c r="I76"/>
    </row>
    <row r="77" spans="1:9" ht="18.75" customHeight="1">
      <c r="A77" s="1288"/>
      <c r="B77" s="32">
        <f>Indikátory_hodnoty!$C$100</f>
        <v>-1.0277137168517334</v>
      </c>
      <c r="C77" s="182" t="s">
        <v>225</v>
      </c>
      <c r="D77" s="38">
        <f>Indikátory_hodnoty!C106</f>
        <v>-1.1523328708236755</v>
      </c>
      <c r="E77" s="32"/>
      <c r="F77" s="416"/>
      <c r="G77" s="416"/>
      <c r="H77" s="139"/>
      <c r="I77"/>
    </row>
    <row r="78" spans="1:9" ht="18.75" customHeight="1">
      <c r="A78" s="1288"/>
      <c r="B78" s="32">
        <f>Indikátory_hodnoty!$C$100</f>
        <v>-1.0277137168517334</v>
      </c>
      <c r="C78" s="182" t="s">
        <v>149</v>
      </c>
      <c r="D78" s="38">
        <f>Indikátory_hodnoty!C107</f>
        <v>-0.45572193376516329</v>
      </c>
      <c r="E78" s="32"/>
      <c r="F78" s="416"/>
      <c r="G78" s="416"/>
      <c r="H78" s="139"/>
      <c r="I78"/>
    </row>
    <row r="79" spans="1:9" ht="18.75" customHeight="1">
      <c r="A79" s="1288"/>
      <c r="B79" s="32">
        <f>Indikátory_hodnoty!$C$100</f>
        <v>-1.0277137168517334</v>
      </c>
      <c r="C79" s="1262" t="s">
        <v>1227</v>
      </c>
      <c r="D79" s="38">
        <f>Indikátory_hodnoty!C108</f>
        <v>-0.75795126877949548</v>
      </c>
      <c r="E79" s="32"/>
      <c r="F79" s="416"/>
      <c r="G79" s="416"/>
      <c r="H79" s="139"/>
      <c r="I79"/>
    </row>
    <row r="80" spans="1:9" ht="18.75" customHeight="1">
      <c r="A80" s="1288"/>
      <c r="B80" s="32">
        <f>Indikátory_hodnoty!$C$100</f>
        <v>-1.0277137168517334</v>
      </c>
      <c r="C80" s="28" t="s">
        <v>319</v>
      </c>
      <c r="D80" s="38">
        <f>Indikátory_hodnoty!C109</f>
        <v>-1.3814690368497387</v>
      </c>
      <c r="E80" s="32"/>
      <c r="F80"/>
      <c r="G80"/>
      <c r="H80"/>
      <c r="I80"/>
    </row>
    <row r="81" spans="1:9" ht="18.75" customHeight="1">
      <c r="A81" s="1289"/>
      <c r="B81" s="1263">
        <f>Indikátory_hodnoty!$C$100</f>
        <v>-1.0277137168517334</v>
      </c>
      <c r="C81" s="163" t="s">
        <v>611</v>
      </c>
      <c r="D81" s="1012">
        <f>Indikátory_hodnoty!C110</f>
        <v>-1.3177210421048215</v>
      </c>
      <c r="E81" s="32"/>
      <c r="F81"/>
      <c r="G81" s="20"/>
      <c r="I81"/>
    </row>
    <row r="82" spans="1:9" ht="18.75" customHeight="1">
      <c r="A82" s="1278" t="s">
        <v>1231</v>
      </c>
      <c r="B82" s="32">
        <f>Indikátory_hodnoty!$C$112</f>
        <v>-0.39428275734240953</v>
      </c>
      <c r="C82" s="49" t="s">
        <v>639</v>
      </c>
      <c r="D82" s="32">
        <f>Indikátory_hodnoty!C115</f>
        <v>0.2181152659352075</v>
      </c>
      <c r="E82" s="32"/>
      <c r="F82" s="20"/>
      <c r="G82" s="22"/>
    </row>
    <row r="83" spans="1:9" ht="18.75" customHeight="1">
      <c r="A83" s="1278"/>
      <c r="B83" s="32">
        <f>Indikátory_hodnoty!$C$112</f>
        <v>-0.39428275734240953</v>
      </c>
      <c r="C83" s="781" t="s">
        <v>1850</v>
      </c>
      <c r="D83" s="38">
        <f>Indikátory_hodnoty!C116</f>
        <v>1.1244270053804801</v>
      </c>
      <c r="E83" s="32"/>
      <c r="F83" s="20"/>
      <c r="G83" s="20"/>
    </row>
    <row r="84" spans="1:9" ht="18.75" customHeight="1">
      <c r="A84" s="1278"/>
      <c r="B84" s="32">
        <f>Indikátory_hodnoty!$C$112</f>
        <v>-0.39428275734240953</v>
      </c>
      <c r="C84" s="781" t="s">
        <v>1851</v>
      </c>
      <c r="D84" s="38">
        <f>Indikátory_hodnoty!C117</f>
        <v>0.84992078664176707</v>
      </c>
      <c r="E84" s="32"/>
      <c r="F84" s="20"/>
      <c r="G84" s="20"/>
    </row>
    <row r="85" spans="1:9">
      <c r="A85" s="1283"/>
      <c r="B85" s="1272">
        <f>Indikátory_hodnoty!$C$112</f>
        <v>-0.39428275734240953</v>
      </c>
      <c r="C85" s="1273" t="s">
        <v>1852</v>
      </c>
      <c r="D85" s="1274">
        <f>Indikátory_hodnoty!C118</f>
        <v>0.79750916034567176</v>
      </c>
    </row>
    <row r="88" spans="1:9">
      <c r="A88" s="157" t="s">
        <v>100</v>
      </c>
      <c r="B88" s="186" t="s">
        <v>286</v>
      </c>
      <c r="I88" s="25"/>
    </row>
    <row r="89" spans="1:9">
      <c r="A89" s="777" t="s">
        <v>599</v>
      </c>
      <c r="B89" s="32">
        <v>-1.1200000000000001</v>
      </c>
      <c r="I89" s="25"/>
    </row>
    <row r="90" spans="1:9">
      <c r="A90" s="185" t="s">
        <v>370</v>
      </c>
      <c r="B90" s="32">
        <v>-1.03</v>
      </c>
      <c r="I90" s="25"/>
    </row>
    <row r="91" spans="1:9" ht="21" customHeight="1">
      <c r="A91" s="185" t="s">
        <v>288</v>
      </c>
      <c r="B91" s="32">
        <v>-0.72</v>
      </c>
      <c r="I91" s="25"/>
    </row>
    <row r="92" spans="1:9">
      <c r="A92" s="185" t="s">
        <v>337</v>
      </c>
      <c r="B92" s="32">
        <v>-0.71</v>
      </c>
      <c r="I92" s="25"/>
    </row>
    <row r="93" spans="1:9">
      <c r="A93" s="185" t="s">
        <v>369</v>
      </c>
      <c r="B93" s="32">
        <v>-0.54</v>
      </c>
      <c r="I93" s="25"/>
    </row>
    <row r="94" spans="1:9">
      <c r="A94" s="185" t="s">
        <v>294</v>
      </c>
      <c r="B94" s="32">
        <v>-0.52</v>
      </c>
      <c r="I94" s="25"/>
    </row>
    <row r="95" spans="1:9" ht="24">
      <c r="A95" s="185" t="s">
        <v>699</v>
      </c>
      <c r="B95" s="32">
        <v>-0.42</v>
      </c>
      <c r="I95" s="25"/>
    </row>
    <row r="96" spans="1:9" ht="24.75" customHeight="1">
      <c r="A96" s="894" t="s">
        <v>7</v>
      </c>
      <c r="B96" s="32">
        <v>-0.39</v>
      </c>
      <c r="I96" s="25"/>
    </row>
    <row r="97" spans="1:9">
      <c r="A97" s="185" t="s">
        <v>336</v>
      </c>
      <c r="B97" s="32">
        <v>-0.2</v>
      </c>
      <c r="I97" s="25"/>
    </row>
    <row r="98" spans="1:9">
      <c r="A98" s="185" t="s">
        <v>3</v>
      </c>
      <c r="B98" s="32">
        <v>-7.0000000000000007E-2</v>
      </c>
      <c r="I98" s="25"/>
    </row>
    <row r="99" spans="1:9">
      <c r="A99" s="44" t="s">
        <v>1111</v>
      </c>
      <c r="B99" s="32">
        <v>1.25</v>
      </c>
      <c r="I99" s="25"/>
    </row>
    <row r="100" spans="1:9">
      <c r="A100" s="20"/>
      <c r="B100" s="20"/>
      <c r="I100" s="25"/>
    </row>
    <row r="101" spans="1:9">
      <c r="I101" s="25"/>
    </row>
    <row r="103" spans="1:9">
      <c r="A103" s="157" t="s">
        <v>100</v>
      </c>
      <c r="B103" s="186" t="s">
        <v>286</v>
      </c>
    </row>
    <row r="104" spans="1:9">
      <c r="A104" s="185" t="s">
        <v>216</v>
      </c>
      <c r="B104" s="32">
        <v>-1.1200000000000001</v>
      </c>
    </row>
    <row r="105" spans="1:9">
      <c r="A105" s="185" t="s">
        <v>371</v>
      </c>
      <c r="B105" s="32">
        <v>-1.03</v>
      </c>
    </row>
    <row r="106" spans="1:9">
      <c r="A106" s="891" t="s">
        <v>1285</v>
      </c>
      <c r="B106" s="32">
        <v>-0.72</v>
      </c>
    </row>
    <row r="107" spans="1:9">
      <c r="A107" s="894" t="s">
        <v>373</v>
      </c>
      <c r="B107" s="32">
        <v>-0.71</v>
      </c>
    </row>
    <row r="108" spans="1:9">
      <c r="A108" s="185" t="s">
        <v>374</v>
      </c>
      <c r="B108" s="32">
        <v>-0.54</v>
      </c>
    </row>
    <row r="109" spans="1:9">
      <c r="A109" s="185" t="s">
        <v>375</v>
      </c>
      <c r="B109" s="32">
        <v>-0.52</v>
      </c>
    </row>
    <row r="110" spans="1:9">
      <c r="A110" s="891" t="s">
        <v>1286</v>
      </c>
      <c r="B110" s="32">
        <v>-0.42</v>
      </c>
    </row>
    <row r="111" spans="1:9">
      <c r="A111" s="185" t="s">
        <v>1287</v>
      </c>
      <c r="B111" s="32">
        <v>-0.39</v>
      </c>
    </row>
    <row r="112" spans="1:9">
      <c r="A112" s="185" t="s">
        <v>598</v>
      </c>
      <c r="B112" s="32">
        <v>-0.2</v>
      </c>
    </row>
    <row r="113" spans="1:2">
      <c r="A113" s="185" t="s">
        <v>372</v>
      </c>
      <c r="B113" s="32">
        <v>-7.0000000000000007E-2</v>
      </c>
    </row>
    <row r="114" spans="1:2">
      <c r="A114" s="891" t="s">
        <v>1288</v>
      </c>
      <c r="B114" s="32">
        <v>1.25</v>
      </c>
    </row>
    <row r="115" spans="1:2">
      <c r="A115" s="44"/>
      <c r="B115" s="32"/>
    </row>
    <row r="116" spans="1:2">
      <c r="B116" s="32"/>
    </row>
    <row r="117" spans="1:2">
      <c r="B117" s="32"/>
    </row>
  </sheetData>
  <sortState ref="A97:B107">
    <sortCondition ref="B97:B107"/>
  </sortState>
  <mergeCells count="11">
    <mergeCell ref="A82:A85"/>
    <mergeCell ref="A36:A43"/>
    <mergeCell ref="A31:A35"/>
    <mergeCell ref="A75:A81"/>
    <mergeCell ref="A46:A49"/>
    <mergeCell ref="A50:A74"/>
    <mergeCell ref="A13:A14"/>
    <mergeCell ref="A15:A17"/>
    <mergeCell ref="A26:A30"/>
    <mergeCell ref="A2:A12"/>
    <mergeCell ref="A18:A23"/>
  </mergeCells>
  <pageMargins left="0.7" right="0.7" top="0.75" bottom="0.75" header="0.3" footer="0.3"/>
  <pageSetup paperSize="9" scale="72" fitToHeight="0" orientation="landscape" horizont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8"/>
  <sheetViews>
    <sheetView topLeftCell="A64" workbookViewId="0">
      <selection activeCell="N133" sqref="N133:W133"/>
    </sheetView>
  </sheetViews>
  <sheetFormatPr defaultRowHeight="16.5" customHeight="1"/>
  <cols>
    <col min="1" max="1" width="31.42578125" style="683" customWidth="1"/>
    <col min="2" max="12" width="9.140625" style="683"/>
    <col min="13" max="13" width="19" style="683" customWidth="1"/>
    <col min="14" max="15" width="6.28515625" style="683" customWidth="1"/>
    <col min="16" max="23" width="10.42578125" style="683" customWidth="1"/>
    <col min="24" max="16384" width="9.140625" style="683"/>
  </cols>
  <sheetData>
    <row r="1" spans="1:23" ht="16.5" customHeight="1">
      <c r="A1" s="683" t="s">
        <v>1336</v>
      </c>
      <c r="M1" s="683" t="s">
        <v>1336</v>
      </c>
    </row>
    <row r="2" spans="1:23" ht="16.5" customHeight="1">
      <c r="A2" s="684" t="s">
        <v>486</v>
      </c>
      <c r="D2" s="685"/>
      <c r="E2" s="686"/>
      <c r="F2" s="686"/>
      <c r="M2" s="684" t="s">
        <v>486</v>
      </c>
      <c r="P2" s="685"/>
      <c r="Q2" s="686"/>
      <c r="R2" s="686"/>
    </row>
    <row r="3" spans="1:23" ht="16.5" customHeight="1">
      <c r="A3" s="683" t="s">
        <v>488</v>
      </c>
      <c r="M3" s="683" t="s">
        <v>488</v>
      </c>
    </row>
    <row r="4" spans="1:23" ht="11.25">
      <c r="M4" s="983" t="s">
        <v>1337</v>
      </c>
    </row>
    <row r="5" spans="1:23" ht="16.5" customHeight="1">
      <c r="A5" s="687" t="s">
        <v>1234</v>
      </c>
      <c r="B5" s="687">
        <v>2008</v>
      </c>
      <c r="C5" s="687">
        <v>2009</v>
      </c>
      <c r="D5" s="687">
        <v>2010</v>
      </c>
      <c r="E5" s="687">
        <v>2011</v>
      </c>
      <c r="F5" s="687">
        <v>2012</v>
      </c>
      <c r="G5" s="687">
        <v>2013</v>
      </c>
      <c r="H5" s="687">
        <v>2014</v>
      </c>
      <c r="I5" s="687">
        <v>2015</v>
      </c>
      <c r="J5" s="687">
        <v>2016</v>
      </c>
      <c r="K5" s="687">
        <v>2017</v>
      </c>
      <c r="M5" s="687" t="s">
        <v>1234</v>
      </c>
      <c r="N5" s="687">
        <v>2008</v>
      </c>
      <c r="O5" s="687">
        <v>2009</v>
      </c>
      <c r="P5" s="687">
        <v>2010</v>
      </c>
      <c r="Q5" s="687">
        <v>2011</v>
      </c>
      <c r="R5" s="687">
        <v>2012</v>
      </c>
      <c r="S5" s="687">
        <v>2013</v>
      </c>
      <c r="T5" s="687">
        <v>2014</v>
      </c>
      <c r="U5" s="687">
        <v>2015</v>
      </c>
      <c r="V5" s="687">
        <v>2016</v>
      </c>
      <c r="W5" s="687">
        <v>2017</v>
      </c>
    </row>
    <row r="6" spans="1:23" ht="16.5" customHeight="1">
      <c r="A6" s="688" t="s">
        <v>31</v>
      </c>
      <c r="B6" s="689">
        <f>B38/B$66*100</f>
        <v>97.343236313656107</v>
      </c>
      <c r="C6" s="689">
        <f t="shared" ref="C6:K6" si="0">C38/C$66*100</f>
        <v>98.97000754790443</v>
      </c>
      <c r="D6" s="689">
        <f t="shared" si="0"/>
        <v>105.65072750609387</v>
      </c>
      <c r="E6" s="689">
        <f t="shared" si="0"/>
        <v>108.09674046635833</v>
      </c>
      <c r="F6" s="689">
        <f t="shared" si="0"/>
        <v>105.22669116308292</v>
      </c>
      <c r="G6" s="689">
        <f t="shared" si="0"/>
        <v>105.28346785577443</v>
      </c>
      <c r="H6" s="689">
        <f t="shared" si="0"/>
        <v>102.63822507847409</v>
      </c>
      <c r="I6" s="689">
        <f t="shared" si="0"/>
        <v>104.19023531258797</v>
      </c>
      <c r="J6" s="689">
        <f t="shared" si="0"/>
        <v>89.898331111867037</v>
      </c>
      <c r="K6" s="689">
        <f t="shared" si="0"/>
        <v>88.952641999128844</v>
      </c>
      <c r="M6" s="688" t="s">
        <v>31</v>
      </c>
      <c r="N6" s="689"/>
      <c r="O6" s="689"/>
      <c r="P6" s="689">
        <f t="shared" ref="P6:W21" si="1">P38/P$66*100</f>
        <v>100.57039623921695</v>
      </c>
      <c r="Q6" s="689">
        <f t="shared" si="1"/>
        <v>105.13752781925909</v>
      </c>
      <c r="R6" s="689">
        <f t="shared" si="1"/>
        <v>106.79900545298065</v>
      </c>
      <c r="S6" s="689">
        <f t="shared" si="1"/>
        <v>106.19795058714425</v>
      </c>
      <c r="T6" s="689">
        <f t="shared" si="1"/>
        <v>104.31212510668617</v>
      </c>
      <c r="U6" s="689">
        <f t="shared" si="1"/>
        <v>103.96689210030847</v>
      </c>
      <c r="V6" s="689">
        <f t="shared" si="1"/>
        <v>103.52323289883336</v>
      </c>
      <c r="W6" s="689">
        <f t="shared" si="1"/>
        <v>103.6041584465562</v>
      </c>
    </row>
    <row r="7" spans="1:23" ht="16.5" customHeight="1">
      <c r="A7" s="688" t="s">
        <v>15</v>
      </c>
      <c r="B7" s="689">
        <f t="shared" ref="B7:K17" si="2">B39/B$66*100</f>
        <v>149.75690677456947</v>
      </c>
      <c r="C7" s="689">
        <f t="shared" si="2"/>
        <v>148.08776256437801</v>
      </c>
      <c r="D7" s="689">
        <f t="shared" si="2"/>
        <v>140.10526719842102</v>
      </c>
      <c r="E7" s="689">
        <f t="shared" si="2"/>
        <v>140.81039646308588</v>
      </c>
      <c r="F7" s="689">
        <f t="shared" si="2"/>
        <v>134.42423465708725</v>
      </c>
      <c r="G7" s="689">
        <f t="shared" si="2"/>
        <v>140.32264832035014</v>
      </c>
      <c r="H7" s="689">
        <f t="shared" si="2"/>
        <v>130.05899203335542</v>
      </c>
      <c r="I7" s="689">
        <f t="shared" si="2"/>
        <v>127.53138788629381</v>
      </c>
      <c r="J7" s="689">
        <f t="shared" si="2"/>
        <v>109.45522586719341</v>
      </c>
      <c r="K7" s="689">
        <f t="shared" si="2"/>
        <v>109.08639900418049</v>
      </c>
      <c r="M7" s="688" t="s">
        <v>15</v>
      </c>
      <c r="N7" s="689"/>
      <c r="O7" s="689"/>
      <c r="P7" s="689">
        <f t="shared" si="1"/>
        <v>145.84444209788029</v>
      </c>
      <c r="Q7" s="689">
        <f t="shared" si="1"/>
        <v>144.33849610828108</v>
      </c>
      <c r="R7" s="689">
        <f t="shared" si="1"/>
        <v>139.01887708022238</v>
      </c>
      <c r="S7" s="689">
        <f t="shared" si="1"/>
        <v>138.3587043129194</v>
      </c>
      <c r="T7" s="689">
        <f t="shared" si="1"/>
        <v>134.50055630325437</v>
      </c>
      <c r="U7" s="689">
        <f t="shared" si="1"/>
        <v>132.57912919442052</v>
      </c>
      <c r="V7" s="689">
        <f t="shared" si="1"/>
        <v>128.74235659233469</v>
      </c>
      <c r="W7" s="689">
        <f t="shared" si="1"/>
        <v>127.84337238637562</v>
      </c>
    </row>
    <row r="8" spans="1:23" ht="16.5" customHeight="1">
      <c r="A8" s="688" t="s">
        <v>16</v>
      </c>
      <c r="B8" s="689">
        <f t="shared" si="2"/>
        <v>31.683531536643557</v>
      </c>
      <c r="C8" s="689">
        <f t="shared" si="2"/>
        <v>29.168752802269371</v>
      </c>
      <c r="D8" s="689">
        <f t="shared" si="2"/>
        <v>31.962773771846997</v>
      </c>
      <c r="E8" s="689">
        <f t="shared" si="2"/>
        <v>30.726245350909405</v>
      </c>
      <c r="F8" s="689">
        <f t="shared" si="2"/>
        <v>39.055241055652417</v>
      </c>
      <c r="G8" s="689">
        <f t="shared" si="2"/>
        <v>30.845265659004241</v>
      </c>
      <c r="H8" s="689">
        <f t="shared" si="2"/>
        <v>39.361228587914951</v>
      </c>
      <c r="I8" s="689">
        <f t="shared" si="2"/>
        <v>41.115917228323411</v>
      </c>
      <c r="J8" s="689">
        <f t="shared" si="2"/>
        <v>27.863926152967551</v>
      </c>
      <c r="K8" s="689">
        <f t="shared" si="2"/>
        <v>33.215773553645676</v>
      </c>
      <c r="M8" s="688" t="s">
        <v>16</v>
      </c>
      <c r="N8" s="689"/>
      <c r="O8" s="689"/>
      <c r="P8" s="689">
        <f t="shared" si="1"/>
        <v>30.933951098862057</v>
      </c>
      <c r="Q8" s="689">
        <f t="shared" si="1"/>
        <v>30.911270799949737</v>
      </c>
      <c r="R8" s="689">
        <f t="shared" si="1"/>
        <v>33.845156565127297</v>
      </c>
      <c r="S8" s="689">
        <f t="shared" si="1"/>
        <v>33.522102186461119</v>
      </c>
      <c r="T8" s="689">
        <f t="shared" si="1"/>
        <v>36.073205582809912</v>
      </c>
      <c r="U8" s="689">
        <f t="shared" si="1"/>
        <v>35.96210596248347</v>
      </c>
      <c r="V8" s="689">
        <f t="shared" si="1"/>
        <v>37.792839847622936</v>
      </c>
      <c r="W8" s="689">
        <f t="shared" si="1"/>
        <v>37.999058218145059</v>
      </c>
    </row>
    <row r="9" spans="1:23" ht="16.5" customHeight="1">
      <c r="A9" s="688" t="s">
        <v>63</v>
      </c>
      <c r="B9" s="689">
        <f t="shared" si="2"/>
        <v>59.073420475402358</v>
      </c>
      <c r="C9" s="689">
        <f t="shared" si="2"/>
        <v>66.70364975474314</v>
      </c>
      <c r="D9" s="689">
        <f t="shared" si="2"/>
        <v>83.901376790089174</v>
      </c>
      <c r="E9" s="689">
        <f t="shared" si="2"/>
        <v>87.642929115580955</v>
      </c>
      <c r="F9" s="689">
        <f t="shared" si="2"/>
        <v>97.623487879227639</v>
      </c>
      <c r="G9" s="689">
        <f t="shared" si="2"/>
        <v>92.630338969847386</v>
      </c>
      <c r="H9" s="689">
        <f t="shared" si="2"/>
        <v>110.33058713727928</v>
      </c>
      <c r="I9" s="689">
        <f t="shared" si="2"/>
        <v>116.00622589016652</v>
      </c>
      <c r="J9" s="689">
        <f t="shared" si="2"/>
        <v>78.538092289884204</v>
      </c>
      <c r="K9" s="689">
        <f t="shared" si="2"/>
        <v>88.440221336330339</v>
      </c>
      <c r="M9" s="688" t="s">
        <v>63</v>
      </c>
      <c r="N9" s="689"/>
      <c r="O9" s="689"/>
      <c r="P9" s="689">
        <f t="shared" si="1"/>
        <v>69.683036610932106</v>
      </c>
      <c r="Q9" s="689">
        <f t="shared" si="1"/>
        <v>79.797178366963635</v>
      </c>
      <c r="R9" s="689">
        <f t="shared" si="1"/>
        <v>89.968531493125795</v>
      </c>
      <c r="S9" s="689">
        <f t="shared" si="1"/>
        <v>92.920577856110526</v>
      </c>
      <c r="T9" s="689">
        <f t="shared" si="1"/>
        <v>100.04651185193683</v>
      </c>
      <c r="U9" s="689">
        <f t="shared" si="1"/>
        <v>104.60028851753988</v>
      </c>
      <c r="V9" s="689">
        <f t="shared" si="1"/>
        <v>105.07786280294221</v>
      </c>
      <c r="W9" s="689">
        <f t="shared" si="1"/>
        <v>101.91709708320185</v>
      </c>
    </row>
    <row r="10" spans="1:23" ht="16.5" customHeight="1">
      <c r="A10" s="688" t="s">
        <v>24</v>
      </c>
      <c r="B10" s="689">
        <f t="shared" si="2"/>
        <v>176.02605405516309</v>
      </c>
      <c r="C10" s="689">
        <f t="shared" si="2"/>
        <v>196.6482102847977</v>
      </c>
      <c r="D10" s="689">
        <f t="shared" si="2"/>
        <v>233.61320518774011</v>
      </c>
      <c r="E10" s="689">
        <f t="shared" si="2"/>
        <v>243.1835936841118</v>
      </c>
      <c r="F10" s="689">
        <f t="shared" si="2"/>
        <v>347.72063793379391</v>
      </c>
      <c r="G10" s="689">
        <f t="shared" si="2"/>
        <v>326.70847119272185</v>
      </c>
      <c r="H10" s="689">
        <f t="shared" si="2"/>
        <v>377.13191877813756</v>
      </c>
      <c r="I10" s="689">
        <f t="shared" si="2"/>
        <v>575.9533127658741</v>
      </c>
      <c r="J10" s="689">
        <f t="shared" si="2"/>
        <v>378.51300169659999</v>
      </c>
      <c r="K10" s="689">
        <f t="shared" si="2"/>
        <v>394.30990728354629</v>
      </c>
      <c r="M10" s="688" t="s">
        <v>24</v>
      </c>
      <c r="N10" s="689"/>
      <c r="O10" s="689"/>
      <c r="P10" s="689">
        <f t="shared" si="1"/>
        <v>201.96156397268595</v>
      </c>
      <c r="Q10" s="689">
        <f t="shared" si="1"/>
        <v>225.89007792087875</v>
      </c>
      <c r="R10" s="689">
        <f t="shared" si="1"/>
        <v>272.31367783512934</v>
      </c>
      <c r="S10" s="689">
        <f t="shared" si="1"/>
        <v>302.77940461645738</v>
      </c>
      <c r="T10" s="689">
        <f t="shared" si="1"/>
        <v>349.03278762088661</v>
      </c>
      <c r="U10" s="689">
        <f t="shared" si="1"/>
        <v>402.68202765379357</v>
      </c>
      <c r="V10" s="689">
        <f t="shared" si="1"/>
        <v>457.20704916197911</v>
      </c>
      <c r="W10" s="689">
        <f t="shared" si="1"/>
        <v>507.59345777404701</v>
      </c>
    </row>
    <row r="11" spans="1:23" ht="16.5" customHeight="1">
      <c r="A11" s="688" t="s">
        <v>17</v>
      </c>
      <c r="B11" s="689">
        <f t="shared" si="2"/>
        <v>57.688455342344589</v>
      </c>
      <c r="C11" s="689">
        <f t="shared" si="2"/>
        <v>61.196190722576205</v>
      </c>
      <c r="D11" s="689">
        <f t="shared" si="2"/>
        <v>67.995436641556466</v>
      </c>
      <c r="E11" s="689">
        <f t="shared" si="2"/>
        <v>66.810552676426724</v>
      </c>
      <c r="F11" s="689">
        <f t="shared" si="2"/>
        <v>68.826236216915888</v>
      </c>
      <c r="G11" s="689">
        <f t="shared" si="2"/>
        <v>71.490147179614155</v>
      </c>
      <c r="H11" s="689">
        <f t="shared" si="2"/>
        <v>73.465024625588654</v>
      </c>
      <c r="I11" s="689">
        <f t="shared" si="2"/>
        <v>73.010318955244401</v>
      </c>
      <c r="J11" s="689">
        <f t="shared" si="2"/>
        <v>68.118248892740681</v>
      </c>
      <c r="K11" s="689">
        <f t="shared" si="2"/>
        <v>68.019521995716673</v>
      </c>
      <c r="M11" s="688" t="s">
        <v>17</v>
      </c>
      <c r="N11" s="689"/>
      <c r="O11" s="689"/>
      <c r="P11" s="689">
        <f t="shared" si="1"/>
        <v>62.153419010974154</v>
      </c>
      <c r="Q11" s="689">
        <f t="shared" si="1"/>
        <v>65.882582547120464</v>
      </c>
      <c r="R11" s="689">
        <f t="shared" si="1"/>
        <v>68.064158836349876</v>
      </c>
      <c r="S11" s="689">
        <f t="shared" si="1"/>
        <v>68.750425803999121</v>
      </c>
      <c r="T11" s="689">
        <f t="shared" si="1"/>
        <v>70.789540824196223</v>
      </c>
      <c r="U11" s="689">
        <f t="shared" si="1"/>
        <v>72.181004306750012</v>
      </c>
      <c r="V11" s="689">
        <f t="shared" si="1"/>
        <v>74.6957492976249</v>
      </c>
      <c r="W11" s="689">
        <f t="shared" si="1"/>
        <v>76.163536916957369</v>
      </c>
    </row>
    <row r="12" spans="1:23" ht="16.5" customHeight="1">
      <c r="A12" s="688" t="s">
        <v>18</v>
      </c>
      <c r="B12" s="689">
        <f t="shared" si="2"/>
        <v>116.20863502486876</v>
      </c>
      <c r="C12" s="689">
        <f t="shared" si="2"/>
        <v>118.68748574458772</v>
      </c>
      <c r="D12" s="689">
        <f t="shared" si="2"/>
        <v>119.54214138068289</v>
      </c>
      <c r="E12" s="689">
        <f t="shared" si="2"/>
        <v>124.1287330273431</v>
      </c>
      <c r="F12" s="689">
        <f t="shared" si="2"/>
        <v>129.71813226740048</v>
      </c>
      <c r="G12" s="689">
        <f t="shared" si="2"/>
        <v>130.51084722858042</v>
      </c>
      <c r="H12" s="689">
        <f t="shared" si="2"/>
        <v>140.05647067318668</v>
      </c>
      <c r="I12" s="689">
        <f t="shared" si="2"/>
        <v>145.17678446983376</v>
      </c>
      <c r="J12" s="689">
        <f t="shared" si="2"/>
        <v>117.1908361472548</v>
      </c>
      <c r="K12" s="689">
        <f t="shared" si="2"/>
        <v>117.45156268054961</v>
      </c>
      <c r="M12" s="688" t="s">
        <v>18</v>
      </c>
      <c r="N12" s="689"/>
      <c r="O12" s="689"/>
      <c r="P12" s="689">
        <f t="shared" si="1"/>
        <v>118.13559152039971</v>
      </c>
      <c r="Q12" s="689">
        <f t="shared" si="1"/>
        <v>121.90751549809006</v>
      </c>
      <c r="R12" s="689">
        <f t="shared" si="1"/>
        <v>124.82430125324633</v>
      </c>
      <c r="S12" s="689">
        <f t="shared" si="1"/>
        <v>128.15432939053281</v>
      </c>
      <c r="T12" s="689">
        <f t="shared" si="1"/>
        <v>132.85905222257654</v>
      </c>
      <c r="U12" s="689">
        <f t="shared" si="1"/>
        <v>137.08796369237842</v>
      </c>
      <c r="V12" s="689">
        <f t="shared" si="1"/>
        <v>140.81180344275751</v>
      </c>
      <c r="W12" s="689">
        <f t="shared" si="1"/>
        <v>142.03546215882176</v>
      </c>
    </row>
    <row r="13" spans="1:23" ht="16.5" customHeight="1">
      <c r="A13" s="688" t="s">
        <v>20</v>
      </c>
      <c r="B13" s="689">
        <f t="shared" si="2"/>
        <v>71.173680406651059</v>
      </c>
      <c r="C13" s="689">
        <f t="shared" si="2"/>
        <v>69.786468140440917</v>
      </c>
      <c r="D13" s="689">
        <f t="shared" si="2"/>
        <v>92.210096052714178</v>
      </c>
      <c r="E13" s="689">
        <f t="shared" si="2"/>
        <v>86.091780008112067</v>
      </c>
      <c r="F13" s="689">
        <f t="shared" si="2"/>
        <v>115.06814146411928</v>
      </c>
      <c r="G13" s="689">
        <f t="shared" si="2"/>
        <v>123.15183150761229</v>
      </c>
      <c r="H13" s="689">
        <f t="shared" si="2"/>
        <v>150.93733114176456</v>
      </c>
      <c r="I13" s="689">
        <f t="shared" si="2"/>
        <v>178.56641195871799</v>
      </c>
      <c r="J13" s="689">
        <f t="shared" si="2"/>
        <v>133.48915165052733</v>
      </c>
      <c r="K13" s="689">
        <f t="shared" si="2"/>
        <v>120.78324509384142</v>
      </c>
      <c r="M13" s="688" t="s">
        <v>20</v>
      </c>
      <c r="N13" s="689"/>
      <c r="O13" s="689"/>
      <c r="P13" s="689">
        <f t="shared" si="1"/>
        <v>77.278138011045982</v>
      </c>
      <c r="Q13" s="689">
        <f t="shared" si="1"/>
        <v>82.965660785776421</v>
      </c>
      <c r="R13" s="689">
        <f t="shared" si="1"/>
        <v>97.565881065436599</v>
      </c>
      <c r="S13" s="689">
        <f t="shared" si="1"/>
        <v>106.77634047320173</v>
      </c>
      <c r="T13" s="689">
        <f t="shared" si="1"/>
        <v>127.73601220776496</v>
      </c>
      <c r="U13" s="689">
        <f t="shared" si="1"/>
        <v>146.35500953374742</v>
      </c>
      <c r="V13" s="689">
        <f t="shared" si="1"/>
        <v>162.34649885169162</v>
      </c>
      <c r="W13" s="689">
        <f t="shared" si="1"/>
        <v>166.20932061529589</v>
      </c>
    </row>
    <row r="14" spans="1:23" ht="16.5" customHeight="1">
      <c r="A14" s="688" t="s">
        <v>36</v>
      </c>
      <c r="B14" s="689">
        <f t="shared" si="2"/>
        <v>76.216993164246006</v>
      </c>
      <c r="C14" s="689">
        <f t="shared" si="2"/>
        <v>73.727207415109234</v>
      </c>
      <c r="D14" s="689">
        <f t="shared" si="2"/>
        <v>78.500135177428348</v>
      </c>
      <c r="E14" s="689">
        <f t="shared" si="2"/>
        <v>80.826837755173017</v>
      </c>
      <c r="F14" s="689">
        <f t="shared" si="2"/>
        <v>82.78429921672128</v>
      </c>
      <c r="G14" s="689">
        <f t="shared" si="2"/>
        <v>86.977580940472507</v>
      </c>
      <c r="H14" s="689">
        <f t="shared" si="2"/>
        <v>99.006840428408395</v>
      </c>
      <c r="I14" s="689">
        <f t="shared" si="2"/>
        <v>103.99786104112465</v>
      </c>
      <c r="J14" s="689">
        <f t="shared" si="2"/>
        <v>94.160263409139333</v>
      </c>
      <c r="K14" s="689">
        <f t="shared" si="2"/>
        <v>85.365894382354327</v>
      </c>
      <c r="M14" s="688" t="s">
        <v>36</v>
      </c>
      <c r="N14" s="689"/>
      <c r="O14" s="689"/>
      <c r="P14" s="689">
        <f t="shared" si="1"/>
        <v>76.147006310372689</v>
      </c>
      <c r="Q14" s="689">
        <f t="shared" si="1"/>
        <v>78.46387716533215</v>
      </c>
      <c r="R14" s="689">
        <f t="shared" si="1"/>
        <v>81.210349760663163</v>
      </c>
      <c r="S14" s="689">
        <f t="shared" si="1"/>
        <v>83.561478847165375</v>
      </c>
      <c r="T14" s="689">
        <f t="shared" si="1"/>
        <v>88.918096887301147</v>
      </c>
      <c r="U14" s="689">
        <f t="shared" si="1"/>
        <v>95.808185587371497</v>
      </c>
      <c r="V14" s="689">
        <f t="shared" si="1"/>
        <v>104.57823324255111</v>
      </c>
      <c r="W14" s="689">
        <f t="shared" si="1"/>
        <v>107.75710715734816</v>
      </c>
    </row>
    <row r="15" spans="1:23" ht="16.5" customHeight="1">
      <c r="A15" s="688" t="s">
        <v>22</v>
      </c>
      <c r="B15" s="689">
        <f t="shared" si="2"/>
        <v>78.1348486181666</v>
      </c>
      <c r="C15" s="689">
        <f t="shared" si="2"/>
        <v>76.1543689392293</v>
      </c>
      <c r="D15" s="689">
        <f t="shared" si="2"/>
        <v>75.14543853753058</v>
      </c>
      <c r="E15" s="689">
        <f t="shared" si="2"/>
        <v>75.203080884283295</v>
      </c>
      <c r="F15" s="689">
        <f t="shared" si="2"/>
        <v>72.163135415359349</v>
      </c>
      <c r="G15" s="689">
        <f t="shared" si="2"/>
        <v>73.579256730977875</v>
      </c>
      <c r="H15" s="689">
        <f t="shared" si="2"/>
        <v>70.931128381772751</v>
      </c>
      <c r="I15" s="689">
        <f t="shared" si="2"/>
        <v>70.906958235403209</v>
      </c>
      <c r="J15" s="689"/>
      <c r="K15" s="689"/>
      <c r="M15" s="688" t="s">
        <v>22</v>
      </c>
      <c r="N15" s="689"/>
      <c r="O15" s="689"/>
      <c r="P15" s="689">
        <f t="shared" si="1"/>
        <v>76.470678754114331</v>
      </c>
      <c r="Q15" s="689">
        <f t="shared" si="1"/>
        <v>76.305434769641096</v>
      </c>
      <c r="R15" s="689">
        <f t="shared" si="1"/>
        <v>74.637838717757418</v>
      </c>
      <c r="S15" s="689">
        <f t="shared" si="1"/>
        <v>73.690082214065797</v>
      </c>
      <c r="T15" s="689">
        <f t="shared" si="1"/>
        <v>72.395446148895289</v>
      </c>
      <c r="U15" s="689">
        <f t="shared" si="1"/>
        <v>72.195114692991766</v>
      </c>
      <c r="V15" s="689"/>
      <c r="W15" s="689"/>
    </row>
    <row r="16" spans="1:23" ht="16.5" customHeight="1">
      <c r="A16" s="688" t="s">
        <v>19</v>
      </c>
      <c r="B16" s="689">
        <f t="shared" si="2"/>
        <v>86.208528710002113</v>
      </c>
      <c r="C16" s="689">
        <f t="shared" si="2"/>
        <v>82.060252417552562</v>
      </c>
      <c r="D16" s="689">
        <f t="shared" si="2"/>
        <v>82.435779424227263</v>
      </c>
      <c r="E16" s="689">
        <f t="shared" si="2"/>
        <v>81.963603843366258</v>
      </c>
      <c r="F16" s="689">
        <f t="shared" si="2"/>
        <v>79.285545307762433</v>
      </c>
      <c r="G16" s="689">
        <f t="shared" si="2"/>
        <v>81.197059074120745</v>
      </c>
      <c r="H16" s="689">
        <f t="shared" si="2"/>
        <v>81.500744108599548</v>
      </c>
      <c r="I16" s="689">
        <f t="shared" si="2"/>
        <v>76.489251351439307</v>
      </c>
      <c r="J16" s="689">
        <f t="shared" si="2"/>
        <v>63.778601476690476</v>
      </c>
      <c r="K16" s="689">
        <f t="shared" si="2"/>
        <v>64.93310545708178</v>
      </c>
      <c r="M16" s="688" t="s">
        <v>19</v>
      </c>
      <c r="N16" s="689"/>
      <c r="O16" s="689"/>
      <c r="P16" s="689">
        <f t="shared" si="1"/>
        <v>83.527840237216495</v>
      </c>
      <c r="Q16" s="689">
        <f t="shared" si="1"/>
        <v>83.000990265769758</v>
      </c>
      <c r="R16" s="689">
        <f t="shared" si="1"/>
        <v>81.701902895050111</v>
      </c>
      <c r="S16" s="689">
        <f t="shared" si="1"/>
        <v>80.910578976042672</v>
      </c>
      <c r="T16" s="689">
        <f t="shared" si="1"/>
        <v>80.78444668891531</v>
      </c>
      <c r="U16" s="689">
        <f t="shared" si="1"/>
        <v>79.862689338694182</v>
      </c>
      <c r="V16" s="689">
        <f t="shared" si="1"/>
        <v>77.660893265824456</v>
      </c>
      <c r="W16" s="689">
        <f t="shared" si="1"/>
        <v>75.696347630962663</v>
      </c>
    </row>
    <row r="17" spans="1:23" ht="16.5" customHeight="1">
      <c r="A17" s="688" t="s">
        <v>42</v>
      </c>
      <c r="B17" s="689"/>
      <c r="C17" s="689"/>
      <c r="D17" s="689">
        <f t="shared" si="2"/>
        <v>0</v>
      </c>
      <c r="E17" s="689">
        <f t="shared" si="2"/>
        <v>104.1322116802466</v>
      </c>
      <c r="F17" s="689">
        <f t="shared" si="2"/>
        <v>117.78187094104879</v>
      </c>
      <c r="G17" s="689">
        <f t="shared" si="2"/>
        <v>96.635292038003655</v>
      </c>
      <c r="H17" s="689">
        <f t="shared" si="2"/>
        <v>98.808963715936926</v>
      </c>
      <c r="I17" s="689">
        <f t="shared" si="2"/>
        <v>88.088244401960154</v>
      </c>
      <c r="J17" s="689">
        <f t="shared" si="2"/>
        <v>91.251005088863337</v>
      </c>
      <c r="K17" s="689">
        <f t="shared" si="2"/>
        <v>72.588296222343189</v>
      </c>
      <c r="M17" s="688" t="s">
        <v>42</v>
      </c>
      <c r="N17" s="689"/>
      <c r="O17" s="689"/>
      <c r="P17" s="689">
        <f t="shared" si="1"/>
        <v>0</v>
      </c>
      <c r="Q17" s="689">
        <f t="shared" si="1"/>
        <v>109.66965992942703</v>
      </c>
      <c r="R17" s="689">
        <f t="shared" si="1"/>
        <v>109.88800466781525</v>
      </c>
      <c r="S17" s="689">
        <f t="shared" si="1"/>
        <v>105.57758591758157</v>
      </c>
      <c r="T17" s="689">
        <f t="shared" si="1"/>
        <v>103.93362036527132</v>
      </c>
      <c r="U17" s="689">
        <f t="shared" si="1"/>
        <v>93.977046363412796</v>
      </c>
      <c r="V17" s="689">
        <f t="shared" si="1"/>
        <v>97.326719649763362</v>
      </c>
      <c r="W17" s="689">
        <f t="shared" si="1"/>
        <v>94.50024764030708</v>
      </c>
    </row>
    <row r="18" spans="1:23" ht="16.5" customHeight="1">
      <c r="A18" s="688" t="s">
        <v>28</v>
      </c>
      <c r="B18" s="689">
        <f t="shared" ref="B18:K33" si="3">B50/B$66*100</f>
        <v>68.953393474308598</v>
      </c>
      <c r="C18" s="689">
        <f t="shared" si="3"/>
        <v>59.335590265534641</v>
      </c>
      <c r="D18" s="689">
        <f t="shared" si="3"/>
        <v>57.340049918879131</v>
      </c>
      <c r="E18" s="689">
        <f t="shared" si="3"/>
        <v>55.570169637507838</v>
      </c>
      <c r="F18" s="689">
        <f t="shared" si="3"/>
        <v>62.861716860037788</v>
      </c>
      <c r="G18" s="689">
        <f t="shared" si="3"/>
        <v>55.746512320441013</v>
      </c>
      <c r="H18" s="689">
        <f t="shared" si="3"/>
        <v>57.255367230312451</v>
      </c>
      <c r="I18" s="689">
        <f t="shared" si="3"/>
        <v>64.133372198152088</v>
      </c>
      <c r="J18" s="689">
        <f t="shared" si="3"/>
        <v>61.588650637439777</v>
      </c>
      <c r="K18" s="689">
        <f t="shared" si="3"/>
        <v>59.777290392599461</v>
      </c>
      <c r="M18" s="688" t="s">
        <v>28</v>
      </c>
      <c r="N18" s="689"/>
      <c r="O18" s="689"/>
      <c r="P18" s="689">
        <f t="shared" si="1"/>
        <v>61.675992709252583</v>
      </c>
      <c r="Q18" s="689">
        <f t="shared" si="1"/>
        <v>57.903577635094969</v>
      </c>
      <c r="R18" s="689">
        <f t="shared" si="1"/>
        <v>58.676498547538579</v>
      </c>
      <c r="S18" s="689">
        <f t="shared" si="1"/>
        <v>58.049963370884768</v>
      </c>
      <c r="T18" s="689">
        <f t="shared" si="1"/>
        <v>58.725849844838066</v>
      </c>
      <c r="U18" s="689">
        <f t="shared" si="1"/>
        <v>58.466431070473909</v>
      </c>
      <c r="V18" s="689">
        <f t="shared" si="1"/>
        <v>62.798160893744182</v>
      </c>
      <c r="W18" s="689">
        <f t="shared" si="1"/>
        <v>65.965457695215349</v>
      </c>
    </row>
    <row r="19" spans="1:23" ht="16.5" customHeight="1">
      <c r="A19" s="688" t="s">
        <v>44</v>
      </c>
      <c r="B19" s="689">
        <f t="shared" si="3"/>
        <v>135.60401121878459</v>
      </c>
      <c r="C19" s="689">
        <f t="shared" si="3"/>
        <v>154.84761489682154</v>
      </c>
      <c r="D19" s="689">
        <f t="shared" si="3"/>
        <v>159.78286114384051</v>
      </c>
      <c r="E19" s="689">
        <f t="shared" si="3"/>
        <v>155.51799655901132</v>
      </c>
      <c r="F19" s="689">
        <f t="shared" si="3"/>
        <v>110.06515629495408</v>
      </c>
      <c r="G19" s="689">
        <f t="shared" si="3"/>
        <v>100.63609534556971</v>
      </c>
      <c r="H19" s="689">
        <f t="shared" si="3"/>
        <v>97.912272477997064</v>
      </c>
      <c r="I19" s="689">
        <f t="shared" si="3"/>
        <v>117.70026055138878</v>
      </c>
      <c r="J19" s="689">
        <f t="shared" si="3"/>
        <v>119.53403776757685</v>
      </c>
      <c r="K19" s="689">
        <f t="shared" si="3"/>
        <v>109.73568835173614</v>
      </c>
      <c r="M19" s="688" t="s">
        <v>44</v>
      </c>
      <c r="N19" s="689"/>
      <c r="O19" s="689"/>
      <c r="P19" s="689">
        <f t="shared" si="1"/>
        <v>149.78233029143374</v>
      </c>
      <c r="Q19" s="689">
        <f t="shared" si="1"/>
        <v>158.22584218194203</v>
      </c>
      <c r="R19" s="689">
        <f t="shared" si="1"/>
        <v>137.6725913024566</v>
      </c>
      <c r="S19" s="689">
        <f t="shared" si="1"/>
        <v>118.12355628222559</v>
      </c>
      <c r="T19" s="689">
        <f t="shared" si="1"/>
        <v>103.21608910925177</v>
      </c>
      <c r="U19" s="689">
        <f t="shared" si="1"/>
        <v>104.67878763204513</v>
      </c>
      <c r="V19" s="689">
        <f t="shared" si="1"/>
        <v>115.48866145038778</v>
      </c>
      <c r="W19" s="689">
        <f t="shared" si="1"/>
        <v>130.05714616441912</v>
      </c>
    </row>
    <row r="20" spans="1:23" ht="16.5" customHeight="1">
      <c r="A20" s="688" t="s">
        <v>23</v>
      </c>
      <c r="B20" s="689">
        <f t="shared" si="3"/>
        <v>150.089860716045</v>
      </c>
      <c r="C20" s="689">
        <f t="shared" si="3"/>
        <v>143.1332941254517</v>
      </c>
      <c r="D20" s="689">
        <f t="shared" si="3"/>
        <v>144.4245932203178</v>
      </c>
      <c r="E20" s="689">
        <f t="shared" si="3"/>
        <v>142.84009336243767</v>
      </c>
      <c r="F20" s="689">
        <f t="shared" si="3"/>
        <v>145.55436394090339</v>
      </c>
      <c r="G20" s="689">
        <f t="shared" si="3"/>
        <v>147.74862359652747</v>
      </c>
      <c r="H20" s="689">
        <f t="shared" si="3"/>
        <v>150.46324476209247</v>
      </c>
      <c r="I20" s="689">
        <f t="shared" si="3"/>
        <v>148.27171246060428</v>
      </c>
      <c r="J20" s="689">
        <f t="shared" si="3"/>
        <v>123.76370267599349</v>
      </c>
      <c r="K20" s="689">
        <f t="shared" si="3"/>
        <v>133.14082285373627</v>
      </c>
      <c r="M20" s="688" t="s">
        <v>23</v>
      </c>
      <c r="N20" s="689"/>
      <c r="O20" s="689"/>
      <c r="P20" s="689">
        <f t="shared" si="1"/>
        <v>145.81848545911896</v>
      </c>
      <c r="Q20" s="689">
        <f t="shared" si="1"/>
        <v>145.05794065304292</v>
      </c>
      <c r="R20" s="689">
        <f t="shared" si="1"/>
        <v>144.980151786774</v>
      </c>
      <c r="S20" s="689">
        <f t="shared" si="1"/>
        <v>145.02592990710167</v>
      </c>
      <c r="T20" s="689">
        <f t="shared" si="1"/>
        <v>147.40523060671947</v>
      </c>
      <c r="U20" s="689">
        <f t="shared" si="1"/>
        <v>148.43940526361044</v>
      </c>
      <c r="V20" s="689">
        <f t="shared" si="1"/>
        <v>147.13794085156761</v>
      </c>
      <c r="W20" s="689">
        <f t="shared" si="1"/>
        <v>146.67776990408058</v>
      </c>
    </row>
    <row r="21" spans="1:23" ht="16.5" customHeight="1">
      <c r="A21" s="688" t="s">
        <v>25</v>
      </c>
      <c r="B21" s="689">
        <f t="shared" si="3"/>
        <v>18.642353526397581</v>
      </c>
      <c r="C21" s="689">
        <f t="shared" si="3"/>
        <v>20.666870868072234</v>
      </c>
      <c r="D21" s="689">
        <f t="shared" si="3"/>
        <v>25.732488738275013</v>
      </c>
      <c r="E21" s="689">
        <f t="shared" si="3"/>
        <v>27.170736805737739</v>
      </c>
      <c r="F21" s="689">
        <f t="shared" si="3"/>
        <v>38.128866839785104</v>
      </c>
      <c r="G21" s="689">
        <f t="shared" si="3"/>
        <v>41.082111893831588</v>
      </c>
      <c r="H21" s="689">
        <f t="shared" si="3"/>
        <v>46.270873251461992</v>
      </c>
      <c r="I21" s="689">
        <f t="shared" si="3"/>
        <v>65.572832334934077</v>
      </c>
      <c r="J21" s="689">
        <f t="shared" si="3"/>
        <v>73.825811565642795</v>
      </c>
      <c r="K21" s="689">
        <f t="shared" si="3"/>
        <v>70.289888474829837</v>
      </c>
      <c r="M21" s="688" t="s">
        <v>25</v>
      </c>
      <c r="N21" s="689"/>
      <c r="O21" s="689"/>
      <c r="P21" s="689">
        <f t="shared" si="1"/>
        <v>21.500564093111635</v>
      </c>
      <c r="Q21" s="689">
        <f t="shared" si="1"/>
        <v>24.667228998353835</v>
      </c>
      <c r="R21" s="689">
        <f t="shared" si="1"/>
        <v>30.115319469669277</v>
      </c>
      <c r="S21" s="689">
        <f t="shared" si="1"/>
        <v>34.908275058313443</v>
      </c>
      <c r="T21" s="689">
        <f t="shared" si="1"/>
        <v>41.44131434006831</v>
      </c>
      <c r="U21" s="689">
        <f t="shared" si="1"/>
        <v>48.668827991379111</v>
      </c>
      <c r="V21" s="689">
        <f t="shared" si="1"/>
        <v>60.920424725555918</v>
      </c>
      <c r="W21" s="689">
        <f t="shared" si="1"/>
        <v>74.739461525956145</v>
      </c>
    </row>
    <row r="22" spans="1:23" ht="16.5" customHeight="1">
      <c r="A22" s="688" t="s">
        <v>26</v>
      </c>
      <c r="B22" s="689">
        <f t="shared" si="3"/>
        <v>27.981971340408212</v>
      </c>
      <c r="C22" s="689">
        <f t="shared" si="3"/>
        <v>24.677377795302096</v>
      </c>
      <c r="D22" s="689">
        <f t="shared" si="3"/>
        <v>27.592391463112975</v>
      </c>
      <c r="E22" s="689">
        <f t="shared" si="3"/>
        <v>33.139816199484677</v>
      </c>
      <c r="F22" s="689">
        <f t="shared" si="3"/>
        <v>49.024505527061073</v>
      </c>
      <c r="G22" s="689">
        <f t="shared" si="3"/>
        <v>36.361613436241342</v>
      </c>
      <c r="H22" s="689">
        <f t="shared" si="3"/>
        <v>42.801173325571476</v>
      </c>
      <c r="I22" s="689">
        <f t="shared" si="3"/>
        <v>54.994733455602606</v>
      </c>
      <c r="J22" s="689">
        <f t="shared" si="3"/>
        <v>50.719625835104566</v>
      </c>
      <c r="K22" s="689">
        <f t="shared" si="3"/>
        <v>52.178943601148866</v>
      </c>
      <c r="M22" s="688" t="s">
        <v>26</v>
      </c>
      <c r="N22" s="689"/>
      <c r="O22" s="689"/>
      <c r="P22" s="689">
        <f t="shared" ref="P22:W34" si="4">P54/P$66*100</f>
        <v>26.754715749484316</v>
      </c>
      <c r="Q22" s="689">
        <f t="shared" si="4"/>
        <v>28.536593148956648</v>
      </c>
      <c r="R22" s="689">
        <f t="shared" si="4"/>
        <v>35.918546052019451</v>
      </c>
      <c r="S22" s="689">
        <f t="shared" si="4"/>
        <v>39.373604363947393</v>
      </c>
      <c r="T22" s="689">
        <f t="shared" si="4"/>
        <v>42.786856051453526</v>
      </c>
      <c r="U22" s="689">
        <f t="shared" si="4"/>
        <v>43.119893116956796</v>
      </c>
      <c r="V22" s="689">
        <f t="shared" si="4"/>
        <v>50.403106635134776</v>
      </c>
      <c r="W22" s="689">
        <f t="shared" si="4"/>
        <v>56.714793574108469</v>
      </c>
    </row>
    <row r="23" spans="1:23" ht="16.5" customHeight="1">
      <c r="A23" s="688" t="s">
        <v>27</v>
      </c>
      <c r="B23" s="689">
        <f t="shared" si="3"/>
        <v>48.318247726503181</v>
      </c>
      <c r="C23" s="689">
        <f t="shared" si="3"/>
        <v>64.805277048386884</v>
      </c>
      <c r="D23" s="689">
        <f t="shared" si="3"/>
        <v>69.717656607130834</v>
      </c>
      <c r="E23" s="689">
        <f t="shared" si="3"/>
        <v>69.713483207110855</v>
      </c>
      <c r="F23" s="689">
        <f t="shared" si="3"/>
        <v>98.951996140956126</v>
      </c>
      <c r="G23" s="689">
        <f t="shared" si="3"/>
        <v>114.46516079650317</v>
      </c>
      <c r="H23" s="689">
        <f t="shared" si="3"/>
        <v>133.7005446415701</v>
      </c>
      <c r="I23" s="689">
        <f t="shared" si="3"/>
        <v>145.50972798812677</v>
      </c>
      <c r="J23" s="689">
        <f t="shared" si="3"/>
        <v>158.90960297923169</v>
      </c>
      <c r="K23" s="689">
        <f t="shared" si="3"/>
        <v>121.47409839305121</v>
      </c>
      <c r="M23" s="688" t="s">
        <v>27</v>
      </c>
      <c r="N23" s="689"/>
      <c r="O23" s="689"/>
      <c r="P23" s="689">
        <f t="shared" si="4"/>
        <v>60.977379395410225</v>
      </c>
      <c r="Q23" s="689">
        <f t="shared" si="4"/>
        <v>68.547169289699028</v>
      </c>
      <c r="R23" s="689">
        <f t="shared" si="4"/>
        <v>78.358723566841675</v>
      </c>
      <c r="S23" s="689">
        <f t="shared" si="4"/>
        <v>91.718981117293623</v>
      </c>
      <c r="T23" s="689">
        <f t="shared" si="4"/>
        <v>113.159473701987</v>
      </c>
      <c r="U23" s="689">
        <f t="shared" si="4"/>
        <v>128.78907323006322</v>
      </c>
      <c r="V23" s="689">
        <f t="shared" si="4"/>
        <v>148.85014547358244</v>
      </c>
      <c r="W23" s="689">
        <f t="shared" si="4"/>
        <v>157.24834559440453</v>
      </c>
    </row>
    <row r="24" spans="1:23" ht="16.5" customHeight="1">
      <c r="A24" s="688" t="s">
        <v>29</v>
      </c>
      <c r="B24" s="689">
        <f t="shared" si="3"/>
        <v>68.674863219387134</v>
      </c>
      <c r="C24" s="689">
        <f t="shared" si="3"/>
        <v>80.207991894595537</v>
      </c>
      <c r="D24" s="689">
        <f t="shared" si="3"/>
        <v>66.404078022335611</v>
      </c>
      <c r="E24" s="689">
        <f t="shared" si="3"/>
        <v>61.14197945389752</v>
      </c>
      <c r="F24" s="689">
        <f t="shared" si="3"/>
        <v>54.119788364376873</v>
      </c>
      <c r="G24" s="689">
        <f t="shared" si="3"/>
        <v>75.901744324927151</v>
      </c>
      <c r="H24" s="689">
        <f t="shared" si="3"/>
        <v>123.34046074614942</v>
      </c>
      <c r="I24" s="689">
        <f t="shared" si="3"/>
        <v>143.18849207349683</v>
      </c>
      <c r="J24" s="689">
        <f t="shared" si="3"/>
        <v>133.95090975461542</v>
      </c>
      <c r="K24" s="689">
        <f t="shared" si="3"/>
        <v>142.55278999161345</v>
      </c>
      <c r="M24" s="688" t="s">
        <v>29</v>
      </c>
      <c r="N24" s="689"/>
      <c r="O24" s="689"/>
      <c r="P24" s="689">
        <f t="shared" si="4"/>
        <v>71.386841379357335</v>
      </c>
      <c r="Q24" s="689">
        <f t="shared" si="4"/>
        <v>68.4905229924872</v>
      </c>
      <c r="R24" s="689">
        <f t="shared" si="4"/>
        <v>59.9658189863461</v>
      </c>
      <c r="S24" s="689">
        <f t="shared" si="4"/>
        <v>62.807534111633188</v>
      </c>
      <c r="T24" s="689">
        <f t="shared" si="4"/>
        <v>79.297158461035394</v>
      </c>
      <c r="U24" s="689">
        <f t="shared" si="4"/>
        <v>107.65318498282403</v>
      </c>
      <c r="V24" s="689">
        <f t="shared" si="4"/>
        <v>134.65892527395692</v>
      </c>
      <c r="W24" s="689">
        <f t="shared" si="4"/>
        <v>147.99626819951314</v>
      </c>
    </row>
    <row r="25" spans="1:23" ht="16.5" customHeight="1">
      <c r="A25" s="688" t="s">
        <v>30</v>
      </c>
      <c r="B25" s="689">
        <f t="shared" si="3"/>
        <v>213.66479957815088</v>
      </c>
      <c r="C25" s="689">
        <f t="shared" si="3"/>
        <v>243.87388707492747</v>
      </c>
      <c r="D25" s="689">
        <f t="shared" si="3"/>
        <v>225.60054376073793</v>
      </c>
      <c r="E25" s="689">
        <f t="shared" si="3"/>
        <v>198.12053856869366</v>
      </c>
      <c r="F25" s="689">
        <f t="shared" si="3"/>
        <v>172.78429306239883</v>
      </c>
      <c r="G25" s="689">
        <f t="shared" si="3"/>
        <v>164.17529800523283</v>
      </c>
      <c r="H25" s="689">
        <f t="shared" si="3"/>
        <v>160.52342024488965</v>
      </c>
      <c r="I25" s="689">
        <f t="shared" si="3"/>
        <v>161.34723865752079</v>
      </c>
      <c r="J25" s="689">
        <f t="shared" si="3"/>
        <v>135.59975855657319</v>
      </c>
      <c r="K25" s="689">
        <f t="shared" si="3"/>
        <v>132.32805601306109</v>
      </c>
      <c r="M25" s="688" t="s">
        <v>30</v>
      </c>
      <c r="N25" s="689"/>
      <c r="O25" s="689"/>
      <c r="P25" s="689">
        <f t="shared" si="4"/>
        <v>227.04180684418964</v>
      </c>
      <c r="Q25" s="689">
        <f t="shared" si="4"/>
        <v>222.82428639053074</v>
      </c>
      <c r="R25" s="689">
        <f t="shared" si="4"/>
        <v>197.27655143172356</v>
      </c>
      <c r="S25" s="689">
        <f t="shared" si="4"/>
        <v>177.31715337668263</v>
      </c>
      <c r="T25" s="689">
        <f t="shared" si="4"/>
        <v>166.71685387795591</v>
      </c>
      <c r="U25" s="689">
        <f t="shared" si="4"/>
        <v>162.75529057485366</v>
      </c>
      <c r="V25" s="689">
        <f t="shared" si="4"/>
        <v>160.43201191059509</v>
      </c>
      <c r="W25" s="689">
        <f t="shared" si="4"/>
        <v>159.23074808935442</v>
      </c>
    </row>
    <row r="26" spans="1:23" ht="16.5" customHeight="1">
      <c r="A26" s="688" t="s">
        <v>32</v>
      </c>
      <c r="B26" s="689">
        <f t="shared" si="3"/>
        <v>45.66100257867501</v>
      </c>
      <c r="C26" s="689">
        <f t="shared" si="3"/>
        <v>47.377789542611758</v>
      </c>
      <c r="D26" s="689">
        <f t="shared" si="3"/>
        <v>45.657016012190041</v>
      </c>
      <c r="E26" s="689">
        <f t="shared" si="3"/>
        <v>51.296009473377694</v>
      </c>
      <c r="F26" s="689">
        <f t="shared" si="3"/>
        <v>55.044661063032606</v>
      </c>
      <c r="G26" s="689">
        <f t="shared" si="3"/>
        <v>56.355490198333612</v>
      </c>
      <c r="H26" s="689">
        <f t="shared" si="3"/>
        <v>56.750707500382056</v>
      </c>
      <c r="I26" s="689">
        <f t="shared" si="3"/>
        <v>59.740114003561118</v>
      </c>
      <c r="J26" s="689">
        <f t="shared" si="3"/>
        <v>53.335518469599833</v>
      </c>
      <c r="K26" s="689">
        <f t="shared" si="3"/>
        <v>50.371528179429248</v>
      </c>
      <c r="M26" s="688" t="s">
        <v>32</v>
      </c>
      <c r="N26" s="689"/>
      <c r="O26" s="689"/>
      <c r="P26" s="689">
        <f t="shared" si="4"/>
        <v>46.227492165619218</v>
      </c>
      <c r="Q26" s="689">
        <f t="shared" si="4"/>
        <v>48.502816694601663</v>
      </c>
      <c r="R26" s="689">
        <f t="shared" si="4"/>
        <v>50.681252539981479</v>
      </c>
      <c r="S26" s="689">
        <f t="shared" si="4"/>
        <v>53.955808694493022</v>
      </c>
      <c r="T26" s="689">
        <f t="shared" si="4"/>
        <v>55.491832830000689</v>
      </c>
      <c r="U26" s="689">
        <f t="shared" si="4"/>
        <v>56.821917182549001</v>
      </c>
      <c r="V26" s="689">
        <f t="shared" si="4"/>
        <v>58.272988978658738</v>
      </c>
      <c r="W26" s="689">
        <f t="shared" si="4"/>
        <v>58.870000495288124</v>
      </c>
    </row>
    <row r="27" spans="1:23" ht="16.5" customHeight="1">
      <c r="A27" s="688" t="s">
        <v>50</v>
      </c>
      <c r="B27" s="689">
        <f t="shared" si="3"/>
        <v>54.354781794269869</v>
      </c>
      <c r="C27" s="689">
        <f t="shared" si="3"/>
        <v>60.305888428254192</v>
      </c>
      <c r="D27" s="689">
        <f t="shared" si="3"/>
        <v>57.908551566220112</v>
      </c>
      <c r="E27" s="689">
        <f t="shared" si="3"/>
        <v>62.280761724650191</v>
      </c>
      <c r="F27" s="689">
        <f t="shared" si="3"/>
        <v>73.146046256956893</v>
      </c>
      <c r="G27" s="689">
        <f t="shared" si="3"/>
        <v>86.615777882656204</v>
      </c>
      <c r="H27" s="689">
        <f t="shared" si="3"/>
        <v>87.982820543238176</v>
      </c>
      <c r="I27" s="689">
        <f t="shared" si="3"/>
        <v>90.971019134812792</v>
      </c>
      <c r="J27" s="689">
        <f t="shared" si="3"/>
        <v>74.386862701237277</v>
      </c>
      <c r="K27" s="689">
        <f t="shared" si="3"/>
        <v>74.321772704660233</v>
      </c>
      <c r="M27" s="688" t="s">
        <v>50</v>
      </c>
      <c r="N27" s="689"/>
      <c r="O27" s="689"/>
      <c r="P27" s="689">
        <f t="shared" si="4"/>
        <v>57.491506306684336</v>
      </c>
      <c r="Q27" s="689">
        <f t="shared" si="4"/>
        <v>60.672843290663536</v>
      </c>
      <c r="R27" s="689">
        <f t="shared" si="4"/>
        <v>64.343179330003849</v>
      </c>
      <c r="S27" s="689">
        <f t="shared" si="4"/>
        <v>73.011590283411991</v>
      </c>
      <c r="T27" s="689">
        <f t="shared" si="4"/>
        <v>82.039958815077625</v>
      </c>
      <c r="U27" s="689">
        <f t="shared" si="4"/>
        <v>88.424367771860403</v>
      </c>
      <c r="V27" s="689">
        <f t="shared" si="4"/>
        <v>88.501246010234752</v>
      </c>
      <c r="W27" s="689">
        <f t="shared" si="4"/>
        <v>87.381786370380524</v>
      </c>
    </row>
    <row r="28" spans="1:23" ht="16.5" customHeight="1">
      <c r="A28" s="688" t="s">
        <v>33</v>
      </c>
      <c r="B28" s="689">
        <f t="shared" si="3"/>
        <v>19.544866877769834</v>
      </c>
      <c r="C28" s="689">
        <f t="shared" si="3"/>
        <v>29.177142622913809</v>
      </c>
      <c r="D28" s="689">
        <f t="shared" si="3"/>
        <v>39.658277897073503</v>
      </c>
      <c r="E28" s="689">
        <f t="shared" si="3"/>
        <v>55.779718960139448</v>
      </c>
      <c r="F28" s="689">
        <f t="shared" si="3"/>
        <v>56.999619617559702</v>
      </c>
      <c r="G28" s="689">
        <f t="shared" si="3"/>
        <v>64.279008415531393</v>
      </c>
      <c r="H28" s="689">
        <f t="shared" si="3"/>
        <v>69.339897641994568</v>
      </c>
      <c r="I28" s="689">
        <f t="shared" si="3"/>
        <v>77.403542311949451</v>
      </c>
      <c r="J28" s="689">
        <f t="shared" si="3"/>
        <v>71.687873598441669</v>
      </c>
      <c r="K28" s="689">
        <f t="shared" si="3"/>
        <v>73.67249742070733</v>
      </c>
      <c r="M28" s="688" t="s">
        <v>33</v>
      </c>
      <c r="N28" s="689"/>
      <c r="O28" s="689"/>
      <c r="P28" s="689">
        <f t="shared" si="4"/>
        <v>29.201520288305321</v>
      </c>
      <c r="Q28" s="689">
        <f t="shared" si="4"/>
        <v>40.623044356004435</v>
      </c>
      <c r="R28" s="689">
        <f t="shared" si="4"/>
        <v>50.147869503882134</v>
      </c>
      <c r="S28" s="689">
        <f t="shared" si="4"/>
        <v>58.534590276000401</v>
      </c>
      <c r="T28" s="689">
        <f t="shared" si="4"/>
        <v>62.84344447560516</v>
      </c>
      <c r="U28" s="689">
        <f t="shared" si="4"/>
        <v>69.723634509442107</v>
      </c>
      <c r="V28" s="689">
        <f t="shared" si="4"/>
        <v>75.247392855450428</v>
      </c>
      <c r="W28" s="689">
        <f t="shared" si="4"/>
        <v>81.217347689187392</v>
      </c>
    </row>
    <row r="29" spans="1:23" ht="16.5" customHeight="1">
      <c r="A29" s="688" t="s">
        <v>35</v>
      </c>
      <c r="B29" s="1036">
        <f t="shared" si="3"/>
        <v>40.46666578925506</v>
      </c>
      <c r="C29" s="1036">
        <f t="shared" si="3"/>
        <v>32.547057151600569</v>
      </c>
      <c r="D29" s="1036">
        <f t="shared" si="3"/>
        <v>32.218052062193152</v>
      </c>
      <c r="E29" s="1036">
        <f t="shared" si="3"/>
        <v>32.499550991799808</v>
      </c>
      <c r="F29" s="1036">
        <f t="shared" si="3"/>
        <v>41.409382946588096</v>
      </c>
      <c r="G29" s="1036">
        <f t="shared" si="3"/>
        <v>41.522945022111244</v>
      </c>
      <c r="H29" s="1036">
        <f t="shared" si="3"/>
        <v>46.249465182026015</v>
      </c>
      <c r="I29" s="1036">
        <f t="shared" si="3"/>
        <v>55.646700552610483</v>
      </c>
      <c r="J29" s="1036">
        <f t="shared" si="3"/>
        <v>55.964147254505022</v>
      </c>
      <c r="K29" s="1036">
        <f t="shared" si="3"/>
        <v>46.594626198300148</v>
      </c>
      <c r="M29" s="688" t="s">
        <v>35</v>
      </c>
      <c r="N29" s="1036"/>
      <c r="O29" s="1036"/>
      <c r="P29" s="1036">
        <f>P61/P$66*100</f>
        <v>34.881395921687499</v>
      </c>
      <c r="Q29" s="1036">
        <f t="shared" si="4"/>
        <v>32.678488140095219</v>
      </c>
      <c r="R29" s="1036">
        <f t="shared" si="4"/>
        <v>35.30791395858774</v>
      </c>
      <c r="S29" s="1036">
        <f t="shared" si="4"/>
        <v>38.225790493855826</v>
      </c>
      <c r="T29" s="1036">
        <f t="shared" si="4"/>
        <v>42.942662829411923</v>
      </c>
      <c r="U29" s="1036">
        <f t="shared" si="4"/>
        <v>46.671251393601224</v>
      </c>
      <c r="V29" s="1036">
        <f t="shared" si="4"/>
        <v>53.419861235349387</v>
      </c>
      <c r="W29" s="1036">
        <f t="shared" si="4"/>
        <v>58.687562280309081</v>
      </c>
    </row>
    <row r="30" spans="1:23" ht="16.5" customHeight="1">
      <c r="A30" s="688" t="s">
        <v>34</v>
      </c>
      <c r="B30" s="689">
        <f t="shared" si="3"/>
        <v>83.966399886301474</v>
      </c>
      <c r="C30" s="689">
        <f t="shared" si="3"/>
        <v>94.107713581328483</v>
      </c>
      <c r="D30" s="689">
        <f t="shared" si="3"/>
        <v>79.197125764257748</v>
      </c>
      <c r="E30" s="689">
        <f t="shared" si="3"/>
        <v>75.44923600971542</v>
      </c>
      <c r="F30" s="689">
        <f t="shared" si="3"/>
        <v>88.283344838008944</v>
      </c>
      <c r="G30" s="689">
        <f t="shared" si="3"/>
        <v>87.826676977050582</v>
      </c>
      <c r="H30" s="689">
        <f t="shared" si="3"/>
        <v>89.358555023043252</v>
      </c>
      <c r="I30" s="689">
        <f t="shared" si="3"/>
        <v>110.75015120725247</v>
      </c>
      <c r="J30" s="689">
        <f t="shared" si="3"/>
        <v>110.99530897093437</v>
      </c>
      <c r="K30" s="689">
        <f t="shared" si="3"/>
        <v>78.802047878312834</v>
      </c>
      <c r="M30" s="688" t="s">
        <v>34</v>
      </c>
      <c r="N30" s="689"/>
      <c r="O30" s="689"/>
      <c r="P30" s="689">
        <f t="shared" si="4"/>
        <v>85.818530889716456</v>
      </c>
      <c r="Q30" s="689">
        <f t="shared" si="4"/>
        <v>83.609082255327692</v>
      </c>
      <c r="R30" s="689">
        <f t="shared" si="4"/>
        <v>80.940917772705205</v>
      </c>
      <c r="S30" s="689">
        <f t="shared" si="4"/>
        <v>83.61708600395643</v>
      </c>
      <c r="T30" s="689">
        <f t="shared" si="4"/>
        <v>88.943673927979944</v>
      </c>
      <c r="U30" s="689">
        <f t="shared" si="4"/>
        <v>94.727642991586222</v>
      </c>
      <c r="V30" s="689">
        <f t="shared" si="4"/>
        <v>104.90219582294036</v>
      </c>
      <c r="W30" s="689">
        <f t="shared" si="4"/>
        <v>112.06208660524482</v>
      </c>
    </row>
    <row r="31" spans="1:23" ht="16.5" customHeight="1">
      <c r="A31" s="688" t="s">
        <v>21</v>
      </c>
      <c r="B31" s="689">
        <f t="shared" si="3"/>
        <v>82.474851129229108</v>
      </c>
      <c r="C31" s="689">
        <f t="shared" si="3"/>
        <v>84.513804725327518</v>
      </c>
      <c r="D31" s="689">
        <f t="shared" si="3"/>
        <v>88.619956457030852</v>
      </c>
      <c r="E31" s="689">
        <f t="shared" si="3"/>
        <v>98.959047157285752</v>
      </c>
      <c r="F31" s="689">
        <f t="shared" si="3"/>
        <v>106.36829127182817</v>
      </c>
      <c r="G31" s="689">
        <f t="shared" si="3"/>
        <v>110.41023356606969</v>
      </c>
      <c r="H31" s="689">
        <f t="shared" si="3"/>
        <v>115.26539778541722</v>
      </c>
      <c r="I31" s="689">
        <f t="shared" si="3"/>
        <v>116.03395506340829</v>
      </c>
      <c r="J31" s="689">
        <f t="shared" si="3"/>
        <v>98.612169024031758</v>
      </c>
      <c r="K31" s="689">
        <f t="shared" si="3"/>
        <v>96.365737428364952</v>
      </c>
      <c r="M31" s="688" t="s">
        <v>21</v>
      </c>
      <c r="N31" s="689"/>
      <c r="O31" s="689"/>
      <c r="P31" s="689">
        <f t="shared" si="4"/>
        <v>85.159385733417608</v>
      </c>
      <c r="Q31" s="689">
        <f t="shared" si="4"/>
        <v>91.352601157486134</v>
      </c>
      <c r="R31" s="689">
        <f t="shared" si="4"/>
        <v>98.095868972384139</v>
      </c>
      <c r="S31" s="689">
        <f t="shared" si="4"/>
        <v>105.21596896621803</v>
      </c>
      <c r="T31" s="689">
        <f t="shared" si="4"/>
        <v>110.64702775375619</v>
      </c>
      <c r="U31" s="689">
        <f t="shared" si="4"/>
        <v>114.10500213425078</v>
      </c>
      <c r="V31" s="689">
        <f t="shared" si="4"/>
        <v>116.01925728133233</v>
      </c>
      <c r="W31" s="689">
        <f t="shared" si="4"/>
        <v>114.70079284712993</v>
      </c>
    </row>
    <row r="32" spans="1:23" ht="16.5" customHeight="1">
      <c r="A32" s="688" t="s">
        <v>37</v>
      </c>
      <c r="B32" s="689">
        <f t="shared" si="3"/>
        <v>127.41319019607924</v>
      </c>
      <c r="C32" s="689">
        <f t="shared" si="3"/>
        <v>139.15430364169376</v>
      </c>
      <c r="D32" s="689">
        <f t="shared" si="3"/>
        <v>136.91137953752718</v>
      </c>
      <c r="E32" s="689">
        <f t="shared" si="3"/>
        <v>144.07928294084113</v>
      </c>
      <c r="F32" s="689">
        <f t="shared" si="3"/>
        <v>148.33468258460161</v>
      </c>
      <c r="G32" s="689">
        <f t="shared" si="3"/>
        <v>117.88368145374943</v>
      </c>
      <c r="H32" s="689">
        <f t="shared" si="3"/>
        <v>119.0200338389742</v>
      </c>
      <c r="I32" s="689">
        <f t="shared" si="3"/>
        <v>121.991714406886</v>
      </c>
      <c r="J32" s="689">
        <f t="shared" si="3"/>
        <v>102.43295153955998</v>
      </c>
      <c r="K32" s="689">
        <f t="shared" si="3"/>
        <v>94.721257116252758</v>
      </c>
      <c r="M32" s="688" t="s">
        <v>37</v>
      </c>
      <c r="N32" s="689"/>
      <c r="O32" s="689"/>
      <c r="P32" s="689">
        <f t="shared" si="4"/>
        <v>134.38282090334809</v>
      </c>
      <c r="Q32" s="689">
        <f t="shared" si="4"/>
        <v>141.48432494677968</v>
      </c>
      <c r="R32" s="689">
        <f t="shared" si="4"/>
        <v>143.76229267925302</v>
      </c>
      <c r="S32" s="689">
        <f t="shared" si="4"/>
        <v>134.93800132831402</v>
      </c>
      <c r="T32" s="689">
        <f t="shared" si="4"/>
        <v>126.30161277715611</v>
      </c>
      <c r="U32" s="689">
        <f t="shared" si="4"/>
        <v>119.49841308906429</v>
      </c>
      <c r="V32" s="689">
        <f t="shared" si="4"/>
        <v>120.26308212825873</v>
      </c>
      <c r="W32" s="689">
        <f t="shared" si="4"/>
        <v>118.35449254040577</v>
      </c>
    </row>
    <row r="33" spans="1:23" ht="16.5" customHeight="1">
      <c r="A33" s="688" t="s">
        <v>54</v>
      </c>
      <c r="B33" s="689">
        <f t="shared" si="3"/>
        <v>126.65674152394213</v>
      </c>
      <c r="C33" s="689">
        <f t="shared" si="3"/>
        <v>125.53958056542822</v>
      </c>
      <c r="D33" s="689">
        <f t="shared" si="3"/>
        <v>124.49668555689932</v>
      </c>
      <c r="E33" s="689">
        <f t="shared" si="3"/>
        <v>128.37695490448104</v>
      </c>
      <c r="F33" s="689">
        <f t="shared" si="3"/>
        <v>127.18564282227067</v>
      </c>
      <c r="G33" s="689">
        <f t="shared" si="3"/>
        <v>125.28377036279694</v>
      </c>
      <c r="H33" s="689">
        <f t="shared" si="3"/>
        <v>120.42890563578763</v>
      </c>
      <c r="I33" s="689">
        <f t="shared" si="3"/>
        <v>121.17655816172497</v>
      </c>
      <c r="J33" s="689">
        <f t="shared" si="3"/>
        <v>101.43430698523753</v>
      </c>
      <c r="K33" s="689">
        <f t="shared" si="3"/>
        <v>107.83623686229542</v>
      </c>
      <c r="M33" s="688" t="s">
        <v>54</v>
      </c>
      <c r="N33" s="689"/>
      <c r="O33" s="689"/>
      <c r="P33" s="689">
        <f t="shared" si="4"/>
        <v>125.66901389825756</v>
      </c>
      <c r="Q33" s="689">
        <f t="shared" si="4"/>
        <v>127.66554588012535</v>
      </c>
      <c r="R33" s="689">
        <f t="shared" si="4"/>
        <v>127.53894337727725</v>
      </c>
      <c r="S33" s="689">
        <f t="shared" si="4"/>
        <v>127.07346714052593</v>
      </c>
      <c r="T33" s="689">
        <f t="shared" si="4"/>
        <v>124.44077157629445</v>
      </c>
      <c r="U33" s="689">
        <f t="shared" si="4"/>
        <v>122.65712356108264</v>
      </c>
      <c r="V33" s="689">
        <f t="shared" si="4"/>
        <v>120.71217080194798</v>
      </c>
      <c r="W33" s="689">
        <f t="shared" si="4"/>
        <v>121.99085643830074</v>
      </c>
    </row>
    <row r="34" spans="1:23" ht="16.5" customHeight="1">
      <c r="A34" s="683" t="s">
        <v>489</v>
      </c>
      <c r="B34" s="689">
        <f t="shared" ref="B34:K34" si="5">B66/B$66*100</f>
        <v>100</v>
      </c>
      <c r="C34" s="689">
        <f t="shared" si="5"/>
        <v>100</v>
      </c>
      <c r="D34" s="689">
        <f t="shared" si="5"/>
        <v>100</v>
      </c>
      <c r="E34" s="689">
        <f t="shared" si="5"/>
        <v>100</v>
      </c>
      <c r="F34" s="689">
        <f t="shared" si="5"/>
        <v>100</v>
      </c>
      <c r="G34" s="689">
        <f t="shared" si="5"/>
        <v>100</v>
      </c>
      <c r="H34" s="689">
        <f t="shared" si="5"/>
        <v>100</v>
      </c>
      <c r="I34" s="689">
        <f t="shared" si="5"/>
        <v>100</v>
      </c>
      <c r="J34" s="689">
        <f t="shared" si="5"/>
        <v>100</v>
      </c>
      <c r="K34" s="689">
        <f t="shared" si="5"/>
        <v>100</v>
      </c>
      <c r="M34" s="683" t="s">
        <v>489</v>
      </c>
      <c r="N34" s="689"/>
      <c r="O34" s="689"/>
      <c r="P34" s="689">
        <f t="shared" si="4"/>
        <v>100</v>
      </c>
      <c r="Q34" s="689">
        <f t="shared" si="4"/>
        <v>100</v>
      </c>
      <c r="R34" s="689">
        <f t="shared" si="4"/>
        <v>100</v>
      </c>
      <c r="S34" s="689">
        <f t="shared" si="4"/>
        <v>100</v>
      </c>
      <c r="T34" s="689">
        <f t="shared" si="4"/>
        <v>100</v>
      </c>
      <c r="U34" s="689">
        <f t="shared" si="4"/>
        <v>100</v>
      </c>
      <c r="V34" s="689">
        <f t="shared" si="4"/>
        <v>100</v>
      </c>
      <c r="W34" s="689">
        <f t="shared" si="4"/>
        <v>100</v>
      </c>
    </row>
    <row r="35" spans="1:23" ht="11.25"/>
    <row r="36" spans="1:23" ht="11.25"/>
    <row r="37" spans="1:23" ht="16.5" customHeight="1">
      <c r="A37" s="687" t="s">
        <v>720</v>
      </c>
      <c r="B37" s="687">
        <v>2008</v>
      </c>
      <c r="C37" s="687">
        <v>2009</v>
      </c>
      <c r="D37" s="687">
        <v>2010</v>
      </c>
      <c r="E37" s="687">
        <v>2011</v>
      </c>
      <c r="F37" s="687">
        <v>2012</v>
      </c>
      <c r="G37" s="687">
        <v>2013</v>
      </c>
      <c r="H37" s="687">
        <v>2014</v>
      </c>
      <c r="I37" s="687">
        <v>2015</v>
      </c>
      <c r="J37" s="687">
        <v>2016</v>
      </c>
      <c r="K37" s="687">
        <v>2017</v>
      </c>
      <c r="M37" s="687" t="s">
        <v>720</v>
      </c>
      <c r="N37" s="687">
        <v>2008</v>
      </c>
      <c r="O37" s="687">
        <v>2009</v>
      </c>
      <c r="P37" s="687">
        <v>2010</v>
      </c>
      <c r="Q37" s="687">
        <v>2011</v>
      </c>
      <c r="R37" s="687">
        <v>2012</v>
      </c>
      <c r="S37" s="687">
        <v>2013</v>
      </c>
      <c r="T37" s="687">
        <v>2014</v>
      </c>
      <c r="U37" s="687">
        <v>2015</v>
      </c>
      <c r="V37" s="687">
        <v>2016</v>
      </c>
      <c r="W37" s="687">
        <v>2017</v>
      </c>
    </row>
    <row r="38" spans="1:23" ht="16.5" customHeight="1">
      <c r="A38" s="688" t="s">
        <v>31</v>
      </c>
      <c r="B38" s="689">
        <f t="shared" ref="B38:K38" si="6">B73/B110</f>
        <v>12.125623043931842</v>
      </c>
      <c r="C38" s="689">
        <f t="shared" si="6"/>
        <v>12.02694438033695</v>
      </c>
      <c r="D38" s="689">
        <f t="shared" si="6"/>
        <v>11.898827260053032</v>
      </c>
      <c r="E38" s="689">
        <f t="shared" si="6"/>
        <v>10.830549118930861</v>
      </c>
      <c r="F38" s="689">
        <f t="shared" si="6"/>
        <v>9.4965869877333073</v>
      </c>
      <c r="G38" s="689">
        <f t="shared" si="6"/>
        <v>7.780883589768961</v>
      </c>
      <c r="H38" s="689">
        <f t="shared" si="6"/>
        <v>5.8905501693727365</v>
      </c>
      <c r="I38" s="689">
        <f t="shared" si="6"/>
        <v>3.9967173224369863</v>
      </c>
      <c r="J38" s="689">
        <f t="shared" si="6"/>
        <v>2.0695638854241887</v>
      </c>
      <c r="K38" s="689">
        <f t="shared" si="6"/>
        <v>0.41250868073823105</v>
      </c>
      <c r="M38" s="688" t="s">
        <v>31</v>
      </c>
      <c r="N38" s="689"/>
      <c r="O38" s="689"/>
      <c r="P38" s="689">
        <f>P73/P110</f>
        <v>36.044481007630992</v>
      </c>
      <c r="Q38" s="689">
        <f t="shared" ref="Q38:W38" si="7">Q73/Q110</f>
        <v>34.721749001005918</v>
      </c>
      <c r="R38" s="689">
        <f t="shared" si="7"/>
        <v>32.124413559561184</v>
      </c>
      <c r="S38" s="689">
        <f t="shared" si="7"/>
        <v>27.981823764723941</v>
      </c>
      <c r="T38" s="689">
        <f t="shared" si="7"/>
        <v>23.030268766472521</v>
      </c>
      <c r="U38" s="689">
        <f t="shared" si="7"/>
        <v>17.527781502133397</v>
      </c>
      <c r="V38" s="689">
        <f t="shared" si="7"/>
        <v>11.831061741856345</v>
      </c>
      <c r="W38" s="689">
        <f t="shared" si="7"/>
        <v>6.3229419505775697</v>
      </c>
    </row>
    <row r="39" spans="1:23" ht="16.5" customHeight="1">
      <c r="A39" s="688" t="s">
        <v>15</v>
      </c>
      <c r="B39" s="689">
        <f t="shared" ref="B39:K39" si="8">B74/B111</f>
        <v>18.654565725784522</v>
      </c>
      <c r="C39" s="689">
        <f t="shared" si="8"/>
        <v>17.995788096795291</v>
      </c>
      <c r="D39" s="689">
        <f t="shared" si="8"/>
        <v>15.779241771159874</v>
      </c>
      <c r="E39" s="689">
        <f t="shared" si="8"/>
        <v>14.108232207281075</v>
      </c>
      <c r="F39" s="689">
        <f t="shared" si="8"/>
        <v>12.131631466982476</v>
      </c>
      <c r="G39" s="689">
        <f t="shared" si="8"/>
        <v>10.370423902491641</v>
      </c>
      <c r="H39" s="689">
        <f t="shared" si="8"/>
        <v>7.46426603699331</v>
      </c>
      <c r="I39" s="689">
        <f t="shared" si="8"/>
        <v>4.892079431343789</v>
      </c>
      <c r="J39" s="689">
        <f t="shared" si="8"/>
        <v>2.5197862932940311</v>
      </c>
      <c r="K39" s="689">
        <f t="shared" si="8"/>
        <v>0.50587689728360707</v>
      </c>
      <c r="M39" s="688" t="s">
        <v>15</v>
      </c>
      <c r="N39" s="689"/>
      <c r="O39" s="689"/>
      <c r="P39" s="689">
        <f t="shared" ref="P39:W49" si="9">P74/P111</f>
        <v>52.270722000155395</v>
      </c>
      <c r="Q39" s="689">
        <f t="shared" si="9"/>
        <v>47.667898770360516</v>
      </c>
      <c r="R39" s="689">
        <f t="shared" si="9"/>
        <v>41.815931533903878</v>
      </c>
      <c r="S39" s="689">
        <f t="shared" si="9"/>
        <v>36.455777715058154</v>
      </c>
      <c r="T39" s="689">
        <f t="shared" si="9"/>
        <v>29.695339422295689</v>
      </c>
      <c r="U39" s="689">
        <f t="shared" si="9"/>
        <v>22.351519424288178</v>
      </c>
      <c r="V39" s="689">
        <f t="shared" si="9"/>
        <v>14.713207141864315</v>
      </c>
      <c r="W39" s="689">
        <f t="shared" si="9"/>
        <v>7.8022565356979054</v>
      </c>
    </row>
    <row r="40" spans="1:23" ht="16.5" customHeight="1">
      <c r="A40" s="688" t="s">
        <v>16</v>
      </c>
      <c r="B40" s="689">
        <f t="shared" ref="B40:K40" si="10">B75/B112</f>
        <v>3.9466795502459591</v>
      </c>
      <c r="C40" s="689">
        <f t="shared" si="10"/>
        <v>3.5446189839572191</v>
      </c>
      <c r="D40" s="689">
        <f t="shared" si="10"/>
        <v>3.5997814008561799</v>
      </c>
      <c r="E40" s="689">
        <f t="shared" si="10"/>
        <v>3.0785582255083179</v>
      </c>
      <c r="F40" s="689">
        <f t="shared" si="10"/>
        <v>3.5246902654867256</v>
      </c>
      <c r="G40" s="689">
        <f t="shared" si="10"/>
        <v>2.2795926680244398</v>
      </c>
      <c r="H40" s="689">
        <f t="shared" si="10"/>
        <v>2.2589955306416178</v>
      </c>
      <c r="I40" s="689">
        <f t="shared" si="10"/>
        <v>1.5771986513065468</v>
      </c>
      <c r="J40" s="689">
        <f t="shared" si="10"/>
        <v>0.6414599087557028</v>
      </c>
      <c r="K40" s="689">
        <f t="shared" si="10"/>
        <v>0.15403471578110509</v>
      </c>
      <c r="M40" s="688" t="s">
        <v>16</v>
      </c>
      <c r="N40" s="689"/>
      <c r="O40" s="689"/>
      <c r="P40" s="689">
        <f t="shared" si="9"/>
        <v>11.086743759284612</v>
      </c>
      <c r="Q40" s="689">
        <f t="shared" si="9"/>
        <v>10.208470831300755</v>
      </c>
      <c r="R40" s="689">
        <f t="shared" si="9"/>
        <v>10.180392615780697</v>
      </c>
      <c r="S40" s="689">
        <f t="shared" si="9"/>
        <v>8.8326521408236331</v>
      </c>
      <c r="T40" s="689">
        <f t="shared" si="9"/>
        <v>7.9643245594953234</v>
      </c>
      <c r="U40" s="689">
        <f t="shared" si="9"/>
        <v>6.0628525382755836</v>
      </c>
      <c r="V40" s="689">
        <f t="shared" si="9"/>
        <v>4.3191215065150326</v>
      </c>
      <c r="W40" s="689">
        <f t="shared" si="9"/>
        <v>2.3190752465200415</v>
      </c>
    </row>
    <row r="41" spans="1:23" ht="16.5" customHeight="1">
      <c r="A41" s="688" t="s">
        <v>63</v>
      </c>
      <c r="B41" s="689">
        <f t="shared" ref="B41:K41" si="11">B76/B113</f>
        <v>7.3585187397342091</v>
      </c>
      <c r="C41" s="689">
        <f t="shared" si="11"/>
        <v>8.1059010243832059</v>
      </c>
      <c r="D41" s="689">
        <f t="shared" si="11"/>
        <v>9.4493243243243246</v>
      </c>
      <c r="E41" s="689">
        <f t="shared" si="11"/>
        <v>8.781218051701476</v>
      </c>
      <c r="F41" s="689">
        <f t="shared" si="11"/>
        <v>8.8104066985645932</v>
      </c>
      <c r="G41" s="689">
        <f t="shared" si="11"/>
        <v>6.8457650482462862</v>
      </c>
      <c r="H41" s="689">
        <f t="shared" si="11"/>
        <v>6.3320255026974008</v>
      </c>
      <c r="I41" s="689">
        <f t="shared" si="11"/>
        <v>4.4499764410240301</v>
      </c>
      <c r="J41" s="689">
        <f t="shared" si="11"/>
        <v>1.8080380071905495</v>
      </c>
      <c r="K41" s="689">
        <f t="shared" si="11"/>
        <v>0.410132382892057</v>
      </c>
      <c r="M41" s="688" t="s">
        <v>63</v>
      </c>
      <c r="N41" s="689"/>
      <c r="O41" s="689"/>
      <c r="P41" s="689">
        <f t="shared" si="9"/>
        <v>24.974435655026046</v>
      </c>
      <c r="Q41" s="689">
        <f t="shared" si="9"/>
        <v>26.353079206972509</v>
      </c>
      <c r="R41" s="689">
        <f t="shared" si="9"/>
        <v>27.061921604728909</v>
      </c>
      <c r="S41" s="689">
        <f t="shared" si="9"/>
        <v>24.483403110047846</v>
      </c>
      <c r="T41" s="689">
        <f t="shared" si="9"/>
        <v>22.088496948381088</v>
      </c>
      <c r="U41" s="689">
        <f t="shared" si="9"/>
        <v>17.634565823384001</v>
      </c>
      <c r="V41" s="689">
        <f t="shared" si="9"/>
        <v>12.008731254932913</v>
      </c>
      <c r="W41" s="689">
        <f t="shared" si="9"/>
        <v>6.2199809186315935</v>
      </c>
    </row>
    <row r="42" spans="1:23" ht="16.5" customHeight="1">
      <c r="A42" s="688" t="s">
        <v>24</v>
      </c>
      <c r="B42" s="689">
        <f t="shared" ref="B42:K42" si="12">B77/B114</f>
        <v>21.926799007444167</v>
      </c>
      <c r="C42" s="689">
        <f t="shared" si="12"/>
        <v>23.896907216494846</v>
      </c>
      <c r="D42" s="689">
        <f t="shared" si="12"/>
        <v>26.310497237569059</v>
      </c>
      <c r="E42" s="689">
        <f t="shared" si="12"/>
        <v>24.365321701199562</v>
      </c>
      <c r="F42" s="689">
        <f t="shared" si="12"/>
        <v>31.381384790011349</v>
      </c>
      <c r="G42" s="689">
        <f t="shared" si="12"/>
        <v>24.145106861642294</v>
      </c>
      <c r="H42" s="689">
        <f t="shared" si="12"/>
        <v>21.644124168514413</v>
      </c>
      <c r="I42" s="689">
        <f t="shared" si="12"/>
        <v>22.093457943925234</v>
      </c>
      <c r="J42" s="689">
        <f t="shared" si="12"/>
        <v>8.7138084632516701</v>
      </c>
      <c r="K42" s="689">
        <f t="shared" si="12"/>
        <v>1.8285714285714285</v>
      </c>
      <c r="M42" s="688" t="s">
        <v>24</v>
      </c>
      <c r="N42" s="689"/>
      <c r="O42" s="689"/>
      <c r="P42" s="689">
        <f t="shared" si="9"/>
        <v>72.383126934984517</v>
      </c>
      <c r="Q42" s="689">
        <f t="shared" si="9"/>
        <v>74.600371057513911</v>
      </c>
      <c r="R42" s="689">
        <f t="shared" si="9"/>
        <v>81.910099889012216</v>
      </c>
      <c r="S42" s="689">
        <f t="shared" si="9"/>
        <v>79.778563453665797</v>
      </c>
      <c r="T42" s="689">
        <f t="shared" si="9"/>
        <v>77.060254491017972</v>
      </c>
      <c r="U42" s="689">
        <f t="shared" si="9"/>
        <v>67.888175292784283</v>
      </c>
      <c r="V42" s="689">
        <f t="shared" si="9"/>
        <v>52.251506024096386</v>
      </c>
      <c r="W42" s="689">
        <f t="shared" si="9"/>
        <v>30.978331527627301</v>
      </c>
    </row>
    <row r="43" spans="1:23" ht="16.5" customHeight="1">
      <c r="A43" s="688" t="s">
        <v>17</v>
      </c>
      <c r="B43" s="689">
        <f t="shared" ref="B43:K43" si="13">B78/B115</f>
        <v>7.1859996642605335</v>
      </c>
      <c r="C43" s="689">
        <f t="shared" si="13"/>
        <v>7.436628533676414</v>
      </c>
      <c r="D43" s="689">
        <f t="shared" si="13"/>
        <v>7.6579307513343373</v>
      </c>
      <c r="E43" s="689">
        <f t="shared" si="13"/>
        <v>6.6939573691415166</v>
      </c>
      <c r="F43" s="689">
        <f t="shared" si="13"/>
        <v>6.2114880934461274</v>
      </c>
      <c r="G43" s="689">
        <f t="shared" si="13"/>
        <v>5.283417466662776</v>
      </c>
      <c r="H43" s="689">
        <f t="shared" si="13"/>
        <v>4.2162597114317428</v>
      </c>
      <c r="I43" s="689">
        <f t="shared" si="13"/>
        <v>2.8006617473280637</v>
      </c>
      <c r="J43" s="689">
        <f t="shared" si="13"/>
        <v>1.5681611227168033</v>
      </c>
      <c r="K43" s="689">
        <f t="shared" si="13"/>
        <v>0.31543350093157396</v>
      </c>
      <c r="M43" s="688" t="s">
        <v>17</v>
      </c>
      <c r="N43" s="689"/>
      <c r="O43" s="689"/>
      <c r="P43" s="689">
        <f t="shared" si="9"/>
        <v>22.275816889212962</v>
      </c>
      <c r="Q43" s="689">
        <f t="shared" si="9"/>
        <v>21.757773291680294</v>
      </c>
      <c r="R43" s="689">
        <f t="shared" si="9"/>
        <v>20.473235474137468</v>
      </c>
      <c r="S43" s="689">
        <f t="shared" si="9"/>
        <v>18.114872160537843</v>
      </c>
      <c r="T43" s="689">
        <f t="shared" si="9"/>
        <v>15.629076191948071</v>
      </c>
      <c r="U43" s="689">
        <f t="shared" si="9"/>
        <v>12.168997712008267</v>
      </c>
      <c r="V43" s="689">
        <f t="shared" si="9"/>
        <v>8.53653809921137</v>
      </c>
      <c r="W43" s="689">
        <f t="shared" si="9"/>
        <v>4.648246073298429</v>
      </c>
    </row>
    <row r="44" spans="1:23" ht="16.5" customHeight="1">
      <c r="A44" s="688" t="s">
        <v>18</v>
      </c>
      <c r="B44" s="689">
        <f t="shared" ref="B44:K44" si="14">B79/B116</f>
        <v>14.475603607641029</v>
      </c>
      <c r="C44" s="689">
        <f t="shared" si="14"/>
        <v>14.423034059093752</v>
      </c>
      <c r="D44" s="689">
        <f t="shared" si="14"/>
        <v>13.4633364498464</v>
      </c>
      <c r="E44" s="689">
        <f t="shared" si="14"/>
        <v>12.436844388861948</v>
      </c>
      <c r="F44" s="689">
        <f t="shared" si="14"/>
        <v>11.706911177644711</v>
      </c>
      <c r="G44" s="689">
        <f t="shared" si="14"/>
        <v>9.6452912329863896</v>
      </c>
      <c r="H44" s="689">
        <f t="shared" si="14"/>
        <v>8.0380352097370142</v>
      </c>
      <c r="I44" s="689">
        <f t="shared" si="14"/>
        <v>5.5689534394993698</v>
      </c>
      <c r="J44" s="689">
        <f t="shared" si="14"/>
        <v>2.6978690170701776</v>
      </c>
      <c r="K44" s="689">
        <f t="shared" si="14"/>
        <v>0.54466947898491502</v>
      </c>
      <c r="M44" s="688" t="s">
        <v>18</v>
      </c>
      <c r="N44" s="689"/>
      <c r="O44" s="689"/>
      <c r="P44" s="689">
        <f t="shared" si="9"/>
        <v>42.339855903062059</v>
      </c>
      <c r="Q44" s="689">
        <f t="shared" si="9"/>
        <v>40.260050262334111</v>
      </c>
      <c r="R44" s="689">
        <f t="shared" si="9"/>
        <v>37.546299787482006</v>
      </c>
      <c r="S44" s="689">
        <f t="shared" si="9"/>
        <v>33.767053317565356</v>
      </c>
      <c r="T44" s="689">
        <f t="shared" si="9"/>
        <v>29.332924409461786</v>
      </c>
      <c r="U44" s="689">
        <f t="shared" si="9"/>
        <v>23.111663969469337</v>
      </c>
      <c r="V44" s="689">
        <f t="shared" si="9"/>
        <v>16.092553273924835</v>
      </c>
      <c r="W44" s="689">
        <f t="shared" si="9"/>
        <v>8.6683970568320312</v>
      </c>
    </row>
    <row r="45" spans="1:23" ht="16.5" customHeight="1">
      <c r="A45" s="688" t="s">
        <v>20</v>
      </c>
      <c r="B45" s="689">
        <f t="shared" ref="B45:K45" si="15">B80/B117</f>
        <v>8.8657954259864287</v>
      </c>
      <c r="C45" s="689">
        <f t="shared" si="15"/>
        <v>8.4805285118219746</v>
      </c>
      <c r="D45" s="689">
        <f t="shared" si="15"/>
        <v>10.385087073828796</v>
      </c>
      <c r="E45" s="689">
        <f t="shared" si="15"/>
        <v>8.6258035912214588</v>
      </c>
      <c r="F45" s="689">
        <f t="shared" si="15"/>
        <v>10.384766477520733</v>
      </c>
      <c r="G45" s="689">
        <f t="shared" si="15"/>
        <v>9.10142954390742</v>
      </c>
      <c r="H45" s="689">
        <f t="shared" si="15"/>
        <v>8.6625028915105258</v>
      </c>
      <c r="I45" s="689">
        <f t="shared" si="15"/>
        <v>6.8497731072366852</v>
      </c>
      <c r="J45" s="689">
        <f t="shared" si="15"/>
        <v>3.0730751498386355</v>
      </c>
      <c r="K45" s="689">
        <f t="shared" si="15"/>
        <v>0.56011981172443304</v>
      </c>
      <c r="M45" s="688" t="s">
        <v>20</v>
      </c>
      <c r="N45" s="689"/>
      <c r="O45" s="689"/>
      <c r="P45" s="689">
        <f t="shared" si="9"/>
        <v>27.696523848019403</v>
      </c>
      <c r="Q45" s="689">
        <f t="shared" si="9"/>
        <v>27.399472949930242</v>
      </c>
      <c r="R45" s="689">
        <f t="shared" si="9"/>
        <v>29.347152619589977</v>
      </c>
      <c r="S45" s="689">
        <f t="shared" si="9"/>
        <v>28.13422222222222</v>
      </c>
      <c r="T45" s="689">
        <f t="shared" si="9"/>
        <v>28.20184795673077</v>
      </c>
      <c r="U45" s="689">
        <f t="shared" si="9"/>
        <v>24.673995509793293</v>
      </c>
      <c r="V45" s="689">
        <f t="shared" si="9"/>
        <v>18.553627023661267</v>
      </c>
      <c r="W45" s="689">
        <f t="shared" si="9"/>
        <v>10.143723009318887</v>
      </c>
    </row>
    <row r="46" spans="1:23" ht="16.5" customHeight="1">
      <c r="A46" s="688" t="s">
        <v>36</v>
      </c>
      <c r="B46" s="689">
        <f t="shared" ref="B46:K46" si="16">B81/B118</f>
        <v>9.4940189339269558</v>
      </c>
      <c r="C46" s="689">
        <f t="shared" si="16"/>
        <v>8.959411491101374</v>
      </c>
      <c r="D46" s="689">
        <f t="shared" si="16"/>
        <v>8.8410138805069405</v>
      </c>
      <c r="E46" s="689">
        <f t="shared" si="16"/>
        <v>8.0982926280528957</v>
      </c>
      <c r="F46" s="689">
        <f t="shared" si="16"/>
        <v>7.4711871108035979</v>
      </c>
      <c r="G46" s="689">
        <f t="shared" si="16"/>
        <v>6.4280028574344321</v>
      </c>
      <c r="H46" s="689">
        <f t="shared" si="16"/>
        <v>5.6821399649956899</v>
      </c>
      <c r="I46" s="689">
        <f t="shared" si="16"/>
        <v>3.9893378825034653</v>
      </c>
      <c r="J46" s="689">
        <f t="shared" si="16"/>
        <v>2.1676785117522557</v>
      </c>
      <c r="K46" s="689">
        <f t="shared" si="16"/>
        <v>0.39587550948794775</v>
      </c>
      <c r="M46" s="688" t="s">
        <v>36</v>
      </c>
      <c r="N46" s="689"/>
      <c r="O46" s="689"/>
      <c r="P46" s="689">
        <f t="shared" si="9"/>
        <v>27.291125672943412</v>
      </c>
      <c r="Q46" s="689">
        <f t="shared" si="9"/>
        <v>25.912755465050665</v>
      </c>
      <c r="R46" s="689">
        <f t="shared" si="9"/>
        <v>24.427520181138018</v>
      </c>
      <c r="S46" s="689">
        <f t="shared" si="9"/>
        <v>22.017398280227631</v>
      </c>
      <c r="T46" s="689">
        <f t="shared" si="9"/>
        <v>19.631540124634363</v>
      </c>
      <c r="U46" s="689">
        <f t="shared" si="9"/>
        <v>16.15230492290835</v>
      </c>
      <c r="V46" s="689">
        <f t="shared" si="9"/>
        <v>11.951631529474957</v>
      </c>
      <c r="W46" s="689">
        <f t="shared" si="9"/>
        <v>6.5763956151388152</v>
      </c>
    </row>
    <row r="47" spans="1:23" ht="16.5" customHeight="1">
      <c r="A47" s="688" t="s">
        <v>22</v>
      </c>
      <c r="B47" s="689">
        <f t="shared" ref="B47:I48" si="17">B82/B119</f>
        <v>9.732917836076231</v>
      </c>
      <c r="C47" s="689">
        <f t="shared" si="17"/>
        <v>9.2543628341994992</v>
      </c>
      <c r="D47" s="689">
        <f t="shared" si="17"/>
        <v>8.4631938998000269</v>
      </c>
      <c r="E47" s="689">
        <f t="shared" si="17"/>
        <v>7.5348309107030378</v>
      </c>
      <c r="F47" s="689">
        <f t="shared" si="17"/>
        <v>6.512639380795866</v>
      </c>
      <c r="G47" s="689">
        <f t="shared" si="17"/>
        <v>5.4378113003433226</v>
      </c>
      <c r="H47" s="689">
        <f t="shared" si="17"/>
        <v>4.0708358896853065</v>
      </c>
      <c r="I47" s="689">
        <f t="shared" si="17"/>
        <v>2.7199772359714873</v>
      </c>
      <c r="J47" s="689"/>
      <c r="K47" s="689"/>
      <c r="M47" s="688" t="s">
        <v>22</v>
      </c>
      <c r="N47" s="689"/>
      <c r="O47" s="689"/>
      <c r="P47" s="689">
        <f t="shared" si="9"/>
        <v>27.407130040902636</v>
      </c>
      <c r="Q47" s="689">
        <f t="shared" si="9"/>
        <v>25.199928212491027</v>
      </c>
      <c r="R47" s="689">
        <f t="shared" si="9"/>
        <v>22.45055361696863</v>
      </c>
      <c r="S47" s="689">
        <f t="shared" si="9"/>
        <v>19.416409472327611</v>
      </c>
      <c r="T47" s="689">
        <f t="shared" si="9"/>
        <v>15.983631630287602</v>
      </c>
      <c r="U47" s="689">
        <f t="shared" si="9"/>
        <v>12.171376582454037</v>
      </c>
      <c r="V47" s="689">
        <f t="shared" si="9"/>
        <v>8.193882251040943</v>
      </c>
      <c r="W47" s="689">
        <f t="shared" si="9"/>
        <v>4.410959150815291</v>
      </c>
    </row>
    <row r="48" spans="1:23" ht="16.5" customHeight="1">
      <c r="A48" s="688" t="s">
        <v>19</v>
      </c>
      <c r="B48" s="689">
        <f t="shared" si="17"/>
        <v>10.73862100640693</v>
      </c>
      <c r="C48" s="689">
        <f t="shared" si="17"/>
        <v>9.97205230265957</v>
      </c>
      <c r="D48" s="689">
        <f t="shared" si="17"/>
        <v>9.2842626129586954</v>
      </c>
      <c r="E48" s="689">
        <f t="shared" si="17"/>
        <v>8.2121887631425885</v>
      </c>
      <c r="F48" s="689">
        <f t="shared" si="17"/>
        <v>7.1554286233148607</v>
      </c>
      <c r="G48" s="689">
        <f t="shared" si="17"/>
        <v>6.0007983908052465</v>
      </c>
      <c r="H48" s="689">
        <f t="shared" si="17"/>
        <v>4.677440803812198</v>
      </c>
      <c r="I48" s="689">
        <f t="shared" si="17"/>
        <v>2.934112922764458</v>
      </c>
      <c r="J48" s="689">
        <f t="shared" ref="J48:K66" si="18">J83/J120</f>
        <v>1.4682574041866343</v>
      </c>
      <c r="K48" s="689">
        <f t="shared" si="18"/>
        <v>0.30112056332851317</v>
      </c>
      <c r="M48" s="688" t="s">
        <v>19</v>
      </c>
      <c r="N48" s="689"/>
      <c r="O48" s="689"/>
      <c r="P48" s="689">
        <f t="shared" si="9"/>
        <v>29.936420294869741</v>
      </c>
      <c r="Q48" s="689">
        <f t="shared" si="9"/>
        <v>27.411140537727949</v>
      </c>
      <c r="R48" s="689">
        <f t="shared" si="9"/>
        <v>24.57537601657927</v>
      </c>
      <c r="S48" s="689">
        <f t="shared" si="9"/>
        <v>21.318919518617101</v>
      </c>
      <c r="T48" s="689">
        <f t="shared" si="9"/>
        <v>17.835774292716788</v>
      </c>
      <c r="U48" s="689">
        <f t="shared" si="9"/>
        <v>13.464053225240505</v>
      </c>
      <c r="V48" s="689">
        <f t="shared" si="9"/>
        <v>8.8754069731726783</v>
      </c>
      <c r="W48" s="689">
        <f t="shared" si="9"/>
        <v>4.6197336006374004</v>
      </c>
    </row>
    <row r="49" spans="1:23" ht="16.5" customHeight="1">
      <c r="A49" s="688" t="s">
        <v>42</v>
      </c>
      <c r="B49" s="689"/>
      <c r="C49" s="689"/>
      <c r="D49" s="689"/>
      <c r="E49" s="689">
        <f t="shared" ref="E49:I58" si="19">E84/E121</f>
        <v>10.433330631433899</v>
      </c>
      <c r="F49" s="689">
        <f t="shared" si="19"/>
        <v>10.629677419354838</v>
      </c>
      <c r="G49" s="689">
        <f t="shared" si="19"/>
        <v>7.1417476392500339</v>
      </c>
      <c r="H49" s="689">
        <f t="shared" si="19"/>
        <v>5.670783545871406</v>
      </c>
      <c r="I49" s="689">
        <f t="shared" si="19"/>
        <v>3.3790480580845914</v>
      </c>
      <c r="J49" s="689">
        <f t="shared" si="18"/>
        <v>2.100704009794919</v>
      </c>
      <c r="K49" s="689">
        <f t="shared" si="18"/>
        <v>0.33662071905641611</v>
      </c>
      <c r="M49" s="688" t="s">
        <v>42</v>
      </c>
      <c r="N49" s="689"/>
      <c r="O49" s="689"/>
      <c r="P49" s="689"/>
      <c r="Q49" s="689">
        <f t="shared" si="9"/>
        <v>36.218489097835779</v>
      </c>
      <c r="R49" s="689">
        <f t="shared" si="9"/>
        <v>33.053563487892632</v>
      </c>
      <c r="S49" s="689">
        <f t="shared" si="9"/>
        <v>27.818365479911566</v>
      </c>
      <c r="T49" s="689">
        <f t="shared" si="9"/>
        <v>22.946701626839879</v>
      </c>
      <c r="U49" s="689">
        <f t="shared" si="9"/>
        <v>15.843593105433149</v>
      </c>
      <c r="V49" s="689">
        <f t="shared" si="9"/>
        <v>11.122898667915054</v>
      </c>
      <c r="W49" s="689">
        <f t="shared" si="9"/>
        <v>5.7673320174025138</v>
      </c>
    </row>
    <row r="50" spans="1:23" ht="16.5" customHeight="1">
      <c r="A50" s="688" t="s">
        <v>28</v>
      </c>
      <c r="B50" s="689">
        <f t="shared" ref="B50:D66" si="20">B85/B122</f>
        <v>8.5892239515780364</v>
      </c>
      <c r="C50" s="689">
        <f t="shared" si="20"/>
        <v>7.2105263157894735</v>
      </c>
      <c r="D50" s="689">
        <f t="shared" si="20"/>
        <v>6.4578764876768808</v>
      </c>
      <c r="E50" s="689">
        <f t="shared" si="19"/>
        <v>5.5677483817715796</v>
      </c>
      <c r="F50" s="689">
        <f t="shared" si="19"/>
        <v>5.6731971305113902</v>
      </c>
      <c r="G50" s="689">
        <f t="shared" si="19"/>
        <v>4.1198977554117739</v>
      </c>
      <c r="H50" s="689">
        <f t="shared" si="19"/>
        <v>3.2859649792087895</v>
      </c>
      <c r="I50" s="689">
        <f t="shared" si="19"/>
        <v>2.4601437825880867</v>
      </c>
      <c r="J50" s="689">
        <f t="shared" si="18"/>
        <v>1.4178421950085258</v>
      </c>
      <c r="K50" s="689">
        <f t="shared" si="18"/>
        <v>0.27721100401041299</v>
      </c>
      <c r="M50" s="688" t="s">
        <v>28</v>
      </c>
      <c r="N50" s="689"/>
      <c r="O50" s="689"/>
      <c r="P50" s="689">
        <f t="shared" ref="P50:W61" si="21">P85/P122</f>
        <v>22.104707060590886</v>
      </c>
      <c r="Q50" s="689">
        <f t="shared" si="21"/>
        <v>19.122700814901048</v>
      </c>
      <c r="R50" s="689">
        <f t="shared" si="21"/>
        <v>17.64949118742485</v>
      </c>
      <c r="S50" s="689">
        <f t="shared" si="21"/>
        <v>15.295434945892563</v>
      </c>
      <c r="T50" s="689">
        <f t="shared" si="21"/>
        <v>12.965626997656084</v>
      </c>
      <c r="U50" s="689">
        <f t="shared" si="21"/>
        <v>9.8568573928716035</v>
      </c>
      <c r="V50" s="689">
        <f t="shared" si="21"/>
        <v>7.1768326587614597</v>
      </c>
      <c r="W50" s="689">
        <f t="shared" si="21"/>
        <v>4.0258592512508491</v>
      </c>
    </row>
    <row r="51" spans="1:23" ht="16.5" customHeight="1">
      <c r="A51" s="688" t="s">
        <v>44</v>
      </c>
      <c r="B51" s="689">
        <f t="shared" si="20"/>
        <v>16.891601158460901</v>
      </c>
      <c r="C51" s="689">
        <f t="shared" si="20"/>
        <v>18.817252801465923</v>
      </c>
      <c r="D51" s="689">
        <f t="shared" si="20"/>
        <v>17.995414785553049</v>
      </c>
      <c r="E51" s="689">
        <f t="shared" si="19"/>
        <v>15.581832471019712</v>
      </c>
      <c r="F51" s="689">
        <f t="shared" si="19"/>
        <v>9.9332528612303292</v>
      </c>
      <c r="G51" s="689">
        <f t="shared" si="19"/>
        <v>7.4374235457881639</v>
      </c>
      <c r="H51" s="689">
        <f t="shared" si="19"/>
        <v>5.6193211913783969</v>
      </c>
      <c r="I51" s="689">
        <f t="shared" si="19"/>
        <v>4.5149592837539929</v>
      </c>
      <c r="J51" s="689">
        <f t="shared" si="18"/>
        <v>2.7518122370355349</v>
      </c>
      <c r="K51" s="689">
        <f t="shared" si="18"/>
        <v>0.50888790950492135</v>
      </c>
      <c r="M51" s="688" t="s">
        <v>44</v>
      </c>
      <c r="N51" s="689"/>
      <c r="O51" s="689"/>
      <c r="P51" s="689">
        <f t="shared" si="21"/>
        <v>53.682063125481136</v>
      </c>
      <c r="Q51" s="689">
        <f t="shared" si="21"/>
        <v>52.254205436127791</v>
      </c>
      <c r="R51" s="689">
        <f t="shared" si="21"/>
        <v>41.410977939899254</v>
      </c>
      <c r="S51" s="689">
        <f t="shared" si="21"/>
        <v>31.124070813771517</v>
      </c>
      <c r="T51" s="689">
        <f t="shared" si="21"/>
        <v>22.788283440482598</v>
      </c>
      <c r="U51" s="689">
        <f t="shared" si="21"/>
        <v>17.647799991486586</v>
      </c>
      <c r="V51" s="689">
        <f t="shared" si="21"/>
        <v>13.198520233995518</v>
      </c>
      <c r="W51" s="689">
        <f t="shared" si="21"/>
        <v>7.9373627254509014</v>
      </c>
    </row>
    <row r="52" spans="1:23" ht="16.5" customHeight="1">
      <c r="A52" s="688" t="s">
        <v>23</v>
      </c>
      <c r="B52" s="689">
        <f t="shared" si="20"/>
        <v>18.696040348349101</v>
      </c>
      <c r="C52" s="689">
        <f t="shared" si="20"/>
        <v>17.393715632364493</v>
      </c>
      <c r="D52" s="689">
        <f t="shared" si="20"/>
        <v>16.26570235148515</v>
      </c>
      <c r="E52" s="689">
        <f t="shared" si="19"/>
        <v>14.311593861574549</v>
      </c>
      <c r="F52" s="689">
        <f t="shared" si="19"/>
        <v>13.136112742219613</v>
      </c>
      <c r="G52" s="689">
        <f t="shared" si="19"/>
        <v>10.919234179558035</v>
      </c>
      <c r="H52" s="689">
        <f t="shared" si="19"/>
        <v>8.635294416286607</v>
      </c>
      <c r="I52" s="689">
        <f t="shared" si="19"/>
        <v>5.6876742800397215</v>
      </c>
      <c r="J52" s="689">
        <f t="shared" si="18"/>
        <v>2.849184030634377</v>
      </c>
      <c r="K52" s="689">
        <f t="shared" si="18"/>
        <v>0.61742680097500813</v>
      </c>
      <c r="M52" s="688" t="s">
        <v>23</v>
      </c>
      <c r="N52" s="689"/>
      <c r="O52" s="689"/>
      <c r="P52" s="689">
        <f t="shared" si="21"/>
        <v>52.261419127661696</v>
      </c>
      <c r="Q52" s="689">
        <f t="shared" si="21"/>
        <v>47.905495881701263</v>
      </c>
      <c r="R52" s="689">
        <f t="shared" si="21"/>
        <v>43.609042370499886</v>
      </c>
      <c r="S52" s="689">
        <f t="shared" si="21"/>
        <v>38.21250777006027</v>
      </c>
      <c r="T52" s="689">
        <f t="shared" si="21"/>
        <v>32.544462831953304</v>
      </c>
      <c r="U52" s="689">
        <f t="shared" si="21"/>
        <v>25.025403849303622</v>
      </c>
      <c r="V52" s="689">
        <f t="shared" si="21"/>
        <v>16.815530331106196</v>
      </c>
      <c r="W52" s="689">
        <f t="shared" si="21"/>
        <v>8.951716209558219</v>
      </c>
    </row>
    <row r="53" spans="1:23" ht="16.5" customHeight="1">
      <c r="A53" s="688" t="s">
        <v>25</v>
      </c>
      <c r="B53" s="689">
        <f t="shared" si="20"/>
        <v>2.3221967963386727</v>
      </c>
      <c r="C53" s="689">
        <f t="shared" si="20"/>
        <v>2.511460922397128</v>
      </c>
      <c r="D53" s="689">
        <f t="shared" si="20"/>
        <v>2.8981006160164271</v>
      </c>
      <c r="E53" s="689">
        <f t="shared" si="19"/>
        <v>2.7223207499366606</v>
      </c>
      <c r="F53" s="689">
        <f t="shared" si="19"/>
        <v>3.4410860655737703</v>
      </c>
      <c r="G53" s="689">
        <f t="shared" si="19"/>
        <v>3.0361379310344829</v>
      </c>
      <c r="H53" s="689">
        <f t="shared" si="19"/>
        <v>2.6555496264674492</v>
      </c>
      <c r="I53" s="689">
        <f t="shared" si="19"/>
        <v>2.5153611956822584</v>
      </c>
      <c r="J53" s="689">
        <f t="shared" si="18"/>
        <v>1.6995558375634519</v>
      </c>
      <c r="K53" s="689">
        <f t="shared" si="18"/>
        <v>0.32596209075244115</v>
      </c>
      <c r="M53" s="688" t="s">
        <v>25</v>
      </c>
      <c r="N53" s="689"/>
      <c r="O53" s="689"/>
      <c r="P53" s="689">
        <f t="shared" si="21"/>
        <v>7.7058130731050722</v>
      </c>
      <c r="Q53" s="689">
        <f t="shared" si="21"/>
        <v>8.1463712491277036</v>
      </c>
      <c r="R53" s="689">
        <f t="shared" si="21"/>
        <v>9.058483016940496</v>
      </c>
      <c r="S53" s="689">
        <f t="shared" si="21"/>
        <v>9.197891251307075</v>
      </c>
      <c r="T53" s="689">
        <f t="shared" si="21"/>
        <v>9.1495078478318703</v>
      </c>
      <c r="U53" s="689">
        <f t="shared" si="21"/>
        <v>8.2050791916985251</v>
      </c>
      <c r="V53" s="689">
        <f t="shared" si="21"/>
        <v>6.9622372300960711</v>
      </c>
      <c r="W53" s="689">
        <f t="shared" si="21"/>
        <v>4.5613350248853326</v>
      </c>
    </row>
    <row r="54" spans="1:23" ht="16.5" customHeight="1">
      <c r="A54" s="688" t="s">
        <v>26</v>
      </c>
      <c r="B54" s="689">
        <f t="shared" si="20"/>
        <v>3.4855923159018145</v>
      </c>
      <c r="C54" s="689">
        <f t="shared" si="20"/>
        <v>2.9988221436984688</v>
      </c>
      <c r="D54" s="689">
        <f t="shared" si="20"/>
        <v>3.1075706477497382</v>
      </c>
      <c r="E54" s="689">
        <f t="shared" si="19"/>
        <v>3.3203814064362338</v>
      </c>
      <c r="F54" s="689">
        <f t="shared" si="19"/>
        <v>4.4244048360962234</v>
      </c>
      <c r="G54" s="689">
        <f t="shared" si="19"/>
        <v>2.6872735771882668</v>
      </c>
      <c r="H54" s="689">
        <f t="shared" si="19"/>
        <v>2.4564187327823692</v>
      </c>
      <c r="I54" s="689">
        <f t="shared" si="19"/>
        <v>2.10958736378107</v>
      </c>
      <c r="J54" s="689">
        <f t="shared" si="18"/>
        <v>1.1676246334310851</v>
      </c>
      <c r="K54" s="689">
        <f t="shared" si="18"/>
        <v>0.24197445633413878</v>
      </c>
      <c r="M54" s="688" t="s">
        <v>26</v>
      </c>
      <c r="N54" s="689"/>
      <c r="O54" s="689"/>
      <c r="P54" s="689">
        <f t="shared" si="21"/>
        <v>9.5889036909333125</v>
      </c>
      <c r="Q54" s="689">
        <f t="shared" si="21"/>
        <v>9.4242317202401971</v>
      </c>
      <c r="R54" s="689">
        <f t="shared" si="21"/>
        <v>10.804054054054053</v>
      </c>
      <c r="S54" s="689">
        <f t="shared" si="21"/>
        <v>10.374449339207048</v>
      </c>
      <c r="T54" s="689">
        <f t="shared" si="21"/>
        <v>9.4465796141103109</v>
      </c>
      <c r="U54" s="689">
        <f t="shared" si="21"/>
        <v>7.2695840924066832</v>
      </c>
      <c r="V54" s="689">
        <f t="shared" si="21"/>
        <v>5.7602747700547212</v>
      </c>
      <c r="W54" s="689">
        <f t="shared" si="21"/>
        <v>3.4612929913721784</v>
      </c>
    </row>
    <row r="55" spans="1:23" ht="16.5" customHeight="1">
      <c r="A55" s="688" t="s">
        <v>27</v>
      </c>
      <c r="B55" s="689">
        <f t="shared" si="20"/>
        <v>6.0187937062937067</v>
      </c>
      <c r="C55" s="689">
        <f t="shared" si="20"/>
        <v>7.8752086811352253</v>
      </c>
      <c r="D55" s="689">
        <f t="shared" si="20"/>
        <v>7.8518943742824341</v>
      </c>
      <c r="E55" s="689">
        <f t="shared" si="19"/>
        <v>6.9848110208406924</v>
      </c>
      <c r="F55" s="689">
        <f t="shared" si="19"/>
        <v>8.9303030303030297</v>
      </c>
      <c r="G55" s="689">
        <f t="shared" si="19"/>
        <v>8.4594486616060731</v>
      </c>
      <c r="H55" s="689">
        <f t="shared" si="19"/>
        <v>7.6732597945987067</v>
      </c>
      <c r="I55" s="689">
        <f t="shared" si="19"/>
        <v>5.5817250886175662</v>
      </c>
      <c r="J55" s="689">
        <f t="shared" si="18"/>
        <v>3.6582834331337324</v>
      </c>
      <c r="K55" s="689">
        <f t="shared" si="18"/>
        <v>0.5633235724743777</v>
      </c>
      <c r="M55" s="688" t="s">
        <v>27</v>
      </c>
      <c r="N55" s="689"/>
      <c r="O55" s="689"/>
      <c r="P55" s="689">
        <f t="shared" si="21"/>
        <v>21.854323694669041</v>
      </c>
      <c r="Q55" s="689">
        <f t="shared" si="21"/>
        <v>22.637755102040813</v>
      </c>
      <c r="R55" s="689">
        <f t="shared" si="21"/>
        <v>23.56977044106268</v>
      </c>
      <c r="S55" s="689">
        <f t="shared" si="21"/>
        <v>24.166797488226059</v>
      </c>
      <c r="T55" s="689">
        <f t="shared" si="21"/>
        <v>24.983606557377051</v>
      </c>
      <c r="U55" s="689">
        <f t="shared" si="21"/>
        <v>21.712553773953854</v>
      </c>
      <c r="V55" s="689">
        <f t="shared" si="21"/>
        <v>17.011208132412357</v>
      </c>
      <c r="W55" s="689">
        <f t="shared" si="21"/>
        <v>9.5968364197530871</v>
      </c>
    </row>
    <row r="56" spans="1:23" ht="16.5" customHeight="1">
      <c r="A56" s="688" t="s">
        <v>29</v>
      </c>
      <c r="B56" s="689">
        <f t="shared" si="20"/>
        <v>8.5545286506469509</v>
      </c>
      <c r="C56" s="689">
        <f t="shared" si="20"/>
        <v>9.7469635627530362</v>
      </c>
      <c r="D56" s="689">
        <f t="shared" si="20"/>
        <v>7.4787052810902894</v>
      </c>
      <c r="E56" s="689">
        <f t="shared" si="19"/>
        <v>6.1260053619302948</v>
      </c>
      <c r="F56" s="689">
        <f t="shared" si="19"/>
        <v>4.8842482100238662</v>
      </c>
      <c r="G56" s="689">
        <f t="shared" si="19"/>
        <v>5.6094527363184081</v>
      </c>
      <c r="H56" s="689">
        <f t="shared" si="19"/>
        <v>7.0786802030456855</v>
      </c>
      <c r="I56" s="689">
        <f t="shared" si="19"/>
        <v>5.4926829268292687</v>
      </c>
      <c r="J56" s="689">
        <f t="shared" si="18"/>
        <v>3.0837053571428572</v>
      </c>
      <c r="K56" s="689">
        <f t="shared" si="18"/>
        <v>0.66107382550335569</v>
      </c>
      <c r="M56" s="688" t="s">
        <v>29</v>
      </c>
      <c r="N56" s="689"/>
      <c r="O56" s="689"/>
      <c r="P56" s="689">
        <f t="shared" si="21"/>
        <v>25.585080147965478</v>
      </c>
      <c r="Q56" s="689">
        <f t="shared" si="21"/>
        <v>22.61904761904762</v>
      </c>
      <c r="R56" s="689">
        <f t="shared" si="21"/>
        <v>18.03730999539383</v>
      </c>
      <c r="S56" s="689">
        <f t="shared" si="21"/>
        <v>16.548994974874372</v>
      </c>
      <c r="T56" s="689">
        <f t="shared" si="21"/>
        <v>17.507407407407406</v>
      </c>
      <c r="U56" s="689">
        <f t="shared" si="21"/>
        <v>18.149253731343283</v>
      </c>
      <c r="V56" s="689">
        <f t="shared" si="21"/>
        <v>15.389376996805112</v>
      </c>
      <c r="W56" s="689">
        <f t="shared" si="21"/>
        <v>9.0321839080459778</v>
      </c>
    </row>
    <row r="57" spans="1:23" ht="16.5" customHeight="1">
      <c r="A57" s="688" t="s">
        <v>30</v>
      </c>
      <c r="B57" s="689">
        <f t="shared" si="20"/>
        <v>26.615293630610918</v>
      </c>
      <c r="C57" s="689">
        <f t="shared" si="20"/>
        <v>29.63582350185272</v>
      </c>
      <c r="D57" s="689">
        <f t="shared" si="20"/>
        <v>25.408077761018937</v>
      </c>
      <c r="E57" s="689">
        <f t="shared" si="19"/>
        <v>19.850313850167115</v>
      </c>
      <c r="F57" s="689">
        <f t="shared" si="19"/>
        <v>15.593582303543387</v>
      </c>
      <c r="G57" s="689">
        <f t="shared" si="19"/>
        <v>12.13323333768097</v>
      </c>
      <c r="H57" s="689">
        <f t="shared" si="19"/>
        <v>9.2126618478531785</v>
      </c>
      <c r="I57" s="689">
        <f t="shared" si="19"/>
        <v>6.1892489419493399</v>
      </c>
      <c r="J57" s="689">
        <f t="shared" si="18"/>
        <v>3.1216637696167266</v>
      </c>
      <c r="K57" s="689">
        <f t="shared" si="18"/>
        <v>0.61365767878077371</v>
      </c>
      <c r="M57" s="688" t="s">
        <v>30</v>
      </c>
      <c r="N57" s="689"/>
      <c r="O57" s="689"/>
      <c r="P57" s="689">
        <f t="shared" si="21"/>
        <v>81.371898697386854</v>
      </c>
      <c r="Q57" s="689">
        <f t="shared" si="21"/>
        <v>73.587891059038498</v>
      </c>
      <c r="R57" s="689">
        <f t="shared" si="21"/>
        <v>59.339443255272933</v>
      </c>
      <c r="S57" s="689">
        <f t="shared" si="21"/>
        <v>46.720838856277226</v>
      </c>
      <c r="T57" s="689">
        <f t="shared" si="21"/>
        <v>36.808127039719814</v>
      </c>
      <c r="U57" s="689">
        <f t="shared" si="21"/>
        <v>27.438919389452458</v>
      </c>
      <c r="V57" s="689">
        <f t="shared" si="21"/>
        <v>18.334831565194225</v>
      </c>
      <c r="W57" s="689">
        <f t="shared" si="21"/>
        <v>9.7178220644047375</v>
      </c>
    </row>
    <row r="58" spans="1:23" ht="16.5" customHeight="1">
      <c r="A58" s="688" t="s">
        <v>32</v>
      </c>
      <c r="B58" s="689">
        <f t="shared" si="20"/>
        <v>5.687792249817976</v>
      </c>
      <c r="C58" s="689">
        <f t="shared" si="20"/>
        <v>5.7574011946649213</v>
      </c>
      <c r="D58" s="689">
        <f t="shared" si="20"/>
        <v>5.1420842957015083</v>
      </c>
      <c r="E58" s="689">
        <f t="shared" si="19"/>
        <v>5.1395069620943978</v>
      </c>
      <c r="F58" s="689">
        <f t="shared" si="19"/>
        <v>4.9677168997477645</v>
      </c>
      <c r="G58" s="689">
        <f t="shared" si="19"/>
        <v>4.1649037385269754</v>
      </c>
      <c r="H58" s="689">
        <f t="shared" si="19"/>
        <v>3.2570018569865939</v>
      </c>
      <c r="I58" s="689">
        <f t="shared" si="19"/>
        <v>2.2916192459500691</v>
      </c>
      <c r="J58" s="689">
        <f t="shared" si="18"/>
        <v>1.2278455169284863</v>
      </c>
      <c r="K58" s="689">
        <f t="shared" si="18"/>
        <v>0.23359275417888639</v>
      </c>
      <c r="M58" s="688" t="s">
        <v>32</v>
      </c>
      <c r="N58" s="689"/>
      <c r="O58" s="689"/>
      <c r="P58" s="689">
        <f t="shared" si="21"/>
        <v>16.567956632394448</v>
      </c>
      <c r="Q58" s="689">
        <f t="shared" si="21"/>
        <v>16.018092321962172</v>
      </c>
      <c r="R58" s="689">
        <f t="shared" si="21"/>
        <v>15.244575634439929</v>
      </c>
      <c r="S58" s="689">
        <f t="shared" si="21"/>
        <v>14.216676702565572</v>
      </c>
      <c r="T58" s="689">
        <f t="shared" si="21"/>
        <v>12.251613348994679</v>
      </c>
      <c r="U58" s="689">
        <f t="shared" si="21"/>
        <v>9.5796087464759676</v>
      </c>
      <c r="V58" s="689">
        <f t="shared" si="21"/>
        <v>6.6596773611461977</v>
      </c>
      <c r="W58" s="689">
        <f t="shared" si="21"/>
        <v>3.5928248570658847</v>
      </c>
    </row>
    <row r="59" spans="1:23" ht="16.5" customHeight="1">
      <c r="A59" s="688" t="s">
        <v>50</v>
      </c>
      <c r="B59" s="689">
        <f t="shared" si="20"/>
        <v>6.7707384676301725</v>
      </c>
      <c r="C59" s="689">
        <f t="shared" si="20"/>
        <v>7.3284380177737614</v>
      </c>
      <c r="D59" s="689">
        <f t="shared" si="20"/>
        <v>6.5219035233485059</v>
      </c>
      <c r="E59" s="689">
        <f t="shared" ref="E59:I66" si="22">E94/E131</f>
        <v>6.2401035046304703</v>
      </c>
      <c r="F59" s="689">
        <f t="shared" si="22"/>
        <v>6.6013459456915617</v>
      </c>
      <c r="G59" s="689">
        <f t="shared" si="22"/>
        <v>6.4012641155158283</v>
      </c>
      <c r="H59" s="689">
        <f t="shared" si="22"/>
        <v>5.0494561656401524</v>
      </c>
      <c r="I59" s="689">
        <f t="shared" si="22"/>
        <v>3.4896307405875051</v>
      </c>
      <c r="J59" s="689">
        <f t="shared" si="18"/>
        <v>1.7124718856562433</v>
      </c>
      <c r="K59" s="689">
        <f t="shared" si="18"/>
        <v>0.34465953702450253</v>
      </c>
      <c r="M59" s="688" t="s">
        <v>50</v>
      </c>
      <c r="N59" s="689"/>
      <c r="O59" s="689"/>
      <c r="P59" s="689">
        <f t="shared" si="21"/>
        <v>20.604985012113495</v>
      </c>
      <c r="Q59" s="689">
        <f t="shared" si="21"/>
        <v>20.037252916364331</v>
      </c>
      <c r="R59" s="689">
        <f t="shared" si="21"/>
        <v>19.353990177783675</v>
      </c>
      <c r="S59" s="689">
        <f t="shared" si="21"/>
        <v>19.237635385592643</v>
      </c>
      <c r="T59" s="689">
        <f t="shared" si="21"/>
        <v>18.112969121942161</v>
      </c>
      <c r="U59" s="689">
        <f t="shared" si="21"/>
        <v>14.907466852756453</v>
      </c>
      <c r="V59" s="689">
        <f t="shared" si="21"/>
        <v>10.11428716490658</v>
      </c>
      <c r="W59" s="689">
        <f t="shared" si="21"/>
        <v>5.3328936892305965</v>
      </c>
    </row>
    <row r="60" spans="1:23" ht="16.5" customHeight="1">
      <c r="A60" s="688" t="s">
        <v>33</v>
      </c>
      <c r="B60" s="689">
        <f t="shared" si="20"/>
        <v>2.4346189543157677</v>
      </c>
      <c r="C60" s="689">
        <f t="shared" si="20"/>
        <v>3.5456385242073583</v>
      </c>
      <c r="D60" s="689">
        <f t="shared" si="20"/>
        <v>4.466481294236603</v>
      </c>
      <c r="E60" s="689">
        <f t="shared" si="22"/>
        <v>5.5887437810945277</v>
      </c>
      <c r="F60" s="689">
        <f t="shared" si="22"/>
        <v>5.1441496447602129</v>
      </c>
      <c r="G60" s="689">
        <f t="shared" si="22"/>
        <v>4.7504844961240309</v>
      </c>
      <c r="H60" s="689">
        <f t="shared" si="22"/>
        <v>3.9795129493621957</v>
      </c>
      <c r="I60" s="689">
        <f t="shared" si="22"/>
        <v>2.9691849475915002</v>
      </c>
      <c r="J60" s="689">
        <f t="shared" si="18"/>
        <v>1.6503380250471018</v>
      </c>
      <c r="K60" s="689">
        <f t="shared" si="18"/>
        <v>0.34164859002169196</v>
      </c>
      <c r="M60" s="688" t="s">
        <v>33</v>
      </c>
      <c r="N60" s="689"/>
      <c r="O60" s="689"/>
      <c r="P60" s="689">
        <f t="shared" si="21"/>
        <v>10.465839678330052</v>
      </c>
      <c r="Q60" s="689">
        <f t="shared" si="21"/>
        <v>13.415791478478534</v>
      </c>
      <c r="R60" s="689">
        <f t="shared" si="21"/>
        <v>15.08413764941718</v>
      </c>
      <c r="S60" s="689">
        <f t="shared" si="21"/>
        <v>15.423128037667073</v>
      </c>
      <c r="T60" s="689">
        <f t="shared" si="21"/>
        <v>13.87471892652785</v>
      </c>
      <c r="U60" s="689">
        <f t="shared" si="21"/>
        <v>11.754709663120567</v>
      </c>
      <c r="V60" s="689">
        <f t="shared" si="21"/>
        <v>8.5995821986794496</v>
      </c>
      <c r="W60" s="689">
        <f t="shared" si="21"/>
        <v>4.9566791769609422</v>
      </c>
    </row>
    <row r="61" spans="1:23" ht="16.5" customHeight="1">
      <c r="A61" s="688" t="s">
        <v>35</v>
      </c>
      <c r="B61" s="1036">
        <f t="shared" si="20"/>
        <v>5.0407563359021212</v>
      </c>
      <c r="C61" s="1036">
        <f t="shared" si="20"/>
        <v>3.9551542513167797</v>
      </c>
      <c r="D61" s="1036">
        <f t="shared" si="20"/>
        <v>3.628531910689587</v>
      </c>
      <c r="E61" s="1036">
        <f t="shared" si="22"/>
        <v>3.2562312410283178</v>
      </c>
      <c r="F61" s="1036">
        <f t="shared" si="22"/>
        <v>3.7371488442145244</v>
      </c>
      <c r="G61" s="1036">
        <f t="shared" si="22"/>
        <v>3.0687173219257149</v>
      </c>
      <c r="H61" s="1036">
        <f t="shared" si="22"/>
        <v>2.6543209876543208</v>
      </c>
      <c r="I61" s="1036">
        <f t="shared" si="22"/>
        <v>2.1345966958211857</v>
      </c>
      <c r="J61" s="1036">
        <f t="shared" si="18"/>
        <v>1.288359601385257</v>
      </c>
      <c r="K61" s="1036">
        <f t="shared" si="18"/>
        <v>0.21607776172336793</v>
      </c>
      <c r="M61" s="688" t="s">
        <v>35</v>
      </c>
      <c r="N61" s="1036"/>
      <c r="O61" s="1036"/>
      <c r="P61" s="1036">
        <f>P96/P133</f>
        <v>12.501509985387239</v>
      </c>
      <c r="Q61" s="1036">
        <f t="shared" si="21"/>
        <v>10.792095709947716</v>
      </c>
      <c r="R61" s="1036">
        <f t="shared" si="21"/>
        <v>10.620380078636959</v>
      </c>
      <c r="S61" s="1036">
        <f t="shared" si="21"/>
        <v>10.072014826581944</v>
      </c>
      <c r="T61" s="1036">
        <f t="shared" si="21"/>
        <v>9.4809789897183716</v>
      </c>
      <c r="U61" s="1036">
        <f t="shared" si="21"/>
        <v>7.8683076923076927</v>
      </c>
      <c r="V61" s="1036">
        <f t="shared" si="21"/>
        <v>6.1050419197634938</v>
      </c>
      <c r="W61" s="1036">
        <f t="shared" si="21"/>
        <v>3.5816906877412578</v>
      </c>
    </row>
    <row r="62" spans="1:23" ht="16.5" customHeight="1">
      <c r="A62" s="688" t="s">
        <v>34</v>
      </c>
      <c r="B62" s="689">
        <f t="shared" si="20"/>
        <v>10.459328782707622</v>
      </c>
      <c r="C62" s="689">
        <f t="shared" si="20"/>
        <v>11.43607305936073</v>
      </c>
      <c r="D62" s="689">
        <f t="shared" si="20"/>
        <v>8.9195118784889011</v>
      </c>
      <c r="E62" s="689">
        <f t="shared" si="22"/>
        <v>7.5594939594255752</v>
      </c>
      <c r="F62" s="689">
        <f t="shared" si="22"/>
        <v>7.9674696082845564</v>
      </c>
      <c r="G62" s="689">
        <f t="shared" si="22"/>
        <v>6.4907545652922938</v>
      </c>
      <c r="H62" s="689">
        <f t="shared" si="22"/>
        <v>5.1284114765570328</v>
      </c>
      <c r="I62" s="689">
        <f t="shared" si="22"/>
        <v>4.2483544303797469</v>
      </c>
      <c r="J62" s="689">
        <f t="shared" si="18"/>
        <v>2.5552407932011332</v>
      </c>
      <c r="K62" s="689">
        <f t="shared" si="18"/>
        <v>0.36543634994081564</v>
      </c>
      <c r="M62" s="688" t="s">
        <v>34</v>
      </c>
      <c r="N62" s="689"/>
      <c r="O62" s="689"/>
      <c r="P62" s="689">
        <f t="shared" ref="P62:W66" si="23">P97/P134</f>
        <v>30.75740498624949</v>
      </c>
      <c r="Q62" s="689">
        <f t="shared" si="23"/>
        <v>27.611963382518915</v>
      </c>
      <c r="R62" s="689">
        <f t="shared" si="23"/>
        <v>24.346476873940304</v>
      </c>
      <c r="S62" s="689">
        <f t="shared" si="23"/>
        <v>22.032050066375877</v>
      </c>
      <c r="T62" s="689">
        <f t="shared" si="23"/>
        <v>19.637187081979746</v>
      </c>
      <c r="U62" s="689">
        <f t="shared" si="23"/>
        <v>15.970136213812003</v>
      </c>
      <c r="V62" s="689">
        <f t="shared" si="23"/>
        <v>11.988655308421096</v>
      </c>
      <c r="W62" s="689">
        <f t="shared" si="23"/>
        <v>6.8391276864728185</v>
      </c>
    </row>
    <row r="63" spans="1:23" ht="16.5" customHeight="1">
      <c r="A63" s="688" t="s">
        <v>21</v>
      </c>
      <c r="B63" s="689">
        <f t="shared" si="20"/>
        <v>10.273533049333517</v>
      </c>
      <c r="C63" s="689">
        <f t="shared" si="20"/>
        <v>10.270210682869592</v>
      </c>
      <c r="D63" s="689">
        <f t="shared" si="20"/>
        <v>9.9807505217113626</v>
      </c>
      <c r="E63" s="689">
        <f t="shared" si="22"/>
        <v>9.9150151648942302</v>
      </c>
      <c r="F63" s="689">
        <f t="shared" si="22"/>
        <v>9.599615075170771</v>
      </c>
      <c r="G63" s="689">
        <f t="shared" si="22"/>
        <v>8.1597727733820253</v>
      </c>
      <c r="H63" s="689">
        <f t="shared" si="22"/>
        <v>6.6152411338814581</v>
      </c>
      <c r="I63" s="689">
        <f t="shared" si="22"/>
        <v>4.451040126759068</v>
      </c>
      <c r="J63" s="689">
        <f t="shared" si="18"/>
        <v>2.2701665442657126</v>
      </c>
      <c r="K63" s="689">
        <f t="shared" si="18"/>
        <v>0.44688614437478885</v>
      </c>
      <c r="M63" s="688" t="s">
        <v>21</v>
      </c>
      <c r="N63" s="689"/>
      <c r="O63" s="689"/>
      <c r="P63" s="689">
        <f t="shared" si="23"/>
        <v>30.521167028004065</v>
      </c>
      <c r="Q63" s="689">
        <f t="shared" si="23"/>
        <v>30.169266424373763</v>
      </c>
      <c r="R63" s="689">
        <f t="shared" si="23"/>
        <v>29.506569372884041</v>
      </c>
      <c r="S63" s="689">
        <f t="shared" si="23"/>
        <v>27.723083963201994</v>
      </c>
      <c r="T63" s="689">
        <f t="shared" si="23"/>
        <v>24.428903013663302</v>
      </c>
      <c r="U63" s="689">
        <f t="shared" si="23"/>
        <v>19.236965781183322</v>
      </c>
      <c r="V63" s="689">
        <f t="shared" si="23"/>
        <v>13.259158912484347</v>
      </c>
      <c r="W63" s="689">
        <f t="shared" si="23"/>
        <v>7.0001674231227025</v>
      </c>
    </row>
    <row r="64" spans="1:23" ht="16.5" customHeight="1">
      <c r="A64" s="688" t="s">
        <v>37</v>
      </c>
      <c r="B64" s="689">
        <f t="shared" si="20"/>
        <v>15.871306252489049</v>
      </c>
      <c r="C64" s="689">
        <f t="shared" si="20"/>
        <v>16.910184324004398</v>
      </c>
      <c r="D64" s="689">
        <f t="shared" si="20"/>
        <v>15.419532770927969</v>
      </c>
      <c r="E64" s="689">
        <f t="shared" si="22"/>
        <v>14.435752125169397</v>
      </c>
      <c r="F64" s="689">
        <f t="shared" si="22"/>
        <v>13.387033279220779</v>
      </c>
      <c r="G64" s="689">
        <f t="shared" si="22"/>
        <v>8.7120914727233068</v>
      </c>
      <c r="H64" s="689">
        <f t="shared" si="22"/>
        <v>6.8307249073421064</v>
      </c>
      <c r="I64" s="689">
        <f t="shared" si="22"/>
        <v>4.6795786255881557</v>
      </c>
      <c r="J64" s="689">
        <f t="shared" si="18"/>
        <v>2.3581253907804238</v>
      </c>
      <c r="K64" s="689">
        <f t="shared" si="18"/>
        <v>0.43926003694499449</v>
      </c>
      <c r="M64" s="688" t="s">
        <v>37</v>
      </c>
      <c r="N64" s="689"/>
      <c r="O64" s="689"/>
      <c r="P64" s="689">
        <f t="shared" si="23"/>
        <v>48.16287115227459</v>
      </c>
      <c r="Q64" s="689">
        <f t="shared" si="23"/>
        <v>46.72530656060335</v>
      </c>
      <c r="R64" s="689">
        <f t="shared" si="23"/>
        <v>43.242718644343967</v>
      </c>
      <c r="S64" s="689">
        <f t="shared" si="23"/>
        <v>35.554465518942386</v>
      </c>
      <c r="T64" s="689">
        <f t="shared" si="23"/>
        <v>27.885157980645914</v>
      </c>
      <c r="U64" s="689">
        <f t="shared" si="23"/>
        <v>20.146241098136873</v>
      </c>
      <c r="V64" s="689">
        <f t="shared" si="23"/>
        <v>13.744160707537215</v>
      </c>
      <c r="W64" s="689">
        <f t="shared" si="23"/>
        <v>7.223152015747365</v>
      </c>
    </row>
    <row r="65" spans="1:23" ht="16.5" customHeight="1">
      <c r="A65" s="688" t="s">
        <v>54</v>
      </c>
      <c r="B65" s="689">
        <f t="shared" si="20"/>
        <v>15.777078735531811</v>
      </c>
      <c r="C65" s="689">
        <f t="shared" si="20"/>
        <v>15.255708172603894</v>
      </c>
      <c r="D65" s="689">
        <f t="shared" si="20"/>
        <v>14.021337958181499</v>
      </c>
      <c r="E65" s="689">
        <f t="shared" si="22"/>
        <v>12.862486970774752</v>
      </c>
      <c r="F65" s="689">
        <f t="shared" si="22"/>
        <v>11.478356938740456</v>
      </c>
      <c r="G65" s="689">
        <f t="shared" si="22"/>
        <v>9.2589886402265229</v>
      </c>
      <c r="H65" s="689">
        <f t="shared" si="22"/>
        <v>6.9115820148670926</v>
      </c>
      <c r="I65" s="689">
        <f t="shared" si="22"/>
        <v>4.648309389313245</v>
      </c>
      <c r="J65" s="689">
        <f t="shared" si="18"/>
        <v>2.3351354344771251</v>
      </c>
      <c r="K65" s="689">
        <f t="shared" si="18"/>
        <v>0.50007939960093073</v>
      </c>
      <c r="M65" s="688" t="s">
        <v>54</v>
      </c>
      <c r="N65" s="689"/>
      <c r="O65" s="689"/>
      <c r="P65" s="689">
        <f t="shared" si="23"/>
        <v>45.039838303203723</v>
      </c>
      <c r="Q65" s="689">
        <f t="shared" si="23"/>
        <v>42.161644201359302</v>
      </c>
      <c r="R65" s="689">
        <f t="shared" si="23"/>
        <v>38.362845652199518</v>
      </c>
      <c r="S65" s="689">
        <f t="shared" si="23"/>
        <v>33.482259714426874</v>
      </c>
      <c r="T65" s="689">
        <f t="shared" si="23"/>
        <v>27.474317218426389</v>
      </c>
      <c r="U65" s="689">
        <f t="shared" si="23"/>
        <v>20.67876819271061</v>
      </c>
      <c r="V65" s="689">
        <f t="shared" si="23"/>
        <v>13.795484412151215</v>
      </c>
      <c r="W65" s="689">
        <f t="shared" si="23"/>
        <v>7.4450786080996059</v>
      </c>
    </row>
    <row r="66" spans="1:23" ht="16.5" customHeight="1">
      <c r="A66" s="690" t="s">
        <v>489</v>
      </c>
      <c r="B66" s="689">
        <f t="shared" si="20"/>
        <v>12.456564526847112</v>
      </c>
      <c r="C66" s="689">
        <f t="shared" si="20"/>
        <v>12.152110198148213</v>
      </c>
      <c r="D66" s="689">
        <f t="shared" si="20"/>
        <v>11.262418670393647</v>
      </c>
      <c r="E66" s="689">
        <f t="shared" si="22"/>
        <v>10.019311472487484</v>
      </c>
      <c r="F66" s="689">
        <f t="shared" si="22"/>
        <v>9.0248841646225131</v>
      </c>
      <c r="G66" s="689">
        <f t="shared" si="22"/>
        <v>7.3904134696891139</v>
      </c>
      <c r="H66" s="689">
        <f t="shared" si="22"/>
        <v>5.7391387710270703</v>
      </c>
      <c r="I66" s="689">
        <f t="shared" si="22"/>
        <v>3.8359807043780751</v>
      </c>
      <c r="J66" s="689">
        <f t="shared" si="18"/>
        <v>2.302116023543173</v>
      </c>
      <c r="K66" s="689">
        <f t="shared" si="18"/>
        <v>0.46373966131581673</v>
      </c>
      <c r="M66" s="690" t="s">
        <v>489</v>
      </c>
      <c r="N66" s="689"/>
      <c r="O66" s="689"/>
      <c r="P66" s="689">
        <f t="shared" si="23"/>
        <v>35.840050706268983</v>
      </c>
      <c r="Q66" s="689">
        <f t="shared" si="23"/>
        <v>33.025076508072111</v>
      </c>
      <c r="R66" s="689">
        <f t="shared" si="23"/>
        <v>30.079319019224656</v>
      </c>
      <c r="S66" s="689">
        <f t="shared" si="23"/>
        <v>26.348741769515154</v>
      </c>
      <c r="T66" s="689">
        <f t="shared" si="23"/>
        <v>22.078227955684063</v>
      </c>
      <c r="U66" s="689">
        <f t="shared" si="23"/>
        <v>16.85900304225925</v>
      </c>
      <c r="V66" s="689">
        <f t="shared" si="23"/>
        <v>11.42841216465688</v>
      </c>
      <c r="W66" s="689">
        <f t="shared" si="23"/>
        <v>6.1029808507534327</v>
      </c>
    </row>
    <row r="67" spans="1:23" ht="16.5" customHeight="1">
      <c r="A67" s="789" t="s">
        <v>58</v>
      </c>
      <c r="B67" s="984">
        <f>AVERAGE(B38:B65)</f>
        <v>10.666428367679517</v>
      </c>
      <c r="C67" s="984">
        <f t="shared" ref="C67:J67" si="24">AVERAGE(C38:C65)</f>
        <v>10.91647256380659</v>
      </c>
      <c r="D67" s="984">
        <f t="shared" si="24"/>
        <v>10.396147152607277</v>
      </c>
      <c r="E67" s="984">
        <f t="shared" si="24"/>
        <v>9.3807667285702543</v>
      </c>
      <c r="F67" s="984">
        <f t="shared" si="24"/>
        <v>9.0827079252496912</v>
      </c>
      <c r="G67" s="984">
        <f t="shared" si="24"/>
        <v>7.3524767624952174</v>
      </c>
      <c r="H67" s="984">
        <f t="shared" si="24"/>
        <v>6.1304057753276968</v>
      </c>
      <c r="I67" s="984">
        <f t="shared" si="24"/>
        <v>4.5969639731663037</v>
      </c>
      <c r="J67" s="984">
        <f t="shared" si="24"/>
        <v>2.3694724614290128</v>
      </c>
      <c r="K67" s="985">
        <f>AVERAGE(K38:K65)</f>
        <v>0.46156005929354194</v>
      </c>
      <c r="M67" s="789" t="s">
        <v>58</v>
      </c>
      <c r="N67" s="984"/>
      <c r="O67" s="984"/>
      <c r="P67" s="984">
        <f t="shared" ref="P67:V67" si="25">AVERAGE(P38:P65)</f>
        <v>31.943783829697871</v>
      </c>
      <c r="Q67" s="984">
        <f t="shared" si="25"/>
        <v>30.726438948644166</v>
      </c>
      <c r="R67" s="984">
        <f t="shared" si="25"/>
        <v>28.721668811820305</v>
      </c>
      <c r="S67" s="984">
        <f t="shared" si="25"/>
        <v>25.625062867524971</v>
      </c>
      <c r="T67" s="984">
        <f t="shared" si="25"/>
        <v>22.454986708525663</v>
      </c>
      <c r="U67" s="984">
        <f t="shared" si="25"/>
        <v>18.017804830756873</v>
      </c>
      <c r="V67" s="984">
        <f t="shared" si="25"/>
        <v>12.977322335399332</v>
      </c>
      <c r="W67" s="985">
        <f>AVERAGE(W38:W65)</f>
        <v>7.2047641229164352</v>
      </c>
    </row>
    <row r="68" spans="1:23" ht="16.5" customHeight="1">
      <c r="A68" s="789" t="s">
        <v>718</v>
      </c>
      <c r="B68" s="984">
        <f>STDEV(B38:B65)</f>
        <v>6.148452307278804</v>
      </c>
      <c r="C68" s="984">
        <f t="shared" ref="C68:J68" si="26">STDEV(C38:C65)</f>
        <v>6.592842116558268</v>
      </c>
      <c r="D68" s="984">
        <f t="shared" si="26"/>
        <v>6.1318500912854832</v>
      </c>
      <c r="E68" s="984">
        <f t="shared" si="26"/>
        <v>5.1605783647904477</v>
      </c>
      <c r="F68" s="984">
        <f t="shared" si="26"/>
        <v>5.4606403017452037</v>
      </c>
      <c r="G68" s="984">
        <f t="shared" si="26"/>
        <v>4.1723089086573797</v>
      </c>
      <c r="H68" s="984">
        <f t="shared" si="26"/>
        <v>3.6488135532643464</v>
      </c>
      <c r="I68" s="984">
        <f t="shared" si="26"/>
        <v>3.6973388900866104</v>
      </c>
      <c r="J68" s="984">
        <f t="shared" si="26"/>
        <v>1.4572525475127849</v>
      </c>
      <c r="K68" s="984">
        <f>STDEV(K38:K65)</f>
        <v>0.30420616376346127</v>
      </c>
      <c r="M68" s="789" t="s">
        <v>718</v>
      </c>
      <c r="N68" s="984"/>
      <c r="O68" s="984"/>
      <c r="P68" s="984">
        <f t="shared" ref="P68:V68" si="27">STDEV(P38:P65)</f>
        <v>18.720427118202778</v>
      </c>
      <c r="Q68" s="984">
        <f t="shared" si="27"/>
        <v>17.42152596073166</v>
      </c>
      <c r="R68" s="984">
        <f t="shared" si="27"/>
        <v>16.097246011896189</v>
      </c>
      <c r="S68" s="984">
        <f t="shared" si="27"/>
        <v>14.356020230213868</v>
      </c>
      <c r="T68" s="984">
        <f t="shared" si="27"/>
        <v>13.122609691375372</v>
      </c>
      <c r="U68" s="984">
        <f t="shared" si="27"/>
        <v>11.364692991145056</v>
      </c>
      <c r="V68" s="984">
        <f t="shared" si="27"/>
        <v>8.6745969385699251</v>
      </c>
      <c r="W68" s="984">
        <f>STDEV(W38:W65)</f>
        <v>5.1296434649482725</v>
      </c>
    </row>
    <row r="69" spans="1:23" ht="16.5" customHeight="1">
      <c r="A69" s="669" t="s">
        <v>719</v>
      </c>
      <c r="B69" s="669">
        <f>(B61-B67)/B68</f>
        <v>-0.9149736796555259</v>
      </c>
      <c r="C69" s="669">
        <f t="shared" ref="C69:J69" si="28">(C61-C67)/C68</f>
        <v>-1.055890341284845</v>
      </c>
      <c r="D69" s="669">
        <f t="shared" si="28"/>
        <v>-1.1036824353445545</v>
      </c>
      <c r="E69" s="669">
        <f t="shared" si="28"/>
        <v>-1.1867924590252068</v>
      </c>
      <c r="F69" s="669">
        <f t="shared" si="28"/>
        <v>-0.97892532480609329</v>
      </c>
      <c r="G69" s="669">
        <f t="shared" si="28"/>
        <v>-1.0267119559821822</v>
      </c>
      <c r="H69" s="669">
        <f t="shared" si="28"/>
        <v>-0.95266166301195587</v>
      </c>
      <c r="I69" s="669">
        <f t="shared" si="28"/>
        <v>-0.66598365758336986</v>
      </c>
      <c r="J69" s="669">
        <f t="shared" si="28"/>
        <v>-0.74188435071805625</v>
      </c>
      <c r="K69" s="669">
        <f>(K61-K67)/K68</f>
        <v>-0.80696030130754148</v>
      </c>
      <c r="M69" s="669" t="s">
        <v>719</v>
      </c>
      <c r="N69" s="669"/>
      <c r="O69" s="669"/>
      <c r="P69" s="669">
        <f t="shared" ref="P69:V69" si="29">(P61-P67)/P68</f>
        <v>-1.0385593085857516</v>
      </c>
      <c r="Q69" s="669">
        <f t="shared" si="29"/>
        <v>-1.1442363478164146</v>
      </c>
      <c r="R69" s="669">
        <f t="shared" si="29"/>
        <v>-1.1244959988687586</v>
      </c>
      <c r="S69" s="669">
        <f t="shared" si="29"/>
        <v>-1.0833815912442</v>
      </c>
      <c r="T69" s="669">
        <f t="shared" si="29"/>
        <v>-0.98867588261306383</v>
      </c>
      <c r="U69" s="669">
        <f t="shared" si="29"/>
        <v>-0.89307270740681599</v>
      </c>
      <c r="V69" s="669">
        <f t="shared" si="29"/>
        <v>-0.79223051679549128</v>
      </c>
      <c r="W69" s="669">
        <f>(W61-W67)/W68</f>
        <v>-0.70630121955497593</v>
      </c>
    </row>
    <row r="70" spans="1:23" ht="16.5" customHeight="1">
      <c r="A70" s="691" t="s">
        <v>1092</v>
      </c>
      <c r="M70" s="691" t="s">
        <v>1092</v>
      </c>
    </row>
    <row r="71" spans="1:23" ht="16.5" customHeight="1">
      <c r="A71" s="692" t="s">
        <v>1093</v>
      </c>
      <c r="M71" s="692" t="s">
        <v>1093</v>
      </c>
    </row>
    <row r="72" spans="1:23" ht="16.5" customHeight="1">
      <c r="A72" s="693"/>
      <c r="B72" s="687">
        <v>2008</v>
      </c>
      <c r="C72" s="687">
        <v>2009</v>
      </c>
      <c r="D72" s="687">
        <v>2010</v>
      </c>
      <c r="E72" s="687">
        <v>2011</v>
      </c>
      <c r="F72" s="687">
        <v>2012</v>
      </c>
      <c r="G72" s="687">
        <v>2013</v>
      </c>
      <c r="H72" s="687">
        <v>2014</v>
      </c>
      <c r="I72" s="687">
        <v>2015</v>
      </c>
      <c r="J72" s="687">
        <v>2016</v>
      </c>
      <c r="K72" s="687">
        <v>2017</v>
      </c>
      <c r="M72" s="693"/>
      <c r="N72" s="687">
        <v>2008</v>
      </c>
      <c r="O72" s="687">
        <v>2009</v>
      </c>
      <c r="P72" s="687">
        <v>2010</v>
      </c>
      <c r="Q72" s="687">
        <v>2011</v>
      </c>
      <c r="R72" s="687">
        <v>2012</v>
      </c>
      <c r="S72" s="687">
        <v>2013</v>
      </c>
      <c r="T72" s="687">
        <v>2014</v>
      </c>
      <c r="U72" s="687">
        <v>2015</v>
      </c>
      <c r="V72" s="687">
        <v>2016</v>
      </c>
      <c r="W72" s="687">
        <v>2017</v>
      </c>
    </row>
    <row r="73" spans="1:23" ht="16.5" customHeight="1">
      <c r="A73" s="688" t="s">
        <v>31</v>
      </c>
      <c r="B73" s="693">
        <v>418431</v>
      </c>
      <c r="C73" s="693">
        <v>416902</v>
      </c>
      <c r="D73" s="693">
        <v>435271</v>
      </c>
      <c r="E73" s="693">
        <v>401965</v>
      </c>
      <c r="F73" s="693">
        <v>377024</v>
      </c>
      <c r="G73" s="693">
        <v>314550</v>
      </c>
      <c r="H73" s="693">
        <v>252145</v>
      </c>
      <c r="I73" s="693">
        <v>174105</v>
      </c>
      <c r="J73" s="693">
        <v>94577</v>
      </c>
      <c r="K73" s="693">
        <v>19602</v>
      </c>
      <c r="M73" s="688" t="s">
        <v>31</v>
      </c>
      <c r="N73" s="693"/>
      <c r="O73" s="693"/>
      <c r="P73" s="693">
        <f>SUM(B73:D73)</f>
        <v>1270604</v>
      </c>
      <c r="Q73" s="693">
        <f t="shared" ref="Q73:W88" si="30">SUM(C73:E73)</f>
        <v>1254138</v>
      </c>
      <c r="R73" s="693">
        <f t="shared" si="30"/>
        <v>1214260</v>
      </c>
      <c r="S73" s="693">
        <f t="shared" si="30"/>
        <v>1093539</v>
      </c>
      <c r="T73" s="693">
        <f t="shared" si="30"/>
        <v>943719</v>
      </c>
      <c r="U73" s="693">
        <f t="shared" si="30"/>
        <v>740800</v>
      </c>
      <c r="V73" s="693">
        <f t="shared" si="30"/>
        <v>520827</v>
      </c>
      <c r="W73" s="693">
        <f t="shared" si="30"/>
        <v>288284</v>
      </c>
    </row>
    <row r="74" spans="1:23" ht="16.5" customHeight="1">
      <c r="A74" s="688" t="s">
        <v>15</v>
      </c>
      <c r="B74" s="693">
        <v>686003</v>
      </c>
      <c r="C74" s="693">
        <v>687889</v>
      </c>
      <c r="D74" s="693">
        <v>644298</v>
      </c>
      <c r="E74" s="693">
        <v>602224</v>
      </c>
      <c r="F74" s="693">
        <v>553166</v>
      </c>
      <c r="G74" s="693">
        <v>480721</v>
      </c>
      <c r="H74" s="693">
        <v>379334</v>
      </c>
      <c r="I74" s="693">
        <v>260151</v>
      </c>
      <c r="J74" s="693">
        <v>136774</v>
      </c>
      <c r="K74" s="693">
        <v>28363</v>
      </c>
      <c r="M74" s="688" t="s">
        <v>15</v>
      </c>
      <c r="N74" s="693"/>
      <c r="O74" s="693"/>
      <c r="P74" s="693">
        <f t="shared" ref="P74:W100" si="31">SUM(B74:D74)</f>
        <v>2018190</v>
      </c>
      <c r="Q74" s="693">
        <f t="shared" si="30"/>
        <v>1934411</v>
      </c>
      <c r="R74" s="693">
        <f t="shared" si="30"/>
        <v>1799688</v>
      </c>
      <c r="S74" s="693">
        <f t="shared" si="30"/>
        <v>1636111</v>
      </c>
      <c r="T74" s="693">
        <f t="shared" si="30"/>
        <v>1413221</v>
      </c>
      <c r="U74" s="693">
        <f t="shared" si="30"/>
        <v>1120206</v>
      </c>
      <c r="V74" s="693">
        <f t="shared" si="30"/>
        <v>776259</v>
      </c>
      <c r="W74" s="693">
        <f t="shared" si="30"/>
        <v>425288</v>
      </c>
    </row>
    <row r="75" spans="1:23" ht="16.5" customHeight="1">
      <c r="A75" s="688" t="s">
        <v>16</v>
      </c>
      <c r="B75" s="693">
        <v>44929</v>
      </c>
      <c r="C75" s="693">
        <v>42422</v>
      </c>
      <c r="D75" s="693">
        <v>39522</v>
      </c>
      <c r="E75" s="693">
        <v>36641</v>
      </c>
      <c r="F75" s="693">
        <v>39829</v>
      </c>
      <c r="G75" s="693">
        <v>27982</v>
      </c>
      <c r="H75" s="693">
        <v>29821</v>
      </c>
      <c r="I75" s="693">
        <v>22453</v>
      </c>
      <c r="J75" s="693">
        <v>10264</v>
      </c>
      <c r="K75" s="693">
        <v>2325</v>
      </c>
      <c r="M75" s="688" t="s">
        <v>16</v>
      </c>
      <c r="N75" s="693"/>
      <c r="O75" s="693"/>
      <c r="P75" s="693">
        <f t="shared" si="31"/>
        <v>126873</v>
      </c>
      <c r="Q75" s="693">
        <f t="shared" si="30"/>
        <v>118585</v>
      </c>
      <c r="R75" s="693">
        <f t="shared" si="30"/>
        <v>115992</v>
      </c>
      <c r="S75" s="693">
        <f t="shared" si="30"/>
        <v>104452</v>
      </c>
      <c r="T75" s="693">
        <f t="shared" si="30"/>
        <v>97632</v>
      </c>
      <c r="U75" s="693">
        <f t="shared" si="30"/>
        <v>80256</v>
      </c>
      <c r="V75" s="693">
        <f t="shared" si="30"/>
        <v>62538</v>
      </c>
      <c r="W75" s="693">
        <f t="shared" si="30"/>
        <v>35042</v>
      </c>
    </row>
    <row r="76" spans="1:23" ht="16.5" customHeight="1">
      <c r="A76" s="688" t="s">
        <v>63</v>
      </c>
      <c r="B76" s="693">
        <v>49280</v>
      </c>
      <c r="C76" s="693">
        <v>56182</v>
      </c>
      <c r="D76" s="693">
        <v>67128</v>
      </c>
      <c r="E76" s="693">
        <v>60125</v>
      </c>
      <c r="F76" s="693">
        <v>58924</v>
      </c>
      <c r="G76" s="693">
        <v>44696</v>
      </c>
      <c r="H76" s="693">
        <v>38733</v>
      </c>
      <c r="I76" s="693">
        <v>28333</v>
      </c>
      <c r="J76" s="693">
        <v>14081</v>
      </c>
      <c r="K76" s="693">
        <v>3222</v>
      </c>
      <c r="M76" s="688" t="s">
        <v>63</v>
      </c>
      <c r="N76" s="693"/>
      <c r="O76" s="693"/>
      <c r="P76" s="693">
        <f t="shared" si="31"/>
        <v>172590</v>
      </c>
      <c r="Q76" s="693">
        <f t="shared" si="30"/>
        <v>183435</v>
      </c>
      <c r="R76" s="693">
        <f t="shared" si="30"/>
        <v>186177</v>
      </c>
      <c r="S76" s="693">
        <f t="shared" si="30"/>
        <v>163745</v>
      </c>
      <c r="T76" s="693">
        <f t="shared" si="30"/>
        <v>142353</v>
      </c>
      <c r="U76" s="693">
        <f t="shared" si="30"/>
        <v>111762</v>
      </c>
      <c r="V76" s="693">
        <f t="shared" si="30"/>
        <v>81147</v>
      </c>
      <c r="W76" s="693">
        <f t="shared" si="30"/>
        <v>45636</v>
      </c>
    </row>
    <row r="77" spans="1:23" ht="16.5" customHeight="1">
      <c r="A77" s="688" t="s">
        <v>24</v>
      </c>
      <c r="B77" s="693">
        <v>17673</v>
      </c>
      <c r="C77" s="693">
        <v>20862</v>
      </c>
      <c r="D77" s="693">
        <v>23811</v>
      </c>
      <c r="E77" s="693">
        <v>22343</v>
      </c>
      <c r="F77" s="693">
        <v>27647</v>
      </c>
      <c r="G77" s="693">
        <v>21465</v>
      </c>
      <c r="H77" s="693">
        <v>19523</v>
      </c>
      <c r="I77" s="693">
        <v>18912</v>
      </c>
      <c r="J77" s="693">
        <v>7825</v>
      </c>
      <c r="K77" s="693">
        <v>1856</v>
      </c>
      <c r="M77" s="688" t="s">
        <v>24</v>
      </c>
      <c r="N77" s="693"/>
      <c r="O77" s="693"/>
      <c r="P77" s="693">
        <f t="shared" si="31"/>
        <v>62346</v>
      </c>
      <c r="Q77" s="693">
        <f t="shared" si="30"/>
        <v>67016</v>
      </c>
      <c r="R77" s="693">
        <f t="shared" si="30"/>
        <v>73801</v>
      </c>
      <c r="S77" s="693">
        <f t="shared" si="30"/>
        <v>71455</v>
      </c>
      <c r="T77" s="693">
        <f t="shared" si="30"/>
        <v>68635</v>
      </c>
      <c r="U77" s="693">
        <f t="shared" si="30"/>
        <v>59900</v>
      </c>
      <c r="V77" s="693">
        <f t="shared" si="30"/>
        <v>46260</v>
      </c>
      <c r="W77" s="693">
        <f t="shared" si="30"/>
        <v>28593</v>
      </c>
    </row>
    <row r="78" spans="1:23" ht="16.5" customHeight="1">
      <c r="A78" s="688" t="s">
        <v>17</v>
      </c>
      <c r="B78" s="693">
        <v>214035</v>
      </c>
      <c r="C78" s="693">
        <v>213870</v>
      </c>
      <c r="D78" s="693">
        <v>223826</v>
      </c>
      <c r="E78" s="693">
        <v>205384</v>
      </c>
      <c r="F78" s="693">
        <v>206327</v>
      </c>
      <c r="G78" s="693">
        <v>181068</v>
      </c>
      <c r="H78" s="693">
        <v>151954</v>
      </c>
      <c r="I78" s="693">
        <v>106652</v>
      </c>
      <c r="J78" s="693">
        <v>58552</v>
      </c>
      <c r="K78" s="693">
        <v>12359</v>
      </c>
      <c r="M78" s="688" t="s">
        <v>17</v>
      </c>
      <c r="N78" s="693"/>
      <c r="O78" s="693"/>
      <c r="P78" s="693">
        <f t="shared" si="31"/>
        <v>651731</v>
      </c>
      <c r="Q78" s="693">
        <f t="shared" si="30"/>
        <v>643080</v>
      </c>
      <c r="R78" s="693">
        <f t="shared" si="30"/>
        <v>635537</v>
      </c>
      <c r="S78" s="693">
        <f t="shared" si="30"/>
        <v>592779</v>
      </c>
      <c r="T78" s="693">
        <f t="shared" si="30"/>
        <v>539349</v>
      </c>
      <c r="U78" s="693">
        <f t="shared" si="30"/>
        <v>439674</v>
      </c>
      <c r="V78" s="693">
        <f t="shared" si="30"/>
        <v>317158</v>
      </c>
      <c r="W78" s="693">
        <f t="shared" si="30"/>
        <v>177563</v>
      </c>
    </row>
    <row r="79" spans="1:23" ht="16.5" customHeight="1">
      <c r="A79" s="688" t="s">
        <v>18</v>
      </c>
      <c r="B79" s="693">
        <v>516808</v>
      </c>
      <c r="C79" s="693">
        <v>530609</v>
      </c>
      <c r="D79" s="693">
        <v>504000</v>
      </c>
      <c r="E79" s="693">
        <v>487288</v>
      </c>
      <c r="F79" s="693">
        <v>469213</v>
      </c>
      <c r="G79" s="693">
        <v>385503</v>
      </c>
      <c r="H79" s="693">
        <v>332847</v>
      </c>
      <c r="I79" s="693">
        <v>238496</v>
      </c>
      <c r="J79" s="693">
        <v>120905</v>
      </c>
      <c r="K79" s="693">
        <v>24661</v>
      </c>
      <c r="M79" s="688" t="s">
        <v>18</v>
      </c>
      <c r="N79" s="693"/>
      <c r="O79" s="693"/>
      <c r="P79" s="693">
        <f t="shared" si="31"/>
        <v>1551417</v>
      </c>
      <c r="Q79" s="693">
        <f t="shared" si="30"/>
        <v>1521897</v>
      </c>
      <c r="R79" s="693">
        <f t="shared" si="30"/>
        <v>1460501</v>
      </c>
      <c r="S79" s="693">
        <f t="shared" si="30"/>
        <v>1342004</v>
      </c>
      <c r="T79" s="693">
        <f t="shared" si="30"/>
        <v>1187563</v>
      </c>
      <c r="U79" s="693">
        <f t="shared" si="30"/>
        <v>956846</v>
      </c>
      <c r="V79" s="693">
        <f t="shared" si="30"/>
        <v>692248</v>
      </c>
      <c r="W79" s="693">
        <f t="shared" si="30"/>
        <v>384062</v>
      </c>
    </row>
    <row r="80" spans="1:23" ht="16.5" customHeight="1">
      <c r="A80" s="688" t="s">
        <v>20</v>
      </c>
      <c r="B80" s="693">
        <v>35277</v>
      </c>
      <c r="C80" s="693">
        <v>36585</v>
      </c>
      <c r="D80" s="693">
        <v>42340</v>
      </c>
      <c r="E80" s="693">
        <v>38911</v>
      </c>
      <c r="F80" s="693">
        <v>47583</v>
      </c>
      <c r="G80" s="693">
        <v>40110</v>
      </c>
      <c r="H80" s="693">
        <v>37448</v>
      </c>
      <c r="I80" s="693">
        <v>28680</v>
      </c>
      <c r="J80" s="693">
        <v>13331</v>
      </c>
      <c r="K80" s="693">
        <v>2618</v>
      </c>
      <c r="M80" s="688" t="s">
        <v>20</v>
      </c>
      <c r="N80" s="693"/>
      <c r="O80" s="693"/>
      <c r="P80" s="693">
        <f t="shared" si="31"/>
        <v>114202</v>
      </c>
      <c r="Q80" s="693">
        <f t="shared" si="30"/>
        <v>117836</v>
      </c>
      <c r="R80" s="693">
        <f t="shared" si="30"/>
        <v>128834</v>
      </c>
      <c r="S80" s="693">
        <f t="shared" si="30"/>
        <v>126604</v>
      </c>
      <c r="T80" s="693">
        <f t="shared" si="30"/>
        <v>125141</v>
      </c>
      <c r="U80" s="693">
        <f t="shared" si="30"/>
        <v>106238</v>
      </c>
      <c r="V80" s="693">
        <f t="shared" si="30"/>
        <v>79459</v>
      </c>
      <c r="W80" s="693">
        <f t="shared" si="30"/>
        <v>44629</v>
      </c>
    </row>
    <row r="81" spans="1:23" ht="16.5" customHeight="1">
      <c r="A81" s="688" t="s">
        <v>36</v>
      </c>
      <c r="B81" s="693">
        <v>388106</v>
      </c>
      <c r="C81" s="693">
        <v>365983</v>
      </c>
      <c r="D81" s="693">
        <v>366239</v>
      </c>
      <c r="E81" s="693">
        <v>323956</v>
      </c>
      <c r="F81" s="693">
        <v>302344</v>
      </c>
      <c r="G81" s="693">
        <v>251952</v>
      </c>
      <c r="H81" s="693">
        <v>217518</v>
      </c>
      <c r="I81" s="693">
        <v>149664</v>
      </c>
      <c r="J81" s="693">
        <v>77837</v>
      </c>
      <c r="K81" s="693">
        <v>14666</v>
      </c>
      <c r="M81" s="688" t="s">
        <v>36</v>
      </c>
      <c r="N81" s="693"/>
      <c r="O81" s="693"/>
      <c r="P81" s="693">
        <f t="shared" si="31"/>
        <v>1120328</v>
      </c>
      <c r="Q81" s="693">
        <f t="shared" si="30"/>
        <v>1056178</v>
      </c>
      <c r="R81" s="693">
        <f t="shared" si="30"/>
        <v>992539</v>
      </c>
      <c r="S81" s="693">
        <f t="shared" si="30"/>
        <v>878252</v>
      </c>
      <c r="T81" s="693">
        <f t="shared" si="30"/>
        <v>771814</v>
      </c>
      <c r="U81" s="693">
        <f t="shared" si="30"/>
        <v>619134</v>
      </c>
      <c r="V81" s="693">
        <f t="shared" si="30"/>
        <v>445019</v>
      </c>
      <c r="W81" s="693">
        <f t="shared" si="30"/>
        <v>242167</v>
      </c>
    </row>
    <row r="82" spans="1:23" ht="16.5" customHeight="1">
      <c r="A82" s="688" t="s">
        <v>22</v>
      </c>
      <c r="B82" s="693">
        <v>2215981</v>
      </c>
      <c r="C82" s="693">
        <v>2168908</v>
      </c>
      <c r="D82" s="693">
        <v>2061067</v>
      </c>
      <c r="E82" s="693">
        <v>1878034</v>
      </c>
      <c r="F82" s="693">
        <v>1686207</v>
      </c>
      <c r="G82" s="693">
        <v>1447665</v>
      </c>
      <c r="H82" s="693">
        <v>1088167</v>
      </c>
      <c r="I82" s="693">
        <v>755150</v>
      </c>
      <c r="J82" s="693">
        <v>389266</v>
      </c>
      <c r="K82" s="693">
        <v>80203</v>
      </c>
      <c r="M82" s="688" t="s">
        <v>22</v>
      </c>
      <c r="N82" s="693"/>
      <c r="O82" s="693"/>
      <c r="P82" s="693">
        <f t="shared" si="31"/>
        <v>6445956</v>
      </c>
      <c r="Q82" s="693">
        <f t="shared" si="30"/>
        <v>6108009</v>
      </c>
      <c r="R82" s="693">
        <f t="shared" si="30"/>
        <v>5625308</v>
      </c>
      <c r="S82" s="693">
        <f t="shared" si="30"/>
        <v>5011906</v>
      </c>
      <c r="T82" s="693">
        <f t="shared" si="30"/>
        <v>4222039</v>
      </c>
      <c r="U82" s="693">
        <f t="shared" si="30"/>
        <v>3290982</v>
      </c>
      <c r="V82" s="693">
        <f t="shared" si="30"/>
        <v>2232583</v>
      </c>
      <c r="W82" s="693">
        <f t="shared" si="30"/>
        <v>1224619</v>
      </c>
    </row>
    <row r="83" spans="1:23" ht="16.5" customHeight="1">
      <c r="A83" s="688" t="s">
        <v>19</v>
      </c>
      <c r="B83" s="693">
        <v>3249947</v>
      </c>
      <c r="C83" s="693">
        <v>3164202</v>
      </c>
      <c r="D83" s="693">
        <v>3045201</v>
      </c>
      <c r="E83" s="693">
        <v>2781378</v>
      </c>
      <c r="F83" s="693">
        <v>2521709</v>
      </c>
      <c r="G83" s="693">
        <v>2127061</v>
      </c>
      <c r="H83" s="693">
        <v>1646099</v>
      </c>
      <c r="I83" s="693">
        <v>1138383</v>
      </c>
      <c r="J83" s="693">
        <v>586723</v>
      </c>
      <c r="K83" s="693">
        <v>124526</v>
      </c>
      <c r="M83" s="688" t="s">
        <v>19</v>
      </c>
      <c r="N83" s="693"/>
      <c r="O83" s="693"/>
      <c r="P83" s="693">
        <f t="shared" si="31"/>
        <v>9459350</v>
      </c>
      <c r="Q83" s="693">
        <f t="shared" si="30"/>
        <v>8990781</v>
      </c>
      <c r="R83" s="693">
        <f t="shared" si="30"/>
        <v>8348288</v>
      </c>
      <c r="S83" s="693">
        <f t="shared" si="30"/>
        <v>7430148</v>
      </c>
      <c r="T83" s="693">
        <f t="shared" si="30"/>
        <v>6294869</v>
      </c>
      <c r="U83" s="693">
        <f t="shared" si="30"/>
        <v>4911543</v>
      </c>
      <c r="V83" s="693">
        <f t="shared" si="30"/>
        <v>3371205</v>
      </c>
      <c r="W83" s="693">
        <f t="shared" si="30"/>
        <v>1849632</v>
      </c>
    </row>
    <row r="84" spans="1:23" ht="16.5" customHeight="1">
      <c r="A84" s="688" t="s">
        <v>42</v>
      </c>
      <c r="B84" s="693">
        <v>323240</v>
      </c>
      <c r="C84" s="693">
        <v>339625</v>
      </c>
      <c r="D84" s="693">
        <v>296598</v>
      </c>
      <c r="E84" s="693">
        <v>257432</v>
      </c>
      <c r="F84" s="693">
        <v>263616</v>
      </c>
      <c r="G84" s="693">
        <v>208739</v>
      </c>
      <c r="H84" s="693">
        <v>169426</v>
      </c>
      <c r="I84" s="693">
        <v>117280</v>
      </c>
      <c r="J84" s="693">
        <v>61767</v>
      </c>
      <c r="K84" s="693">
        <v>11844</v>
      </c>
      <c r="M84" s="688" t="s">
        <v>42</v>
      </c>
      <c r="N84" s="693"/>
      <c r="O84" s="693"/>
      <c r="P84" s="693">
        <f t="shared" si="31"/>
        <v>959463</v>
      </c>
      <c r="Q84" s="693">
        <f t="shared" si="30"/>
        <v>893655</v>
      </c>
      <c r="R84" s="693">
        <f t="shared" si="30"/>
        <v>817646</v>
      </c>
      <c r="S84" s="693">
        <f t="shared" si="30"/>
        <v>729787</v>
      </c>
      <c r="T84" s="693">
        <f t="shared" si="30"/>
        <v>641781</v>
      </c>
      <c r="U84" s="693">
        <f t="shared" si="30"/>
        <v>495445</v>
      </c>
      <c r="V84" s="693">
        <f t="shared" si="30"/>
        <v>348473</v>
      </c>
      <c r="W84" s="693">
        <f t="shared" si="30"/>
        <v>190891</v>
      </c>
    </row>
    <row r="85" spans="1:23" ht="16.5" customHeight="1">
      <c r="A85" s="688" t="s">
        <v>28</v>
      </c>
      <c r="B85" s="693">
        <v>158935</v>
      </c>
      <c r="C85" s="693">
        <v>144672</v>
      </c>
      <c r="D85" s="693">
        <v>137824</v>
      </c>
      <c r="E85" s="693">
        <v>128164</v>
      </c>
      <c r="F85" s="693">
        <v>135232</v>
      </c>
      <c r="G85" s="693">
        <v>103154</v>
      </c>
      <c r="H85" s="693">
        <v>86135</v>
      </c>
      <c r="I85" s="693">
        <v>62281</v>
      </c>
      <c r="J85" s="693">
        <v>36586</v>
      </c>
      <c r="K85" s="693">
        <v>7880</v>
      </c>
      <c r="M85" s="688" t="s">
        <v>28</v>
      </c>
      <c r="N85" s="693"/>
      <c r="O85" s="693"/>
      <c r="P85" s="693">
        <f t="shared" si="31"/>
        <v>441431</v>
      </c>
      <c r="Q85" s="693">
        <f t="shared" si="30"/>
        <v>410660</v>
      </c>
      <c r="R85" s="693">
        <f t="shared" si="30"/>
        <v>401220</v>
      </c>
      <c r="S85" s="693">
        <f t="shared" si="30"/>
        <v>366550</v>
      </c>
      <c r="T85" s="693">
        <f t="shared" si="30"/>
        <v>324521</v>
      </c>
      <c r="U85" s="693">
        <f t="shared" si="30"/>
        <v>251570</v>
      </c>
      <c r="V85" s="693">
        <f t="shared" si="30"/>
        <v>185002</v>
      </c>
      <c r="W85" s="693">
        <f t="shared" si="30"/>
        <v>106747</v>
      </c>
    </row>
    <row r="86" spans="1:23" ht="16.5" customHeight="1">
      <c r="A86" s="688" t="s">
        <v>44</v>
      </c>
      <c r="B86" s="693">
        <v>244962</v>
      </c>
      <c r="C86" s="693">
        <v>266998</v>
      </c>
      <c r="D86" s="693">
        <v>255103</v>
      </c>
      <c r="E86" s="693">
        <v>237919</v>
      </c>
      <c r="F86" s="693">
        <v>222187</v>
      </c>
      <c r="G86" s="693">
        <v>176319</v>
      </c>
      <c r="H86" s="693">
        <v>137915</v>
      </c>
      <c r="I86" s="693">
        <v>100354</v>
      </c>
      <c r="J86" s="693">
        <v>54285</v>
      </c>
      <c r="K86" s="693">
        <v>10392</v>
      </c>
      <c r="M86" s="688" t="s">
        <v>44</v>
      </c>
      <c r="N86" s="693"/>
      <c r="O86" s="693"/>
      <c r="P86" s="693">
        <f t="shared" si="31"/>
        <v>767063</v>
      </c>
      <c r="Q86" s="693">
        <f t="shared" si="30"/>
        <v>760020</v>
      </c>
      <c r="R86" s="693">
        <f t="shared" si="30"/>
        <v>715209</v>
      </c>
      <c r="S86" s="693">
        <f t="shared" si="30"/>
        <v>636425</v>
      </c>
      <c r="T86" s="693">
        <f t="shared" si="30"/>
        <v>536421</v>
      </c>
      <c r="U86" s="693">
        <f t="shared" si="30"/>
        <v>414588</v>
      </c>
      <c r="V86" s="693">
        <f t="shared" si="30"/>
        <v>292554</v>
      </c>
      <c r="W86" s="693">
        <f t="shared" si="30"/>
        <v>165031</v>
      </c>
    </row>
    <row r="87" spans="1:23" ht="16.5" customHeight="1">
      <c r="A87" s="688" t="s">
        <v>23</v>
      </c>
      <c r="B87" s="693">
        <v>1790445</v>
      </c>
      <c r="C87" s="693">
        <v>1771376</v>
      </c>
      <c r="D87" s="693">
        <v>1682264</v>
      </c>
      <c r="E87" s="693">
        <v>1519190</v>
      </c>
      <c r="F87" s="693">
        <v>1454102</v>
      </c>
      <c r="G87" s="693">
        <v>1268411</v>
      </c>
      <c r="H87" s="693">
        <v>1020545</v>
      </c>
      <c r="I87" s="693">
        <v>715936</v>
      </c>
      <c r="J87" s="693">
        <v>380953</v>
      </c>
      <c r="K87" s="693">
        <v>84096</v>
      </c>
      <c r="M87" s="688" t="s">
        <v>23</v>
      </c>
      <c r="N87" s="693"/>
      <c r="O87" s="693"/>
      <c r="P87" s="693">
        <f t="shared" si="31"/>
        <v>5244085</v>
      </c>
      <c r="Q87" s="693">
        <f t="shared" si="30"/>
        <v>4972830</v>
      </c>
      <c r="R87" s="693">
        <f t="shared" si="30"/>
        <v>4655556</v>
      </c>
      <c r="S87" s="693">
        <f t="shared" si="30"/>
        <v>4241703</v>
      </c>
      <c r="T87" s="693">
        <f t="shared" si="30"/>
        <v>3743058</v>
      </c>
      <c r="U87" s="693">
        <f t="shared" si="30"/>
        <v>3004892</v>
      </c>
      <c r="V87" s="693">
        <f t="shared" si="30"/>
        <v>2117434</v>
      </c>
      <c r="W87" s="693">
        <f t="shared" si="30"/>
        <v>1180985</v>
      </c>
    </row>
    <row r="88" spans="1:23" ht="16.5" customHeight="1">
      <c r="A88" s="688" t="s">
        <v>25</v>
      </c>
      <c r="B88" s="693">
        <v>10148</v>
      </c>
      <c r="C88" s="693">
        <v>9094</v>
      </c>
      <c r="D88" s="693">
        <v>11291</v>
      </c>
      <c r="E88" s="693">
        <v>10745</v>
      </c>
      <c r="F88" s="693">
        <v>13434</v>
      </c>
      <c r="G88" s="693">
        <v>11006</v>
      </c>
      <c r="H88" s="693">
        <v>9953</v>
      </c>
      <c r="I88" s="693">
        <v>9088</v>
      </c>
      <c r="J88" s="693">
        <v>5357</v>
      </c>
      <c r="K88" s="693">
        <v>1135</v>
      </c>
      <c r="M88" s="688" t="s">
        <v>25</v>
      </c>
      <c r="N88" s="693"/>
      <c r="O88" s="693"/>
      <c r="P88" s="693">
        <f t="shared" si="31"/>
        <v>30533</v>
      </c>
      <c r="Q88" s="693">
        <f t="shared" si="30"/>
        <v>31130</v>
      </c>
      <c r="R88" s="693">
        <f t="shared" si="30"/>
        <v>35470</v>
      </c>
      <c r="S88" s="693">
        <f t="shared" si="30"/>
        <v>35185</v>
      </c>
      <c r="T88" s="693">
        <f t="shared" si="30"/>
        <v>34393</v>
      </c>
      <c r="U88" s="693">
        <f t="shared" si="30"/>
        <v>30047</v>
      </c>
      <c r="V88" s="693">
        <f t="shared" si="30"/>
        <v>24398</v>
      </c>
      <c r="W88" s="693">
        <f t="shared" si="30"/>
        <v>15580</v>
      </c>
    </row>
    <row r="89" spans="1:23" ht="16.5" customHeight="1">
      <c r="A89" s="688" t="s">
        <v>26</v>
      </c>
      <c r="B89" s="693">
        <v>29394</v>
      </c>
      <c r="C89" s="693">
        <v>25460</v>
      </c>
      <c r="D89" s="693">
        <v>26722</v>
      </c>
      <c r="E89" s="693">
        <v>27858</v>
      </c>
      <c r="F89" s="693">
        <v>35497</v>
      </c>
      <c r="G89" s="693">
        <v>22995</v>
      </c>
      <c r="H89" s="693">
        <v>22292</v>
      </c>
      <c r="I89" s="693">
        <v>17229</v>
      </c>
      <c r="J89" s="693">
        <v>9954</v>
      </c>
      <c r="K89" s="693">
        <v>2103</v>
      </c>
      <c r="M89" s="688" t="s">
        <v>26</v>
      </c>
      <c r="N89" s="693"/>
      <c r="O89" s="693"/>
      <c r="P89" s="693">
        <f t="shared" si="31"/>
        <v>81576</v>
      </c>
      <c r="Q89" s="693">
        <f t="shared" si="31"/>
        <v>80040</v>
      </c>
      <c r="R89" s="693">
        <f t="shared" si="31"/>
        <v>90077</v>
      </c>
      <c r="S89" s="693">
        <f t="shared" si="31"/>
        <v>86350</v>
      </c>
      <c r="T89" s="693">
        <f t="shared" si="31"/>
        <v>80784</v>
      </c>
      <c r="U89" s="693">
        <f t="shared" si="31"/>
        <v>62516</v>
      </c>
      <c r="V89" s="693">
        <f t="shared" si="31"/>
        <v>49475</v>
      </c>
      <c r="W89" s="693">
        <f t="shared" si="31"/>
        <v>29286</v>
      </c>
    </row>
    <row r="90" spans="1:23" ht="16.5" customHeight="1">
      <c r="A90" s="688" t="s">
        <v>27</v>
      </c>
      <c r="B90" s="693">
        <v>13771</v>
      </c>
      <c r="C90" s="693">
        <v>18869</v>
      </c>
      <c r="D90" s="693">
        <v>20517</v>
      </c>
      <c r="E90" s="693">
        <v>19774</v>
      </c>
      <c r="F90" s="693">
        <v>20629</v>
      </c>
      <c r="G90" s="693">
        <v>21174</v>
      </c>
      <c r="H90" s="693">
        <v>20173</v>
      </c>
      <c r="I90" s="693">
        <v>14172</v>
      </c>
      <c r="J90" s="693">
        <v>9164</v>
      </c>
      <c r="K90" s="693">
        <v>1539</v>
      </c>
      <c r="M90" s="688" t="s">
        <v>27</v>
      </c>
      <c r="N90" s="693"/>
      <c r="O90" s="693"/>
      <c r="P90" s="693">
        <f t="shared" si="31"/>
        <v>53157</v>
      </c>
      <c r="Q90" s="693">
        <f t="shared" si="31"/>
        <v>59160</v>
      </c>
      <c r="R90" s="693">
        <f t="shared" si="31"/>
        <v>60920</v>
      </c>
      <c r="S90" s="693">
        <f t="shared" si="31"/>
        <v>61577</v>
      </c>
      <c r="T90" s="693">
        <f t="shared" si="31"/>
        <v>61976</v>
      </c>
      <c r="U90" s="693">
        <f t="shared" si="31"/>
        <v>55519</v>
      </c>
      <c r="V90" s="693">
        <f t="shared" si="31"/>
        <v>43509</v>
      </c>
      <c r="W90" s="693">
        <f t="shared" si="31"/>
        <v>24875</v>
      </c>
    </row>
    <row r="91" spans="1:23" ht="16.5" customHeight="1">
      <c r="A91" s="688" t="s">
        <v>29</v>
      </c>
      <c r="B91" s="693">
        <v>4628</v>
      </c>
      <c r="C91" s="693">
        <v>4815</v>
      </c>
      <c r="D91" s="693">
        <v>4390</v>
      </c>
      <c r="E91" s="693">
        <v>4570</v>
      </c>
      <c r="F91" s="693">
        <v>4093</v>
      </c>
      <c r="G91" s="693">
        <v>4510</v>
      </c>
      <c r="H91" s="693">
        <v>5578</v>
      </c>
      <c r="I91" s="693">
        <v>4504</v>
      </c>
      <c r="J91" s="693">
        <v>2763</v>
      </c>
      <c r="K91" s="693">
        <v>591</v>
      </c>
      <c r="M91" s="688" t="s">
        <v>29</v>
      </c>
      <c r="N91" s="693"/>
      <c r="O91" s="693"/>
      <c r="P91" s="693">
        <f t="shared" si="31"/>
        <v>13833</v>
      </c>
      <c r="Q91" s="693">
        <f t="shared" si="31"/>
        <v>13775</v>
      </c>
      <c r="R91" s="693">
        <f t="shared" si="31"/>
        <v>13053</v>
      </c>
      <c r="S91" s="693">
        <f t="shared" si="31"/>
        <v>13173</v>
      </c>
      <c r="T91" s="693">
        <f t="shared" si="31"/>
        <v>14181</v>
      </c>
      <c r="U91" s="693">
        <f t="shared" si="31"/>
        <v>14592</v>
      </c>
      <c r="V91" s="693">
        <f t="shared" si="31"/>
        <v>12845</v>
      </c>
      <c r="W91" s="693">
        <f t="shared" si="31"/>
        <v>7858</v>
      </c>
    </row>
    <row r="92" spans="1:23" ht="16.5" customHeight="1">
      <c r="A92" s="688" t="s">
        <v>30</v>
      </c>
      <c r="B92" s="693">
        <v>1350114</v>
      </c>
      <c r="C92" s="693">
        <v>1391639</v>
      </c>
      <c r="D92" s="693">
        <v>1364490</v>
      </c>
      <c r="E92" s="693">
        <v>1217519</v>
      </c>
      <c r="F92" s="693">
        <v>1141996</v>
      </c>
      <c r="G92" s="693">
        <v>930255</v>
      </c>
      <c r="H92" s="693">
        <v>702272</v>
      </c>
      <c r="I92" s="693">
        <v>489910</v>
      </c>
      <c r="J92" s="693">
        <v>253220</v>
      </c>
      <c r="K92" s="693">
        <v>52345</v>
      </c>
      <c r="M92" s="688" t="s">
        <v>30</v>
      </c>
      <c r="N92" s="693"/>
      <c r="O92" s="693"/>
      <c r="P92" s="693">
        <f t="shared" si="31"/>
        <v>4106243</v>
      </c>
      <c r="Q92" s="693">
        <f t="shared" si="31"/>
        <v>3973648</v>
      </c>
      <c r="R92" s="693">
        <f t="shared" si="31"/>
        <v>3724005</v>
      </c>
      <c r="S92" s="693">
        <f t="shared" si="31"/>
        <v>3289770</v>
      </c>
      <c r="T92" s="693">
        <f t="shared" si="31"/>
        <v>2774523</v>
      </c>
      <c r="U92" s="693">
        <f t="shared" si="31"/>
        <v>2122437</v>
      </c>
      <c r="V92" s="693">
        <f t="shared" si="31"/>
        <v>1445402</v>
      </c>
      <c r="W92" s="693">
        <f t="shared" si="31"/>
        <v>795475</v>
      </c>
    </row>
    <row r="93" spans="1:23" ht="16.5" customHeight="1">
      <c r="A93" s="688" t="s">
        <v>32</v>
      </c>
      <c r="B93" s="693">
        <v>351534</v>
      </c>
      <c r="C93" s="693">
        <v>351806</v>
      </c>
      <c r="D93" s="693">
        <v>331721</v>
      </c>
      <c r="E93" s="693">
        <v>329612</v>
      </c>
      <c r="F93" s="693">
        <v>332842</v>
      </c>
      <c r="G93" s="693">
        <v>297674</v>
      </c>
      <c r="H93" s="693">
        <v>256072</v>
      </c>
      <c r="I93" s="693">
        <v>189274</v>
      </c>
      <c r="J93" s="693">
        <v>108253</v>
      </c>
      <c r="K93" s="693">
        <v>22541</v>
      </c>
      <c r="M93" s="688" t="s">
        <v>32</v>
      </c>
      <c r="N93" s="693"/>
      <c r="O93" s="693"/>
      <c r="P93" s="693">
        <f t="shared" si="31"/>
        <v>1035061</v>
      </c>
      <c r="Q93" s="693">
        <f t="shared" si="31"/>
        <v>1013139</v>
      </c>
      <c r="R93" s="693">
        <f t="shared" si="31"/>
        <v>994175</v>
      </c>
      <c r="S93" s="693">
        <f t="shared" si="31"/>
        <v>960128</v>
      </c>
      <c r="T93" s="693">
        <f t="shared" si="31"/>
        <v>886588</v>
      </c>
      <c r="U93" s="693">
        <f t="shared" si="31"/>
        <v>743020</v>
      </c>
      <c r="V93" s="693">
        <f t="shared" si="31"/>
        <v>553599</v>
      </c>
      <c r="W93" s="693">
        <f t="shared" si="31"/>
        <v>320068</v>
      </c>
    </row>
    <row r="94" spans="1:23" ht="16.5" customHeight="1">
      <c r="A94" s="688" t="s">
        <v>50</v>
      </c>
      <c r="B94" s="693">
        <v>273592</v>
      </c>
      <c r="C94" s="693">
        <v>291921</v>
      </c>
      <c r="D94" s="693">
        <v>270809</v>
      </c>
      <c r="E94" s="693">
        <v>274914</v>
      </c>
      <c r="F94" s="693">
        <v>280544</v>
      </c>
      <c r="G94" s="693">
        <v>242051</v>
      </c>
      <c r="H94" s="693">
        <v>192662</v>
      </c>
      <c r="I94" s="693">
        <v>134951</v>
      </c>
      <c r="J94" s="693">
        <v>70809</v>
      </c>
      <c r="K94" s="693">
        <v>15276</v>
      </c>
      <c r="M94" s="688" t="s">
        <v>50</v>
      </c>
      <c r="N94" s="693"/>
      <c r="O94" s="693"/>
      <c r="P94" s="693">
        <f t="shared" si="31"/>
        <v>836322</v>
      </c>
      <c r="Q94" s="693">
        <f t="shared" si="31"/>
        <v>837644</v>
      </c>
      <c r="R94" s="693">
        <f t="shared" si="31"/>
        <v>826267</v>
      </c>
      <c r="S94" s="693">
        <f t="shared" si="31"/>
        <v>797509</v>
      </c>
      <c r="T94" s="693">
        <f t="shared" si="31"/>
        <v>715257</v>
      </c>
      <c r="U94" s="693">
        <f t="shared" si="31"/>
        <v>569664</v>
      </c>
      <c r="V94" s="693">
        <f t="shared" si="31"/>
        <v>398422</v>
      </c>
      <c r="W94" s="693">
        <f t="shared" si="31"/>
        <v>221036</v>
      </c>
    </row>
    <row r="95" spans="1:23" ht="16.5" customHeight="1">
      <c r="A95" s="688" t="s">
        <v>33</v>
      </c>
      <c r="B95" s="693">
        <v>47217</v>
      </c>
      <c r="C95" s="693">
        <v>68328</v>
      </c>
      <c r="D95" s="693">
        <v>88347</v>
      </c>
      <c r="E95" s="693">
        <v>89867</v>
      </c>
      <c r="F95" s="693">
        <v>92677</v>
      </c>
      <c r="G95" s="693">
        <v>88245</v>
      </c>
      <c r="H95" s="693">
        <v>72065</v>
      </c>
      <c r="I95" s="693">
        <v>51839</v>
      </c>
      <c r="J95" s="693">
        <v>29782</v>
      </c>
      <c r="K95" s="693">
        <v>5985</v>
      </c>
      <c r="M95" s="688" t="s">
        <v>33</v>
      </c>
      <c r="N95" s="693"/>
      <c r="O95" s="693"/>
      <c r="P95" s="693">
        <f t="shared" si="31"/>
        <v>203892</v>
      </c>
      <c r="Q95" s="693">
        <f t="shared" si="31"/>
        <v>246542</v>
      </c>
      <c r="R95" s="693">
        <f t="shared" si="31"/>
        <v>270891</v>
      </c>
      <c r="S95" s="693">
        <f t="shared" si="31"/>
        <v>270789</v>
      </c>
      <c r="T95" s="693">
        <f t="shared" si="31"/>
        <v>252987</v>
      </c>
      <c r="U95" s="693">
        <f t="shared" si="31"/>
        <v>212149</v>
      </c>
      <c r="V95" s="693">
        <f t="shared" si="31"/>
        <v>153686</v>
      </c>
      <c r="W95" s="693">
        <f t="shared" si="31"/>
        <v>87606</v>
      </c>
    </row>
    <row r="96" spans="1:23" ht="16.5" customHeight="1">
      <c r="A96" s="688" t="s">
        <v>35</v>
      </c>
      <c r="B96" s="1037">
        <v>63448</v>
      </c>
      <c r="C96" s="1037">
        <v>52564</v>
      </c>
      <c r="D96" s="1037">
        <v>55092</v>
      </c>
      <c r="E96" s="1037">
        <v>49905</v>
      </c>
      <c r="F96" s="1037">
        <v>57070</v>
      </c>
      <c r="G96" s="1037">
        <v>45193</v>
      </c>
      <c r="H96" s="1037">
        <v>39130</v>
      </c>
      <c r="I96" s="1037">
        <v>30751</v>
      </c>
      <c r="J96" s="1037">
        <v>18229</v>
      </c>
      <c r="K96" s="1037">
        <v>3290</v>
      </c>
      <c r="M96" s="688" t="s">
        <v>35</v>
      </c>
      <c r="N96" s="1037"/>
      <c r="O96" s="1037"/>
      <c r="P96" s="1037">
        <f t="shared" si="31"/>
        <v>171104</v>
      </c>
      <c r="Q96" s="1037">
        <f t="shared" si="31"/>
        <v>157561</v>
      </c>
      <c r="R96" s="1037">
        <f t="shared" si="31"/>
        <v>162067</v>
      </c>
      <c r="S96" s="1037">
        <f t="shared" si="31"/>
        <v>152168</v>
      </c>
      <c r="T96" s="1037">
        <f t="shared" si="31"/>
        <v>141393</v>
      </c>
      <c r="U96" s="1037">
        <f t="shared" si="31"/>
        <v>115074</v>
      </c>
      <c r="V96" s="1037">
        <f t="shared" si="31"/>
        <v>88110</v>
      </c>
      <c r="W96" s="1037">
        <f t="shared" si="31"/>
        <v>52270</v>
      </c>
    </row>
    <row r="97" spans="1:23" ht="16.5" customHeight="1">
      <c r="A97" s="688" t="s">
        <v>34</v>
      </c>
      <c r="B97" s="693">
        <v>73550</v>
      </c>
      <c r="C97" s="693">
        <v>85153</v>
      </c>
      <c r="D97" s="693">
        <v>68707</v>
      </c>
      <c r="E97" s="693">
        <v>66327</v>
      </c>
      <c r="F97" s="693">
        <v>70783</v>
      </c>
      <c r="G97" s="693">
        <v>56515</v>
      </c>
      <c r="H97" s="693">
        <v>43971</v>
      </c>
      <c r="I97" s="693">
        <v>33562</v>
      </c>
      <c r="J97" s="693">
        <v>20746</v>
      </c>
      <c r="K97" s="693">
        <v>3396</v>
      </c>
      <c r="M97" s="688" t="s">
        <v>34</v>
      </c>
      <c r="N97" s="693"/>
      <c r="O97" s="693"/>
      <c r="P97" s="693">
        <f t="shared" si="31"/>
        <v>227410</v>
      </c>
      <c r="Q97" s="693">
        <f t="shared" si="31"/>
        <v>220187</v>
      </c>
      <c r="R97" s="693">
        <f t="shared" si="31"/>
        <v>205817</v>
      </c>
      <c r="S97" s="693">
        <f t="shared" si="31"/>
        <v>193625</v>
      </c>
      <c r="T97" s="693">
        <f t="shared" si="31"/>
        <v>171269</v>
      </c>
      <c r="U97" s="693">
        <f t="shared" si="31"/>
        <v>134048</v>
      </c>
      <c r="V97" s="693">
        <f t="shared" si="31"/>
        <v>98279</v>
      </c>
      <c r="W97" s="693">
        <f t="shared" si="31"/>
        <v>57704</v>
      </c>
    </row>
    <row r="98" spans="1:23" ht="16.5" customHeight="1">
      <c r="A98" s="688" t="s">
        <v>21</v>
      </c>
      <c r="B98" s="693">
        <v>1345689</v>
      </c>
      <c r="C98" s="693">
        <v>1374185</v>
      </c>
      <c r="D98" s="693">
        <v>1343938</v>
      </c>
      <c r="E98" s="693">
        <v>1291282</v>
      </c>
      <c r="F98" s="693">
        <v>1217020</v>
      </c>
      <c r="G98" s="693">
        <v>1005488</v>
      </c>
      <c r="H98" s="693">
        <v>808614</v>
      </c>
      <c r="I98" s="693">
        <v>544972</v>
      </c>
      <c r="J98" s="693">
        <v>287478</v>
      </c>
      <c r="K98" s="693">
        <v>59523</v>
      </c>
      <c r="M98" s="688" t="s">
        <v>21</v>
      </c>
      <c r="N98" s="693"/>
      <c r="O98" s="693"/>
      <c r="P98" s="693">
        <f t="shared" si="31"/>
        <v>4063812</v>
      </c>
      <c r="Q98" s="693">
        <f t="shared" si="31"/>
        <v>4009405</v>
      </c>
      <c r="R98" s="693">
        <f t="shared" si="31"/>
        <v>3852240</v>
      </c>
      <c r="S98" s="693">
        <f t="shared" si="31"/>
        <v>3513790</v>
      </c>
      <c r="T98" s="693">
        <f t="shared" si="31"/>
        <v>3031122</v>
      </c>
      <c r="U98" s="693">
        <f t="shared" si="31"/>
        <v>2359074</v>
      </c>
      <c r="V98" s="693">
        <f t="shared" si="31"/>
        <v>1641064</v>
      </c>
      <c r="W98" s="693">
        <f t="shared" si="31"/>
        <v>891973</v>
      </c>
    </row>
    <row r="99" spans="1:23" ht="16.5" customHeight="1">
      <c r="A99" s="688" t="s">
        <v>37</v>
      </c>
      <c r="B99" s="693">
        <v>797057</v>
      </c>
      <c r="C99" s="693">
        <v>799987</v>
      </c>
      <c r="D99" s="693">
        <v>760368</v>
      </c>
      <c r="E99" s="693">
        <v>703050</v>
      </c>
      <c r="F99" s="693">
        <v>659713</v>
      </c>
      <c r="G99" s="693">
        <v>559264</v>
      </c>
      <c r="H99" s="693">
        <v>455220</v>
      </c>
      <c r="I99" s="693">
        <v>312287</v>
      </c>
      <c r="J99" s="693">
        <v>165946</v>
      </c>
      <c r="K99" s="693">
        <v>33053</v>
      </c>
      <c r="M99" s="688" t="s">
        <v>37</v>
      </c>
      <c r="N99" s="693"/>
      <c r="O99" s="693"/>
      <c r="P99" s="693">
        <f t="shared" si="31"/>
        <v>2357412</v>
      </c>
      <c r="Q99" s="693">
        <f t="shared" si="31"/>
        <v>2263405</v>
      </c>
      <c r="R99" s="693">
        <f t="shared" si="31"/>
        <v>2123131</v>
      </c>
      <c r="S99" s="693">
        <f t="shared" si="31"/>
        <v>1922027</v>
      </c>
      <c r="T99" s="693">
        <f t="shared" si="31"/>
        <v>1674197</v>
      </c>
      <c r="U99" s="693">
        <f t="shared" si="31"/>
        <v>1326771</v>
      </c>
      <c r="V99" s="693">
        <f t="shared" si="31"/>
        <v>933453</v>
      </c>
      <c r="W99" s="693">
        <f t="shared" si="31"/>
        <v>511286</v>
      </c>
    </row>
    <row r="100" spans="1:23" ht="16.5" customHeight="1">
      <c r="A100" s="688" t="s">
        <v>54</v>
      </c>
      <c r="B100" s="693">
        <v>3974751</v>
      </c>
      <c r="C100" s="693">
        <v>3907353</v>
      </c>
      <c r="D100" s="693">
        <v>3597665</v>
      </c>
      <c r="E100" s="693">
        <v>3233089</v>
      </c>
      <c r="F100" s="693">
        <v>2940250</v>
      </c>
      <c r="G100" s="693">
        <v>2478622</v>
      </c>
      <c r="H100" s="693">
        <v>1911633</v>
      </c>
      <c r="I100" s="693">
        <v>1322365</v>
      </c>
      <c r="J100" s="693">
        <v>674672</v>
      </c>
      <c r="K100" s="693">
        <v>144860</v>
      </c>
      <c r="M100" s="688" t="s">
        <v>54</v>
      </c>
      <c r="N100" s="693"/>
      <c r="O100" s="693"/>
      <c r="P100" s="693">
        <f t="shared" si="31"/>
        <v>11479769</v>
      </c>
      <c r="Q100" s="693">
        <f t="shared" si="31"/>
        <v>10738107</v>
      </c>
      <c r="R100" s="693">
        <f t="shared" si="31"/>
        <v>9771004</v>
      </c>
      <c r="S100" s="693">
        <f t="shared" si="31"/>
        <v>8651961</v>
      </c>
      <c r="T100" s="693">
        <f t="shared" si="31"/>
        <v>7330505</v>
      </c>
      <c r="U100" s="693">
        <f t="shared" si="31"/>
        <v>5712620</v>
      </c>
      <c r="V100" s="693">
        <f t="shared" si="31"/>
        <v>3908670</v>
      </c>
      <c r="W100" s="693">
        <f t="shared" si="31"/>
        <v>2141897</v>
      </c>
    </row>
    <row r="101" spans="1:23" ht="16.5" customHeight="1">
      <c r="A101" s="694" t="s">
        <v>489</v>
      </c>
      <c r="B101" s="695">
        <f t="shared" ref="B101:K101" si="32">SUM(B73:B100)</f>
        <v>18688945</v>
      </c>
      <c r="C101" s="695">
        <f t="shared" si="32"/>
        <v>18608259</v>
      </c>
      <c r="D101" s="695">
        <f t="shared" si="32"/>
        <v>17768549</v>
      </c>
      <c r="E101" s="695">
        <f t="shared" si="32"/>
        <v>16299466</v>
      </c>
      <c r="F101" s="695">
        <f t="shared" si="32"/>
        <v>15231658</v>
      </c>
      <c r="G101" s="695">
        <f t="shared" si="32"/>
        <v>12842388</v>
      </c>
      <c r="H101" s="695">
        <f t="shared" si="32"/>
        <v>10147245</v>
      </c>
      <c r="I101" s="695">
        <f t="shared" si="32"/>
        <v>7071734</v>
      </c>
      <c r="J101" s="695">
        <f t="shared" si="32"/>
        <v>3700099</v>
      </c>
      <c r="K101" s="695">
        <f t="shared" si="32"/>
        <v>774250</v>
      </c>
      <c r="M101" s="694" t="s">
        <v>489</v>
      </c>
      <c r="N101" s="695"/>
      <c r="O101" s="695"/>
      <c r="P101" s="695">
        <f>SUM(P73:P100)</f>
        <v>55065753</v>
      </c>
      <c r="Q101" s="695">
        <f t="shared" ref="Q101:W101" si="33">SUM(Q73:Q100)</f>
        <v>52676274</v>
      </c>
      <c r="R101" s="695">
        <f t="shared" si="33"/>
        <v>49299673</v>
      </c>
      <c r="S101" s="695">
        <f t="shared" si="33"/>
        <v>44373512</v>
      </c>
      <c r="T101" s="695">
        <f t="shared" si="33"/>
        <v>38221291</v>
      </c>
      <c r="U101" s="695">
        <f t="shared" si="33"/>
        <v>30061367</v>
      </c>
      <c r="V101" s="695">
        <f t="shared" si="33"/>
        <v>20919078</v>
      </c>
      <c r="W101" s="695">
        <f t="shared" si="33"/>
        <v>11546083</v>
      </c>
    </row>
    <row r="102" spans="1:23" ht="11.25"/>
    <row r="103" spans="1:23" ht="11.25"/>
    <row r="104" spans="1:23" ht="16.5" customHeight="1">
      <c r="A104" s="670" t="s">
        <v>145</v>
      </c>
      <c r="B104" s="670" t="s">
        <v>450</v>
      </c>
      <c r="C104" s="665"/>
      <c r="D104" s="665"/>
      <c r="E104" s="665"/>
      <c r="F104" s="665"/>
      <c r="G104" s="665"/>
      <c r="H104" s="665"/>
      <c r="I104" s="665"/>
      <c r="J104" s="665"/>
      <c r="K104" s="665"/>
      <c r="M104" s="670" t="s">
        <v>145</v>
      </c>
      <c r="N104" s="670" t="s">
        <v>450</v>
      </c>
      <c r="O104" s="665"/>
      <c r="P104" s="665"/>
      <c r="Q104" s="665"/>
      <c r="R104" s="665"/>
      <c r="S104" s="665"/>
      <c r="T104" s="665"/>
      <c r="U104" s="665"/>
      <c r="V104" s="665"/>
      <c r="W104" s="665"/>
    </row>
    <row r="105" spans="1:23" ht="16.5" customHeight="1">
      <c r="A105" s="670" t="s">
        <v>984</v>
      </c>
      <c r="B105" s="700" t="s">
        <v>1161</v>
      </c>
      <c r="C105" s="665"/>
      <c r="D105" s="665"/>
      <c r="E105" s="665"/>
      <c r="F105" s="665"/>
      <c r="G105" s="665"/>
      <c r="H105" s="665"/>
      <c r="I105" s="665"/>
      <c r="J105" s="665"/>
      <c r="K105" s="665"/>
      <c r="M105" s="670" t="s">
        <v>984</v>
      </c>
      <c r="N105" s="700" t="s">
        <v>1161</v>
      </c>
      <c r="O105" s="665"/>
      <c r="P105" s="665"/>
      <c r="Q105" s="665"/>
      <c r="R105" s="665"/>
      <c r="S105" s="665"/>
      <c r="T105" s="665"/>
      <c r="U105" s="665"/>
      <c r="V105" s="665"/>
      <c r="W105" s="665"/>
    </row>
    <row r="106" spans="1:23" ht="16.5" customHeight="1">
      <c r="A106" s="670" t="s">
        <v>135</v>
      </c>
      <c r="B106" s="670" t="s">
        <v>136</v>
      </c>
      <c r="C106" s="665"/>
      <c r="D106" s="665"/>
      <c r="E106" s="665"/>
      <c r="F106" s="665"/>
      <c r="G106" s="665"/>
      <c r="H106" s="665"/>
      <c r="I106" s="665"/>
      <c r="J106" s="665"/>
      <c r="K106" s="665"/>
      <c r="M106" s="670" t="s">
        <v>135</v>
      </c>
      <c r="N106" s="670" t="s">
        <v>136</v>
      </c>
      <c r="O106" s="665"/>
      <c r="P106" s="665"/>
      <c r="Q106" s="665"/>
      <c r="R106" s="665"/>
      <c r="S106" s="665"/>
      <c r="T106" s="665"/>
      <c r="U106" s="665"/>
      <c r="V106" s="665"/>
      <c r="W106" s="665"/>
    </row>
    <row r="107" spans="1:23" ht="16.5" customHeight="1">
      <c r="A107" s="670" t="s">
        <v>107</v>
      </c>
      <c r="B107" s="670" t="s">
        <v>451</v>
      </c>
      <c r="C107" s="665"/>
      <c r="D107" s="665"/>
      <c r="E107" s="665"/>
      <c r="F107" s="665"/>
      <c r="G107" s="665"/>
      <c r="H107" s="665"/>
      <c r="I107" s="665"/>
      <c r="J107" s="665"/>
      <c r="K107" s="665"/>
      <c r="M107" s="670" t="s">
        <v>107</v>
      </c>
      <c r="N107" s="670" t="s">
        <v>451</v>
      </c>
      <c r="O107" s="665"/>
      <c r="P107" s="665"/>
      <c r="Q107" s="665"/>
      <c r="R107" s="665"/>
      <c r="S107" s="665"/>
      <c r="T107" s="665"/>
      <c r="U107" s="665"/>
      <c r="V107" s="665"/>
      <c r="W107" s="665"/>
    </row>
    <row r="108" spans="1:23" ht="16.5" customHeight="1">
      <c r="A108" s="665"/>
      <c r="B108" s="665"/>
      <c r="C108" s="665"/>
      <c r="D108" s="665"/>
      <c r="E108" s="665"/>
      <c r="F108" s="665"/>
      <c r="G108" s="665"/>
      <c r="H108" s="665"/>
      <c r="I108" s="665"/>
      <c r="J108" s="665"/>
      <c r="K108" s="665"/>
      <c r="M108" s="665"/>
      <c r="N108" s="665"/>
      <c r="O108" s="665"/>
      <c r="P108" s="665"/>
      <c r="Q108" s="665"/>
      <c r="R108" s="665"/>
      <c r="S108" s="665"/>
      <c r="T108" s="665"/>
      <c r="U108" s="665"/>
      <c r="V108" s="665"/>
      <c r="W108" s="665"/>
    </row>
    <row r="109" spans="1:23" ht="16.5" customHeight="1">
      <c r="A109" s="688" t="s">
        <v>108</v>
      </c>
      <c r="B109" s="688" t="s">
        <v>93</v>
      </c>
      <c r="C109" s="688" t="s">
        <v>94</v>
      </c>
      <c r="D109" s="688" t="s">
        <v>95</v>
      </c>
      <c r="E109" s="688" t="s">
        <v>96</v>
      </c>
      <c r="F109" s="688" t="s">
        <v>97</v>
      </c>
      <c r="G109" s="688" t="s">
        <v>110</v>
      </c>
      <c r="H109" s="688" t="s">
        <v>120</v>
      </c>
      <c r="I109" s="688" t="s">
        <v>379</v>
      </c>
      <c r="J109" s="688" t="s">
        <v>537</v>
      </c>
      <c r="K109" s="688" t="s">
        <v>729</v>
      </c>
      <c r="M109" s="688" t="s">
        <v>108</v>
      </c>
      <c r="N109" s="688" t="s">
        <v>93</v>
      </c>
      <c r="O109" s="688" t="s">
        <v>94</v>
      </c>
      <c r="P109" s="688" t="s">
        <v>95</v>
      </c>
      <c r="Q109" s="688" t="s">
        <v>96</v>
      </c>
      <c r="R109" s="688" t="s">
        <v>97</v>
      </c>
      <c r="S109" s="688" t="s">
        <v>110</v>
      </c>
      <c r="T109" s="688" t="s">
        <v>120</v>
      </c>
      <c r="U109" s="688" t="s">
        <v>379</v>
      </c>
      <c r="V109" s="688" t="s">
        <v>537</v>
      </c>
      <c r="W109" s="688" t="s">
        <v>729</v>
      </c>
    </row>
    <row r="110" spans="1:23" ht="16.5" customHeight="1">
      <c r="A110" s="688" t="s">
        <v>31</v>
      </c>
      <c r="B110" s="696">
        <v>34508</v>
      </c>
      <c r="C110" s="696">
        <v>34664</v>
      </c>
      <c r="D110" s="696">
        <v>36581</v>
      </c>
      <c r="E110" s="696">
        <v>37114</v>
      </c>
      <c r="F110" s="696">
        <v>39701</v>
      </c>
      <c r="G110" s="696">
        <v>40426</v>
      </c>
      <c r="H110" s="696">
        <v>42805</v>
      </c>
      <c r="I110" s="696">
        <v>43562</v>
      </c>
      <c r="J110" s="696">
        <v>45699</v>
      </c>
      <c r="K110" s="696">
        <v>47519</v>
      </c>
      <c r="M110" s="688" t="s">
        <v>31</v>
      </c>
      <c r="N110" s="696"/>
      <c r="O110" s="696"/>
      <c r="P110" s="696">
        <f>AVERAGE(B110:D110)</f>
        <v>35251</v>
      </c>
      <c r="Q110" s="696">
        <f>AVERAGE(C110:E110)</f>
        <v>36119.666666666664</v>
      </c>
      <c r="R110" s="696">
        <f t="shared" ref="R110:W125" si="34">AVERAGE(D110:F110)</f>
        <v>37798.666666666664</v>
      </c>
      <c r="S110" s="696">
        <f t="shared" si="34"/>
        <v>39080.333333333336</v>
      </c>
      <c r="T110" s="696">
        <f t="shared" si="34"/>
        <v>40977.333333333336</v>
      </c>
      <c r="U110" s="696">
        <f t="shared" si="34"/>
        <v>42264.333333333336</v>
      </c>
      <c r="V110" s="696">
        <f t="shared" si="34"/>
        <v>44022</v>
      </c>
      <c r="W110" s="696">
        <f t="shared" si="34"/>
        <v>45593.333333333336</v>
      </c>
    </row>
    <row r="111" spans="1:23" ht="16.5" customHeight="1">
      <c r="A111" s="688" t="s">
        <v>15</v>
      </c>
      <c r="B111" s="696">
        <v>36774</v>
      </c>
      <c r="C111" s="696">
        <v>38225</v>
      </c>
      <c r="D111" s="696">
        <v>40832</v>
      </c>
      <c r="E111" s="696">
        <v>42686</v>
      </c>
      <c r="F111" s="696">
        <v>45597</v>
      </c>
      <c r="G111" s="696">
        <v>46355</v>
      </c>
      <c r="H111" s="696">
        <v>50820</v>
      </c>
      <c r="I111" s="696">
        <v>53178</v>
      </c>
      <c r="J111" s="696">
        <v>54280</v>
      </c>
      <c r="K111" s="696">
        <v>56067</v>
      </c>
      <c r="M111" s="688" t="s">
        <v>15</v>
      </c>
      <c r="N111" s="696"/>
      <c r="O111" s="696"/>
      <c r="P111" s="696">
        <f t="shared" ref="P111:W137" si="35">AVERAGE(B111:D111)</f>
        <v>38610.333333333336</v>
      </c>
      <c r="Q111" s="696">
        <f t="shared" si="35"/>
        <v>40581</v>
      </c>
      <c r="R111" s="696">
        <f t="shared" si="34"/>
        <v>43038.333333333336</v>
      </c>
      <c r="S111" s="696">
        <f t="shared" si="34"/>
        <v>44879.333333333336</v>
      </c>
      <c r="T111" s="696">
        <f t="shared" si="34"/>
        <v>47590.666666666664</v>
      </c>
      <c r="U111" s="696">
        <f t="shared" si="34"/>
        <v>50117.666666666664</v>
      </c>
      <c r="V111" s="696">
        <f t="shared" si="34"/>
        <v>52759.333333333336</v>
      </c>
      <c r="W111" s="696">
        <f t="shared" si="34"/>
        <v>54508.333333333336</v>
      </c>
    </row>
    <row r="112" spans="1:23" ht="16.5" customHeight="1">
      <c r="A112" s="688" t="s">
        <v>16</v>
      </c>
      <c r="B112" s="696">
        <v>11384</v>
      </c>
      <c r="C112" s="696">
        <v>11968</v>
      </c>
      <c r="D112" s="696">
        <v>10979</v>
      </c>
      <c r="E112" s="696">
        <v>11902</v>
      </c>
      <c r="F112" s="696">
        <v>11300</v>
      </c>
      <c r="G112" s="696">
        <v>12275</v>
      </c>
      <c r="H112" s="696">
        <v>13201</v>
      </c>
      <c r="I112" s="696">
        <v>14236</v>
      </c>
      <c r="J112" s="696">
        <v>16001</v>
      </c>
      <c r="K112" s="696">
        <v>15094</v>
      </c>
      <c r="M112" s="688" t="s">
        <v>16</v>
      </c>
      <c r="N112" s="696"/>
      <c r="O112" s="696"/>
      <c r="P112" s="696">
        <f t="shared" si="35"/>
        <v>11443.666666666666</v>
      </c>
      <c r="Q112" s="696">
        <f t="shared" si="35"/>
        <v>11616.333333333334</v>
      </c>
      <c r="R112" s="696">
        <f t="shared" si="34"/>
        <v>11393.666666666666</v>
      </c>
      <c r="S112" s="696">
        <f t="shared" si="34"/>
        <v>11825.666666666666</v>
      </c>
      <c r="T112" s="696">
        <f t="shared" si="34"/>
        <v>12258.666666666666</v>
      </c>
      <c r="U112" s="696">
        <f t="shared" si="34"/>
        <v>13237.333333333334</v>
      </c>
      <c r="V112" s="696">
        <f t="shared" si="34"/>
        <v>14479.333333333334</v>
      </c>
      <c r="W112" s="696">
        <f t="shared" si="34"/>
        <v>15110.333333333334</v>
      </c>
    </row>
    <row r="113" spans="1:23" ht="16.5" customHeight="1">
      <c r="A113" s="688" t="s">
        <v>63</v>
      </c>
      <c r="B113" s="696">
        <v>6697</v>
      </c>
      <c r="C113" s="696">
        <v>6931</v>
      </c>
      <c r="D113" s="696">
        <v>7104</v>
      </c>
      <c r="E113" s="696">
        <v>6847</v>
      </c>
      <c r="F113" s="696">
        <v>6688</v>
      </c>
      <c r="G113" s="696">
        <v>6529</v>
      </c>
      <c r="H113" s="696">
        <v>6117</v>
      </c>
      <c r="I113" s="696">
        <v>6367</v>
      </c>
      <c r="J113" s="696">
        <v>7788</v>
      </c>
      <c r="K113" s="696">
        <v>7856</v>
      </c>
      <c r="M113" s="688" t="s">
        <v>63</v>
      </c>
      <c r="N113" s="696"/>
      <c r="O113" s="696"/>
      <c r="P113" s="696">
        <f t="shared" si="35"/>
        <v>6910.666666666667</v>
      </c>
      <c r="Q113" s="696">
        <f t="shared" si="35"/>
        <v>6960.666666666667</v>
      </c>
      <c r="R113" s="696">
        <f t="shared" si="34"/>
        <v>6879.666666666667</v>
      </c>
      <c r="S113" s="696">
        <f t="shared" si="34"/>
        <v>6688</v>
      </c>
      <c r="T113" s="696">
        <f t="shared" si="34"/>
        <v>6444.666666666667</v>
      </c>
      <c r="U113" s="696">
        <f t="shared" si="34"/>
        <v>6337.666666666667</v>
      </c>
      <c r="V113" s="696">
        <f t="shared" si="34"/>
        <v>6757.333333333333</v>
      </c>
      <c r="W113" s="696">
        <f t="shared" si="34"/>
        <v>7337</v>
      </c>
    </row>
    <row r="114" spans="1:23" ht="16.5" customHeight="1">
      <c r="A114" s="688" t="s">
        <v>24</v>
      </c>
      <c r="B114" s="696">
        <v>806</v>
      </c>
      <c r="C114" s="696">
        <v>873</v>
      </c>
      <c r="D114" s="696">
        <v>905</v>
      </c>
      <c r="E114" s="696">
        <v>917</v>
      </c>
      <c r="F114" s="696">
        <v>881</v>
      </c>
      <c r="G114" s="696">
        <v>889</v>
      </c>
      <c r="H114" s="696">
        <v>902</v>
      </c>
      <c r="I114" s="696">
        <v>856</v>
      </c>
      <c r="J114" s="696">
        <v>898</v>
      </c>
      <c r="K114" s="696">
        <v>1015</v>
      </c>
      <c r="M114" s="688" t="s">
        <v>24</v>
      </c>
      <c r="N114" s="696"/>
      <c r="O114" s="696"/>
      <c r="P114" s="696">
        <f t="shared" si="35"/>
        <v>861.33333333333337</v>
      </c>
      <c r="Q114" s="696">
        <f t="shared" si="35"/>
        <v>898.33333333333337</v>
      </c>
      <c r="R114" s="696">
        <f t="shared" si="34"/>
        <v>901</v>
      </c>
      <c r="S114" s="696">
        <f t="shared" si="34"/>
        <v>895.66666666666663</v>
      </c>
      <c r="T114" s="696">
        <f t="shared" si="34"/>
        <v>890.66666666666663</v>
      </c>
      <c r="U114" s="696">
        <f t="shared" si="34"/>
        <v>882.33333333333337</v>
      </c>
      <c r="V114" s="696">
        <f t="shared" si="34"/>
        <v>885.33333333333337</v>
      </c>
      <c r="W114" s="696">
        <f t="shared" si="34"/>
        <v>923</v>
      </c>
    </row>
    <row r="115" spans="1:23" ht="16.5" customHeight="1">
      <c r="A115" s="688" t="s">
        <v>737</v>
      </c>
      <c r="B115" s="696">
        <v>29785</v>
      </c>
      <c r="C115" s="696">
        <v>28759</v>
      </c>
      <c r="D115" s="696">
        <v>29228</v>
      </c>
      <c r="E115" s="696">
        <v>30682</v>
      </c>
      <c r="F115" s="696">
        <v>33217</v>
      </c>
      <c r="G115" s="696">
        <v>34271</v>
      </c>
      <c r="H115" s="696">
        <v>36040</v>
      </c>
      <c r="I115" s="696">
        <v>38081</v>
      </c>
      <c r="J115" s="696">
        <v>37338</v>
      </c>
      <c r="K115" s="696">
        <v>39181</v>
      </c>
      <c r="M115" s="688" t="s">
        <v>737</v>
      </c>
      <c r="N115" s="696"/>
      <c r="O115" s="696"/>
      <c r="P115" s="696">
        <f t="shared" si="35"/>
        <v>29257.333333333332</v>
      </c>
      <c r="Q115" s="696">
        <f t="shared" si="35"/>
        <v>29556.333333333332</v>
      </c>
      <c r="R115" s="696">
        <f t="shared" si="34"/>
        <v>31042.333333333332</v>
      </c>
      <c r="S115" s="696">
        <f t="shared" si="34"/>
        <v>32723.333333333332</v>
      </c>
      <c r="T115" s="696">
        <f t="shared" si="34"/>
        <v>34509.333333333336</v>
      </c>
      <c r="U115" s="696">
        <f t="shared" si="34"/>
        <v>36130.666666666664</v>
      </c>
      <c r="V115" s="696">
        <f t="shared" si="34"/>
        <v>37153</v>
      </c>
      <c r="W115" s="696">
        <f t="shared" si="34"/>
        <v>38200</v>
      </c>
    </row>
    <row r="116" spans="1:23" ht="16.5" customHeight="1">
      <c r="A116" s="688" t="s">
        <v>18</v>
      </c>
      <c r="B116" s="696">
        <v>35702</v>
      </c>
      <c r="C116" s="696">
        <v>36789</v>
      </c>
      <c r="D116" s="696">
        <v>37435</v>
      </c>
      <c r="E116" s="696">
        <v>39181</v>
      </c>
      <c r="F116" s="696">
        <v>40080</v>
      </c>
      <c r="G116" s="696">
        <v>39968</v>
      </c>
      <c r="H116" s="696">
        <v>41409</v>
      </c>
      <c r="I116" s="696">
        <v>42826</v>
      </c>
      <c r="J116" s="696">
        <v>44815</v>
      </c>
      <c r="K116" s="696">
        <v>45277</v>
      </c>
      <c r="M116" s="688" t="s">
        <v>18</v>
      </c>
      <c r="N116" s="696"/>
      <c r="O116" s="696"/>
      <c r="P116" s="696">
        <f t="shared" si="35"/>
        <v>36642</v>
      </c>
      <c r="Q116" s="696">
        <f t="shared" si="35"/>
        <v>37801.666666666664</v>
      </c>
      <c r="R116" s="696">
        <f t="shared" si="34"/>
        <v>38898.666666666664</v>
      </c>
      <c r="S116" s="696">
        <f t="shared" si="34"/>
        <v>39743</v>
      </c>
      <c r="T116" s="696">
        <f t="shared" si="34"/>
        <v>40485.666666666664</v>
      </c>
      <c r="U116" s="696">
        <f t="shared" si="34"/>
        <v>41401</v>
      </c>
      <c r="V116" s="696">
        <f t="shared" si="34"/>
        <v>43016.666666666664</v>
      </c>
      <c r="W116" s="696">
        <f t="shared" si="34"/>
        <v>44306</v>
      </c>
    </row>
    <row r="117" spans="1:23" ht="16.5" customHeight="1">
      <c r="A117" s="688" t="s">
        <v>20</v>
      </c>
      <c r="B117" s="696">
        <v>3979</v>
      </c>
      <c r="C117" s="696">
        <v>4314</v>
      </c>
      <c r="D117" s="696">
        <v>4077</v>
      </c>
      <c r="E117" s="696">
        <v>4511</v>
      </c>
      <c r="F117" s="696">
        <v>4582</v>
      </c>
      <c r="G117" s="696">
        <v>4407</v>
      </c>
      <c r="H117" s="696">
        <v>4323</v>
      </c>
      <c r="I117" s="696">
        <v>4187</v>
      </c>
      <c r="J117" s="696">
        <v>4338</v>
      </c>
      <c r="K117" s="696">
        <v>4674</v>
      </c>
      <c r="M117" s="688" t="s">
        <v>20</v>
      </c>
      <c r="N117" s="696"/>
      <c r="O117" s="696"/>
      <c r="P117" s="696">
        <f t="shared" si="35"/>
        <v>4123.333333333333</v>
      </c>
      <c r="Q117" s="696">
        <f t="shared" si="35"/>
        <v>4300.666666666667</v>
      </c>
      <c r="R117" s="696">
        <f t="shared" si="34"/>
        <v>4390</v>
      </c>
      <c r="S117" s="696">
        <f t="shared" si="34"/>
        <v>4500</v>
      </c>
      <c r="T117" s="696">
        <f t="shared" si="34"/>
        <v>4437.333333333333</v>
      </c>
      <c r="U117" s="696">
        <f t="shared" si="34"/>
        <v>4305.666666666667</v>
      </c>
      <c r="V117" s="696">
        <f t="shared" si="34"/>
        <v>4282.666666666667</v>
      </c>
      <c r="W117" s="696">
        <f t="shared" si="34"/>
        <v>4399.666666666667</v>
      </c>
    </row>
    <row r="118" spans="1:23" ht="16.5" customHeight="1">
      <c r="A118" s="688" t="s">
        <v>36</v>
      </c>
      <c r="B118" s="696">
        <v>40879</v>
      </c>
      <c r="C118" s="696">
        <v>40849</v>
      </c>
      <c r="D118" s="696">
        <v>41425</v>
      </c>
      <c r="E118" s="696">
        <v>40003</v>
      </c>
      <c r="F118" s="696">
        <v>40468</v>
      </c>
      <c r="G118" s="696">
        <v>39196</v>
      </c>
      <c r="H118" s="696">
        <v>38281</v>
      </c>
      <c r="I118" s="696">
        <v>37516</v>
      </c>
      <c r="J118" s="696">
        <v>35908</v>
      </c>
      <c r="K118" s="696">
        <v>37047</v>
      </c>
      <c r="M118" s="688" t="s">
        <v>36</v>
      </c>
      <c r="N118" s="696"/>
      <c r="O118" s="696"/>
      <c r="P118" s="696">
        <f t="shared" si="35"/>
        <v>41051</v>
      </c>
      <c r="Q118" s="696">
        <f t="shared" si="35"/>
        <v>40759</v>
      </c>
      <c r="R118" s="696">
        <f t="shared" si="34"/>
        <v>40632</v>
      </c>
      <c r="S118" s="696">
        <f t="shared" si="34"/>
        <v>39889</v>
      </c>
      <c r="T118" s="696">
        <f t="shared" si="34"/>
        <v>39315</v>
      </c>
      <c r="U118" s="696">
        <f t="shared" si="34"/>
        <v>38331</v>
      </c>
      <c r="V118" s="696">
        <f t="shared" si="34"/>
        <v>37235</v>
      </c>
      <c r="W118" s="696">
        <f t="shared" si="34"/>
        <v>36823.666666666664</v>
      </c>
    </row>
    <row r="119" spans="1:23" ht="16.5" customHeight="1">
      <c r="A119" s="688" t="s">
        <v>22</v>
      </c>
      <c r="B119" s="696">
        <v>227679</v>
      </c>
      <c r="C119" s="696">
        <v>234366</v>
      </c>
      <c r="D119" s="696">
        <v>243533</v>
      </c>
      <c r="E119" s="696">
        <v>249247</v>
      </c>
      <c r="F119" s="696">
        <v>258913</v>
      </c>
      <c r="G119" s="696">
        <v>266222</v>
      </c>
      <c r="H119" s="696">
        <v>267308</v>
      </c>
      <c r="I119" s="696">
        <v>277631</v>
      </c>
      <c r="J119" s="697" t="s">
        <v>101</v>
      </c>
      <c r="K119" s="697" t="s">
        <v>101</v>
      </c>
      <c r="M119" s="688" t="s">
        <v>22</v>
      </c>
      <c r="N119" s="696"/>
      <c r="O119" s="696"/>
      <c r="P119" s="696">
        <f t="shared" si="35"/>
        <v>235192.66666666666</v>
      </c>
      <c r="Q119" s="696">
        <f t="shared" si="35"/>
        <v>242382</v>
      </c>
      <c r="R119" s="696">
        <f t="shared" si="34"/>
        <v>250564.33333333334</v>
      </c>
      <c r="S119" s="696">
        <f t="shared" si="34"/>
        <v>258127.33333333334</v>
      </c>
      <c r="T119" s="696">
        <f t="shared" si="34"/>
        <v>264147.66666666669</v>
      </c>
      <c r="U119" s="696">
        <f t="shared" si="34"/>
        <v>270387</v>
      </c>
      <c r="V119" s="696">
        <f t="shared" si="34"/>
        <v>272469.5</v>
      </c>
      <c r="W119" s="696">
        <f t="shared" si="34"/>
        <v>277631</v>
      </c>
    </row>
    <row r="120" spans="1:23" ht="16.5" customHeight="1">
      <c r="A120" s="688" t="s">
        <v>109</v>
      </c>
      <c r="B120" s="696">
        <v>302641</v>
      </c>
      <c r="C120" s="696">
        <v>317307</v>
      </c>
      <c r="D120" s="696">
        <v>327996</v>
      </c>
      <c r="E120" s="696">
        <v>338689</v>
      </c>
      <c r="F120" s="696">
        <v>352419</v>
      </c>
      <c r="G120" s="696">
        <v>354463</v>
      </c>
      <c r="H120" s="696">
        <v>351923</v>
      </c>
      <c r="I120" s="696">
        <v>387982</v>
      </c>
      <c r="J120" s="696">
        <v>399605</v>
      </c>
      <c r="K120" s="696">
        <v>413542</v>
      </c>
      <c r="M120" s="688" t="s">
        <v>109</v>
      </c>
      <c r="N120" s="696"/>
      <c r="O120" s="696"/>
      <c r="P120" s="696">
        <f t="shared" si="35"/>
        <v>315981.33333333331</v>
      </c>
      <c r="Q120" s="696">
        <f t="shared" si="35"/>
        <v>327997.33333333331</v>
      </c>
      <c r="R120" s="696">
        <f t="shared" si="34"/>
        <v>339701.33333333331</v>
      </c>
      <c r="S120" s="696">
        <f t="shared" si="34"/>
        <v>348523.66666666669</v>
      </c>
      <c r="T120" s="696">
        <f t="shared" si="34"/>
        <v>352935</v>
      </c>
      <c r="U120" s="696">
        <f t="shared" si="34"/>
        <v>364789.33333333331</v>
      </c>
      <c r="V120" s="696">
        <f t="shared" si="34"/>
        <v>379836.66666666669</v>
      </c>
      <c r="W120" s="696">
        <f t="shared" si="34"/>
        <v>400376.33333333331</v>
      </c>
    </row>
    <row r="121" spans="1:23" ht="16.5" customHeight="1">
      <c r="A121" s="688" t="s">
        <v>42</v>
      </c>
      <c r="B121" s="697" t="s">
        <v>101</v>
      </c>
      <c r="C121" s="697" t="s">
        <v>101</v>
      </c>
      <c r="D121" s="697" t="s">
        <v>101</v>
      </c>
      <c r="E121" s="696">
        <v>24674</v>
      </c>
      <c r="F121" s="696">
        <v>24800</v>
      </c>
      <c r="G121" s="696">
        <v>29228</v>
      </c>
      <c r="H121" s="696">
        <v>29877</v>
      </c>
      <c r="I121" s="696">
        <v>34708</v>
      </c>
      <c r="J121" s="696">
        <v>29403</v>
      </c>
      <c r="K121" s="696">
        <v>35185</v>
      </c>
      <c r="M121" s="688" t="s">
        <v>42</v>
      </c>
      <c r="N121" s="697"/>
      <c r="O121" s="697"/>
      <c r="P121" s="696"/>
      <c r="Q121" s="696">
        <f t="shared" si="35"/>
        <v>24674</v>
      </c>
      <c r="R121" s="696">
        <f t="shared" si="34"/>
        <v>24737</v>
      </c>
      <c r="S121" s="696">
        <f t="shared" si="34"/>
        <v>26234</v>
      </c>
      <c r="T121" s="696">
        <f t="shared" si="34"/>
        <v>27968.333333333332</v>
      </c>
      <c r="U121" s="696">
        <f t="shared" si="34"/>
        <v>31271</v>
      </c>
      <c r="V121" s="696">
        <f t="shared" si="34"/>
        <v>31329.333333333332</v>
      </c>
      <c r="W121" s="696">
        <f t="shared" si="34"/>
        <v>33098.666666666664</v>
      </c>
    </row>
    <row r="122" spans="1:23" ht="16.5" customHeight="1">
      <c r="A122" s="688" t="s">
        <v>28</v>
      </c>
      <c r="B122" s="696">
        <v>18504</v>
      </c>
      <c r="C122" s="696">
        <v>20064</v>
      </c>
      <c r="D122" s="696">
        <v>21342</v>
      </c>
      <c r="E122" s="696">
        <v>23019</v>
      </c>
      <c r="F122" s="696">
        <v>23837</v>
      </c>
      <c r="G122" s="696">
        <v>25038</v>
      </c>
      <c r="H122" s="696">
        <v>26213</v>
      </c>
      <c r="I122" s="696">
        <v>25316</v>
      </c>
      <c r="J122" s="696">
        <v>25804</v>
      </c>
      <c r="K122" s="696">
        <v>28426</v>
      </c>
      <c r="M122" s="688" t="s">
        <v>28</v>
      </c>
      <c r="N122" s="696"/>
      <c r="O122" s="696"/>
      <c r="P122" s="696">
        <f t="shared" si="35"/>
        <v>19970</v>
      </c>
      <c r="Q122" s="696">
        <f t="shared" si="35"/>
        <v>21475</v>
      </c>
      <c r="R122" s="696">
        <f t="shared" si="34"/>
        <v>22732.666666666668</v>
      </c>
      <c r="S122" s="696">
        <f t="shared" si="34"/>
        <v>23964.666666666668</v>
      </c>
      <c r="T122" s="696">
        <f t="shared" si="34"/>
        <v>25029.333333333332</v>
      </c>
      <c r="U122" s="696">
        <f t="shared" si="34"/>
        <v>25522.333333333332</v>
      </c>
      <c r="V122" s="696">
        <f t="shared" si="34"/>
        <v>25777.666666666668</v>
      </c>
      <c r="W122" s="696">
        <f t="shared" si="34"/>
        <v>26515.333333333332</v>
      </c>
    </row>
    <row r="123" spans="1:23" ht="16.5" customHeight="1">
      <c r="A123" s="688" t="s">
        <v>44</v>
      </c>
      <c r="B123" s="696">
        <v>14502</v>
      </c>
      <c r="C123" s="696">
        <v>14189</v>
      </c>
      <c r="D123" s="696">
        <v>14176</v>
      </c>
      <c r="E123" s="696">
        <v>15269</v>
      </c>
      <c r="F123" s="696">
        <v>22368</v>
      </c>
      <c r="G123" s="696">
        <v>23707</v>
      </c>
      <c r="H123" s="696">
        <v>24543</v>
      </c>
      <c r="I123" s="696">
        <v>22227</v>
      </c>
      <c r="J123" s="696">
        <v>19727</v>
      </c>
      <c r="K123" s="696">
        <v>20421</v>
      </c>
      <c r="M123" s="688" t="s">
        <v>44</v>
      </c>
      <c r="N123" s="696"/>
      <c r="O123" s="696"/>
      <c r="P123" s="696">
        <f t="shared" si="35"/>
        <v>14289</v>
      </c>
      <c r="Q123" s="696">
        <f t="shared" si="35"/>
        <v>14544.666666666666</v>
      </c>
      <c r="R123" s="696">
        <f t="shared" si="34"/>
        <v>17271</v>
      </c>
      <c r="S123" s="696">
        <f t="shared" si="34"/>
        <v>20448</v>
      </c>
      <c r="T123" s="696">
        <f t="shared" si="34"/>
        <v>23539.333333333332</v>
      </c>
      <c r="U123" s="696">
        <f t="shared" si="34"/>
        <v>23492.333333333332</v>
      </c>
      <c r="V123" s="696">
        <f t="shared" si="34"/>
        <v>22165.666666666668</v>
      </c>
      <c r="W123" s="696">
        <f t="shared" si="34"/>
        <v>20791.666666666668</v>
      </c>
    </row>
    <row r="124" spans="1:23" ht="16.5" customHeight="1">
      <c r="A124" s="688" t="s">
        <v>23</v>
      </c>
      <c r="B124" s="696">
        <v>95766</v>
      </c>
      <c r="C124" s="696">
        <v>101840</v>
      </c>
      <c r="D124" s="696">
        <v>103424</v>
      </c>
      <c r="E124" s="696">
        <v>106151</v>
      </c>
      <c r="F124" s="696">
        <v>110695</v>
      </c>
      <c r="G124" s="696">
        <v>116163</v>
      </c>
      <c r="H124" s="696">
        <v>118183</v>
      </c>
      <c r="I124" s="696">
        <v>125875</v>
      </c>
      <c r="J124" s="696">
        <v>133706</v>
      </c>
      <c r="K124" s="696">
        <v>136204</v>
      </c>
      <c r="M124" s="688" t="s">
        <v>23</v>
      </c>
      <c r="N124" s="696"/>
      <c r="O124" s="696"/>
      <c r="P124" s="696">
        <f t="shared" si="35"/>
        <v>100343.33333333333</v>
      </c>
      <c r="Q124" s="696">
        <f t="shared" si="35"/>
        <v>103805</v>
      </c>
      <c r="R124" s="696">
        <f t="shared" si="34"/>
        <v>106756.66666666667</v>
      </c>
      <c r="S124" s="696">
        <f t="shared" si="34"/>
        <v>111003</v>
      </c>
      <c r="T124" s="696">
        <f t="shared" si="34"/>
        <v>115013.66666666667</v>
      </c>
      <c r="U124" s="696">
        <f t="shared" si="34"/>
        <v>120073.66666666667</v>
      </c>
      <c r="V124" s="696">
        <f t="shared" si="34"/>
        <v>125921.33333333333</v>
      </c>
      <c r="W124" s="696">
        <f t="shared" si="34"/>
        <v>131928.33333333334</v>
      </c>
    </row>
    <row r="125" spans="1:23" ht="16.5" customHeight="1">
      <c r="A125" s="688" t="s">
        <v>25</v>
      </c>
      <c r="B125" s="696">
        <v>4370</v>
      </c>
      <c r="C125" s="696">
        <v>3621</v>
      </c>
      <c r="D125" s="696">
        <v>3896</v>
      </c>
      <c r="E125" s="696">
        <v>3947</v>
      </c>
      <c r="F125" s="696">
        <v>3904</v>
      </c>
      <c r="G125" s="696">
        <v>3625</v>
      </c>
      <c r="H125" s="696">
        <v>3748</v>
      </c>
      <c r="I125" s="696">
        <v>3613</v>
      </c>
      <c r="J125" s="696">
        <v>3152</v>
      </c>
      <c r="K125" s="696">
        <v>3482</v>
      </c>
      <c r="M125" s="688" t="s">
        <v>25</v>
      </c>
      <c r="N125" s="696"/>
      <c r="O125" s="696"/>
      <c r="P125" s="696">
        <f t="shared" si="35"/>
        <v>3962.3333333333335</v>
      </c>
      <c r="Q125" s="696">
        <f t="shared" si="35"/>
        <v>3821.3333333333335</v>
      </c>
      <c r="R125" s="696">
        <f t="shared" si="34"/>
        <v>3915.6666666666665</v>
      </c>
      <c r="S125" s="696">
        <f t="shared" si="34"/>
        <v>3825.3333333333335</v>
      </c>
      <c r="T125" s="696">
        <f t="shared" si="34"/>
        <v>3759</v>
      </c>
      <c r="U125" s="696">
        <f t="shared" si="34"/>
        <v>3662</v>
      </c>
      <c r="V125" s="696">
        <f t="shared" si="34"/>
        <v>3504.3333333333335</v>
      </c>
      <c r="W125" s="696">
        <f t="shared" si="34"/>
        <v>3415.6666666666665</v>
      </c>
    </row>
    <row r="126" spans="1:23" ht="16.5" customHeight="1">
      <c r="A126" s="688" t="s">
        <v>26</v>
      </c>
      <c r="B126" s="696">
        <v>8433</v>
      </c>
      <c r="C126" s="696">
        <v>8490</v>
      </c>
      <c r="D126" s="696">
        <v>8599</v>
      </c>
      <c r="E126" s="696">
        <v>8390</v>
      </c>
      <c r="F126" s="696">
        <v>8023</v>
      </c>
      <c r="G126" s="696">
        <v>8557</v>
      </c>
      <c r="H126" s="696">
        <v>9075</v>
      </c>
      <c r="I126" s="696">
        <v>8167</v>
      </c>
      <c r="J126" s="696">
        <v>8525</v>
      </c>
      <c r="K126" s="696">
        <v>8691</v>
      </c>
      <c r="M126" s="688" t="s">
        <v>26</v>
      </c>
      <c r="N126" s="696"/>
      <c r="O126" s="696"/>
      <c r="P126" s="696">
        <f t="shared" si="35"/>
        <v>8507.3333333333339</v>
      </c>
      <c r="Q126" s="696">
        <f t="shared" si="35"/>
        <v>8493</v>
      </c>
      <c r="R126" s="696">
        <f t="shared" si="35"/>
        <v>8337.3333333333339</v>
      </c>
      <c r="S126" s="696">
        <f t="shared" si="35"/>
        <v>8323.3333333333339</v>
      </c>
      <c r="T126" s="696">
        <f t="shared" si="35"/>
        <v>8551.6666666666661</v>
      </c>
      <c r="U126" s="696">
        <f t="shared" si="35"/>
        <v>8599.6666666666661</v>
      </c>
      <c r="V126" s="696">
        <f t="shared" si="35"/>
        <v>8589</v>
      </c>
      <c r="W126" s="696">
        <f t="shared" si="35"/>
        <v>8461</v>
      </c>
    </row>
    <row r="127" spans="1:23" ht="16.5" customHeight="1">
      <c r="A127" s="688" t="s">
        <v>27</v>
      </c>
      <c r="B127" s="696">
        <v>2288</v>
      </c>
      <c r="C127" s="696">
        <v>2396</v>
      </c>
      <c r="D127" s="696">
        <v>2613</v>
      </c>
      <c r="E127" s="696">
        <v>2831</v>
      </c>
      <c r="F127" s="696">
        <v>2310</v>
      </c>
      <c r="G127" s="696">
        <v>2503</v>
      </c>
      <c r="H127" s="696">
        <v>2629</v>
      </c>
      <c r="I127" s="696">
        <v>2539</v>
      </c>
      <c r="J127" s="696">
        <v>2505</v>
      </c>
      <c r="K127" s="696">
        <v>2732</v>
      </c>
      <c r="M127" s="688" t="s">
        <v>27</v>
      </c>
      <c r="N127" s="696"/>
      <c r="O127" s="696"/>
      <c r="P127" s="696">
        <f t="shared" si="35"/>
        <v>2432.3333333333335</v>
      </c>
      <c r="Q127" s="696">
        <f t="shared" si="35"/>
        <v>2613.3333333333335</v>
      </c>
      <c r="R127" s="696">
        <f t="shared" si="35"/>
        <v>2584.6666666666665</v>
      </c>
      <c r="S127" s="696">
        <f t="shared" si="35"/>
        <v>2548</v>
      </c>
      <c r="T127" s="696">
        <f t="shared" si="35"/>
        <v>2480.6666666666665</v>
      </c>
      <c r="U127" s="696">
        <f t="shared" si="35"/>
        <v>2557</v>
      </c>
      <c r="V127" s="696">
        <f t="shared" si="35"/>
        <v>2557.6666666666665</v>
      </c>
      <c r="W127" s="696">
        <f t="shared" si="35"/>
        <v>2592</v>
      </c>
    </row>
    <row r="128" spans="1:23" ht="16.5" customHeight="1">
      <c r="A128" s="688" t="s">
        <v>29</v>
      </c>
      <c r="B128" s="696">
        <v>541</v>
      </c>
      <c r="C128" s="696">
        <v>494</v>
      </c>
      <c r="D128" s="696">
        <v>587</v>
      </c>
      <c r="E128" s="696">
        <v>746</v>
      </c>
      <c r="F128" s="696">
        <v>838</v>
      </c>
      <c r="G128" s="696">
        <v>804</v>
      </c>
      <c r="H128" s="696">
        <v>788</v>
      </c>
      <c r="I128" s="696">
        <v>820</v>
      </c>
      <c r="J128" s="696">
        <v>896</v>
      </c>
      <c r="K128" s="696">
        <v>894</v>
      </c>
      <c r="M128" s="688" t="s">
        <v>29</v>
      </c>
      <c r="N128" s="696"/>
      <c r="O128" s="696"/>
      <c r="P128" s="696">
        <f t="shared" si="35"/>
        <v>540.66666666666663</v>
      </c>
      <c r="Q128" s="696">
        <f t="shared" si="35"/>
        <v>609</v>
      </c>
      <c r="R128" s="696">
        <f t="shared" si="35"/>
        <v>723.66666666666663</v>
      </c>
      <c r="S128" s="696">
        <f t="shared" si="35"/>
        <v>796</v>
      </c>
      <c r="T128" s="696">
        <f t="shared" si="35"/>
        <v>810</v>
      </c>
      <c r="U128" s="696">
        <f t="shared" si="35"/>
        <v>804</v>
      </c>
      <c r="V128" s="696">
        <f t="shared" si="35"/>
        <v>834.66666666666663</v>
      </c>
      <c r="W128" s="696">
        <f t="shared" si="35"/>
        <v>870</v>
      </c>
    </row>
    <row r="129" spans="1:23" ht="16.5" customHeight="1">
      <c r="A129" s="688" t="s">
        <v>30</v>
      </c>
      <c r="B129" s="696">
        <v>50727</v>
      </c>
      <c r="C129" s="696">
        <v>46958</v>
      </c>
      <c r="D129" s="696">
        <v>53703</v>
      </c>
      <c r="E129" s="696">
        <v>61335</v>
      </c>
      <c r="F129" s="696">
        <v>73235</v>
      </c>
      <c r="G129" s="696">
        <v>76670</v>
      </c>
      <c r="H129" s="696">
        <v>76229</v>
      </c>
      <c r="I129" s="696">
        <v>79155</v>
      </c>
      <c r="J129" s="696">
        <v>81117</v>
      </c>
      <c r="K129" s="696">
        <v>85300</v>
      </c>
      <c r="M129" s="688" t="s">
        <v>30</v>
      </c>
      <c r="N129" s="696"/>
      <c r="O129" s="696"/>
      <c r="P129" s="696">
        <f t="shared" si="35"/>
        <v>50462.666666666664</v>
      </c>
      <c r="Q129" s="696">
        <f t="shared" si="35"/>
        <v>53998.666666666664</v>
      </c>
      <c r="R129" s="696">
        <f t="shared" si="35"/>
        <v>62757.666666666664</v>
      </c>
      <c r="S129" s="696">
        <f t="shared" si="35"/>
        <v>70413.333333333328</v>
      </c>
      <c r="T129" s="696">
        <f t="shared" si="35"/>
        <v>75378</v>
      </c>
      <c r="U129" s="696">
        <f t="shared" si="35"/>
        <v>77351.333333333328</v>
      </c>
      <c r="V129" s="696">
        <f t="shared" si="35"/>
        <v>78833.666666666672</v>
      </c>
      <c r="W129" s="696">
        <f t="shared" si="35"/>
        <v>81857.333333333328</v>
      </c>
    </row>
    <row r="130" spans="1:23" ht="16.5" customHeight="1">
      <c r="A130" s="688" t="s">
        <v>32</v>
      </c>
      <c r="B130" s="696">
        <v>61805</v>
      </c>
      <c r="C130" s="696">
        <v>61105</v>
      </c>
      <c r="D130" s="696">
        <v>64511</v>
      </c>
      <c r="E130" s="696">
        <v>64133</v>
      </c>
      <c r="F130" s="696">
        <v>67001</v>
      </c>
      <c r="G130" s="696">
        <v>71472</v>
      </c>
      <c r="H130" s="696">
        <v>78622</v>
      </c>
      <c r="I130" s="696">
        <v>82594</v>
      </c>
      <c r="J130" s="696">
        <v>88165</v>
      </c>
      <c r="K130" s="696">
        <v>96497</v>
      </c>
      <c r="M130" s="688" t="s">
        <v>32</v>
      </c>
      <c r="N130" s="696"/>
      <c r="O130" s="696"/>
      <c r="P130" s="696">
        <f t="shared" si="35"/>
        <v>62473.666666666664</v>
      </c>
      <c r="Q130" s="696">
        <f t="shared" si="35"/>
        <v>63249.666666666664</v>
      </c>
      <c r="R130" s="696">
        <f t="shared" si="35"/>
        <v>65215</v>
      </c>
      <c r="S130" s="696">
        <f t="shared" si="35"/>
        <v>67535.333333333328</v>
      </c>
      <c r="T130" s="696">
        <f t="shared" si="35"/>
        <v>72365</v>
      </c>
      <c r="U130" s="696">
        <f t="shared" si="35"/>
        <v>77562.666666666672</v>
      </c>
      <c r="V130" s="696">
        <f t="shared" si="35"/>
        <v>83127</v>
      </c>
      <c r="W130" s="696">
        <f t="shared" si="35"/>
        <v>89085.333333333328</v>
      </c>
    </row>
    <row r="131" spans="1:23" ht="16.5" customHeight="1">
      <c r="A131" s="688" t="s">
        <v>50</v>
      </c>
      <c r="B131" s="696">
        <v>40408</v>
      </c>
      <c r="C131" s="696">
        <v>39834</v>
      </c>
      <c r="D131" s="696">
        <v>41523</v>
      </c>
      <c r="E131" s="696">
        <v>44056</v>
      </c>
      <c r="F131" s="696">
        <v>42498</v>
      </c>
      <c r="G131" s="696">
        <v>37813</v>
      </c>
      <c r="H131" s="696">
        <v>38155</v>
      </c>
      <c r="I131" s="696">
        <v>38672</v>
      </c>
      <c r="J131" s="696">
        <v>41349</v>
      </c>
      <c r="K131" s="696">
        <v>44322</v>
      </c>
      <c r="M131" s="688" t="s">
        <v>50</v>
      </c>
      <c r="N131" s="696"/>
      <c r="O131" s="696"/>
      <c r="P131" s="696">
        <f t="shared" si="35"/>
        <v>40588.333333333336</v>
      </c>
      <c r="Q131" s="696">
        <f t="shared" si="35"/>
        <v>41804.333333333336</v>
      </c>
      <c r="R131" s="696">
        <f t="shared" si="35"/>
        <v>42692.333333333336</v>
      </c>
      <c r="S131" s="696">
        <f t="shared" si="35"/>
        <v>41455.666666666664</v>
      </c>
      <c r="T131" s="696">
        <f t="shared" si="35"/>
        <v>39488.666666666664</v>
      </c>
      <c r="U131" s="696">
        <f t="shared" si="35"/>
        <v>38213.333333333336</v>
      </c>
      <c r="V131" s="696">
        <f t="shared" si="35"/>
        <v>39392</v>
      </c>
      <c r="W131" s="696">
        <f t="shared" si="35"/>
        <v>41447.666666666664</v>
      </c>
    </row>
    <row r="132" spans="1:23" ht="16.5" customHeight="1">
      <c r="A132" s="688" t="s">
        <v>33</v>
      </c>
      <c r="B132" s="696">
        <v>19394</v>
      </c>
      <c r="C132" s="696">
        <v>19271</v>
      </c>
      <c r="D132" s="696">
        <v>19780</v>
      </c>
      <c r="E132" s="696">
        <v>16080</v>
      </c>
      <c r="F132" s="696">
        <v>18016</v>
      </c>
      <c r="G132" s="696">
        <v>18576</v>
      </c>
      <c r="H132" s="696">
        <v>18109</v>
      </c>
      <c r="I132" s="696">
        <v>17459</v>
      </c>
      <c r="J132" s="696">
        <v>18046</v>
      </c>
      <c r="K132" s="696">
        <v>17518</v>
      </c>
      <c r="M132" s="688" t="s">
        <v>33</v>
      </c>
      <c r="N132" s="696"/>
      <c r="O132" s="696"/>
      <c r="P132" s="696">
        <f t="shared" si="35"/>
        <v>19481.666666666668</v>
      </c>
      <c r="Q132" s="696">
        <f t="shared" si="35"/>
        <v>18377</v>
      </c>
      <c r="R132" s="696">
        <f t="shared" si="35"/>
        <v>17958.666666666668</v>
      </c>
      <c r="S132" s="696">
        <f t="shared" si="35"/>
        <v>17557.333333333332</v>
      </c>
      <c r="T132" s="696">
        <f t="shared" si="35"/>
        <v>18233.666666666668</v>
      </c>
      <c r="U132" s="696">
        <f t="shared" si="35"/>
        <v>18048</v>
      </c>
      <c r="V132" s="696">
        <f t="shared" si="35"/>
        <v>17871.333333333332</v>
      </c>
      <c r="W132" s="696">
        <f t="shared" si="35"/>
        <v>17674.333333333332</v>
      </c>
    </row>
    <row r="133" spans="1:23" ht="16.5" customHeight="1">
      <c r="A133" s="688" t="s">
        <v>35</v>
      </c>
      <c r="B133" s="1038">
        <v>12587</v>
      </c>
      <c r="C133" s="1038">
        <v>13290</v>
      </c>
      <c r="D133" s="1038">
        <v>15183</v>
      </c>
      <c r="E133" s="1038">
        <v>15326</v>
      </c>
      <c r="F133" s="1038">
        <v>15271</v>
      </c>
      <c r="G133" s="1038">
        <v>14727</v>
      </c>
      <c r="H133" s="1038">
        <v>14742</v>
      </c>
      <c r="I133" s="1038">
        <v>14406</v>
      </c>
      <c r="J133" s="1038">
        <v>14149</v>
      </c>
      <c r="K133" s="1038">
        <v>15226</v>
      </c>
      <c r="M133" s="688" t="s">
        <v>35</v>
      </c>
      <c r="N133" s="1038"/>
      <c r="O133" s="1038"/>
      <c r="P133" s="1038">
        <f t="shared" si="35"/>
        <v>13686.666666666666</v>
      </c>
      <c r="Q133" s="1038">
        <f>AVERAGE(C133:E133)</f>
        <v>14599.666666666666</v>
      </c>
      <c r="R133" s="1038">
        <f t="shared" si="35"/>
        <v>15260</v>
      </c>
      <c r="S133" s="1038">
        <f t="shared" si="35"/>
        <v>15108</v>
      </c>
      <c r="T133" s="1038">
        <f t="shared" si="35"/>
        <v>14913.333333333334</v>
      </c>
      <c r="U133" s="1038">
        <f t="shared" si="35"/>
        <v>14625</v>
      </c>
      <c r="V133" s="1038">
        <f t="shared" si="35"/>
        <v>14432.333333333334</v>
      </c>
      <c r="W133" s="1038">
        <f t="shared" si="35"/>
        <v>14593.666666666666</v>
      </c>
    </row>
    <row r="134" spans="1:23" ht="16.5" customHeight="1">
      <c r="A134" s="688" t="s">
        <v>34</v>
      </c>
      <c r="B134" s="696">
        <v>7032</v>
      </c>
      <c r="C134" s="696">
        <v>7446</v>
      </c>
      <c r="D134" s="696">
        <v>7703</v>
      </c>
      <c r="E134" s="696">
        <v>8774</v>
      </c>
      <c r="F134" s="696">
        <v>8884</v>
      </c>
      <c r="G134" s="696">
        <v>8707</v>
      </c>
      <c r="H134" s="696">
        <v>8574</v>
      </c>
      <c r="I134" s="696">
        <v>7900</v>
      </c>
      <c r="J134" s="696">
        <v>8119</v>
      </c>
      <c r="K134" s="696">
        <v>9293</v>
      </c>
      <c r="M134" s="688" t="s">
        <v>34</v>
      </c>
      <c r="N134" s="696"/>
      <c r="O134" s="696"/>
      <c r="P134" s="696">
        <f t="shared" si="35"/>
        <v>7393.666666666667</v>
      </c>
      <c r="Q134" s="696">
        <f t="shared" si="35"/>
        <v>7974.333333333333</v>
      </c>
      <c r="R134" s="696">
        <f t="shared" si="35"/>
        <v>8453.6666666666661</v>
      </c>
      <c r="S134" s="696">
        <f t="shared" si="35"/>
        <v>8788.3333333333339</v>
      </c>
      <c r="T134" s="696">
        <f t="shared" si="35"/>
        <v>8721.6666666666661</v>
      </c>
      <c r="U134" s="696">
        <f t="shared" si="35"/>
        <v>8393.6666666666661</v>
      </c>
      <c r="V134" s="696">
        <f t="shared" si="35"/>
        <v>8197.6666666666661</v>
      </c>
      <c r="W134" s="696">
        <f t="shared" si="35"/>
        <v>8437.3333333333339</v>
      </c>
    </row>
    <row r="135" spans="1:23" ht="16.5" customHeight="1">
      <c r="A135" s="688" t="s">
        <v>21</v>
      </c>
      <c r="B135" s="696">
        <v>130986</v>
      </c>
      <c r="C135" s="696">
        <v>133803</v>
      </c>
      <c r="D135" s="696">
        <v>134653</v>
      </c>
      <c r="E135" s="696">
        <v>130235</v>
      </c>
      <c r="F135" s="696">
        <v>126778</v>
      </c>
      <c r="G135" s="696">
        <v>123225</v>
      </c>
      <c r="H135" s="696">
        <v>122235</v>
      </c>
      <c r="I135" s="696">
        <v>122437</v>
      </c>
      <c r="J135" s="696">
        <v>126633</v>
      </c>
      <c r="K135" s="696">
        <v>133195</v>
      </c>
      <c r="M135" s="688" t="s">
        <v>21</v>
      </c>
      <c r="N135" s="696"/>
      <c r="O135" s="696"/>
      <c r="P135" s="696">
        <f t="shared" si="35"/>
        <v>133147.33333333334</v>
      </c>
      <c r="Q135" s="696">
        <f t="shared" si="35"/>
        <v>132897</v>
      </c>
      <c r="R135" s="696">
        <f t="shared" si="35"/>
        <v>130555.33333333333</v>
      </c>
      <c r="S135" s="696">
        <f t="shared" si="35"/>
        <v>126746</v>
      </c>
      <c r="T135" s="696">
        <f t="shared" si="35"/>
        <v>124079.33333333333</v>
      </c>
      <c r="U135" s="696">
        <f t="shared" si="35"/>
        <v>122632.33333333333</v>
      </c>
      <c r="V135" s="696">
        <f t="shared" si="35"/>
        <v>123768.33333333333</v>
      </c>
      <c r="W135" s="696">
        <f t="shared" si="35"/>
        <v>127421.66666666667</v>
      </c>
    </row>
    <row r="136" spans="1:23" ht="16.5" customHeight="1">
      <c r="A136" s="688" t="s">
        <v>37</v>
      </c>
      <c r="B136" s="696">
        <v>50220</v>
      </c>
      <c r="C136" s="696">
        <v>47308</v>
      </c>
      <c r="D136" s="696">
        <v>49312</v>
      </c>
      <c r="E136" s="696">
        <v>48702</v>
      </c>
      <c r="F136" s="696">
        <v>49280</v>
      </c>
      <c r="G136" s="696">
        <v>64194</v>
      </c>
      <c r="H136" s="696">
        <v>66643</v>
      </c>
      <c r="I136" s="696">
        <v>66734</v>
      </c>
      <c r="J136" s="696">
        <v>70372</v>
      </c>
      <c r="K136" s="696">
        <v>75247</v>
      </c>
      <c r="M136" s="688" t="s">
        <v>37</v>
      </c>
      <c r="N136" s="696"/>
      <c r="O136" s="696"/>
      <c r="P136" s="696">
        <f t="shared" si="35"/>
        <v>48946.666666666664</v>
      </c>
      <c r="Q136" s="696">
        <f t="shared" si="35"/>
        <v>48440.666666666664</v>
      </c>
      <c r="R136" s="696">
        <f t="shared" si="35"/>
        <v>49098</v>
      </c>
      <c r="S136" s="696">
        <f t="shared" si="35"/>
        <v>54058.666666666664</v>
      </c>
      <c r="T136" s="696">
        <f t="shared" si="35"/>
        <v>60039</v>
      </c>
      <c r="U136" s="696">
        <f t="shared" si="35"/>
        <v>65857</v>
      </c>
      <c r="V136" s="696">
        <f t="shared" si="35"/>
        <v>67916.333333333328</v>
      </c>
      <c r="W136" s="696">
        <f t="shared" si="35"/>
        <v>70784.333333333328</v>
      </c>
    </row>
    <row r="137" spans="1:23" ht="16.5" customHeight="1">
      <c r="A137" s="688" t="s">
        <v>54</v>
      </c>
      <c r="B137" s="696">
        <v>251932</v>
      </c>
      <c r="C137" s="696">
        <v>256124</v>
      </c>
      <c r="D137" s="696">
        <v>256585</v>
      </c>
      <c r="E137" s="696">
        <v>251358</v>
      </c>
      <c r="F137" s="696">
        <v>256156</v>
      </c>
      <c r="G137" s="696">
        <v>267699</v>
      </c>
      <c r="H137" s="696">
        <v>276584</v>
      </c>
      <c r="I137" s="696">
        <v>284483</v>
      </c>
      <c r="J137" s="696">
        <v>288922</v>
      </c>
      <c r="K137" s="696">
        <v>289674</v>
      </c>
      <c r="M137" s="688" t="s">
        <v>54</v>
      </c>
      <c r="N137" s="696"/>
      <c r="O137" s="696"/>
      <c r="P137" s="696">
        <f t="shared" si="35"/>
        <v>254880.33333333334</v>
      </c>
      <c r="Q137" s="696">
        <f t="shared" si="35"/>
        <v>254689</v>
      </c>
      <c r="R137" s="696">
        <f t="shared" si="35"/>
        <v>254699.66666666666</v>
      </c>
      <c r="S137" s="696">
        <f t="shared" si="35"/>
        <v>258404.33333333334</v>
      </c>
      <c r="T137" s="696">
        <f t="shared" si="35"/>
        <v>266813</v>
      </c>
      <c r="U137" s="696">
        <f t="shared" si="35"/>
        <v>276255.33333333331</v>
      </c>
      <c r="V137" s="696">
        <f t="shared" si="35"/>
        <v>283329.66666666669</v>
      </c>
      <c r="W137" s="696">
        <f t="shared" si="35"/>
        <v>287693</v>
      </c>
    </row>
    <row r="138" spans="1:23" ht="16.5" customHeight="1">
      <c r="A138" s="698" t="s">
        <v>489</v>
      </c>
      <c r="B138" s="699">
        <f t="shared" ref="B138:K138" si="36">SUM(B110:B137)</f>
        <v>1500329</v>
      </c>
      <c r="C138" s="699">
        <f t="shared" si="36"/>
        <v>1531278</v>
      </c>
      <c r="D138" s="699">
        <f t="shared" si="36"/>
        <v>1577685</v>
      </c>
      <c r="E138" s="699">
        <f t="shared" si="36"/>
        <v>1626805</v>
      </c>
      <c r="F138" s="699">
        <f t="shared" si="36"/>
        <v>1687740</v>
      </c>
      <c r="G138" s="699">
        <f t="shared" si="36"/>
        <v>1737709</v>
      </c>
      <c r="H138" s="699">
        <f t="shared" si="36"/>
        <v>1768078</v>
      </c>
      <c r="I138" s="699">
        <f t="shared" si="36"/>
        <v>1843527</v>
      </c>
      <c r="J138" s="699">
        <f t="shared" si="36"/>
        <v>1607260</v>
      </c>
      <c r="K138" s="699">
        <f t="shared" si="36"/>
        <v>1669579</v>
      </c>
      <c r="M138" s="698" t="s">
        <v>489</v>
      </c>
      <c r="N138" s="699"/>
      <c r="O138" s="699"/>
      <c r="P138" s="699">
        <f>SUM(P110:P137)</f>
        <v>1536430.666666667</v>
      </c>
      <c r="Q138" s="699">
        <f t="shared" ref="Q138:W138" si="37">SUM(Q110:Q137)</f>
        <v>1595038.6666666667</v>
      </c>
      <c r="R138" s="699">
        <f t="shared" si="37"/>
        <v>1638989</v>
      </c>
      <c r="S138" s="699">
        <f t="shared" si="37"/>
        <v>1684084.6666666665</v>
      </c>
      <c r="T138" s="699">
        <f t="shared" si="37"/>
        <v>1731175.6666666667</v>
      </c>
      <c r="U138" s="699">
        <f t="shared" si="37"/>
        <v>1783104.6666666667</v>
      </c>
      <c r="V138" s="699">
        <f t="shared" si="37"/>
        <v>1830444.8333333333</v>
      </c>
      <c r="W138" s="699">
        <f t="shared" si="37"/>
        <v>1891875.9999999998</v>
      </c>
    </row>
  </sheetData>
  <sortState ref="A116:K143">
    <sortCondition ref="A118"/>
  </sortState>
  <hyperlinks>
    <hyperlink ref="A2" r:id="rId1"/>
    <hyperlink ref="M2" r:id="rId2"/>
  </hyperlinks>
  <pageMargins left="0.7" right="0.7" top="0.75" bottom="0.75" header="0.3" footer="0.3"/>
  <pageSetup paperSize="9" orientation="portrait" horizontalDpi="300"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77"/>
  <sheetViews>
    <sheetView zoomScale="85" zoomScaleNormal="85" workbookViewId="0">
      <selection activeCell="M27" sqref="M27"/>
    </sheetView>
  </sheetViews>
  <sheetFormatPr defaultRowHeight="16.5"/>
  <cols>
    <col min="1" max="1" width="28.140625" style="20" customWidth="1"/>
    <col min="2" max="2" width="3" style="20" customWidth="1"/>
    <col min="3" max="3" width="9.140625" style="20"/>
    <col min="4" max="4" width="1.85546875" style="20" customWidth="1"/>
    <col min="5" max="5" width="9.140625" style="20"/>
    <col min="6" max="6" width="1.5703125" style="20" customWidth="1"/>
    <col min="7" max="7" width="9.140625" style="20"/>
    <col min="8" max="8" width="1.5703125" style="20" customWidth="1"/>
    <col min="9" max="9" width="9.140625" style="20"/>
    <col min="10" max="10" width="1.5703125" style="20" customWidth="1"/>
    <col min="11" max="11" width="9.140625" style="20"/>
    <col min="12" max="12" width="1.140625" style="20" customWidth="1"/>
    <col min="13" max="13" width="9.140625" style="20"/>
    <col min="14" max="14" width="1.140625" style="20" customWidth="1"/>
    <col min="15" max="15" width="9.140625" style="20"/>
    <col min="16" max="16" width="1.140625" style="20" customWidth="1"/>
    <col min="17" max="17" width="9.140625" style="20"/>
    <col min="18" max="18" width="1.140625" style="20" customWidth="1"/>
    <col min="19" max="19" width="9.140625" style="20" customWidth="1"/>
    <col min="20" max="20" width="1.140625" style="20" customWidth="1"/>
    <col min="21" max="21" width="10.42578125" style="25" bestFit="1" customWidth="1"/>
    <col min="22" max="22" width="1.140625" style="20" customWidth="1"/>
    <col min="23" max="23" width="9.140625" style="20"/>
    <col min="24" max="24" width="1.140625" style="20" customWidth="1"/>
    <col min="25" max="25" width="9.140625" style="20"/>
    <col min="26" max="26" width="2.42578125" style="20" customWidth="1"/>
    <col min="27" max="27" width="9.140625" style="20"/>
    <col min="28" max="28" width="2.42578125" style="20" customWidth="1"/>
    <col min="29" max="29" width="9.140625" style="20"/>
    <col min="30" max="30" width="2.42578125" style="20" customWidth="1"/>
    <col min="31" max="31" width="9.140625" style="20"/>
    <col min="32" max="32" width="2.42578125" style="20" customWidth="1"/>
    <col min="33" max="16384" width="9.140625" style="20"/>
  </cols>
  <sheetData>
    <row r="1" spans="1:230" s="85" customFormat="1" ht="12.75">
      <c r="A1" s="482" t="s">
        <v>964</v>
      </c>
      <c r="B1" s="483"/>
      <c r="C1" s="483"/>
      <c r="D1" s="483"/>
      <c r="E1" s="483"/>
      <c r="F1" s="483"/>
      <c r="G1" s="483"/>
      <c r="H1" s="483"/>
      <c r="I1" s="483"/>
      <c r="J1" s="483"/>
      <c r="K1" s="483"/>
      <c r="L1" s="483"/>
      <c r="M1" s="483"/>
      <c r="N1" s="483"/>
      <c r="O1" s="483"/>
      <c r="P1" s="483"/>
      <c r="Q1" s="483"/>
      <c r="R1" s="483"/>
      <c r="S1" s="483"/>
      <c r="T1" s="483"/>
      <c r="V1" s="483"/>
      <c r="W1" s="483"/>
      <c r="X1" s="483"/>
      <c r="Y1" s="483"/>
      <c r="Z1" s="483"/>
      <c r="AA1" s="483"/>
      <c r="AB1" s="483"/>
      <c r="AC1" s="483"/>
      <c r="AD1" s="483"/>
      <c r="AE1" s="483"/>
      <c r="AF1" s="483"/>
      <c r="AG1" s="483"/>
      <c r="AS1" s="259"/>
      <c r="AU1" s="259"/>
    </row>
    <row r="2" spans="1:230" s="85" customFormat="1" ht="12.75">
      <c r="A2" s="483" t="s">
        <v>965</v>
      </c>
      <c r="B2" s="483" t="s">
        <v>966</v>
      </c>
      <c r="C2" s="483"/>
      <c r="D2" s="483"/>
      <c r="E2" s="483"/>
      <c r="F2" s="483"/>
      <c r="G2" s="483"/>
      <c r="H2" s="483"/>
      <c r="I2" s="483"/>
      <c r="J2" s="483"/>
      <c r="K2" s="483"/>
      <c r="L2" s="483"/>
      <c r="M2" s="483"/>
      <c r="N2" s="483"/>
      <c r="O2" s="483"/>
      <c r="P2" s="483"/>
      <c r="Q2" s="483"/>
      <c r="R2" s="483"/>
      <c r="S2" s="483"/>
      <c r="T2" s="483"/>
      <c r="V2" s="483"/>
      <c r="W2" s="483"/>
      <c r="X2" s="483"/>
      <c r="Y2" s="483"/>
      <c r="Z2" s="483"/>
      <c r="AA2" s="483"/>
      <c r="AB2" s="483"/>
      <c r="AC2" s="483"/>
      <c r="AD2" s="483"/>
      <c r="AE2" s="483"/>
      <c r="AF2" s="483"/>
      <c r="AG2" s="483"/>
      <c r="AS2" s="259"/>
      <c r="AU2" s="259"/>
    </row>
    <row r="3" spans="1:230" s="85" customFormat="1" ht="12.75">
      <c r="A3" s="483" t="s">
        <v>967</v>
      </c>
      <c r="B3" s="483"/>
      <c r="C3" s="483"/>
      <c r="D3" s="483"/>
      <c r="E3" s="483"/>
      <c r="F3" s="483"/>
      <c r="G3" s="483"/>
      <c r="H3" s="483"/>
      <c r="I3" s="483"/>
      <c r="J3" s="483"/>
      <c r="K3" s="483"/>
      <c r="L3" s="483"/>
      <c r="M3" s="483"/>
      <c r="N3" s="483"/>
      <c r="O3" s="483"/>
      <c r="P3" s="483"/>
      <c r="Q3" s="483"/>
      <c r="R3" s="483"/>
      <c r="S3" s="483"/>
      <c r="T3" s="483"/>
      <c r="V3" s="483"/>
      <c r="W3" s="483"/>
      <c r="X3" s="483"/>
      <c r="Y3" s="483"/>
      <c r="Z3" s="483"/>
      <c r="AA3" s="483"/>
      <c r="AB3" s="483"/>
      <c r="AC3" s="483"/>
      <c r="AD3" s="483"/>
      <c r="AE3" s="483"/>
      <c r="AF3" s="483"/>
      <c r="AG3" s="483"/>
      <c r="AS3" s="259"/>
      <c r="AU3" s="259"/>
    </row>
    <row r="4" spans="1:230" s="85" customFormat="1" ht="12.75">
      <c r="A4" s="482" t="s">
        <v>392</v>
      </c>
      <c r="B4" s="483"/>
      <c r="C4" s="483"/>
      <c r="D4" s="483"/>
      <c r="E4" s="483"/>
      <c r="F4" s="483"/>
      <c r="G4" s="483"/>
      <c r="H4" s="483"/>
      <c r="I4" s="483"/>
      <c r="J4" s="483"/>
      <c r="K4" s="483"/>
      <c r="L4" s="483"/>
      <c r="M4" s="483"/>
      <c r="N4" s="483"/>
      <c r="O4" s="483"/>
      <c r="P4" s="483"/>
      <c r="Q4" s="483"/>
      <c r="R4" s="483"/>
      <c r="S4" s="483"/>
      <c r="T4" s="483"/>
      <c r="V4" s="483"/>
      <c r="W4" s="483"/>
      <c r="X4" s="483"/>
      <c r="Y4" s="483"/>
      <c r="Z4" s="483"/>
      <c r="AA4" s="483"/>
      <c r="AB4" s="483"/>
      <c r="AC4" s="483"/>
      <c r="AD4" s="483"/>
      <c r="AE4" s="483"/>
      <c r="AF4" s="483"/>
      <c r="AG4" s="483"/>
      <c r="AS4" s="259"/>
      <c r="AU4" s="259"/>
    </row>
    <row r="5" spans="1:230" s="85" customFormat="1" ht="12.75">
      <c r="A5" s="483"/>
      <c r="B5" s="483"/>
      <c r="C5" s="483"/>
      <c r="D5" s="483"/>
      <c r="E5" s="483"/>
      <c r="F5" s="483"/>
      <c r="G5" s="483"/>
      <c r="H5" s="483"/>
      <c r="I5" s="483"/>
      <c r="J5" s="483"/>
      <c r="K5" s="483"/>
      <c r="L5" s="483"/>
      <c r="M5" s="483"/>
      <c r="N5" s="483"/>
      <c r="O5" s="483"/>
      <c r="P5" s="483"/>
      <c r="Q5" s="483"/>
      <c r="R5" s="483"/>
      <c r="S5" s="483"/>
      <c r="T5" s="483"/>
      <c r="V5" s="483"/>
      <c r="W5" s="483"/>
      <c r="X5" s="483"/>
      <c r="Y5" s="483"/>
      <c r="Z5" s="483"/>
      <c r="AA5" s="483"/>
      <c r="AB5" s="483"/>
      <c r="AC5" s="483"/>
      <c r="AD5" s="483"/>
      <c r="AE5" s="483"/>
      <c r="AF5" s="483"/>
      <c r="AG5" s="483"/>
      <c r="AS5" s="259"/>
      <c r="AU5" s="259"/>
    </row>
    <row r="6" spans="1:230">
      <c r="A6" s="484" t="s">
        <v>968</v>
      </c>
      <c r="B6" s="478"/>
      <c r="C6" s="485"/>
      <c r="D6" s="486"/>
      <c r="E6" s="485"/>
      <c r="F6" s="486"/>
      <c r="G6" s="485"/>
      <c r="H6" s="486"/>
      <c r="I6" s="485"/>
      <c r="J6" s="486"/>
      <c r="K6" s="485"/>
      <c r="L6" s="486"/>
      <c r="M6" s="485"/>
      <c r="N6" s="486"/>
      <c r="O6" s="485"/>
      <c r="P6" s="486"/>
      <c r="Q6" s="485"/>
      <c r="R6" s="486"/>
      <c r="S6" s="487"/>
      <c r="T6" s="486"/>
      <c r="V6" s="486"/>
      <c r="W6" s="485"/>
      <c r="X6" s="486"/>
      <c r="Y6" s="485"/>
      <c r="Z6" s="486"/>
      <c r="AA6" s="485"/>
      <c r="AB6" s="486"/>
      <c r="AC6" s="485"/>
      <c r="AD6" s="486"/>
      <c r="AE6" s="485"/>
      <c r="AF6" s="486"/>
      <c r="AG6" s="485"/>
      <c r="AH6" s="97"/>
      <c r="AI6" s="97"/>
      <c r="AJ6" s="97"/>
      <c r="AK6" s="97"/>
      <c r="AL6" s="97"/>
      <c r="AM6" s="97"/>
      <c r="AN6" s="97"/>
      <c r="AO6" s="97"/>
      <c r="AP6" s="97"/>
      <c r="AQ6" s="97"/>
      <c r="AR6" s="25"/>
      <c r="AS6" s="95"/>
      <c r="AU6" s="2"/>
    </row>
    <row r="7" spans="1:230">
      <c r="A7" s="484" t="s">
        <v>969</v>
      </c>
      <c r="B7" s="478"/>
      <c r="C7" s="485"/>
      <c r="D7" s="486"/>
      <c r="E7" s="485"/>
      <c r="F7" s="486"/>
      <c r="G7" s="485"/>
      <c r="H7" s="486"/>
      <c r="I7" s="485"/>
      <c r="J7" s="486"/>
      <c r="K7" s="485"/>
      <c r="L7" s="486"/>
      <c r="M7" s="485"/>
      <c r="N7" s="486"/>
      <c r="O7" s="485"/>
      <c r="P7" s="486"/>
      <c r="Q7" s="485"/>
      <c r="R7" s="486"/>
      <c r="S7" s="487"/>
      <c r="T7" s="486"/>
      <c r="V7" s="486"/>
      <c r="W7" s="485"/>
      <c r="X7" s="486"/>
      <c r="Y7" s="485"/>
      <c r="Z7" s="486"/>
      <c r="AA7" s="485"/>
      <c r="AB7" s="486"/>
      <c r="AC7" s="485"/>
      <c r="AD7" s="486"/>
      <c r="AE7" s="485"/>
      <c r="AF7" s="486"/>
      <c r="AG7" s="485"/>
      <c r="AH7" s="97"/>
      <c r="AI7" s="97"/>
      <c r="AJ7" s="97"/>
      <c r="AK7" s="97"/>
      <c r="AL7" s="97"/>
      <c r="AM7" s="97"/>
      <c r="AN7" s="97"/>
      <c r="AO7" s="97"/>
      <c r="AP7" s="97"/>
      <c r="AQ7" s="97"/>
      <c r="AR7" s="25"/>
      <c r="AS7" s="95"/>
      <c r="AU7" s="2"/>
    </row>
    <row r="8" spans="1:230">
      <c r="A8" s="488" t="s">
        <v>442</v>
      </c>
      <c r="B8" s="478"/>
      <c r="C8" s="485"/>
      <c r="D8" s="486"/>
      <c r="E8" s="485"/>
      <c r="F8" s="486"/>
      <c r="G8" s="485"/>
      <c r="H8" s="486"/>
      <c r="I8" s="485"/>
      <c r="J8" s="486"/>
      <c r="K8" s="485"/>
      <c r="L8" s="486"/>
      <c r="M8" s="485"/>
      <c r="N8" s="486"/>
      <c r="O8" s="485"/>
      <c r="P8" s="486"/>
      <c r="Q8" s="485"/>
      <c r="R8" s="486"/>
      <c r="S8" s="487"/>
      <c r="T8" s="486"/>
      <c r="V8" s="486"/>
      <c r="W8" s="485"/>
      <c r="X8" s="486"/>
      <c r="Y8" s="485"/>
      <c r="Z8" s="486"/>
      <c r="AA8" s="485"/>
      <c r="AB8" s="486"/>
      <c r="AC8" s="485"/>
      <c r="AD8" s="486"/>
      <c r="AE8" s="485"/>
      <c r="AF8" s="486"/>
      <c r="AG8" s="485"/>
      <c r="AH8" s="97"/>
      <c r="AI8" s="97"/>
      <c r="AJ8" s="97"/>
      <c r="AK8" s="97"/>
      <c r="AL8" s="97"/>
      <c r="AM8" s="97"/>
      <c r="AN8" s="97"/>
      <c r="AO8" s="97"/>
      <c r="AP8" s="97"/>
      <c r="AQ8" s="97"/>
      <c r="AS8" s="2"/>
      <c r="AU8" s="2"/>
    </row>
    <row r="9" spans="1:230" ht="48.75" customHeight="1">
      <c r="A9" s="485"/>
      <c r="B9" s="478"/>
      <c r="C9" s="1306" t="s">
        <v>970</v>
      </c>
      <c r="D9" s="1307"/>
      <c r="E9" s="1307"/>
      <c r="F9" s="1307"/>
      <c r="G9" s="1307"/>
      <c r="H9" s="1308"/>
      <c r="I9" s="1306" t="s">
        <v>443</v>
      </c>
      <c r="J9" s="1307"/>
      <c r="K9" s="1307"/>
      <c r="L9" s="1307"/>
      <c r="M9" s="1307"/>
      <c r="N9" s="1308"/>
      <c r="O9" s="1306" t="s">
        <v>444</v>
      </c>
      <c r="P9" s="1307"/>
      <c r="Q9" s="1307"/>
      <c r="R9" s="1307"/>
      <c r="S9" s="1307"/>
      <c r="T9" s="1308"/>
      <c r="U9" s="1306" t="s">
        <v>971</v>
      </c>
      <c r="V9" s="1307"/>
      <c r="W9" s="1307"/>
      <c r="X9" s="1307"/>
      <c r="Y9" s="1307"/>
      <c r="Z9" s="1308"/>
      <c r="AA9" s="1306" t="s">
        <v>445</v>
      </c>
      <c r="AB9" s="1307"/>
      <c r="AC9" s="1307"/>
      <c r="AD9" s="1307"/>
      <c r="AE9" s="1307"/>
      <c r="AF9" s="1308"/>
      <c r="AG9" s="485"/>
      <c r="AH9" s="97"/>
      <c r="AI9" s="97"/>
      <c r="AJ9" s="97"/>
      <c r="AK9" s="97"/>
      <c r="AL9" s="97"/>
      <c r="AM9" s="97"/>
      <c r="AN9" s="97"/>
      <c r="AO9" s="97"/>
      <c r="AP9" s="97"/>
      <c r="AQ9" s="97"/>
      <c r="AR9" s="98"/>
      <c r="AS9" s="98"/>
      <c r="AT9" s="98"/>
      <c r="AU9" s="98"/>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row>
    <row r="10" spans="1:230" ht="48.75" customHeight="1">
      <c r="A10" s="489"/>
      <c r="B10" s="490"/>
      <c r="C10" s="1299" t="s">
        <v>136</v>
      </c>
      <c r="D10" s="1300"/>
      <c r="E10" s="1303" t="s">
        <v>446</v>
      </c>
      <c r="F10" s="1304"/>
      <c r="G10" s="1304"/>
      <c r="H10" s="1305"/>
      <c r="I10" s="1299" t="s">
        <v>136</v>
      </c>
      <c r="J10" s="1300"/>
      <c r="K10" s="1303" t="s">
        <v>446</v>
      </c>
      <c r="L10" s="1304"/>
      <c r="M10" s="1304"/>
      <c r="N10" s="1305"/>
      <c r="O10" s="1299" t="s">
        <v>136</v>
      </c>
      <c r="P10" s="1300"/>
      <c r="Q10" s="1303" t="s">
        <v>446</v>
      </c>
      <c r="R10" s="1304"/>
      <c r="S10" s="1304"/>
      <c r="T10" s="1305"/>
      <c r="U10" s="1299" t="s">
        <v>136</v>
      </c>
      <c r="V10" s="1300"/>
      <c r="W10" s="1303" t="s">
        <v>446</v>
      </c>
      <c r="X10" s="1304"/>
      <c r="Y10" s="1304"/>
      <c r="Z10" s="1305"/>
      <c r="AA10" s="1299" t="s">
        <v>136</v>
      </c>
      <c r="AB10" s="1300"/>
      <c r="AC10" s="1303" t="s">
        <v>446</v>
      </c>
      <c r="AD10" s="1304"/>
      <c r="AE10" s="1304"/>
      <c r="AF10" s="1305"/>
      <c r="AG10" s="485"/>
      <c r="AH10" s="97"/>
      <c r="AI10" s="97"/>
      <c r="AJ10" s="97"/>
      <c r="AK10" s="97"/>
      <c r="AL10" s="97"/>
      <c r="AM10" s="97"/>
      <c r="AN10" s="97"/>
      <c r="AO10" s="97"/>
      <c r="AP10" s="97"/>
      <c r="AQ10" s="97"/>
      <c r="AR10" s="99"/>
      <c r="AS10" s="99"/>
      <c r="AT10" s="100"/>
      <c r="AU10" s="10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row>
    <row r="11" spans="1:230" ht="30" customHeight="1">
      <c r="A11" s="489"/>
      <c r="B11" s="490"/>
      <c r="C11" s="1301"/>
      <c r="D11" s="1302"/>
      <c r="E11" s="1303" t="s">
        <v>136</v>
      </c>
      <c r="F11" s="1305"/>
      <c r="G11" s="1303" t="s">
        <v>447</v>
      </c>
      <c r="H11" s="1305"/>
      <c r="I11" s="1301"/>
      <c r="J11" s="1302"/>
      <c r="K11" s="1303" t="s">
        <v>136</v>
      </c>
      <c r="L11" s="1305"/>
      <c r="M11" s="1303" t="s">
        <v>447</v>
      </c>
      <c r="N11" s="1305"/>
      <c r="O11" s="1301"/>
      <c r="P11" s="1302"/>
      <c r="Q11" s="1303" t="s">
        <v>136</v>
      </c>
      <c r="R11" s="1305"/>
      <c r="S11" s="1303" t="s">
        <v>448</v>
      </c>
      <c r="T11" s="1305"/>
      <c r="U11" s="1301"/>
      <c r="V11" s="1302"/>
      <c r="W11" s="1303" t="s">
        <v>136</v>
      </c>
      <c r="X11" s="1305"/>
      <c r="Y11" s="1303" t="s">
        <v>448</v>
      </c>
      <c r="Z11" s="1305"/>
      <c r="AA11" s="1301"/>
      <c r="AB11" s="1302"/>
      <c r="AC11" s="1303" t="s">
        <v>136</v>
      </c>
      <c r="AD11" s="1305"/>
      <c r="AE11" s="1303" t="s">
        <v>447</v>
      </c>
      <c r="AF11" s="1305"/>
      <c r="AG11" s="485"/>
      <c r="AH11" s="97"/>
      <c r="AI11" s="97"/>
      <c r="AJ11" s="97"/>
      <c r="AK11" s="97"/>
      <c r="AL11" s="97"/>
      <c r="AM11" s="97"/>
      <c r="AN11" s="97"/>
      <c r="AO11" s="97"/>
      <c r="AP11" s="97"/>
      <c r="AQ11" s="97"/>
      <c r="AR11" s="99"/>
      <c r="AS11" s="99"/>
      <c r="AT11" s="100"/>
      <c r="AU11" s="10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row>
    <row r="12" spans="1:230">
      <c r="A12" s="491"/>
      <c r="B12" s="490"/>
      <c r="C12" s="1309">
        <v>1</v>
      </c>
      <c r="D12" s="1310"/>
      <c r="E12" s="1311">
        <v>2</v>
      </c>
      <c r="F12" s="1312"/>
      <c r="G12" s="1311">
        <v>3</v>
      </c>
      <c r="H12" s="1312"/>
      <c r="I12" s="1311">
        <v>4</v>
      </c>
      <c r="J12" s="1312"/>
      <c r="K12" s="1311">
        <v>5</v>
      </c>
      <c r="L12" s="1312"/>
      <c r="M12" s="1311">
        <v>6</v>
      </c>
      <c r="N12" s="1312"/>
      <c r="O12" s="1311">
        <v>7</v>
      </c>
      <c r="P12" s="1312"/>
      <c r="Q12" s="1311">
        <v>8</v>
      </c>
      <c r="R12" s="1312"/>
      <c r="S12" s="1311">
        <v>9</v>
      </c>
      <c r="T12" s="1312"/>
      <c r="U12" s="1311">
        <v>10</v>
      </c>
      <c r="V12" s="1312"/>
      <c r="W12" s="1311">
        <v>11</v>
      </c>
      <c r="X12" s="1312"/>
      <c r="Y12" s="1311">
        <v>12</v>
      </c>
      <c r="Z12" s="1312"/>
      <c r="AA12" s="1311">
        <v>13</v>
      </c>
      <c r="AB12" s="1312"/>
      <c r="AC12" s="1311">
        <v>14</v>
      </c>
      <c r="AD12" s="1312"/>
      <c r="AE12" s="1311">
        <v>15</v>
      </c>
      <c r="AF12" s="1312"/>
      <c r="AG12" s="485"/>
      <c r="AH12" s="97"/>
      <c r="AI12" s="97"/>
      <c r="AJ12" s="97"/>
      <c r="AK12" s="97"/>
      <c r="AL12" s="97"/>
      <c r="AM12" s="97"/>
      <c r="AN12" s="97"/>
      <c r="AO12" s="97"/>
      <c r="AP12" s="97"/>
      <c r="AQ12" s="97"/>
      <c r="AR12" s="101"/>
      <c r="AS12" s="101"/>
      <c r="AT12" s="102"/>
      <c r="AU12" s="102"/>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row>
    <row r="13" spans="1:230">
      <c r="A13" s="492" t="s">
        <v>5</v>
      </c>
      <c r="B13" s="103"/>
      <c r="C13" s="493"/>
      <c r="D13" s="104"/>
      <c r="E13" s="493"/>
      <c r="F13" s="104"/>
      <c r="G13" s="105"/>
      <c r="H13" s="106"/>
      <c r="I13" s="493"/>
      <c r="J13" s="104"/>
      <c r="K13" s="493"/>
      <c r="L13" s="104"/>
      <c r="M13" s="105"/>
      <c r="N13" s="106"/>
      <c r="O13" s="493"/>
      <c r="P13" s="104"/>
      <c r="Q13" s="493"/>
      <c r="R13" s="104"/>
      <c r="S13" s="107"/>
      <c r="T13" s="106"/>
      <c r="U13" s="1042"/>
      <c r="V13" s="104"/>
      <c r="W13" s="493"/>
      <c r="X13" s="104"/>
      <c r="Y13" s="105"/>
      <c r="Z13" s="106"/>
      <c r="AA13" s="493"/>
      <c r="AB13" s="104"/>
      <c r="AC13" s="105"/>
      <c r="AD13" s="106"/>
      <c r="AE13" s="493"/>
      <c r="AF13" s="104"/>
      <c r="AG13" s="485"/>
      <c r="AH13" s="97"/>
      <c r="AI13" s="97"/>
      <c r="AJ13" s="97"/>
      <c r="AK13" s="97"/>
      <c r="AL13" s="97"/>
      <c r="AM13" s="97"/>
      <c r="AN13" s="97"/>
      <c r="AO13" s="97"/>
      <c r="AP13" s="97"/>
      <c r="AQ13" s="97"/>
      <c r="AR13" s="108"/>
      <c r="AS13" s="109"/>
      <c r="AT13" s="108"/>
      <c r="AU13" s="109"/>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row>
    <row r="14" spans="1:230">
      <c r="A14" s="494" t="s">
        <v>39</v>
      </c>
      <c r="B14" s="495"/>
      <c r="C14" s="496">
        <v>12.644345879666</v>
      </c>
      <c r="D14" s="497"/>
      <c r="E14" s="496">
        <v>8.9516916172782004</v>
      </c>
      <c r="F14" s="497"/>
      <c r="G14" s="496">
        <v>5.0306202994540996</v>
      </c>
      <c r="H14" s="497"/>
      <c r="I14" s="496">
        <v>59.767412738883998</v>
      </c>
      <c r="J14" s="497"/>
      <c r="K14" s="496">
        <v>44.333731501728998</v>
      </c>
      <c r="L14" s="497"/>
      <c r="M14" s="496">
        <v>35.149430399880004</v>
      </c>
      <c r="N14" s="497"/>
      <c r="O14" s="496">
        <v>20.530844480138001</v>
      </c>
      <c r="P14" s="497"/>
      <c r="Q14" s="496">
        <v>8.6103157507580992</v>
      </c>
      <c r="R14" s="497"/>
      <c r="S14" s="496">
        <v>5.8793057500371999</v>
      </c>
      <c r="T14" s="497"/>
      <c r="U14" s="1039">
        <v>2.6175883245364</v>
      </c>
      <c r="V14" s="499"/>
      <c r="W14" s="498">
        <v>1.5674399921727</v>
      </c>
      <c r="X14" s="499"/>
      <c r="Y14" s="498">
        <v>0.7351843914242</v>
      </c>
      <c r="Z14" s="499"/>
      <c r="AA14" s="496">
        <v>76.587170518543999</v>
      </c>
      <c r="AB14" s="497"/>
      <c r="AC14" s="496">
        <v>45.645548563280002</v>
      </c>
      <c r="AD14" s="499"/>
      <c r="AE14" s="496">
        <v>37.096588588872002</v>
      </c>
      <c r="AF14" s="499"/>
      <c r="AG14" s="485"/>
      <c r="AH14" s="97"/>
      <c r="AI14" s="97"/>
      <c r="AJ14" s="97"/>
      <c r="AK14" s="97"/>
      <c r="AL14" s="97"/>
      <c r="AM14" s="97"/>
      <c r="AN14" s="97"/>
      <c r="AO14" s="97"/>
      <c r="AP14" s="97"/>
      <c r="AQ14" s="97"/>
      <c r="AR14" s="110"/>
      <c r="AS14" s="111"/>
      <c r="AT14" s="110"/>
      <c r="AU14" s="111"/>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row>
    <row r="15" spans="1:230">
      <c r="A15" s="500" t="s">
        <v>31</v>
      </c>
      <c r="B15" s="495"/>
      <c r="C15" s="496">
        <v>23.859856437244002</v>
      </c>
      <c r="D15" s="497"/>
      <c r="E15" s="496">
        <v>23.800492220098</v>
      </c>
      <c r="F15" s="501"/>
      <c r="G15" s="496">
        <v>22.795947550251999</v>
      </c>
      <c r="H15" s="497"/>
      <c r="I15" s="496">
        <v>25.012568421436001</v>
      </c>
      <c r="J15" s="497"/>
      <c r="K15" s="496">
        <v>20.821610356665001</v>
      </c>
      <c r="L15" s="497"/>
      <c r="M15" s="496">
        <v>17.718709752936999</v>
      </c>
      <c r="N15" s="497"/>
      <c r="O15" s="496">
        <v>20.287295914051001</v>
      </c>
      <c r="P15" s="501"/>
      <c r="Q15" s="496">
        <v>15.790791519094</v>
      </c>
      <c r="R15" s="497"/>
      <c r="S15" s="496">
        <v>13.627555846717</v>
      </c>
      <c r="T15" s="497"/>
      <c r="U15" s="1039">
        <v>1.8616140340773</v>
      </c>
      <c r="V15" s="499"/>
      <c r="W15" s="498">
        <v>1.2773585060223001</v>
      </c>
      <c r="X15" s="502"/>
      <c r="Y15" s="498">
        <v>0.98422666075779996</v>
      </c>
      <c r="Z15" s="499"/>
      <c r="AA15" s="496">
        <v>47.157089311558003</v>
      </c>
      <c r="AB15" s="497"/>
      <c r="AC15" s="496">
        <v>39.568459604739999</v>
      </c>
      <c r="AD15" s="499"/>
      <c r="AE15" s="496">
        <v>33.824975296676001</v>
      </c>
      <c r="AF15" s="499"/>
      <c r="AG15" s="485"/>
      <c r="AH15" s="97"/>
      <c r="AI15" s="97"/>
      <c r="AJ15" s="97"/>
      <c r="AK15" s="97"/>
      <c r="AL15" s="97"/>
      <c r="AM15" s="97"/>
      <c r="AN15" s="97"/>
      <c r="AO15" s="97"/>
      <c r="AP15" s="97"/>
      <c r="AQ15" s="97"/>
      <c r="AR15" s="110"/>
      <c r="AS15" s="111"/>
      <c r="AT15" s="110"/>
      <c r="AU15" s="111"/>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row>
    <row r="16" spans="1:230">
      <c r="A16" s="503" t="s">
        <v>15</v>
      </c>
      <c r="B16" s="504"/>
      <c r="C16" s="505"/>
      <c r="D16" s="506" t="s">
        <v>74</v>
      </c>
      <c r="E16" s="505"/>
      <c r="F16" s="506" t="s">
        <v>74</v>
      </c>
      <c r="G16" s="505"/>
      <c r="H16" s="506" t="s">
        <v>74</v>
      </c>
      <c r="I16" s="507">
        <v>43.903480819812998</v>
      </c>
      <c r="J16" s="508"/>
      <c r="K16" s="507">
        <v>40.099599570145003</v>
      </c>
      <c r="L16" s="508"/>
      <c r="M16" s="507">
        <v>38.810431495270997</v>
      </c>
      <c r="N16" s="508"/>
      <c r="O16" s="507">
        <v>26.757651443600999</v>
      </c>
      <c r="P16" s="509"/>
      <c r="Q16" s="507">
        <v>22.615035906805002</v>
      </c>
      <c r="R16" s="508"/>
      <c r="S16" s="507">
        <v>21.932884262451001</v>
      </c>
      <c r="T16" s="508"/>
      <c r="U16" s="1043"/>
      <c r="V16" s="506" t="s">
        <v>74</v>
      </c>
      <c r="W16" s="505"/>
      <c r="X16" s="506" t="s">
        <v>74</v>
      </c>
      <c r="Y16" s="505"/>
      <c r="Z16" s="506" t="s">
        <v>74</v>
      </c>
      <c r="AA16" s="505"/>
      <c r="AB16" s="506" t="s">
        <v>74</v>
      </c>
      <c r="AC16" s="505"/>
      <c r="AD16" s="506" t="s">
        <v>74</v>
      </c>
      <c r="AE16" s="505"/>
      <c r="AF16" s="506" t="s">
        <v>74</v>
      </c>
      <c r="AG16" s="485"/>
      <c r="AH16" s="97"/>
      <c r="AI16" s="97"/>
      <c r="AJ16" s="97"/>
      <c r="AK16" s="97"/>
      <c r="AL16" s="97"/>
      <c r="AM16" s="97"/>
      <c r="AN16" s="97"/>
      <c r="AO16" s="97"/>
      <c r="AP16" s="97"/>
      <c r="AQ16" s="97"/>
      <c r="AR16" s="112"/>
      <c r="AS16" s="111"/>
      <c r="AT16" s="112"/>
      <c r="AU16" s="111"/>
    </row>
    <row r="17" spans="1:47">
      <c r="A17" s="503" t="s">
        <v>41</v>
      </c>
      <c r="B17" s="510"/>
      <c r="C17" s="511">
        <v>22.095326014573001</v>
      </c>
      <c r="D17" s="508"/>
      <c r="E17" s="511">
        <v>18.271045478007998</v>
      </c>
      <c r="F17" s="508"/>
      <c r="G17" s="511">
        <v>14.484401933332</v>
      </c>
      <c r="H17" s="508"/>
      <c r="I17" s="511">
        <v>37.593797908134</v>
      </c>
      <c r="J17" s="508"/>
      <c r="K17" s="511">
        <v>34.283879536733998</v>
      </c>
      <c r="L17" s="508"/>
      <c r="M17" s="511">
        <v>30.639625173489001</v>
      </c>
      <c r="N17" s="508"/>
      <c r="O17" s="511">
        <v>11.777005806641</v>
      </c>
      <c r="P17" s="508"/>
      <c r="Q17" s="511">
        <v>9.3133828794218996</v>
      </c>
      <c r="R17" s="508"/>
      <c r="S17" s="511">
        <v>6.8959573883481999</v>
      </c>
      <c r="T17" s="508"/>
      <c r="U17" s="1039">
        <v>1.5591801735101001</v>
      </c>
      <c r="V17" s="506"/>
      <c r="W17" s="512">
        <v>1.1469333431394</v>
      </c>
      <c r="X17" s="506"/>
      <c r="Y17" s="512">
        <v>0.66431800878017</v>
      </c>
      <c r="Z17" s="506"/>
      <c r="AA17" s="511"/>
      <c r="AB17" s="508" t="s">
        <v>74</v>
      </c>
      <c r="AC17" s="511"/>
      <c r="AD17" s="506" t="s">
        <v>74</v>
      </c>
      <c r="AE17" s="511"/>
      <c r="AF17" s="506" t="s">
        <v>74</v>
      </c>
      <c r="AG17" s="485"/>
      <c r="AH17" s="97"/>
      <c r="AI17" s="97"/>
      <c r="AJ17" s="97"/>
      <c r="AK17" s="97"/>
      <c r="AL17" s="97"/>
      <c r="AM17" s="97"/>
      <c r="AN17" s="97"/>
      <c r="AO17" s="97"/>
      <c r="AP17" s="97"/>
      <c r="AQ17" s="97"/>
      <c r="AR17" s="110"/>
      <c r="AS17" s="111"/>
      <c r="AT17" s="110"/>
      <c r="AU17" s="111"/>
    </row>
    <row r="18" spans="1:47">
      <c r="A18" s="500" t="s">
        <v>56</v>
      </c>
      <c r="B18" s="495"/>
      <c r="C18" s="496">
        <v>27.956215971104999</v>
      </c>
      <c r="D18" s="497"/>
      <c r="E18" s="496">
        <v>27.916305609085999</v>
      </c>
      <c r="F18" s="497"/>
      <c r="G18" s="496">
        <v>19.273054439385</v>
      </c>
      <c r="H18" s="497"/>
      <c r="I18" s="496">
        <v>35.916610464580003</v>
      </c>
      <c r="J18" s="497"/>
      <c r="K18" s="496">
        <v>35.865255782432001</v>
      </c>
      <c r="L18" s="497"/>
      <c r="M18" s="496">
        <v>26.552360775187001</v>
      </c>
      <c r="N18" s="497"/>
      <c r="O18" s="496">
        <v>10.180558058216</v>
      </c>
      <c r="P18" s="497"/>
      <c r="Q18" s="496">
        <v>10.110224659622</v>
      </c>
      <c r="R18" s="497"/>
      <c r="S18" s="496">
        <v>5.6085746283307998</v>
      </c>
      <c r="T18" s="497"/>
      <c r="U18" s="1039">
        <v>0.26352358197665998</v>
      </c>
      <c r="V18" s="499"/>
      <c r="W18" s="498">
        <v>0.25660085300107</v>
      </c>
      <c r="X18" s="499"/>
      <c r="Y18" s="498">
        <v>0.12328457900908001</v>
      </c>
      <c r="Z18" s="499"/>
      <c r="AA18" s="496">
        <v>59.887513747817998</v>
      </c>
      <c r="AB18" s="497"/>
      <c r="AC18" s="496">
        <v>59.736243415514998</v>
      </c>
      <c r="AD18" s="499"/>
      <c r="AE18" s="496">
        <v>44.220106170199003</v>
      </c>
      <c r="AF18" s="499"/>
      <c r="AG18" s="485"/>
      <c r="AH18" s="97"/>
      <c r="AI18" s="97"/>
      <c r="AJ18" s="97"/>
      <c r="AK18" s="97"/>
      <c r="AL18" s="97"/>
      <c r="AM18" s="97"/>
      <c r="AN18" s="97"/>
      <c r="AO18" s="97"/>
      <c r="AP18" s="97"/>
      <c r="AQ18" s="97"/>
      <c r="AR18" s="112"/>
      <c r="AS18" s="111"/>
      <c r="AT18" s="112"/>
      <c r="AU18" s="111"/>
    </row>
    <row r="19" spans="1:47">
      <c r="A19" s="500" t="s">
        <v>17</v>
      </c>
      <c r="B19" s="495"/>
      <c r="C19" s="513">
        <v>0.29410712449343002</v>
      </c>
      <c r="D19" s="514"/>
      <c r="E19" s="513">
        <v>0.28436976796491997</v>
      </c>
      <c r="F19" s="515"/>
      <c r="G19" s="513">
        <v>0.26090494052606999</v>
      </c>
      <c r="H19" s="514"/>
      <c r="I19" s="513">
        <v>35.298343286345997</v>
      </c>
      <c r="J19" s="514"/>
      <c r="K19" s="513">
        <v>32.145225238572003</v>
      </c>
      <c r="L19" s="514"/>
      <c r="M19" s="513">
        <v>27.324939729457</v>
      </c>
      <c r="N19" s="514"/>
      <c r="O19" s="513">
        <v>24.293287386239001</v>
      </c>
      <c r="P19" s="515"/>
      <c r="Q19" s="513">
        <v>21.539843838905998</v>
      </c>
      <c r="R19" s="514"/>
      <c r="S19" s="513">
        <v>19.279579312187</v>
      </c>
      <c r="T19" s="514"/>
      <c r="U19" s="1044">
        <v>1.581895251106</v>
      </c>
      <c r="V19" s="517"/>
      <c r="W19" s="516">
        <v>1.3419066015984</v>
      </c>
      <c r="X19" s="518"/>
      <c r="Y19" s="516">
        <v>0.93683094657525001</v>
      </c>
      <c r="Z19" s="517"/>
      <c r="AA19" s="513">
        <v>39.006919380233001</v>
      </c>
      <c r="AB19" s="514"/>
      <c r="AC19" s="513">
        <v>35.236017138255001</v>
      </c>
      <c r="AD19" s="517"/>
      <c r="AE19" s="513">
        <v>30.271909653855001</v>
      </c>
      <c r="AF19" s="517"/>
      <c r="AG19" s="485"/>
      <c r="AH19" s="97"/>
      <c r="AI19" s="97"/>
      <c r="AJ19" s="97"/>
      <c r="AK19" s="97"/>
      <c r="AL19" s="97"/>
      <c r="AM19" s="97"/>
      <c r="AN19" s="97"/>
      <c r="AO19" s="97"/>
      <c r="AP19" s="97"/>
      <c r="AQ19" s="97"/>
      <c r="AR19" s="112"/>
      <c r="AS19" s="111"/>
      <c r="AT19" s="112"/>
      <c r="AU19" s="111"/>
    </row>
    <row r="20" spans="1:47">
      <c r="A20" s="503" t="s">
        <v>18</v>
      </c>
      <c r="B20" s="504"/>
      <c r="C20" s="507">
        <v>13.077898846655</v>
      </c>
      <c r="D20" s="508"/>
      <c r="E20" s="507">
        <v>10.789309286047001</v>
      </c>
      <c r="F20" s="509"/>
      <c r="G20" s="507">
        <v>8.6038024583716002</v>
      </c>
      <c r="H20" s="508"/>
      <c r="I20" s="507">
        <v>56.547883150745001</v>
      </c>
      <c r="J20" s="508"/>
      <c r="K20" s="507">
        <v>52.632288080176998</v>
      </c>
      <c r="L20" s="508"/>
      <c r="M20" s="507">
        <v>44.076981106051001</v>
      </c>
      <c r="N20" s="508"/>
      <c r="O20" s="507">
        <v>37.089883168836003</v>
      </c>
      <c r="P20" s="509"/>
      <c r="Q20" s="507">
        <v>29.634775317062999</v>
      </c>
      <c r="R20" s="508"/>
      <c r="S20" s="507">
        <v>26.845873002150999</v>
      </c>
      <c r="T20" s="508"/>
      <c r="U20" s="1043">
        <v>3.196965634263</v>
      </c>
      <c r="V20" s="506"/>
      <c r="W20" s="505">
        <v>2.116092093492</v>
      </c>
      <c r="X20" s="519"/>
      <c r="Y20" s="505">
        <v>1.3935779720999999</v>
      </c>
      <c r="Z20" s="506"/>
      <c r="AA20" s="507">
        <v>70.258487470955004</v>
      </c>
      <c r="AB20" s="508"/>
      <c r="AC20" s="507">
        <v>59.573856087042998</v>
      </c>
      <c r="AD20" s="506"/>
      <c r="AE20" s="507">
        <v>50.056088497380998</v>
      </c>
      <c r="AF20" s="506"/>
      <c r="AG20" s="485"/>
      <c r="AH20" s="97"/>
      <c r="AI20" s="97"/>
      <c r="AJ20" s="97"/>
      <c r="AK20" s="97"/>
      <c r="AL20" s="97"/>
      <c r="AM20" s="97"/>
      <c r="AN20" s="97"/>
      <c r="AO20" s="97"/>
      <c r="AP20" s="97"/>
      <c r="AQ20" s="113"/>
      <c r="AR20" s="112"/>
      <c r="AS20" s="111"/>
      <c r="AT20" s="112"/>
      <c r="AU20" s="111"/>
    </row>
    <row r="21" spans="1:47">
      <c r="A21" s="503" t="s">
        <v>20</v>
      </c>
      <c r="B21" s="504"/>
      <c r="C21" s="511"/>
      <c r="D21" s="508" t="s">
        <v>441</v>
      </c>
      <c r="E21" s="511"/>
      <c r="F21" s="508" t="s">
        <v>441</v>
      </c>
      <c r="G21" s="511"/>
      <c r="H21" s="508" t="s">
        <v>441</v>
      </c>
      <c r="I21" s="511"/>
      <c r="J21" s="508" t="s">
        <v>74</v>
      </c>
      <c r="K21" s="511"/>
      <c r="L21" s="508" t="s">
        <v>74</v>
      </c>
      <c r="M21" s="511"/>
      <c r="N21" s="508" t="s">
        <v>74</v>
      </c>
      <c r="O21" s="511"/>
      <c r="P21" s="508" t="s">
        <v>74</v>
      </c>
      <c r="Q21" s="511"/>
      <c r="R21" s="508" t="s">
        <v>74</v>
      </c>
      <c r="S21" s="511"/>
      <c r="T21" s="508" t="s">
        <v>74</v>
      </c>
      <c r="U21" s="1039"/>
      <c r="V21" s="506" t="s">
        <v>74</v>
      </c>
      <c r="W21" s="512"/>
      <c r="X21" s="506" t="s">
        <v>74</v>
      </c>
      <c r="Y21" s="512"/>
      <c r="Z21" s="506" t="s">
        <v>74</v>
      </c>
      <c r="AA21" s="511"/>
      <c r="AB21" s="508" t="s">
        <v>74</v>
      </c>
      <c r="AC21" s="511"/>
      <c r="AD21" s="506" t="s">
        <v>74</v>
      </c>
      <c r="AE21" s="511"/>
      <c r="AF21" s="506" t="s">
        <v>74</v>
      </c>
      <c r="AG21" s="485"/>
      <c r="AH21" s="97"/>
      <c r="AI21" s="97"/>
      <c r="AJ21" s="97"/>
      <c r="AK21" s="97"/>
      <c r="AL21" s="97"/>
      <c r="AM21" s="97"/>
      <c r="AN21" s="97"/>
      <c r="AO21" s="97"/>
      <c r="AP21" s="97"/>
      <c r="AQ21" s="114"/>
      <c r="AR21" s="112"/>
      <c r="AS21" s="111"/>
      <c r="AT21" s="112"/>
      <c r="AU21" s="111"/>
    </row>
    <row r="22" spans="1:47">
      <c r="A22" s="494" t="s">
        <v>36</v>
      </c>
      <c r="B22" s="495"/>
      <c r="C22" s="520"/>
      <c r="D22" s="521" t="s">
        <v>441</v>
      </c>
      <c r="E22" s="520"/>
      <c r="F22" s="521" t="s">
        <v>441</v>
      </c>
      <c r="G22" s="520"/>
      <c r="H22" s="521" t="s">
        <v>441</v>
      </c>
      <c r="I22" s="520">
        <v>48.230723310583002</v>
      </c>
      <c r="J22" s="521"/>
      <c r="K22" s="520">
        <v>45.359080862444003</v>
      </c>
      <c r="L22" s="521"/>
      <c r="M22" s="520">
        <v>35.468346580362002</v>
      </c>
      <c r="N22" s="521"/>
      <c r="O22" s="520">
        <v>24.184455886994002</v>
      </c>
      <c r="P22" s="521"/>
      <c r="Q22" s="520">
        <v>21.525565696969998</v>
      </c>
      <c r="R22" s="521"/>
      <c r="S22" s="520">
        <v>16.313487414749002</v>
      </c>
      <c r="T22" s="521"/>
      <c r="U22" s="1039">
        <v>2.6721295559219</v>
      </c>
      <c r="V22" s="523"/>
      <c r="W22" s="522">
        <v>1.9545334123147999</v>
      </c>
      <c r="X22" s="523"/>
      <c r="Y22" s="522">
        <v>0.84452954949974002</v>
      </c>
      <c r="Z22" s="523"/>
      <c r="AA22" s="520">
        <v>50.990333274702003</v>
      </c>
      <c r="AB22" s="521"/>
      <c r="AC22" s="520">
        <v>46.078106729967999</v>
      </c>
      <c r="AD22" s="523"/>
      <c r="AE22" s="520">
        <v>37.554078880699997</v>
      </c>
      <c r="AF22" s="523"/>
      <c r="AG22" s="485"/>
      <c r="AH22" s="97"/>
      <c r="AI22" s="97"/>
      <c r="AJ22" s="97"/>
      <c r="AK22" s="97"/>
      <c r="AL22" s="97"/>
      <c r="AM22" s="97"/>
      <c r="AN22" s="97"/>
      <c r="AO22" s="97"/>
      <c r="AP22" s="97"/>
      <c r="AQ22" s="114"/>
      <c r="AR22" s="112"/>
      <c r="AS22" s="111"/>
      <c r="AT22" s="112"/>
      <c r="AU22" s="115"/>
    </row>
    <row r="23" spans="1:47">
      <c r="A23" s="500" t="s">
        <v>22</v>
      </c>
      <c r="B23" s="495"/>
      <c r="C23" s="520"/>
      <c r="D23" s="521" t="s">
        <v>74</v>
      </c>
      <c r="E23" s="520"/>
      <c r="F23" s="524" t="s">
        <v>74</v>
      </c>
      <c r="G23" s="520"/>
      <c r="H23" s="521" t="s">
        <v>74</v>
      </c>
      <c r="I23" s="520"/>
      <c r="J23" s="521" t="s">
        <v>74</v>
      </c>
      <c r="K23" s="520"/>
      <c r="L23" s="521" t="s">
        <v>74</v>
      </c>
      <c r="M23" s="520"/>
      <c r="N23" s="521" t="s">
        <v>74</v>
      </c>
      <c r="O23" s="520"/>
      <c r="P23" s="524" t="s">
        <v>74</v>
      </c>
      <c r="Q23" s="520"/>
      <c r="R23" s="521" t="s">
        <v>74</v>
      </c>
      <c r="S23" s="520"/>
      <c r="T23" s="521" t="s">
        <v>74</v>
      </c>
      <c r="U23" s="1039"/>
      <c r="V23" s="523" t="s">
        <v>74</v>
      </c>
      <c r="W23" s="522"/>
      <c r="X23" s="525" t="s">
        <v>74</v>
      </c>
      <c r="Y23" s="522"/>
      <c r="Z23" s="523" t="s">
        <v>74</v>
      </c>
      <c r="AA23" s="520"/>
      <c r="AB23" s="521" t="s">
        <v>74</v>
      </c>
      <c r="AC23" s="520"/>
      <c r="AD23" s="523" t="s">
        <v>74</v>
      </c>
      <c r="AE23" s="520"/>
      <c r="AF23" s="523" t="s">
        <v>74</v>
      </c>
      <c r="AG23" s="485"/>
      <c r="AH23" s="97"/>
      <c r="AI23" s="97"/>
      <c r="AJ23" s="97"/>
      <c r="AK23" s="97"/>
      <c r="AL23" s="97"/>
      <c r="AM23" s="97"/>
      <c r="AN23" s="97"/>
      <c r="AO23" s="97"/>
      <c r="AP23" s="97"/>
      <c r="AQ23" s="114"/>
      <c r="AR23" s="112"/>
      <c r="AS23" s="111"/>
      <c r="AT23" s="112"/>
      <c r="AU23" s="111"/>
    </row>
    <row r="24" spans="1:47">
      <c r="A24" s="503" t="s">
        <v>19</v>
      </c>
      <c r="B24" s="504"/>
      <c r="C24" s="505">
        <v>1.9613828971150001E-2</v>
      </c>
      <c r="D24" s="506"/>
      <c r="E24" s="505">
        <v>1.9613828971150001E-2</v>
      </c>
      <c r="F24" s="506"/>
      <c r="G24" s="505">
        <v>1.7391573370510002E-2</v>
      </c>
      <c r="H24" s="506"/>
      <c r="I24" s="507">
        <v>32.448210892615002</v>
      </c>
      <c r="J24" s="508"/>
      <c r="K24" s="507">
        <v>31.407331579322999</v>
      </c>
      <c r="L24" s="508"/>
      <c r="M24" s="507">
        <v>27.726692292869</v>
      </c>
      <c r="N24" s="508"/>
      <c r="O24" s="507">
        <v>17.620172610573</v>
      </c>
      <c r="P24" s="509"/>
      <c r="Q24" s="507">
        <v>15.498119800242</v>
      </c>
      <c r="R24" s="508"/>
      <c r="S24" s="507">
        <v>14.731524180138999</v>
      </c>
      <c r="T24" s="508"/>
      <c r="U24" s="1043">
        <v>2.7974002649920999</v>
      </c>
      <c r="V24" s="506"/>
      <c r="W24" s="505">
        <v>2.3247545182234002</v>
      </c>
      <c r="X24" s="506"/>
      <c r="Y24" s="505">
        <v>1.879949912726</v>
      </c>
      <c r="Z24" s="506"/>
      <c r="AA24" s="505">
        <v>38.306901577078001</v>
      </c>
      <c r="AB24" s="506"/>
      <c r="AC24" s="505">
        <v>37.078672965294999</v>
      </c>
      <c r="AD24" s="506"/>
      <c r="AE24" s="505">
        <v>32.501234439146998</v>
      </c>
      <c r="AF24" s="506"/>
      <c r="AG24" s="485"/>
      <c r="AH24" s="97"/>
      <c r="AI24" s="97"/>
      <c r="AJ24" s="97"/>
      <c r="AK24" s="97"/>
      <c r="AL24" s="97"/>
      <c r="AM24" s="97"/>
      <c r="AN24" s="97"/>
      <c r="AO24" s="97"/>
      <c r="AP24" s="97"/>
      <c r="AQ24" s="114"/>
      <c r="AR24" s="112"/>
      <c r="AS24" s="111"/>
      <c r="AT24" s="112"/>
      <c r="AU24" s="111"/>
    </row>
    <row r="25" spans="1:47">
      <c r="A25" s="503" t="s">
        <v>42</v>
      </c>
      <c r="B25" s="510"/>
      <c r="C25" s="511"/>
      <c r="D25" s="508" t="s">
        <v>441</v>
      </c>
      <c r="E25" s="511"/>
      <c r="F25" s="508" t="s">
        <v>441</v>
      </c>
      <c r="G25" s="511"/>
      <c r="H25" s="508" t="s">
        <v>441</v>
      </c>
      <c r="I25" s="511">
        <v>44.755926501669002</v>
      </c>
      <c r="J25" s="508"/>
      <c r="K25" s="511">
        <v>43.700169885187996</v>
      </c>
      <c r="L25" s="508"/>
      <c r="M25" s="511">
        <v>40.502872496666001</v>
      </c>
      <c r="N25" s="508"/>
      <c r="O25" s="511">
        <v>10.242479846136</v>
      </c>
      <c r="P25" s="508"/>
      <c r="Q25" s="511">
        <v>10.125443824565</v>
      </c>
      <c r="R25" s="508"/>
      <c r="S25" s="511">
        <v>7.2038334705793003</v>
      </c>
      <c r="T25" s="508"/>
      <c r="U25" s="1039">
        <v>1.3626406707376999</v>
      </c>
      <c r="V25" s="506"/>
      <c r="W25" s="512">
        <v>1.3314502717136001</v>
      </c>
      <c r="X25" s="506"/>
      <c r="Y25" s="512">
        <v>0.62585150608002005</v>
      </c>
      <c r="Z25" s="506"/>
      <c r="AA25" s="511">
        <v>44.946906215801</v>
      </c>
      <c r="AB25" s="508"/>
      <c r="AC25" s="511">
        <v>43.887912655012997</v>
      </c>
      <c r="AD25" s="506"/>
      <c r="AE25" s="511">
        <v>40.502872496666001</v>
      </c>
      <c r="AF25" s="506"/>
      <c r="AG25" s="485"/>
      <c r="AH25" s="97"/>
      <c r="AI25" s="97"/>
      <c r="AJ25" s="97"/>
      <c r="AK25" s="97"/>
      <c r="AL25" s="97"/>
      <c r="AM25" s="97"/>
      <c r="AN25" s="97"/>
      <c r="AO25" s="97"/>
      <c r="AP25" s="97"/>
      <c r="AQ25" s="97"/>
      <c r="AR25" s="112"/>
      <c r="AS25" s="111"/>
      <c r="AT25" s="112"/>
      <c r="AU25" s="111"/>
    </row>
    <row r="26" spans="1:47">
      <c r="A26" s="500" t="s">
        <v>28</v>
      </c>
      <c r="B26" s="495"/>
      <c r="C26" s="496">
        <v>1.7114087522214001</v>
      </c>
      <c r="D26" s="497"/>
      <c r="E26" s="496">
        <v>1.7041752892632001</v>
      </c>
      <c r="F26" s="497"/>
      <c r="G26" s="496">
        <v>1.5131904245223</v>
      </c>
      <c r="H26" s="497"/>
      <c r="I26" s="496">
        <v>25.52325807467</v>
      </c>
      <c r="J26" s="497"/>
      <c r="K26" s="496">
        <v>24.628400844969999</v>
      </c>
      <c r="L26" s="497"/>
      <c r="M26" s="496">
        <v>20.053662060737999</v>
      </c>
      <c r="N26" s="497"/>
      <c r="O26" s="496">
        <v>16.003514365777001</v>
      </c>
      <c r="P26" s="497"/>
      <c r="Q26" s="496">
        <v>14.491784633006001</v>
      </c>
      <c r="R26" s="497"/>
      <c r="S26" s="496">
        <v>11.92206879662</v>
      </c>
      <c r="T26" s="497"/>
      <c r="U26" s="1039">
        <v>0.94741164685144996</v>
      </c>
      <c r="V26" s="499"/>
      <c r="W26" s="498">
        <v>0.87294035903802003</v>
      </c>
      <c r="X26" s="499"/>
      <c r="Y26" s="498">
        <v>0.57849625526485005</v>
      </c>
      <c r="Z26" s="499"/>
      <c r="AA26" s="496">
        <v>31.451382267439001</v>
      </c>
      <c r="AB26" s="497"/>
      <c r="AC26" s="496">
        <v>29.826692068730001</v>
      </c>
      <c r="AD26" s="499"/>
      <c r="AE26" s="496">
        <v>24.068035707311999</v>
      </c>
      <c r="AF26" s="499"/>
      <c r="AG26" s="485"/>
      <c r="AH26" s="97"/>
      <c r="AI26" s="97"/>
      <c r="AJ26" s="97"/>
      <c r="AK26" s="97"/>
      <c r="AL26" s="97"/>
      <c r="AM26" s="97"/>
      <c r="AN26" s="97"/>
      <c r="AO26" s="97"/>
      <c r="AP26" s="97"/>
      <c r="AQ26" s="97"/>
      <c r="AR26" s="112"/>
      <c r="AS26" s="111"/>
      <c r="AT26" s="112"/>
      <c r="AU26" s="111"/>
    </row>
    <row r="27" spans="1:47">
      <c r="A27" s="500" t="s">
        <v>43</v>
      </c>
      <c r="B27" s="526"/>
      <c r="C27" s="513">
        <v>0.94057031815839998</v>
      </c>
      <c r="D27" s="514"/>
      <c r="E27" s="513">
        <v>0.94057031815838998</v>
      </c>
      <c r="F27" s="515"/>
      <c r="G27" s="513">
        <v>0.30269717149565001</v>
      </c>
      <c r="H27" s="514"/>
      <c r="I27" s="513">
        <v>50.991219730329</v>
      </c>
      <c r="J27" s="514"/>
      <c r="K27" s="513">
        <v>50.020150195596997</v>
      </c>
      <c r="L27" s="514"/>
      <c r="M27" s="513">
        <v>38.001272437009</v>
      </c>
      <c r="N27" s="514"/>
      <c r="O27" s="513">
        <v>29.323949406855</v>
      </c>
      <c r="P27" s="515"/>
      <c r="Q27" s="513">
        <v>26.752085164794</v>
      </c>
      <c r="R27" s="514"/>
      <c r="S27" s="513">
        <v>15.356346100791001</v>
      </c>
      <c r="T27" s="514"/>
      <c r="U27" s="1044">
        <v>1.6114491617226001</v>
      </c>
      <c r="V27" s="517"/>
      <c r="W27" s="516">
        <v>1.0468260405440999</v>
      </c>
      <c r="X27" s="518"/>
      <c r="Y27" s="516">
        <v>0.38826628994510998</v>
      </c>
      <c r="Z27" s="517"/>
      <c r="AA27" s="513">
        <v>51.377719024725998</v>
      </c>
      <c r="AB27" s="514"/>
      <c r="AC27" s="513">
        <v>50.454553681611003</v>
      </c>
      <c r="AD27" s="517"/>
      <c r="AE27" s="513">
        <v>38.304268034343004</v>
      </c>
      <c r="AF27" s="517"/>
      <c r="AG27" s="485"/>
      <c r="AH27" s="97"/>
      <c r="AI27" s="97"/>
      <c r="AJ27" s="97"/>
      <c r="AK27" s="97"/>
      <c r="AL27" s="97"/>
      <c r="AM27" s="97"/>
      <c r="AN27" s="97"/>
      <c r="AO27" s="97"/>
      <c r="AP27" s="97"/>
      <c r="AQ27" s="97"/>
      <c r="AR27" s="112"/>
      <c r="AS27" s="111"/>
      <c r="AT27" s="112"/>
      <c r="AU27" s="111"/>
    </row>
    <row r="28" spans="1:47">
      <c r="A28" s="503" t="s">
        <v>44</v>
      </c>
      <c r="B28" s="504"/>
      <c r="C28" s="505"/>
      <c r="D28" s="506" t="s">
        <v>74</v>
      </c>
      <c r="E28" s="505"/>
      <c r="F28" s="506" t="s">
        <v>74</v>
      </c>
      <c r="G28" s="505"/>
      <c r="H28" s="506" t="s">
        <v>74</v>
      </c>
      <c r="I28" s="507"/>
      <c r="J28" s="508" t="s">
        <v>74</v>
      </c>
      <c r="K28" s="507"/>
      <c r="L28" s="508" t="s">
        <v>74</v>
      </c>
      <c r="M28" s="507"/>
      <c r="N28" s="508" t="s">
        <v>74</v>
      </c>
      <c r="O28" s="507"/>
      <c r="P28" s="509" t="s">
        <v>74</v>
      </c>
      <c r="Q28" s="507"/>
      <c r="R28" s="508" t="s">
        <v>74</v>
      </c>
      <c r="S28" s="507"/>
      <c r="T28" s="508" t="s">
        <v>74</v>
      </c>
      <c r="U28" s="1043"/>
      <c r="V28" s="506" t="s">
        <v>74</v>
      </c>
      <c r="W28" s="505"/>
      <c r="X28" s="506" t="s">
        <v>74</v>
      </c>
      <c r="Y28" s="505"/>
      <c r="Z28" s="506" t="s">
        <v>74</v>
      </c>
      <c r="AA28" s="505"/>
      <c r="AB28" s="506" t="s">
        <v>74</v>
      </c>
      <c r="AC28" s="505"/>
      <c r="AD28" s="506" t="s">
        <v>74</v>
      </c>
      <c r="AE28" s="505"/>
      <c r="AF28" s="506" t="s">
        <v>74</v>
      </c>
      <c r="AG28" s="485"/>
      <c r="AH28" s="97"/>
      <c r="AI28" s="97"/>
      <c r="AJ28" s="97"/>
      <c r="AK28" s="97"/>
      <c r="AL28" s="97"/>
      <c r="AM28" s="97"/>
      <c r="AN28" s="97"/>
      <c r="AO28" s="97"/>
      <c r="AP28" s="97"/>
      <c r="AQ28" s="97"/>
      <c r="AR28" s="112"/>
      <c r="AS28" s="111"/>
      <c r="AT28" s="112"/>
      <c r="AU28" s="111"/>
    </row>
    <row r="29" spans="1:47">
      <c r="A29" s="503" t="s">
        <v>57</v>
      </c>
      <c r="B29" s="504"/>
      <c r="C29" s="511"/>
      <c r="D29" s="508" t="s">
        <v>74</v>
      </c>
      <c r="E29" s="511"/>
      <c r="F29" s="508" t="s">
        <v>74</v>
      </c>
      <c r="G29" s="511"/>
      <c r="H29" s="508" t="s">
        <v>74</v>
      </c>
      <c r="I29" s="511">
        <v>42.435957361233001</v>
      </c>
      <c r="J29" s="508"/>
      <c r="K29" s="511">
        <v>41.366527847660002</v>
      </c>
      <c r="L29" s="508"/>
      <c r="M29" s="511">
        <v>30.581358160682001</v>
      </c>
      <c r="N29" s="508"/>
      <c r="O29" s="511">
        <v>19.795740761194001</v>
      </c>
      <c r="P29" s="508"/>
      <c r="Q29" s="511">
        <v>18.854336085187999</v>
      </c>
      <c r="R29" s="508"/>
      <c r="S29" s="511">
        <v>10.899243927863999</v>
      </c>
      <c r="T29" s="508"/>
      <c r="U29" s="1039">
        <v>1.4368967777038999</v>
      </c>
      <c r="V29" s="506"/>
      <c r="W29" s="512">
        <v>1.3755863917561</v>
      </c>
      <c r="X29" s="506"/>
      <c r="Y29" s="512">
        <v>0.48649680341670998</v>
      </c>
      <c r="Z29" s="506"/>
      <c r="AA29" s="511"/>
      <c r="AB29" s="508" t="s">
        <v>74</v>
      </c>
      <c r="AC29" s="511"/>
      <c r="AD29" s="506" t="s">
        <v>74</v>
      </c>
      <c r="AE29" s="511"/>
      <c r="AF29" s="506" t="s">
        <v>74</v>
      </c>
      <c r="AG29" s="485"/>
      <c r="AH29" s="97"/>
      <c r="AI29" s="97"/>
      <c r="AJ29" s="97"/>
      <c r="AK29" s="97"/>
      <c r="AL29" s="97"/>
      <c r="AM29" s="97"/>
      <c r="AN29" s="97"/>
      <c r="AO29" s="97"/>
      <c r="AP29" s="97"/>
      <c r="AQ29" s="97"/>
      <c r="AR29" s="112"/>
      <c r="AS29" s="111"/>
      <c r="AT29" s="112"/>
      <c r="AU29" s="111"/>
    </row>
    <row r="30" spans="1:47">
      <c r="A30" s="494" t="s">
        <v>23</v>
      </c>
      <c r="B30" s="495"/>
      <c r="C30" s="496">
        <v>0.35391707952603002</v>
      </c>
      <c r="D30" s="497"/>
      <c r="E30" s="496">
        <v>0.32991748270003002</v>
      </c>
      <c r="F30" s="497"/>
      <c r="G30" s="496">
        <v>0.30836804296043002</v>
      </c>
      <c r="H30" s="497"/>
      <c r="I30" s="496">
        <v>29.596532140752998</v>
      </c>
      <c r="J30" s="497"/>
      <c r="K30" s="496">
        <v>28.486037295197999</v>
      </c>
      <c r="L30" s="497"/>
      <c r="M30" s="496">
        <v>25.505134185767002</v>
      </c>
      <c r="N30" s="497"/>
      <c r="O30" s="496">
        <v>20.273143309458</v>
      </c>
      <c r="P30" s="497"/>
      <c r="Q30" s="496">
        <v>19.254916394007001</v>
      </c>
      <c r="R30" s="497"/>
      <c r="S30" s="496">
        <v>18.214173004012</v>
      </c>
      <c r="T30" s="497"/>
      <c r="U30" s="1039">
        <v>1.452335610979</v>
      </c>
      <c r="V30" s="499"/>
      <c r="W30" s="498">
        <v>1.2884849554344999</v>
      </c>
      <c r="X30" s="499"/>
      <c r="Y30" s="498">
        <v>1.1884569098327</v>
      </c>
      <c r="Z30" s="499"/>
      <c r="AA30" s="496">
        <v>36.025689320585997</v>
      </c>
      <c r="AB30" s="497"/>
      <c r="AC30" s="496">
        <v>34.737643341332003</v>
      </c>
      <c r="AD30" s="499"/>
      <c r="AE30" s="496">
        <v>30.936235232167</v>
      </c>
      <c r="AF30" s="499"/>
      <c r="AG30" s="485"/>
      <c r="AH30" s="97"/>
      <c r="AI30" s="97"/>
      <c r="AJ30" s="97"/>
      <c r="AK30" s="97"/>
      <c r="AL30" s="97"/>
      <c r="AM30" s="97"/>
      <c r="AN30" s="97"/>
      <c r="AO30" s="97"/>
      <c r="AP30" s="97"/>
      <c r="AQ30" s="97"/>
      <c r="AR30" s="112"/>
      <c r="AS30" s="111"/>
      <c r="AT30" s="112"/>
      <c r="AU30" s="111"/>
    </row>
    <row r="31" spans="1:47">
      <c r="A31" s="500" t="s">
        <v>45</v>
      </c>
      <c r="B31" s="495"/>
      <c r="C31" s="513">
        <v>25.154777594727999</v>
      </c>
      <c r="D31" s="514"/>
      <c r="E31" s="513">
        <v>23.925700164744999</v>
      </c>
      <c r="F31" s="515"/>
      <c r="G31" s="513"/>
      <c r="H31" s="514" t="s">
        <v>74</v>
      </c>
      <c r="I31" s="513">
        <v>45.222467320261003</v>
      </c>
      <c r="J31" s="514"/>
      <c r="K31" s="513">
        <v>44.199346405229001</v>
      </c>
      <c r="L31" s="514"/>
      <c r="M31" s="513"/>
      <c r="N31" s="514" t="s">
        <v>74</v>
      </c>
      <c r="O31" s="513">
        <v>8.2174055829227992</v>
      </c>
      <c r="P31" s="515"/>
      <c r="Q31" s="513">
        <v>7.3965517241379004</v>
      </c>
      <c r="R31" s="514"/>
      <c r="S31" s="513"/>
      <c r="T31" s="514" t="s">
        <v>74</v>
      </c>
      <c r="U31" s="1044">
        <v>1.2463722397476</v>
      </c>
      <c r="V31" s="517"/>
      <c r="W31" s="516">
        <v>1.0110410094636999</v>
      </c>
      <c r="X31" s="518"/>
      <c r="Y31" s="516"/>
      <c r="Z31" s="517" t="s">
        <v>74</v>
      </c>
      <c r="AA31" s="513">
        <v>72.234026258203997</v>
      </c>
      <c r="AB31" s="514"/>
      <c r="AC31" s="513">
        <v>69.161652078773002</v>
      </c>
      <c r="AD31" s="517"/>
      <c r="AE31" s="513"/>
      <c r="AF31" s="517" t="s">
        <v>74</v>
      </c>
      <c r="AG31" s="485"/>
      <c r="AH31" s="97"/>
      <c r="AI31" s="97"/>
      <c r="AJ31" s="97"/>
      <c r="AK31" s="97"/>
      <c r="AL31" s="97"/>
      <c r="AM31" s="97"/>
      <c r="AN31" s="97"/>
      <c r="AO31" s="97"/>
      <c r="AP31" s="97"/>
      <c r="AQ31" s="97"/>
      <c r="AR31" s="112"/>
      <c r="AS31" s="111"/>
      <c r="AT31" s="112"/>
      <c r="AU31" s="111"/>
    </row>
    <row r="32" spans="1:47">
      <c r="A32" s="503" t="s">
        <v>46</v>
      </c>
      <c r="B32" s="504"/>
      <c r="C32" s="505"/>
      <c r="D32" s="506" t="s">
        <v>74</v>
      </c>
      <c r="E32" s="505"/>
      <c r="F32" s="506" t="s">
        <v>74</v>
      </c>
      <c r="G32" s="505"/>
      <c r="H32" s="506" t="s">
        <v>74</v>
      </c>
      <c r="I32" s="507"/>
      <c r="J32" s="508" t="s">
        <v>74</v>
      </c>
      <c r="K32" s="507"/>
      <c r="L32" s="508" t="s">
        <v>74</v>
      </c>
      <c r="M32" s="507"/>
      <c r="N32" s="508" t="s">
        <v>74</v>
      </c>
      <c r="O32" s="507"/>
      <c r="P32" s="509" t="s">
        <v>74</v>
      </c>
      <c r="Q32" s="507"/>
      <c r="R32" s="508" t="s">
        <v>74</v>
      </c>
      <c r="S32" s="507"/>
      <c r="T32" s="508" t="s">
        <v>74</v>
      </c>
      <c r="U32" s="1043">
        <v>1.7699638047610999</v>
      </c>
      <c r="V32" s="506"/>
      <c r="W32" s="505"/>
      <c r="X32" s="506" t="s">
        <v>74</v>
      </c>
      <c r="Y32" s="505"/>
      <c r="Z32" s="506" t="s">
        <v>74</v>
      </c>
      <c r="AA32" s="505"/>
      <c r="AB32" s="506" t="s">
        <v>74</v>
      </c>
      <c r="AC32" s="505"/>
      <c r="AD32" s="506" t="s">
        <v>74</v>
      </c>
      <c r="AE32" s="505"/>
      <c r="AF32" s="506" t="s">
        <v>74</v>
      </c>
      <c r="AG32" s="485"/>
      <c r="AH32" s="97"/>
      <c r="AI32" s="97"/>
      <c r="AJ32" s="97"/>
      <c r="AK32" s="97"/>
      <c r="AL32" s="97"/>
      <c r="AM32" s="97"/>
      <c r="AN32" s="97"/>
      <c r="AO32" s="97"/>
      <c r="AP32" s="97"/>
      <c r="AQ32" s="97"/>
      <c r="AR32" s="112"/>
      <c r="AS32" s="111"/>
      <c r="AT32" s="112"/>
      <c r="AU32" s="111"/>
    </row>
    <row r="33" spans="1:47">
      <c r="A33" s="503" t="s">
        <v>25</v>
      </c>
      <c r="B33" s="510"/>
      <c r="C33" s="511">
        <v>13.562348588715</v>
      </c>
      <c r="D33" s="508"/>
      <c r="E33" s="511">
        <v>13.405838470185</v>
      </c>
      <c r="F33" s="508"/>
      <c r="G33" s="511">
        <v>8.7454032065173006</v>
      </c>
      <c r="H33" s="508"/>
      <c r="I33" s="511">
        <v>30.543477430789</v>
      </c>
      <c r="J33" s="508"/>
      <c r="K33" s="511">
        <v>29.626740125647999</v>
      </c>
      <c r="L33" s="508"/>
      <c r="M33" s="511">
        <v>25.232647020251999</v>
      </c>
      <c r="N33" s="508"/>
      <c r="O33" s="511">
        <v>15.073996542353999</v>
      </c>
      <c r="P33" s="508"/>
      <c r="Q33" s="511">
        <v>13.970548676809001</v>
      </c>
      <c r="R33" s="508"/>
      <c r="S33" s="511">
        <v>11.671331160378999</v>
      </c>
      <c r="T33" s="508"/>
      <c r="U33" s="1039">
        <v>0.71196058328942002</v>
      </c>
      <c r="V33" s="506"/>
      <c r="W33" s="512">
        <v>0.63101770531727996</v>
      </c>
      <c r="X33" s="506"/>
      <c r="Y33" s="512">
        <v>0.35041733515357998</v>
      </c>
      <c r="Z33" s="506"/>
      <c r="AA33" s="511">
        <v>46.132761838754</v>
      </c>
      <c r="AB33" s="508"/>
      <c r="AC33" s="511">
        <v>44.771024718168</v>
      </c>
      <c r="AD33" s="506"/>
      <c r="AE33" s="511">
        <v>35.209197265721002</v>
      </c>
      <c r="AF33" s="506"/>
      <c r="AG33" s="485"/>
      <c r="AH33" s="97"/>
      <c r="AI33" s="97"/>
      <c r="AJ33" s="97"/>
      <c r="AK33" s="97"/>
      <c r="AL33" s="97"/>
      <c r="AM33" s="97"/>
      <c r="AN33" s="97"/>
      <c r="AO33" s="97"/>
      <c r="AP33" s="97"/>
      <c r="AQ33" s="97"/>
      <c r="AR33" s="112"/>
      <c r="AS33" s="111"/>
      <c r="AT33" s="112"/>
      <c r="AU33" s="111"/>
    </row>
    <row r="34" spans="1:47">
      <c r="A34" s="500" t="s">
        <v>27</v>
      </c>
      <c r="B34" s="495"/>
      <c r="C34" s="496">
        <v>2.2170121145922002</v>
      </c>
      <c r="D34" s="497"/>
      <c r="E34" s="496">
        <v>1.7672402260230999</v>
      </c>
      <c r="F34" s="497"/>
      <c r="G34" s="496">
        <v>1.6998005382382</v>
      </c>
      <c r="H34" s="497"/>
      <c r="I34" s="496">
        <v>9.7245917840588998</v>
      </c>
      <c r="J34" s="497"/>
      <c r="K34" s="496">
        <v>6.9055838987248999</v>
      </c>
      <c r="L34" s="497"/>
      <c r="M34" s="496">
        <v>6.3794907351474999</v>
      </c>
      <c r="N34" s="497"/>
      <c r="O34" s="496">
        <v>7.8498141285717002</v>
      </c>
      <c r="P34" s="497"/>
      <c r="Q34" s="496">
        <v>2.1064645341594002</v>
      </c>
      <c r="R34" s="497"/>
      <c r="S34" s="496">
        <v>1.9208057825125999</v>
      </c>
      <c r="T34" s="497"/>
      <c r="U34" s="1039">
        <v>1.2244965017353999</v>
      </c>
      <c r="V34" s="499"/>
      <c r="W34" s="498">
        <v>0.172507208956</v>
      </c>
      <c r="X34" s="499"/>
      <c r="Y34" s="498">
        <v>0.12689995643480001</v>
      </c>
      <c r="Z34" s="499"/>
      <c r="AA34" s="496">
        <v>17.992439465494002</v>
      </c>
      <c r="AB34" s="497"/>
      <c r="AC34" s="496">
        <v>9.4422895077348006</v>
      </c>
      <c r="AD34" s="499"/>
      <c r="AE34" s="496">
        <v>8.5364509064187004</v>
      </c>
      <c r="AF34" s="499"/>
      <c r="AG34" s="485"/>
      <c r="AH34" s="97"/>
      <c r="AI34" s="97"/>
      <c r="AJ34" s="97"/>
      <c r="AK34" s="97"/>
      <c r="AL34" s="97"/>
      <c r="AM34" s="97"/>
      <c r="AN34" s="97"/>
      <c r="AO34" s="97"/>
      <c r="AP34" s="97"/>
      <c r="AQ34" s="97"/>
      <c r="AR34" s="112"/>
      <c r="AS34" s="111"/>
      <c r="AT34" s="112"/>
      <c r="AU34" s="111"/>
    </row>
    <row r="35" spans="1:47">
      <c r="A35" s="500" t="s">
        <v>47</v>
      </c>
      <c r="B35" s="495"/>
      <c r="C35" s="513">
        <v>2.4108058362504998</v>
      </c>
      <c r="D35" s="514"/>
      <c r="E35" s="513"/>
      <c r="F35" s="515" t="s">
        <v>74</v>
      </c>
      <c r="G35" s="513"/>
      <c r="H35" s="514" t="s">
        <v>74</v>
      </c>
      <c r="I35" s="513">
        <v>28.395120834221</v>
      </c>
      <c r="J35" s="514"/>
      <c r="K35" s="513"/>
      <c r="L35" s="514" t="s">
        <v>74</v>
      </c>
      <c r="M35" s="513"/>
      <c r="N35" s="514" t="s">
        <v>74</v>
      </c>
      <c r="O35" s="513">
        <v>5.2284850245719001</v>
      </c>
      <c r="P35" s="515"/>
      <c r="Q35" s="513"/>
      <c r="R35" s="514" t="s">
        <v>74</v>
      </c>
      <c r="S35" s="513"/>
      <c r="T35" s="514" t="s">
        <v>74</v>
      </c>
      <c r="U35" s="1044">
        <v>0.46554041219330999</v>
      </c>
      <c r="V35" s="517"/>
      <c r="W35" s="516"/>
      <c r="X35" s="518" t="s">
        <v>74</v>
      </c>
      <c r="Y35" s="516"/>
      <c r="Z35" s="517" t="s">
        <v>74</v>
      </c>
      <c r="AA35" s="513">
        <v>30.805926670470999</v>
      </c>
      <c r="AB35" s="514"/>
      <c r="AC35" s="513"/>
      <c r="AD35" s="517" t="s">
        <v>74</v>
      </c>
      <c r="AE35" s="513"/>
      <c r="AF35" s="517" t="s">
        <v>74</v>
      </c>
      <c r="AG35" s="485"/>
      <c r="AH35" s="97"/>
      <c r="AI35" s="97"/>
      <c r="AJ35" s="97"/>
      <c r="AK35" s="97"/>
      <c r="AL35" s="97"/>
      <c r="AM35" s="97"/>
      <c r="AN35" s="97"/>
      <c r="AO35" s="97"/>
      <c r="AP35" s="97"/>
      <c r="AQ35" s="97"/>
      <c r="AR35" s="112"/>
      <c r="AS35" s="111"/>
      <c r="AT35" s="112"/>
      <c r="AU35" s="111"/>
    </row>
    <row r="36" spans="1:47">
      <c r="A36" s="503" t="s">
        <v>30</v>
      </c>
      <c r="B36" s="504"/>
      <c r="C36" s="505">
        <v>0.82810762697977003</v>
      </c>
      <c r="D36" s="506"/>
      <c r="E36" s="505">
        <v>0.82810762697977003</v>
      </c>
      <c r="F36" s="506"/>
      <c r="G36" s="505">
        <v>0.62771383940537995</v>
      </c>
      <c r="H36" s="506"/>
      <c r="I36" s="507">
        <v>44.496372585574001</v>
      </c>
      <c r="J36" s="508"/>
      <c r="K36" s="507">
        <v>40.023589246698997</v>
      </c>
      <c r="L36" s="508"/>
      <c r="M36" s="507">
        <v>38.093872224214003</v>
      </c>
      <c r="N36" s="508"/>
      <c r="O36" s="507">
        <v>18.624031489036</v>
      </c>
      <c r="P36" s="509"/>
      <c r="Q36" s="507">
        <v>14.212870615815</v>
      </c>
      <c r="R36" s="508"/>
      <c r="S36" s="507">
        <v>13.388841297374</v>
      </c>
      <c r="T36" s="508"/>
      <c r="U36" s="1043">
        <v>2.3779595235343001</v>
      </c>
      <c r="V36" s="506"/>
      <c r="W36" s="505">
        <v>1.3767806175418</v>
      </c>
      <c r="X36" s="506"/>
      <c r="Y36" s="505">
        <v>1.1645247547096</v>
      </c>
      <c r="Z36" s="506"/>
      <c r="AA36" s="505">
        <v>49.306716126276001</v>
      </c>
      <c r="AB36" s="506"/>
      <c r="AC36" s="505">
        <v>41.384532175589001</v>
      </c>
      <c r="AD36" s="506"/>
      <c r="AE36" s="505">
        <v>39.056867815399002</v>
      </c>
      <c r="AF36" s="506"/>
      <c r="AG36" s="485"/>
      <c r="AH36" s="97"/>
      <c r="AI36" s="97"/>
      <c r="AJ36" s="97"/>
      <c r="AK36" s="97"/>
      <c r="AL36" s="97"/>
      <c r="AM36" s="97"/>
      <c r="AN36" s="97"/>
      <c r="AO36" s="97"/>
      <c r="AP36" s="97"/>
      <c r="AQ36" s="97"/>
      <c r="AR36" s="112"/>
      <c r="AS36" s="111"/>
      <c r="AT36" s="112"/>
      <c r="AU36" s="111"/>
    </row>
    <row r="37" spans="1:47">
      <c r="A37" s="503" t="s">
        <v>48</v>
      </c>
      <c r="B37" s="504"/>
      <c r="C37" s="511">
        <v>26.555355211889001</v>
      </c>
      <c r="D37" s="508"/>
      <c r="E37" s="511">
        <v>15.977435257890001</v>
      </c>
      <c r="F37" s="508"/>
      <c r="G37" s="511">
        <v>9.1195760771904002</v>
      </c>
      <c r="H37" s="508"/>
      <c r="I37" s="511">
        <v>54.444018011451</v>
      </c>
      <c r="J37" s="508"/>
      <c r="K37" s="511">
        <v>40.364065792182998</v>
      </c>
      <c r="L37" s="508"/>
      <c r="M37" s="511">
        <v>30.669700682435</v>
      </c>
      <c r="N37" s="508"/>
      <c r="O37" s="511">
        <v>8.9017203321847003</v>
      </c>
      <c r="P37" s="508"/>
      <c r="Q37" s="511">
        <v>5.8070006079344996</v>
      </c>
      <c r="R37" s="508"/>
      <c r="S37" s="511">
        <v>3.5217105555105999</v>
      </c>
      <c r="T37" s="508"/>
      <c r="U37" s="1039">
        <v>2.1025595269682</v>
      </c>
      <c r="V37" s="506"/>
      <c r="W37" s="512">
        <v>1.0054926820592001</v>
      </c>
      <c r="X37" s="506"/>
      <c r="Y37" s="512">
        <v>0.49468743459087</v>
      </c>
      <c r="Z37" s="506"/>
      <c r="AA37" s="511">
        <v>73.140124938281005</v>
      </c>
      <c r="AB37" s="508"/>
      <c r="AC37" s="511">
        <v>49.376213205082003</v>
      </c>
      <c r="AD37" s="506"/>
      <c r="AE37" s="511">
        <v>36.674713702216003</v>
      </c>
      <c r="AF37" s="506"/>
      <c r="AG37" s="485"/>
      <c r="AH37" s="97"/>
      <c r="AI37" s="97"/>
      <c r="AJ37" s="97"/>
      <c r="AK37" s="97"/>
      <c r="AL37" s="97"/>
      <c r="AM37" s="97"/>
      <c r="AN37" s="97"/>
      <c r="AO37" s="97"/>
      <c r="AP37" s="97"/>
      <c r="AQ37" s="97"/>
      <c r="AR37" s="112"/>
      <c r="AS37" s="111"/>
      <c r="AT37" s="112"/>
      <c r="AU37" s="111"/>
    </row>
    <row r="38" spans="1:47">
      <c r="A38" s="494" t="s">
        <v>49</v>
      </c>
      <c r="B38" s="495"/>
      <c r="C38" s="496">
        <v>3.8927825264983</v>
      </c>
      <c r="D38" s="497"/>
      <c r="E38" s="496">
        <v>3.877382035168</v>
      </c>
      <c r="F38" s="497"/>
      <c r="G38" s="496">
        <v>2.6730020812325002</v>
      </c>
      <c r="H38" s="497"/>
      <c r="I38" s="496">
        <v>39.889245493917997</v>
      </c>
      <c r="J38" s="497"/>
      <c r="K38" s="496">
        <v>38.828737471468003</v>
      </c>
      <c r="L38" s="497"/>
      <c r="M38" s="496">
        <v>32.574588499588003</v>
      </c>
      <c r="N38" s="497"/>
      <c r="O38" s="496">
        <v>17.702936216223002</v>
      </c>
      <c r="P38" s="497"/>
      <c r="Q38" s="496">
        <v>15.868297022952</v>
      </c>
      <c r="R38" s="497"/>
      <c r="S38" s="496">
        <v>12.741993737433001</v>
      </c>
      <c r="T38" s="497"/>
      <c r="U38" s="1039">
        <v>1.8141172573135</v>
      </c>
      <c r="V38" s="499"/>
      <c r="W38" s="498">
        <v>1.3406060639784001</v>
      </c>
      <c r="X38" s="499"/>
      <c r="Y38" s="498">
        <v>0.54071825032181997</v>
      </c>
      <c r="Z38" s="499"/>
      <c r="AA38" s="496">
        <v>46.500190710383997</v>
      </c>
      <c r="AB38" s="497"/>
      <c r="AC38" s="496">
        <v>45.465272923119997</v>
      </c>
      <c r="AD38" s="499"/>
      <c r="AE38" s="496">
        <v>38.174143220670999</v>
      </c>
      <c r="AF38" s="499"/>
      <c r="AG38" s="485"/>
      <c r="AH38" s="97"/>
      <c r="AI38" s="97"/>
      <c r="AJ38" s="97"/>
      <c r="AK38" s="97"/>
      <c r="AL38" s="97"/>
      <c r="AM38" s="97"/>
      <c r="AN38" s="97"/>
      <c r="AO38" s="97"/>
      <c r="AP38" s="97"/>
      <c r="AQ38" s="97"/>
      <c r="AR38" s="112"/>
      <c r="AS38" s="111"/>
      <c r="AT38" s="112"/>
      <c r="AU38" s="111"/>
    </row>
    <row r="39" spans="1:47">
      <c r="A39" s="500" t="s">
        <v>32</v>
      </c>
      <c r="B39" s="495"/>
      <c r="C39" s="513">
        <v>3.2064775412450001E-2</v>
      </c>
      <c r="D39" s="514"/>
      <c r="E39" s="513">
        <v>3.2064775412450001E-2</v>
      </c>
      <c r="F39" s="515"/>
      <c r="G39" s="513">
        <v>2.142398208616E-2</v>
      </c>
      <c r="H39" s="514"/>
      <c r="I39" s="513"/>
      <c r="J39" s="514" t="s">
        <v>74</v>
      </c>
      <c r="K39" s="513"/>
      <c r="L39" s="514" t="s">
        <v>74</v>
      </c>
      <c r="M39" s="513"/>
      <c r="N39" s="514" t="s">
        <v>74</v>
      </c>
      <c r="O39" s="513"/>
      <c r="P39" s="515" t="s">
        <v>74</v>
      </c>
      <c r="Q39" s="513"/>
      <c r="R39" s="514" t="s">
        <v>74</v>
      </c>
      <c r="S39" s="513"/>
      <c r="T39" s="514" t="s">
        <v>74</v>
      </c>
      <c r="U39" s="1044"/>
      <c r="V39" s="517" t="s">
        <v>74</v>
      </c>
      <c r="W39" s="516"/>
      <c r="X39" s="518" t="s">
        <v>74</v>
      </c>
      <c r="Y39" s="516"/>
      <c r="Z39" s="517" t="s">
        <v>74</v>
      </c>
      <c r="AA39" s="513"/>
      <c r="AB39" s="514" t="s">
        <v>74</v>
      </c>
      <c r="AC39" s="513"/>
      <c r="AD39" s="517" t="s">
        <v>74</v>
      </c>
      <c r="AE39" s="513"/>
      <c r="AF39" s="517" t="s">
        <v>74</v>
      </c>
      <c r="AG39" s="485"/>
      <c r="AH39" s="97"/>
      <c r="AI39" s="97"/>
      <c r="AJ39" s="97"/>
      <c r="AK39" s="97"/>
      <c r="AL39" s="97"/>
      <c r="AM39" s="97"/>
      <c r="AN39" s="97"/>
      <c r="AO39" s="97"/>
      <c r="AP39" s="97"/>
      <c r="AQ39" s="97"/>
      <c r="AR39" s="112"/>
      <c r="AS39" s="111"/>
      <c r="AT39" s="112"/>
      <c r="AU39" s="111"/>
    </row>
    <row r="40" spans="1:47">
      <c r="A40" s="503" t="s">
        <v>50</v>
      </c>
      <c r="B40" s="504"/>
      <c r="C40" s="505">
        <v>0.14030049146615001</v>
      </c>
      <c r="D40" s="506"/>
      <c r="E40" s="505">
        <v>0.13969606099077</v>
      </c>
      <c r="F40" s="506"/>
      <c r="G40" s="505">
        <v>9.1607933357769997E-2</v>
      </c>
      <c r="H40" s="506"/>
      <c r="I40" s="507">
        <v>34.055944733925998</v>
      </c>
      <c r="J40" s="508"/>
      <c r="K40" s="507">
        <v>33.384368745457003</v>
      </c>
      <c r="L40" s="508"/>
      <c r="M40" s="507">
        <v>30.297493720062999</v>
      </c>
      <c r="N40" s="508"/>
      <c r="O40" s="507">
        <v>15.28020591292</v>
      </c>
      <c r="P40" s="509"/>
      <c r="Q40" s="507">
        <v>14.650990423173999</v>
      </c>
      <c r="R40" s="508"/>
      <c r="S40" s="507">
        <v>13.961279695715</v>
      </c>
      <c r="T40" s="508"/>
      <c r="U40" s="1043">
        <v>1.6731022193109999</v>
      </c>
      <c r="V40" s="506"/>
      <c r="W40" s="505">
        <v>1.3603432667904001</v>
      </c>
      <c r="X40" s="506"/>
      <c r="Y40" s="505">
        <v>0.65109995351969996</v>
      </c>
      <c r="Z40" s="506"/>
      <c r="AA40" s="505">
        <v>40.406606711472001</v>
      </c>
      <c r="AB40" s="506"/>
      <c r="AC40" s="505">
        <v>39.623257797850997</v>
      </c>
      <c r="AD40" s="506"/>
      <c r="AE40" s="505">
        <v>36.541305680508998</v>
      </c>
      <c r="AF40" s="506"/>
      <c r="AG40" s="485"/>
      <c r="AH40" s="97"/>
      <c r="AI40" s="97"/>
      <c r="AJ40" s="97"/>
      <c r="AK40" s="97"/>
      <c r="AL40" s="97"/>
      <c r="AM40" s="97"/>
      <c r="AN40" s="97"/>
      <c r="AO40" s="97"/>
      <c r="AP40" s="97"/>
      <c r="AQ40" s="97"/>
      <c r="AR40" s="112"/>
      <c r="AS40" s="111"/>
      <c r="AT40" s="112"/>
      <c r="AU40" s="111"/>
    </row>
    <row r="41" spans="1:47">
      <c r="A41" s="503" t="s">
        <v>51</v>
      </c>
      <c r="B41" s="510"/>
      <c r="C41" s="511">
        <v>1.1554397976793001</v>
      </c>
      <c r="D41" s="508"/>
      <c r="E41" s="511">
        <v>1.1438376830054999</v>
      </c>
      <c r="F41" s="508"/>
      <c r="G41" s="511">
        <v>0.97891102354724002</v>
      </c>
      <c r="H41" s="508"/>
      <c r="I41" s="511">
        <v>34.759673972289001</v>
      </c>
      <c r="J41" s="508"/>
      <c r="K41" s="511">
        <v>33.255751921014998</v>
      </c>
      <c r="L41" s="508"/>
      <c r="M41" s="511">
        <v>30.161971836496999</v>
      </c>
      <c r="N41" s="508"/>
      <c r="O41" s="511">
        <v>31.757699278130001</v>
      </c>
      <c r="P41" s="508"/>
      <c r="Q41" s="511">
        <v>30.157217908246</v>
      </c>
      <c r="R41" s="508"/>
      <c r="S41" s="511">
        <v>27.309894534666999</v>
      </c>
      <c r="T41" s="508"/>
      <c r="U41" s="1039">
        <v>2.1105245559274999</v>
      </c>
      <c r="V41" s="506"/>
      <c r="W41" s="512">
        <v>1.9698866572033999</v>
      </c>
      <c r="X41" s="506"/>
      <c r="Y41" s="512">
        <v>1.5776273131845</v>
      </c>
      <c r="Z41" s="506"/>
      <c r="AA41" s="511">
        <v>38.109219537274001</v>
      </c>
      <c r="AB41" s="508"/>
      <c r="AC41" s="511">
        <v>36.064674681235999</v>
      </c>
      <c r="AD41" s="506"/>
      <c r="AE41" s="511">
        <v>32.728857751120998</v>
      </c>
      <c r="AF41" s="506"/>
      <c r="AG41" s="485"/>
      <c r="AH41" s="97"/>
      <c r="AI41" s="97"/>
      <c r="AJ41" s="97"/>
      <c r="AK41" s="97"/>
      <c r="AL41" s="97"/>
      <c r="AM41" s="97"/>
      <c r="AN41" s="97"/>
      <c r="AO41" s="97"/>
      <c r="AP41" s="97"/>
      <c r="AQ41" s="97"/>
      <c r="AR41" s="112"/>
      <c r="AS41" s="111"/>
      <c r="AT41" s="112"/>
      <c r="AU41" s="111"/>
    </row>
    <row r="42" spans="1:47">
      <c r="A42" s="500" t="s">
        <v>34</v>
      </c>
      <c r="B42" s="495"/>
      <c r="C42" s="496">
        <v>7.3897423456039997</v>
      </c>
      <c r="D42" s="497"/>
      <c r="E42" s="496">
        <v>7.2841446015895004</v>
      </c>
      <c r="F42" s="497"/>
      <c r="G42" s="496">
        <v>5.2538181364653997</v>
      </c>
      <c r="H42" s="497"/>
      <c r="I42" s="496"/>
      <c r="J42" s="497" t="s">
        <v>74</v>
      </c>
      <c r="K42" s="496"/>
      <c r="L42" s="497" t="s">
        <v>74</v>
      </c>
      <c r="M42" s="496"/>
      <c r="N42" s="497" t="s">
        <v>74</v>
      </c>
      <c r="O42" s="496"/>
      <c r="P42" s="497" t="s">
        <v>74</v>
      </c>
      <c r="Q42" s="496"/>
      <c r="R42" s="497" t="s">
        <v>74</v>
      </c>
      <c r="S42" s="496"/>
      <c r="T42" s="497" t="s">
        <v>74</v>
      </c>
      <c r="U42" s="1039"/>
      <c r="V42" s="499" t="s">
        <v>74</v>
      </c>
      <c r="W42" s="498"/>
      <c r="X42" s="499" t="s">
        <v>74</v>
      </c>
      <c r="Y42" s="498"/>
      <c r="Z42" s="499" t="s">
        <v>74</v>
      </c>
      <c r="AA42" s="496"/>
      <c r="AB42" s="497" t="s">
        <v>74</v>
      </c>
      <c r="AC42" s="496"/>
      <c r="AD42" s="499" t="s">
        <v>74</v>
      </c>
      <c r="AE42" s="496"/>
      <c r="AF42" s="499" t="s">
        <v>74</v>
      </c>
      <c r="AG42" s="485"/>
      <c r="AH42" s="97"/>
      <c r="AI42" s="97"/>
      <c r="AJ42" s="97"/>
      <c r="AK42" s="97"/>
      <c r="AL42" s="97"/>
      <c r="AM42" s="97"/>
      <c r="AN42" s="97"/>
      <c r="AO42" s="97"/>
      <c r="AP42" s="97"/>
      <c r="AQ42" s="97"/>
      <c r="AR42" s="112"/>
      <c r="AS42" s="111"/>
      <c r="AT42" s="112"/>
      <c r="AU42" s="111"/>
    </row>
    <row r="43" spans="1:47">
      <c r="A43" s="500" t="s">
        <v>21</v>
      </c>
      <c r="B43" s="495"/>
      <c r="C43" s="513">
        <v>21.769897225685</v>
      </c>
      <c r="D43" s="514"/>
      <c r="E43" s="513">
        <v>21.59750932799</v>
      </c>
      <c r="F43" s="515"/>
      <c r="G43" s="513">
        <v>19.271440360839001</v>
      </c>
      <c r="H43" s="514"/>
      <c r="I43" s="513">
        <v>32.923066957731002</v>
      </c>
      <c r="J43" s="514"/>
      <c r="K43" s="513">
        <v>32.637810755438998</v>
      </c>
      <c r="L43" s="514"/>
      <c r="M43" s="513">
        <v>30.416392439193999</v>
      </c>
      <c r="N43" s="514"/>
      <c r="O43" s="513">
        <v>18.533854475721</v>
      </c>
      <c r="P43" s="515"/>
      <c r="Q43" s="513">
        <v>16.835034972612</v>
      </c>
      <c r="R43" s="514"/>
      <c r="S43" s="513">
        <v>14.927588904952</v>
      </c>
      <c r="T43" s="514"/>
      <c r="U43" s="1044">
        <v>2.2181322715735998</v>
      </c>
      <c r="V43" s="517"/>
      <c r="W43" s="516"/>
      <c r="X43" s="518" t="s">
        <v>74</v>
      </c>
      <c r="Y43" s="516"/>
      <c r="Z43" s="517" t="s">
        <v>74</v>
      </c>
      <c r="AA43" s="513">
        <v>57.89365381476</v>
      </c>
      <c r="AB43" s="514"/>
      <c r="AC43" s="513">
        <v>55.606901764360003</v>
      </c>
      <c r="AD43" s="517"/>
      <c r="AE43" s="513">
        <v>49.794180648594001</v>
      </c>
      <c r="AF43" s="517"/>
      <c r="AG43" s="485"/>
      <c r="AH43" s="97"/>
      <c r="AI43" s="97"/>
      <c r="AJ43" s="97"/>
      <c r="AK43" s="97"/>
      <c r="AL43" s="97"/>
      <c r="AM43" s="97"/>
      <c r="AN43" s="97"/>
      <c r="AO43" s="97"/>
      <c r="AP43" s="97"/>
      <c r="AQ43" s="97"/>
      <c r="AR43" s="112"/>
      <c r="AS43" s="111"/>
      <c r="AT43" s="112"/>
      <c r="AU43" s="111"/>
    </row>
    <row r="44" spans="1:47">
      <c r="A44" s="503" t="s">
        <v>37</v>
      </c>
      <c r="B44" s="504"/>
      <c r="C44" s="505">
        <v>6.4506254144017996</v>
      </c>
      <c r="D44" s="506"/>
      <c r="E44" s="505">
        <v>6.4398211674667003</v>
      </c>
      <c r="F44" s="506"/>
      <c r="G44" s="505">
        <v>3.8895759266562999</v>
      </c>
      <c r="H44" s="506"/>
      <c r="I44" s="507">
        <v>26.150659755660001</v>
      </c>
      <c r="J44" s="508"/>
      <c r="K44" s="507">
        <v>25.614717767771001</v>
      </c>
      <c r="L44" s="508"/>
      <c r="M44" s="507">
        <v>18.547340665250999</v>
      </c>
      <c r="N44" s="508"/>
      <c r="O44" s="507">
        <v>20.036116328422999</v>
      </c>
      <c r="P44" s="509"/>
      <c r="Q44" s="507">
        <v>16.398644206873001</v>
      </c>
      <c r="R44" s="508"/>
      <c r="S44" s="507">
        <v>12.616837328219001</v>
      </c>
      <c r="T44" s="508"/>
      <c r="U44" s="1043">
        <v>2.2870537265555</v>
      </c>
      <c r="V44" s="506"/>
      <c r="W44" s="505">
        <v>1.4219200327220001</v>
      </c>
      <c r="X44" s="506"/>
      <c r="Y44" s="505">
        <v>0.66064237415197002</v>
      </c>
      <c r="Z44" s="506"/>
      <c r="AA44" s="505">
        <v>39.467377686508001</v>
      </c>
      <c r="AB44" s="506"/>
      <c r="AC44" s="505">
        <v>35.486436809931</v>
      </c>
      <c r="AD44" s="506"/>
      <c r="AE44" s="505">
        <v>25.762185351125002</v>
      </c>
      <c r="AF44" s="506"/>
      <c r="AG44" s="485"/>
      <c r="AH44" s="97"/>
      <c r="AI44" s="97"/>
      <c r="AJ44" s="97"/>
      <c r="AK44" s="97"/>
      <c r="AL44" s="97"/>
      <c r="AM44" s="97"/>
      <c r="AN44" s="97"/>
      <c r="AO44" s="97"/>
      <c r="AP44" s="97"/>
      <c r="AQ44" s="97"/>
      <c r="AR44" s="112"/>
      <c r="AS44" s="111"/>
      <c r="AT44" s="112"/>
      <c r="AU44" s="111"/>
    </row>
    <row r="45" spans="1:47">
      <c r="A45" s="503" t="s">
        <v>52</v>
      </c>
      <c r="B45" s="504"/>
      <c r="C45" s="511">
        <v>0.34504003399911998</v>
      </c>
      <c r="D45" s="508"/>
      <c r="E45" s="511">
        <v>0.34504003399911998</v>
      </c>
      <c r="F45" s="508"/>
      <c r="G45" s="511">
        <v>0.10560215601832</v>
      </c>
      <c r="H45" s="508"/>
      <c r="I45" s="511">
        <v>47.376264338277998</v>
      </c>
      <c r="J45" s="508"/>
      <c r="K45" s="511">
        <v>43.907449414553</v>
      </c>
      <c r="L45" s="508"/>
      <c r="M45" s="511">
        <v>33.941129770692001</v>
      </c>
      <c r="N45" s="508"/>
      <c r="O45" s="511">
        <v>18.201121990127</v>
      </c>
      <c r="P45" s="508"/>
      <c r="Q45" s="511">
        <v>13.858268041558</v>
      </c>
      <c r="R45" s="508"/>
      <c r="S45" s="511">
        <v>11.736090971832001</v>
      </c>
      <c r="T45" s="508"/>
      <c r="U45" s="1039">
        <v>3.3447936617768002</v>
      </c>
      <c r="V45" s="506"/>
      <c r="W45" s="512">
        <v>1.4290949016356</v>
      </c>
      <c r="X45" s="506"/>
      <c r="Y45" s="512">
        <v>1.1164615763240999</v>
      </c>
      <c r="Z45" s="506"/>
      <c r="AA45" s="511">
        <v>47.706105248679002</v>
      </c>
      <c r="AB45" s="508"/>
      <c r="AC45" s="511">
        <v>44.233237343900001</v>
      </c>
      <c r="AD45" s="506"/>
      <c r="AE45" s="511">
        <v>34.038597757578003</v>
      </c>
      <c r="AF45" s="506"/>
      <c r="AG45" s="485"/>
      <c r="AH45" s="97"/>
      <c r="AI45" s="97"/>
      <c r="AJ45" s="97"/>
      <c r="AK45" s="97"/>
      <c r="AL45" s="97"/>
      <c r="AM45" s="97"/>
      <c r="AN45" s="97"/>
      <c r="AO45" s="97"/>
      <c r="AP45" s="97"/>
      <c r="AQ45" s="97"/>
      <c r="AR45" s="112"/>
      <c r="AS45" s="111"/>
      <c r="AT45" s="112"/>
      <c r="AU45" s="111"/>
    </row>
    <row r="46" spans="1:47">
      <c r="A46" s="494" t="s">
        <v>53</v>
      </c>
      <c r="B46" s="495"/>
      <c r="C46" s="496">
        <v>25.257215327796999</v>
      </c>
      <c r="D46" s="497"/>
      <c r="E46" s="496">
        <v>25.216942015971</v>
      </c>
      <c r="F46" s="497"/>
      <c r="G46" s="496">
        <v>19.73655938356</v>
      </c>
      <c r="H46" s="497"/>
      <c r="I46" s="496">
        <v>34.092391972442996</v>
      </c>
      <c r="J46" s="497"/>
      <c r="K46" s="496">
        <v>33.778994584370999</v>
      </c>
      <c r="L46" s="497"/>
      <c r="M46" s="496">
        <v>28.432766151454</v>
      </c>
      <c r="N46" s="497"/>
      <c r="O46" s="496">
        <v>4.5642040702887998</v>
      </c>
      <c r="P46" s="497"/>
      <c r="Q46" s="496">
        <v>4.3551064263899999</v>
      </c>
      <c r="R46" s="497"/>
      <c r="S46" s="496">
        <v>3.4489952799540999</v>
      </c>
      <c r="T46" s="497"/>
      <c r="U46" s="1039">
        <v>0.49405570695314999</v>
      </c>
      <c r="V46" s="499"/>
      <c r="W46" s="498">
        <v>0.46728612504605999</v>
      </c>
      <c r="X46" s="499"/>
      <c r="Y46" s="498">
        <v>0.28122937137545001</v>
      </c>
      <c r="Z46" s="499"/>
      <c r="AA46" s="496">
        <v>60.381276612070003</v>
      </c>
      <c r="AB46" s="497"/>
      <c r="AC46" s="496">
        <v>59.992660286365002</v>
      </c>
      <c r="AD46" s="499"/>
      <c r="AE46" s="496">
        <v>49.150244717695003</v>
      </c>
      <c r="AF46" s="499"/>
      <c r="AG46" s="485"/>
      <c r="AH46" s="97"/>
      <c r="AI46" s="97"/>
      <c r="AJ46" s="97"/>
      <c r="AK46" s="97"/>
      <c r="AL46" s="97"/>
      <c r="AM46" s="97"/>
      <c r="AN46" s="97"/>
      <c r="AO46" s="97"/>
      <c r="AP46" s="97"/>
      <c r="AQ46" s="97"/>
      <c r="AR46" s="112"/>
      <c r="AS46" s="111"/>
      <c r="AT46" s="112"/>
      <c r="AU46" s="111"/>
    </row>
    <row r="47" spans="1:47">
      <c r="A47" s="500" t="s">
        <v>54</v>
      </c>
      <c r="B47" s="495"/>
      <c r="C47" s="513">
        <v>7.9268520456319003</v>
      </c>
      <c r="D47" s="514"/>
      <c r="E47" s="513">
        <v>7.3947137609383002</v>
      </c>
      <c r="F47" s="515"/>
      <c r="G47" s="513">
        <v>5.2078316908940998</v>
      </c>
      <c r="H47" s="514"/>
      <c r="I47" s="513">
        <v>45.651973748970001</v>
      </c>
      <c r="J47" s="514"/>
      <c r="K47" s="513">
        <v>38.189464638540002</v>
      </c>
      <c r="L47" s="514"/>
      <c r="M47" s="513">
        <v>34.330233910632998</v>
      </c>
      <c r="N47" s="514"/>
      <c r="O47" s="513">
        <v>22.092592554126998</v>
      </c>
      <c r="P47" s="515"/>
      <c r="Q47" s="513">
        <v>11.072823639863</v>
      </c>
      <c r="R47" s="514"/>
      <c r="S47" s="513">
        <v>8.1209025366147003</v>
      </c>
      <c r="T47" s="514"/>
      <c r="U47" s="1044">
        <v>3.0521901163453</v>
      </c>
      <c r="V47" s="517"/>
      <c r="W47" s="516">
        <v>1.6907457669553001</v>
      </c>
      <c r="X47" s="518"/>
      <c r="Y47" s="516">
        <v>1.1887397473334</v>
      </c>
      <c r="Z47" s="517"/>
      <c r="AA47" s="513">
        <v>45.491206113936997</v>
      </c>
      <c r="AB47" s="514"/>
      <c r="AC47" s="513">
        <v>39.816078293328999</v>
      </c>
      <c r="AD47" s="517"/>
      <c r="AE47" s="513">
        <v>36.036940222873</v>
      </c>
      <c r="AF47" s="517"/>
      <c r="AG47" s="485"/>
      <c r="AH47" s="97"/>
      <c r="AI47" s="97"/>
      <c r="AJ47" s="97"/>
      <c r="AK47" s="97"/>
      <c r="AL47" s="97"/>
      <c r="AM47" s="97"/>
      <c r="AN47" s="97"/>
      <c r="AO47" s="97"/>
      <c r="AP47" s="97"/>
      <c r="AQ47" s="97"/>
      <c r="AR47" s="112"/>
      <c r="AS47" s="111"/>
      <c r="AT47" s="112"/>
      <c r="AU47" s="111"/>
    </row>
    <row r="48" spans="1:47">
      <c r="A48" s="503" t="s">
        <v>55</v>
      </c>
      <c r="B48" s="504"/>
      <c r="C48" s="505">
        <v>23.115215682073</v>
      </c>
      <c r="D48" s="506"/>
      <c r="E48" s="505">
        <v>22.672139512564002</v>
      </c>
      <c r="F48" s="506"/>
      <c r="G48" s="505"/>
      <c r="H48" s="506" t="s">
        <v>74</v>
      </c>
      <c r="I48" s="507">
        <v>40.162628590815999</v>
      </c>
      <c r="J48" s="508"/>
      <c r="K48" s="507">
        <v>38.566995261864001</v>
      </c>
      <c r="L48" s="508"/>
      <c r="M48" s="507"/>
      <c r="N48" s="508" t="s">
        <v>74</v>
      </c>
      <c r="O48" s="507">
        <v>20.007719229997001</v>
      </c>
      <c r="P48" s="509"/>
      <c r="Q48" s="507">
        <v>16.894715363542002</v>
      </c>
      <c r="R48" s="508"/>
      <c r="S48" s="507"/>
      <c r="T48" s="508" t="s">
        <v>74</v>
      </c>
      <c r="U48" s="1043">
        <v>1.5803474046356001</v>
      </c>
      <c r="V48" s="506"/>
      <c r="W48" s="505">
        <v>1.1591714670521001</v>
      </c>
      <c r="X48" s="506"/>
      <c r="Y48" s="505"/>
      <c r="Z48" s="506" t="s">
        <v>74</v>
      </c>
      <c r="AA48" s="505">
        <v>55.483006518800003</v>
      </c>
      <c r="AB48" s="506"/>
      <c r="AC48" s="505">
        <v>53.779122999274001</v>
      </c>
      <c r="AD48" s="506"/>
      <c r="AE48" s="505"/>
      <c r="AF48" s="506" t="s">
        <v>74</v>
      </c>
      <c r="AG48" s="485"/>
      <c r="AH48" s="97"/>
      <c r="AI48" s="97"/>
      <c r="AJ48" s="97"/>
      <c r="AK48" s="97"/>
      <c r="AL48" s="97"/>
      <c r="AM48" s="97"/>
      <c r="AN48" s="97"/>
      <c r="AO48" s="97"/>
      <c r="AP48" s="97"/>
      <c r="AQ48" s="97"/>
      <c r="AR48" s="112"/>
      <c r="AS48" s="111"/>
      <c r="AT48" s="112"/>
      <c r="AU48" s="111"/>
    </row>
    <row r="49" spans="1:47">
      <c r="A49" s="503" t="s">
        <v>26</v>
      </c>
      <c r="B49" s="510"/>
      <c r="C49" s="511"/>
      <c r="D49" s="508" t="s">
        <v>441</v>
      </c>
      <c r="E49" s="511"/>
      <c r="F49" s="508" t="s">
        <v>441</v>
      </c>
      <c r="G49" s="511"/>
      <c r="H49" s="508" t="s">
        <v>441</v>
      </c>
      <c r="I49" s="511">
        <v>49.623516504455999</v>
      </c>
      <c r="J49" s="508"/>
      <c r="K49" s="511"/>
      <c r="L49" s="508" t="s">
        <v>74</v>
      </c>
      <c r="M49" s="511"/>
      <c r="N49" s="508" t="s">
        <v>74</v>
      </c>
      <c r="O49" s="511">
        <v>18.377703002094002</v>
      </c>
      <c r="P49" s="508"/>
      <c r="Q49" s="511"/>
      <c r="R49" s="508" t="s">
        <v>74</v>
      </c>
      <c r="S49" s="511"/>
      <c r="T49" s="508" t="s">
        <v>74</v>
      </c>
      <c r="U49" s="1039">
        <v>0.86190371859335002</v>
      </c>
      <c r="V49" s="506"/>
      <c r="W49" s="512"/>
      <c r="X49" s="506" t="s">
        <v>74</v>
      </c>
      <c r="Y49" s="512"/>
      <c r="Z49" s="506" t="s">
        <v>74</v>
      </c>
      <c r="AA49" s="511">
        <v>52.599115093991003</v>
      </c>
      <c r="AB49" s="508"/>
      <c r="AC49" s="511"/>
      <c r="AD49" s="506" t="s">
        <v>74</v>
      </c>
      <c r="AE49" s="511"/>
      <c r="AF49" s="506" t="s">
        <v>74</v>
      </c>
      <c r="AG49" s="485"/>
      <c r="AH49" s="97"/>
      <c r="AI49" s="97"/>
      <c r="AJ49" s="97"/>
      <c r="AK49" s="97"/>
      <c r="AL49" s="97"/>
      <c r="AM49" s="97"/>
      <c r="AN49" s="97"/>
      <c r="AO49" s="97"/>
      <c r="AP49" s="97"/>
      <c r="AQ49" s="97"/>
      <c r="AR49" s="119"/>
      <c r="AS49" s="109"/>
      <c r="AT49" s="119"/>
      <c r="AU49" s="109"/>
    </row>
    <row r="50" spans="1:47">
      <c r="A50" s="527"/>
      <c r="B50" s="116"/>
      <c r="C50" s="511"/>
      <c r="D50" s="508"/>
      <c r="E50" s="511"/>
      <c r="F50" s="508"/>
      <c r="G50" s="511"/>
      <c r="H50" s="508"/>
      <c r="I50" s="511"/>
      <c r="J50" s="508"/>
      <c r="K50" s="511"/>
      <c r="L50" s="508"/>
      <c r="M50" s="511"/>
      <c r="N50" s="508"/>
      <c r="O50" s="511"/>
      <c r="P50" s="508"/>
      <c r="Q50" s="511"/>
      <c r="R50" s="508"/>
      <c r="S50" s="511"/>
      <c r="T50" s="508"/>
      <c r="U50" s="1039"/>
      <c r="V50" s="506"/>
      <c r="W50" s="512"/>
      <c r="X50" s="506"/>
      <c r="Y50" s="512"/>
      <c r="Z50" s="506"/>
      <c r="AA50" s="511"/>
      <c r="AB50" s="508"/>
      <c r="AC50" s="511"/>
      <c r="AD50" s="506"/>
      <c r="AE50" s="511"/>
      <c r="AF50" s="506"/>
      <c r="AG50" s="485"/>
      <c r="AH50" s="97"/>
      <c r="AI50" s="97"/>
      <c r="AJ50" s="97"/>
      <c r="AK50" s="97"/>
      <c r="AL50" s="97"/>
      <c r="AM50" s="97"/>
      <c r="AN50" s="97"/>
      <c r="AO50" s="97"/>
      <c r="AP50" s="97"/>
      <c r="AQ50" s="97"/>
      <c r="AR50" s="117"/>
      <c r="AS50" s="118"/>
      <c r="AT50" s="117"/>
      <c r="AU50" s="118"/>
    </row>
    <row r="51" spans="1:47">
      <c r="A51" s="528" t="s">
        <v>217</v>
      </c>
      <c r="B51" s="529"/>
      <c r="C51" s="530">
        <v>10.042846033037627</v>
      </c>
      <c r="D51" s="531" t="s">
        <v>40</v>
      </c>
      <c r="E51" s="530">
        <v>9.4251962930189634</v>
      </c>
      <c r="F51" s="531" t="s">
        <v>40</v>
      </c>
      <c r="G51" s="530">
        <v>6.2505268820699031</v>
      </c>
      <c r="H51" s="531" t="s">
        <v>40</v>
      </c>
      <c r="I51" s="530">
        <v>38.479649045937101</v>
      </c>
      <c r="J51" s="531" t="s">
        <v>40</v>
      </c>
      <c r="K51" s="530">
        <v>35.872603735921281</v>
      </c>
      <c r="L51" s="531" t="s">
        <v>40</v>
      </c>
      <c r="M51" s="530">
        <v>29.891901703914826</v>
      </c>
      <c r="N51" s="531" t="s">
        <v>40</v>
      </c>
      <c r="O51" s="530">
        <v>17.945927089665755</v>
      </c>
      <c r="P51" s="531" t="s">
        <v>40</v>
      </c>
      <c r="Q51" s="530">
        <v>15.275041272660996</v>
      </c>
      <c r="R51" s="531" t="s">
        <v>40</v>
      </c>
      <c r="S51" s="530">
        <v>12.695256879620754</v>
      </c>
      <c r="T51" s="531" t="s">
        <v>40</v>
      </c>
      <c r="U51" s="1044">
        <v>1.7873862138275649</v>
      </c>
      <c r="V51" s="533" t="s">
        <v>40</v>
      </c>
      <c r="W51" s="532">
        <v>1.2668000324296782</v>
      </c>
      <c r="X51" s="533" t="s">
        <v>40</v>
      </c>
      <c r="Y51" s="532">
        <v>0.7909382438546424</v>
      </c>
      <c r="Z51" s="533" t="s">
        <v>40</v>
      </c>
      <c r="AA51" s="530">
        <v>48.732567321569391</v>
      </c>
      <c r="AB51" s="531" t="s">
        <v>40</v>
      </c>
      <c r="AC51" s="530">
        <v>44.241082433419791</v>
      </c>
      <c r="AD51" s="531" t="s">
        <v>40</v>
      </c>
      <c r="AE51" s="530">
        <v>35.69739469727125</v>
      </c>
      <c r="AF51" s="531" t="s">
        <v>40</v>
      </c>
      <c r="AG51" s="485"/>
      <c r="AH51" s="97"/>
      <c r="AI51" s="97"/>
      <c r="AJ51" s="97"/>
      <c r="AK51" s="97"/>
      <c r="AL51" s="97"/>
      <c r="AM51" s="97"/>
      <c r="AN51" s="97"/>
      <c r="AO51" s="97"/>
      <c r="AP51" s="97"/>
      <c r="AQ51" s="97"/>
      <c r="AR51" s="119"/>
      <c r="AS51" s="109"/>
      <c r="AT51" s="119"/>
      <c r="AU51" s="109"/>
    </row>
    <row r="52" spans="1:47">
      <c r="A52" s="528" t="s">
        <v>432</v>
      </c>
      <c r="B52" s="529"/>
      <c r="C52" s="530">
        <v>6.2993245309549124</v>
      </c>
      <c r="D52" s="531" t="s">
        <v>40</v>
      </c>
      <c r="E52" s="530">
        <v>6.0600532234765883</v>
      </c>
      <c r="F52" s="531" t="s">
        <v>40</v>
      </c>
      <c r="G52" s="530">
        <v>6.3035662987053742</v>
      </c>
      <c r="H52" s="531" t="s">
        <v>40</v>
      </c>
      <c r="I52" s="530">
        <v>35.271922798095765</v>
      </c>
      <c r="J52" s="531" t="s">
        <v>40</v>
      </c>
      <c r="K52" s="530">
        <v>32.877515930116225</v>
      </c>
      <c r="L52" s="531" t="s">
        <v>40</v>
      </c>
      <c r="M52" s="530">
        <v>28.861600720668797</v>
      </c>
      <c r="N52" s="531" t="s">
        <v>40</v>
      </c>
      <c r="O52" s="530">
        <v>20.352952625938105</v>
      </c>
      <c r="P52" s="531" t="s">
        <v>40</v>
      </c>
      <c r="Q52" s="530">
        <v>17.051815994600553</v>
      </c>
      <c r="R52" s="531" t="s">
        <v>40</v>
      </c>
      <c r="S52" s="530">
        <v>14.940497678237563</v>
      </c>
      <c r="T52" s="531" t="s">
        <v>40</v>
      </c>
      <c r="U52" s="1044">
        <v>1.9704882604500296</v>
      </c>
      <c r="V52" s="533" t="s">
        <v>40</v>
      </c>
      <c r="W52" s="532">
        <v>1.4087147982215467</v>
      </c>
      <c r="X52" s="533" t="s">
        <v>40</v>
      </c>
      <c r="Y52" s="532">
        <v>0.94345807648826063</v>
      </c>
      <c r="Z52" s="533" t="s">
        <v>40</v>
      </c>
      <c r="AA52" s="530">
        <v>43.308980632051693</v>
      </c>
      <c r="AB52" s="531" t="s">
        <v>40</v>
      </c>
      <c r="AC52" s="530">
        <v>39.261409771160928</v>
      </c>
      <c r="AD52" s="531" t="s">
        <v>40</v>
      </c>
      <c r="AE52" s="530">
        <v>33.961338490354045</v>
      </c>
      <c r="AF52" s="531" t="s">
        <v>40</v>
      </c>
      <c r="AG52" s="485"/>
      <c r="AH52" s="97"/>
      <c r="AI52" s="97"/>
      <c r="AJ52" s="97"/>
      <c r="AK52" s="97"/>
      <c r="AL52" s="97"/>
      <c r="AM52" s="97"/>
      <c r="AN52" s="97"/>
      <c r="AO52" s="97"/>
      <c r="AP52" s="97"/>
      <c r="AQ52" s="97"/>
      <c r="AR52" s="119"/>
      <c r="AS52" s="109"/>
      <c r="AT52" s="119"/>
      <c r="AU52" s="109"/>
    </row>
    <row r="53" spans="1:47">
      <c r="A53" s="534" t="s">
        <v>674</v>
      </c>
      <c r="B53" s="355"/>
      <c r="C53" s="535"/>
      <c r="D53" s="536"/>
      <c r="E53" s="535"/>
      <c r="F53" s="536"/>
      <c r="G53" s="537"/>
      <c r="H53" s="538"/>
      <c r="I53" s="535"/>
      <c r="J53" s="536"/>
      <c r="K53" s="535"/>
      <c r="L53" s="536"/>
      <c r="M53" s="537"/>
      <c r="N53" s="538"/>
      <c r="O53" s="535"/>
      <c r="P53" s="536"/>
      <c r="Q53" s="535"/>
      <c r="R53" s="536"/>
      <c r="S53" s="539"/>
      <c r="T53" s="538"/>
      <c r="U53" s="1045"/>
      <c r="V53" s="541"/>
      <c r="W53" s="540"/>
      <c r="X53" s="541"/>
      <c r="Y53" s="542"/>
      <c r="Z53" s="543"/>
      <c r="AA53" s="535"/>
      <c r="AB53" s="536"/>
      <c r="AC53" s="537"/>
      <c r="AD53" s="538"/>
      <c r="AE53" s="535"/>
      <c r="AF53" s="536"/>
      <c r="AG53" s="485"/>
      <c r="AH53" s="97"/>
      <c r="AI53" s="97"/>
      <c r="AJ53" s="97"/>
      <c r="AK53" s="97"/>
      <c r="AL53" s="97"/>
      <c r="AM53" s="97"/>
      <c r="AN53" s="97"/>
      <c r="AO53" s="97"/>
      <c r="AP53" s="97"/>
      <c r="AQ53" s="97"/>
      <c r="AR53" s="117"/>
      <c r="AS53" s="118"/>
      <c r="AT53" s="117"/>
      <c r="AU53" s="118"/>
    </row>
    <row r="54" spans="1:47">
      <c r="A54" s="494" t="s">
        <v>972</v>
      </c>
      <c r="B54" s="526">
        <v>1</v>
      </c>
      <c r="C54" s="496">
        <v>18.739281939862</v>
      </c>
      <c r="D54" s="497"/>
      <c r="E54" s="496"/>
      <c r="F54" s="497" t="s">
        <v>74</v>
      </c>
      <c r="G54" s="496"/>
      <c r="H54" s="497" t="s">
        <v>74</v>
      </c>
      <c r="I54" s="496">
        <v>13.116930723648</v>
      </c>
      <c r="J54" s="497"/>
      <c r="K54" s="496"/>
      <c r="L54" s="497" t="s">
        <v>74</v>
      </c>
      <c r="M54" s="496"/>
      <c r="N54" s="497" t="s">
        <v>74</v>
      </c>
      <c r="O54" s="496">
        <v>1.8200352886235001</v>
      </c>
      <c r="P54" s="497"/>
      <c r="Q54" s="496"/>
      <c r="R54" s="497" t="s">
        <v>74</v>
      </c>
      <c r="S54" s="496"/>
      <c r="T54" s="497" t="s">
        <v>74</v>
      </c>
      <c r="U54" s="1039">
        <v>0.36056611577678999</v>
      </c>
      <c r="V54" s="499"/>
      <c r="W54" s="498"/>
      <c r="X54" s="499" t="s">
        <v>74</v>
      </c>
      <c r="Y54" s="498"/>
      <c r="Z54" s="499" t="s">
        <v>74</v>
      </c>
      <c r="AA54" s="496"/>
      <c r="AB54" s="497" t="s">
        <v>74</v>
      </c>
      <c r="AC54" s="496"/>
      <c r="AD54" s="499" t="s">
        <v>74</v>
      </c>
      <c r="AE54" s="496"/>
      <c r="AF54" s="499" t="s">
        <v>74</v>
      </c>
      <c r="AG54" s="485"/>
    </row>
    <row r="55" spans="1:47">
      <c r="A55" s="500" t="s">
        <v>60</v>
      </c>
      <c r="B55" s="526"/>
      <c r="C55" s="496"/>
      <c r="D55" s="497" t="s">
        <v>74</v>
      </c>
      <c r="E55" s="496"/>
      <c r="F55" s="501" t="s">
        <v>74</v>
      </c>
      <c r="G55" s="496"/>
      <c r="H55" s="497" t="s">
        <v>74</v>
      </c>
      <c r="I55" s="496"/>
      <c r="J55" s="497" t="s">
        <v>74</v>
      </c>
      <c r="K55" s="496"/>
      <c r="L55" s="497" t="s">
        <v>74</v>
      </c>
      <c r="M55" s="496"/>
      <c r="N55" s="497" t="s">
        <v>74</v>
      </c>
      <c r="O55" s="496"/>
      <c r="P55" s="501" t="s">
        <v>74</v>
      </c>
      <c r="Q55" s="496"/>
      <c r="R55" s="497" t="s">
        <v>74</v>
      </c>
      <c r="S55" s="496"/>
      <c r="T55" s="497" t="s">
        <v>74</v>
      </c>
      <c r="U55" s="1039"/>
      <c r="V55" s="499" t="s">
        <v>74</v>
      </c>
      <c r="W55" s="498"/>
      <c r="X55" s="502" t="s">
        <v>74</v>
      </c>
      <c r="Y55" s="498"/>
      <c r="Z55" s="499" t="s">
        <v>74</v>
      </c>
      <c r="AA55" s="496"/>
      <c r="AB55" s="497" t="s">
        <v>74</v>
      </c>
      <c r="AC55" s="496"/>
      <c r="AD55" s="499" t="s">
        <v>74</v>
      </c>
      <c r="AE55" s="496"/>
      <c r="AF55" s="499" t="s">
        <v>74</v>
      </c>
      <c r="AG55" s="485"/>
    </row>
    <row r="56" spans="1:47">
      <c r="A56" s="503" t="s">
        <v>973</v>
      </c>
      <c r="B56" s="510"/>
      <c r="C56" s="505">
        <v>32.426096820647999</v>
      </c>
      <c r="D56" s="506"/>
      <c r="E56" s="505"/>
      <c r="F56" s="506" t="s">
        <v>74</v>
      </c>
      <c r="G56" s="505"/>
      <c r="H56" s="506" t="s">
        <v>74</v>
      </c>
      <c r="I56" s="507">
        <v>30.985695664874001</v>
      </c>
      <c r="J56" s="508"/>
      <c r="K56" s="507"/>
      <c r="L56" s="508" t="s">
        <v>74</v>
      </c>
      <c r="M56" s="507"/>
      <c r="N56" s="508" t="s">
        <v>74</v>
      </c>
      <c r="O56" s="507">
        <v>3.0330715291641002</v>
      </c>
      <c r="P56" s="509"/>
      <c r="Q56" s="507"/>
      <c r="R56" s="508" t="s">
        <v>74</v>
      </c>
      <c r="S56" s="507"/>
      <c r="T56" s="508" t="s">
        <v>74</v>
      </c>
      <c r="U56" s="1043">
        <v>0.21529563130026</v>
      </c>
      <c r="V56" s="506"/>
      <c r="W56" s="505"/>
      <c r="X56" s="506" t="s">
        <v>74</v>
      </c>
      <c r="Y56" s="505"/>
      <c r="Z56" s="506" t="s">
        <v>74</v>
      </c>
      <c r="AA56" s="505"/>
      <c r="AB56" s="506" t="s">
        <v>74</v>
      </c>
      <c r="AC56" s="505"/>
      <c r="AD56" s="506" t="s">
        <v>74</v>
      </c>
      <c r="AE56" s="505"/>
      <c r="AF56" s="506" t="s">
        <v>74</v>
      </c>
      <c r="AG56" s="485"/>
    </row>
    <row r="57" spans="1:47" ht="12.75" customHeight="1">
      <c r="A57" s="503" t="s">
        <v>61</v>
      </c>
      <c r="B57" s="510"/>
      <c r="C57" s="511">
        <v>17.209137687704001</v>
      </c>
      <c r="D57" s="508"/>
      <c r="E57" s="511"/>
      <c r="F57" s="508" t="s">
        <v>74</v>
      </c>
      <c r="G57" s="511"/>
      <c r="H57" s="508" t="s">
        <v>74</v>
      </c>
      <c r="I57" s="511">
        <v>24.018605455435999</v>
      </c>
      <c r="J57" s="508"/>
      <c r="K57" s="511"/>
      <c r="L57" s="508" t="s">
        <v>74</v>
      </c>
      <c r="M57" s="511"/>
      <c r="N57" s="508" t="s">
        <v>74</v>
      </c>
      <c r="O57" s="511">
        <v>12.474625910866999</v>
      </c>
      <c r="P57" s="508"/>
      <c r="Q57" s="511"/>
      <c r="R57" s="508" t="s">
        <v>74</v>
      </c>
      <c r="S57" s="511"/>
      <c r="T57" s="508" t="s">
        <v>74</v>
      </c>
      <c r="U57" s="1039">
        <v>9.6870484820990005E-2</v>
      </c>
      <c r="V57" s="506"/>
      <c r="W57" s="512"/>
      <c r="X57" s="506" t="s">
        <v>74</v>
      </c>
      <c r="Y57" s="512"/>
      <c r="Z57" s="506" t="s">
        <v>74</v>
      </c>
      <c r="AA57" s="511"/>
      <c r="AB57" s="508" t="s">
        <v>74</v>
      </c>
      <c r="AC57" s="511"/>
      <c r="AD57" s="506" t="s">
        <v>74</v>
      </c>
      <c r="AE57" s="511"/>
      <c r="AF57" s="506" t="s">
        <v>74</v>
      </c>
      <c r="AG57" s="485"/>
      <c r="AH57" s="97"/>
      <c r="AI57" s="97"/>
      <c r="AJ57" s="97"/>
      <c r="AK57" s="97"/>
      <c r="AL57" s="97"/>
      <c r="AM57" s="97"/>
      <c r="AN57" s="97"/>
      <c r="AO57" s="97"/>
      <c r="AP57" s="97"/>
      <c r="AQ57" s="97"/>
      <c r="AR57" s="3"/>
      <c r="AS57" s="71"/>
      <c r="AT57" s="3"/>
      <c r="AU57" s="71"/>
    </row>
    <row r="58" spans="1:47" ht="12.75" customHeight="1">
      <c r="A58" s="494" t="s">
        <v>62</v>
      </c>
      <c r="B58" s="526"/>
      <c r="C58" s="496">
        <v>5.5575961060334</v>
      </c>
      <c r="D58" s="497"/>
      <c r="E58" s="496"/>
      <c r="F58" s="497" t="s">
        <v>74</v>
      </c>
      <c r="G58" s="496"/>
      <c r="H58" s="497" t="s">
        <v>74</v>
      </c>
      <c r="I58" s="496">
        <v>45.501229947573002</v>
      </c>
      <c r="J58" s="497"/>
      <c r="K58" s="496"/>
      <c r="L58" s="497" t="s">
        <v>74</v>
      </c>
      <c r="M58" s="496"/>
      <c r="N58" s="497" t="s">
        <v>74</v>
      </c>
      <c r="O58" s="496">
        <v>4.9450580553843997</v>
      </c>
      <c r="P58" s="497"/>
      <c r="Q58" s="496"/>
      <c r="R58" s="497" t="s">
        <v>74</v>
      </c>
      <c r="S58" s="496"/>
      <c r="T58" s="497" t="s">
        <v>74</v>
      </c>
      <c r="U58" s="1039">
        <v>0.15505556451581001</v>
      </c>
      <c r="V58" s="499"/>
      <c r="W58" s="498"/>
      <c r="X58" s="499" t="s">
        <v>74</v>
      </c>
      <c r="Y58" s="498"/>
      <c r="Z58" s="499" t="s">
        <v>74</v>
      </c>
      <c r="AA58" s="496"/>
      <c r="AB58" s="497" t="s">
        <v>74</v>
      </c>
      <c r="AC58" s="496"/>
      <c r="AD58" s="499" t="s">
        <v>74</v>
      </c>
      <c r="AE58" s="496"/>
      <c r="AF58" s="499" t="s">
        <v>74</v>
      </c>
      <c r="AG58" s="485"/>
      <c r="AH58" s="97"/>
      <c r="AI58" s="97"/>
      <c r="AJ58" s="97"/>
      <c r="AK58" s="97"/>
      <c r="AL58" s="97"/>
      <c r="AM58" s="97"/>
      <c r="AN58" s="97"/>
      <c r="AO58" s="97"/>
      <c r="AP58" s="97"/>
      <c r="AQ58" s="97"/>
      <c r="AR58" s="3"/>
      <c r="AS58" s="71"/>
      <c r="AT58" s="3"/>
      <c r="AU58" s="71"/>
    </row>
    <row r="59" spans="1:47" ht="12.75" customHeight="1">
      <c r="A59" s="500" t="s">
        <v>748</v>
      </c>
      <c r="B59" s="526"/>
      <c r="C59" s="496"/>
      <c r="D59" s="497" t="s">
        <v>441</v>
      </c>
      <c r="E59" s="496"/>
      <c r="F59" s="501" t="s">
        <v>441</v>
      </c>
      <c r="G59" s="496"/>
      <c r="H59" s="497" t="s">
        <v>441</v>
      </c>
      <c r="I59" s="496">
        <v>28.394907539630999</v>
      </c>
      <c r="J59" s="497"/>
      <c r="K59" s="496"/>
      <c r="L59" s="497" t="s">
        <v>74</v>
      </c>
      <c r="M59" s="496"/>
      <c r="N59" s="497" t="s">
        <v>74</v>
      </c>
      <c r="O59" s="496">
        <v>6.8523355815356002</v>
      </c>
      <c r="P59" s="501"/>
      <c r="Q59" s="496"/>
      <c r="R59" s="497" t="s">
        <v>74</v>
      </c>
      <c r="S59" s="496"/>
      <c r="T59" s="497" t="s">
        <v>74</v>
      </c>
      <c r="U59" s="1039">
        <v>0.10913284153060999</v>
      </c>
      <c r="V59" s="499"/>
      <c r="W59" s="498"/>
      <c r="X59" s="502" t="s">
        <v>74</v>
      </c>
      <c r="Y59" s="498"/>
      <c r="Z59" s="499" t="s">
        <v>74</v>
      </c>
      <c r="AA59" s="496"/>
      <c r="AB59" s="497" t="s">
        <v>74</v>
      </c>
      <c r="AC59" s="496"/>
      <c r="AD59" s="499" t="s">
        <v>74</v>
      </c>
      <c r="AE59" s="496"/>
      <c r="AF59" s="499" t="s">
        <v>74</v>
      </c>
      <c r="AG59" s="485"/>
      <c r="AH59" s="97"/>
      <c r="AI59" s="97"/>
      <c r="AJ59" s="97"/>
      <c r="AK59" s="97"/>
      <c r="AL59" s="97"/>
      <c r="AM59" s="97"/>
      <c r="AN59" s="97"/>
      <c r="AO59" s="97"/>
      <c r="AP59" s="97"/>
      <c r="AQ59" s="97"/>
      <c r="AR59" s="120"/>
      <c r="AS59" s="120"/>
      <c r="AT59" s="120"/>
      <c r="AU59" s="120"/>
    </row>
    <row r="60" spans="1:47">
      <c r="A60" s="503" t="s">
        <v>65</v>
      </c>
      <c r="B60" s="510"/>
      <c r="C60" s="505">
        <v>5.5691110673070998</v>
      </c>
      <c r="D60" s="506"/>
      <c r="E60" s="505">
        <v>5.5691110673070998</v>
      </c>
      <c r="F60" s="506"/>
      <c r="G60" s="505"/>
      <c r="H60" s="506" t="s">
        <v>74</v>
      </c>
      <c r="I60" s="507">
        <v>19.279314896351998</v>
      </c>
      <c r="J60" s="508"/>
      <c r="K60" s="507">
        <v>19.279314896351998</v>
      </c>
      <c r="L60" s="508"/>
      <c r="M60" s="507"/>
      <c r="N60" s="508" t="s">
        <v>74</v>
      </c>
      <c r="O60" s="507">
        <v>1.8667953545728999</v>
      </c>
      <c r="P60" s="509"/>
      <c r="Q60" s="507">
        <v>1.8667953545728999</v>
      </c>
      <c r="R60" s="508"/>
      <c r="S60" s="507"/>
      <c r="T60" s="508" t="s">
        <v>74</v>
      </c>
      <c r="U60" s="1043">
        <v>9.8881622933559996E-2</v>
      </c>
      <c r="V60" s="506"/>
      <c r="W60" s="505"/>
      <c r="X60" s="506" t="s">
        <v>74</v>
      </c>
      <c r="Y60" s="505"/>
      <c r="Z60" s="506" t="s">
        <v>74</v>
      </c>
      <c r="AA60" s="505"/>
      <c r="AB60" s="506" t="s">
        <v>74</v>
      </c>
      <c r="AC60" s="505"/>
      <c r="AD60" s="506" t="s">
        <v>74</v>
      </c>
      <c r="AE60" s="505"/>
      <c r="AF60" s="506" t="s">
        <v>74</v>
      </c>
      <c r="AG60" s="485"/>
    </row>
    <row r="61" spans="1:47">
      <c r="A61" s="503" t="s">
        <v>26</v>
      </c>
      <c r="B61" s="510"/>
      <c r="C61" s="511"/>
      <c r="D61" s="508" t="s">
        <v>441</v>
      </c>
      <c r="E61" s="511"/>
      <c r="F61" s="508" t="s">
        <v>441</v>
      </c>
      <c r="G61" s="511"/>
      <c r="H61" s="508" t="s">
        <v>441</v>
      </c>
      <c r="I61" s="511">
        <v>49.623516504455999</v>
      </c>
      <c r="J61" s="508"/>
      <c r="K61" s="511"/>
      <c r="L61" s="508" t="s">
        <v>74</v>
      </c>
      <c r="M61" s="511"/>
      <c r="N61" s="508" t="s">
        <v>74</v>
      </c>
      <c r="O61" s="511">
        <v>18.377703002094002</v>
      </c>
      <c r="P61" s="508"/>
      <c r="Q61" s="511"/>
      <c r="R61" s="508" t="s">
        <v>74</v>
      </c>
      <c r="S61" s="511"/>
      <c r="T61" s="508" t="s">
        <v>74</v>
      </c>
      <c r="U61" s="1039">
        <v>0.86190371859335002</v>
      </c>
      <c r="V61" s="506"/>
      <c r="W61" s="512"/>
      <c r="X61" s="506" t="s">
        <v>74</v>
      </c>
      <c r="Y61" s="512"/>
      <c r="Z61" s="506" t="s">
        <v>74</v>
      </c>
      <c r="AA61" s="511">
        <v>52.599115093991003</v>
      </c>
      <c r="AB61" s="508"/>
      <c r="AC61" s="511"/>
      <c r="AD61" s="506" t="s">
        <v>74</v>
      </c>
      <c r="AE61" s="511"/>
      <c r="AF61" s="506" t="s">
        <v>74</v>
      </c>
      <c r="AG61" s="485"/>
    </row>
    <row r="62" spans="1:47">
      <c r="A62" s="494" t="s">
        <v>974</v>
      </c>
      <c r="B62" s="526"/>
      <c r="C62" s="496">
        <v>30.832585551424</v>
      </c>
      <c r="D62" s="497"/>
      <c r="E62" s="496"/>
      <c r="F62" s="497" t="s">
        <v>74</v>
      </c>
      <c r="G62" s="496"/>
      <c r="H62" s="497" t="s">
        <v>74</v>
      </c>
      <c r="I62" s="496">
        <v>33.607257721948997</v>
      </c>
      <c r="J62" s="497"/>
      <c r="K62" s="496"/>
      <c r="L62" s="497" t="s">
        <v>74</v>
      </c>
      <c r="M62" s="496"/>
      <c r="N62" s="497" t="s">
        <v>74</v>
      </c>
      <c r="O62" s="496">
        <v>36.026467268026998</v>
      </c>
      <c r="P62" s="497"/>
      <c r="Q62" s="496"/>
      <c r="R62" s="497" t="s">
        <v>74</v>
      </c>
      <c r="S62" s="496"/>
      <c r="T62" s="497" t="s">
        <v>74</v>
      </c>
      <c r="U62" s="1039">
        <v>1.1313059643837</v>
      </c>
      <c r="V62" s="499"/>
      <c r="W62" s="498"/>
      <c r="X62" s="499" t="s">
        <v>74</v>
      </c>
      <c r="Y62" s="498"/>
      <c r="Z62" s="499" t="s">
        <v>74</v>
      </c>
      <c r="AA62" s="496"/>
      <c r="AB62" s="497" t="s">
        <v>74</v>
      </c>
      <c r="AC62" s="496"/>
      <c r="AD62" s="499" t="s">
        <v>74</v>
      </c>
      <c r="AE62" s="496"/>
      <c r="AF62" s="499" t="s">
        <v>74</v>
      </c>
      <c r="AG62" s="485"/>
    </row>
    <row r="63" spans="1:47">
      <c r="A63" s="500" t="s">
        <v>975</v>
      </c>
      <c r="B63" s="526"/>
      <c r="C63" s="496"/>
      <c r="D63" s="497" t="s">
        <v>74</v>
      </c>
      <c r="E63" s="496"/>
      <c r="F63" s="501" t="s">
        <v>74</v>
      </c>
      <c r="G63" s="496"/>
      <c r="H63" s="497" t="s">
        <v>74</v>
      </c>
      <c r="I63" s="496"/>
      <c r="J63" s="497" t="s">
        <v>74</v>
      </c>
      <c r="K63" s="496"/>
      <c r="L63" s="497" t="s">
        <v>74</v>
      </c>
      <c r="M63" s="496"/>
      <c r="N63" s="497" t="s">
        <v>74</v>
      </c>
      <c r="O63" s="496"/>
      <c r="P63" s="501" t="s">
        <v>74</v>
      </c>
      <c r="Q63" s="496"/>
      <c r="R63" s="497" t="s">
        <v>74</v>
      </c>
      <c r="S63" s="496"/>
      <c r="T63" s="497" t="s">
        <v>74</v>
      </c>
      <c r="U63" s="1039"/>
      <c r="V63" s="499" t="s">
        <v>74</v>
      </c>
      <c r="W63" s="498"/>
      <c r="X63" s="502" t="s">
        <v>74</v>
      </c>
      <c r="Y63" s="498"/>
      <c r="Z63" s="499" t="s">
        <v>74</v>
      </c>
      <c r="AA63" s="496"/>
      <c r="AB63" s="497" t="s">
        <v>74</v>
      </c>
      <c r="AC63" s="496"/>
      <c r="AD63" s="499" t="s">
        <v>74</v>
      </c>
      <c r="AE63" s="496"/>
      <c r="AF63" s="499" t="s">
        <v>74</v>
      </c>
      <c r="AG63" s="485"/>
    </row>
    <row r="64" spans="1:47">
      <c r="A64" s="503" t="s">
        <v>749</v>
      </c>
      <c r="B64" s="510">
        <v>1</v>
      </c>
      <c r="C64" s="505">
        <v>5.9030021973219</v>
      </c>
      <c r="D64" s="506"/>
      <c r="E64" s="505"/>
      <c r="F64" s="506" t="s">
        <v>74</v>
      </c>
      <c r="G64" s="505"/>
      <c r="H64" s="506" t="s">
        <v>74</v>
      </c>
      <c r="I64" s="507">
        <v>12.816905508068</v>
      </c>
      <c r="J64" s="508"/>
      <c r="K64" s="507"/>
      <c r="L64" s="508" t="s">
        <v>74</v>
      </c>
      <c r="M64" s="507"/>
      <c r="N64" s="508" t="s">
        <v>74</v>
      </c>
      <c r="O64" s="507">
        <v>1.310301074879</v>
      </c>
      <c r="P64" s="509"/>
      <c r="Q64" s="507"/>
      <c r="R64" s="508" t="s">
        <v>74</v>
      </c>
      <c r="S64" s="507"/>
      <c r="T64" s="508" t="s">
        <v>74</v>
      </c>
      <c r="U64" s="1043">
        <v>0.24695921725614001</v>
      </c>
      <c r="V64" s="506"/>
      <c r="W64" s="505"/>
      <c r="X64" s="506" t="s">
        <v>74</v>
      </c>
      <c r="Y64" s="505"/>
      <c r="Z64" s="506" t="s">
        <v>74</v>
      </c>
      <c r="AA64" s="505"/>
      <c r="AB64" s="506" t="s">
        <v>74</v>
      </c>
      <c r="AC64" s="505"/>
      <c r="AD64" s="506" t="s">
        <v>74</v>
      </c>
      <c r="AE64" s="505"/>
      <c r="AF64" s="506" t="s">
        <v>74</v>
      </c>
      <c r="AG64" s="485"/>
    </row>
    <row r="65" spans="1:33">
      <c r="A65" s="503"/>
      <c r="B65" s="510"/>
      <c r="C65" s="511"/>
      <c r="D65" s="508"/>
      <c r="E65" s="511"/>
      <c r="F65" s="508"/>
      <c r="G65" s="511"/>
      <c r="H65" s="508"/>
      <c r="I65" s="511"/>
      <c r="J65" s="508"/>
      <c r="K65" s="511"/>
      <c r="L65" s="508"/>
      <c r="M65" s="511"/>
      <c r="N65" s="508"/>
      <c r="O65" s="511"/>
      <c r="P65" s="508"/>
      <c r="Q65" s="511"/>
      <c r="R65" s="508"/>
      <c r="S65" s="511"/>
      <c r="T65" s="508"/>
      <c r="U65" s="1039"/>
      <c r="V65" s="506"/>
      <c r="W65" s="512"/>
      <c r="X65" s="506"/>
      <c r="Y65" s="512"/>
      <c r="Z65" s="506"/>
      <c r="AA65" s="511"/>
      <c r="AB65" s="508"/>
      <c r="AC65" s="511"/>
      <c r="AD65" s="506"/>
      <c r="AE65" s="511"/>
      <c r="AF65" s="506"/>
      <c r="AG65" s="485"/>
    </row>
    <row r="66" spans="1:33">
      <c r="A66" s="544" t="s">
        <v>976</v>
      </c>
      <c r="B66" s="545"/>
      <c r="C66" s="546">
        <v>15.614536272764305</v>
      </c>
      <c r="D66" s="547" t="s">
        <v>40</v>
      </c>
      <c r="E66" s="546" t="s">
        <v>40</v>
      </c>
      <c r="F66" s="547" t="s">
        <v>74</v>
      </c>
      <c r="G66" s="546" t="s">
        <v>40</v>
      </c>
      <c r="H66" s="547" t="s">
        <v>74</v>
      </c>
      <c r="I66" s="546">
        <v>32.753413447459373</v>
      </c>
      <c r="J66" s="547" t="s">
        <v>40</v>
      </c>
      <c r="K66" s="546" t="s">
        <v>40</v>
      </c>
      <c r="L66" s="547" t="s">
        <v>74</v>
      </c>
      <c r="M66" s="546" t="s">
        <v>40</v>
      </c>
      <c r="N66" s="547" t="s">
        <v>74</v>
      </c>
      <c r="O66" s="546">
        <v>12.484652077577538</v>
      </c>
      <c r="P66" s="547" t="s">
        <v>40</v>
      </c>
      <c r="Q66" s="546" t="s">
        <v>40</v>
      </c>
      <c r="R66" s="547" t="s">
        <v>74</v>
      </c>
      <c r="S66" s="546" t="s">
        <v>40</v>
      </c>
      <c r="T66" s="547" t="s">
        <v>74</v>
      </c>
      <c r="U66" s="1046">
        <v>1.2597204543181366</v>
      </c>
      <c r="V66" s="549" t="s">
        <v>40</v>
      </c>
      <c r="W66" s="548" t="s">
        <v>40</v>
      </c>
      <c r="X66" s="549" t="s">
        <v>74</v>
      </c>
      <c r="Y66" s="548" t="s">
        <v>40</v>
      </c>
      <c r="Z66" s="549" t="s">
        <v>74</v>
      </c>
      <c r="AA66" s="546" t="s">
        <v>40</v>
      </c>
      <c r="AB66" s="547" t="s">
        <v>74</v>
      </c>
      <c r="AC66" s="546" t="s">
        <v>40</v>
      </c>
      <c r="AD66" s="547" t="s">
        <v>74</v>
      </c>
      <c r="AE66" s="546" t="s">
        <v>40</v>
      </c>
      <c r="AF66" s="547" t="s">
        <v>74</v>
      </c>
      <c r="AG66" s="485"/>
    </row>
    <row r="67" spans="1:33">
      <c r="A67" s="550" t="s">
        <v>977</v>
      </c>
      <c r="B67" s="550"/>
      <c r="C67" s="551">
        <v>10.042846033037627</v>
      </c>
      <c r="D67" s="552" t="s">
        <v>40</v>
      </c>
      <c r="E67" s="551">
        <v>9.4251962930189634</v>
      </c>
      <c r="F67" s="552" t="s">
        <v>40</v>
      </c>
      <c r="G67" s="551">
        <v>6.2505268820699031</v>
      </c>
      <c r="H67" s="552" t="s">
        <v>40</v>
      </c>
      <c r="I67" s="551">
        <v>38.851111294554393</v>
      </c>
      <c r="J67" s="552" t="s">
        <v>40</v>
      </c>
      <c r="K67" s="551">
        <v>35.872603735921281</v>
      </c>
      <c r="L67" s="552" t="s">
        <v>40</v>
      </c>
      <c r="M67" s="551">
        <v>29.891901703914826</v>
      </c>
      <c r="N67" s="552" t="s">
        <v>40</v>
      </c>
      <c r="O67" s="551">
        <v>17.960319620080032</v>
      </c>
      <c r="P67" s="552" t="s">
        <v>40</v>
      </c>
      <c r="Q67" s="551">
        <v>15.275041272660996</v>
      </c>
      <c r="R67" s="552" t="s">
        <v>40</v>
      </c>
      <c r="S67" s="551">
        <v>12.695256879620754</v>
      </c>
      <c r="T67" s="552" t="s">
        <v>40</v>
      </c>
      <c r="U67" s="1047">
        <v>1.7565367973197576</v>
      </c>
      <c r="V67" s="552" t="s">
        <v>40</v>
      </c>
      <c r="W67" s="553">
        <v>1.2668000324296782</v>
      </c>
      <c r="X67" s="552" t="s">
        <v>40</v>
      </c>
      <c r="Y67" s="553">
        <v>0.7909382438546424</v>
      </c>
      <c r="Z67" s="552" t="s">
        <v>40</v>
      </c>
      <c r="AA67" s="551">
        <v>48.875772794622044</v>
      </c>
      <c r="AB67" s="552" t="s">
        <v>40</v>
      </c>
      <c r="AC67" s="551">
        <v>44.241082433419791</v>
      </c>
      <c r="AD67" s="552" t="s">
        <v>40</v>
      </c>
      <c r="AE67" s="551">
        <v>35.69739469727125</v>
      </c>
      <c r="AF67" s="552" t="s">
        <v>40</v>
      </c>
      <c r="AG67" s="485"/>
    </row>
    <row r="68" spans="1:33">
      <c r="A68" s="554" t="s">
        <v>978</v>
      </c>
      <c r="B68" s="550"/>
      <c r="C68" s="551">
        <v>6.2993245309549124</v>
      </c>
      <c r="D68" s="552" t="s">
        <v>40</v>
      </c>
      <c r="E68" s="551">
        <v>6.0600532234765883</v>
      </c>
      <c r="F68" s="552" t="s">
        <v>40</v>
      </c>
      <c r="G68" s="551">
        <v>4.9554457267506109</v>
      </c>
      <c r="H68" s="552" t="s">
        <v>40</v>
      </c>
      <c r="I68" s="551">
        <v>36.069233559560217</v>
      </c>
      <c r="J68" s="552" t="s">
        <v>40</v>
      </c>
      <c r="K68" s="551">
        <v>32.877515930116225</v>
      </c>
      <c r="L68" s="552" t="s">
        <v>40</v>
      </c>
      <c r="M68" s="551">
        <v>28.861600720668797</v>
      </c>
      <c r="N68" s="552" t="s">
        <v>40</v>
      </c>
      <c r="O68" s="551">
        <v>20.243216535724542</v>
      </c>
      <c r="P68" s="552" t="s">
        <v>40</v>
      </c>
      <c r="Q68" s="551">
        <v>17.051815994600553</v>
      </c>
      <c r="R68" s="552" t="s">
        <v>40</v>
      </c>
      <c r="S68" s="551">
        <v>14.940497678237563</v>
      </c>
      <c r="T68" s="552" t="s">
        <v>40</v>
      </c>
      <c r="U68" s="1047">
        <v>1.9052774050466952</v>
      </c>
      <c r="V68" s="552" t="s">
        <v>40</v>
      </c>
      <c r="W68" s="553">
        <v>1.4087147982215467</v>
      </c>
      <c r="X68" s="552" t="s">
        <v>40</v>
      </c>
      <c r="Y68" s="553">
        <v>0.94345807648826063</v>
      </c>
      <c r="Z68" s="552" t="s">
        <v>40</v>
      </c>
      <c r="AA68" s="551">
        <v>43.855459129812829</v>
      </c>
      <c r="AB68" s="552" t="s">
        <v>40</v>
      </c>
      <c r="AC68" s="551">
        <v>39.261409771160928</v>
      </c>
      <c r="AD68" s="552" t="s">
        <v>40</v>
      </c>
      <c r="AE68" s="551">
        <v>33.961338490354045</v>
      </c>
      <c r="AF68" s="552" t="s">
        <v>40</v>
      </c>
      <c r="AG68" s="485"/>
    </row>
    <row r="69" spans="1:33">
      <c r="A69" s="555" t="s">
        <v>979</v>
      </c>
      <c r="B69" s="478"/>
      <c r="C69" s="485"/>
      <c r="D69" s="486"/>
      <c r="E69" s="485"/>
      <c r="F69" s="486"/>
      <c r="G69" s="485"/>
      <c r="H69" s="486"/>
      <c r="I69" s="485"/>
      <c r="J69" s="486"/>
      <c r="K69" s="485"/>
      <c r="L69" s="486"/>
      <c r="M69" s="485"/>
      <c r="N69" s="486"/>
      <c r="O69" s="485"/>
      <c r="P69" s="486"/>
      <c r="Q69" s="485"/>
      <c r="R69" s="486"/>
      <c r="S69" s="487"/>
      <c r="T69" s="486"/>
      <c r="U69" s="1040"/>
      <c r="V69" s="486"/>
      <c r="W69" s="485"/>
      <c r="X69" s="486"/>
      <c r="Y69" s="485"/>
      <c r="Z69" s="486"/>
      <c r="AA69" s="485"/>
      <c r="AB69" s="486"/>
      <c r="AC69" s="485"/>
      <c r="AD69" s="486"/>
      <c r="AE69" s="485"/>
      <c r="AF69" s="486"/>
      <c r="AG69" s="485"/>
    </row>
    <row r="70" spans="1:33">
      <c r="A70" s="556" t="s">
        <v>980</v>
      </c>
      <c r="B70" s="557"/>
      <c r="C70" s="558"/>
      <c r="D70" s="559"/>
      <c r="E70" s="558"/>
      <c r="F70" s="559"/>
      <c r="G70" s="558"/>
      <c r="H70" s="486"/>
      <c r="I70" s="485"/>
      <c r="J70" s="486"/>
      <c r="K70" s="485"/>
      <c r="L70" s="486"/>
      <c r="M70" s="485"/>
      <c r="N70" s="486"/>
      <c r="O70" s="485"/>
      <c r="P70" s="486"/>
      <c r="Q70" s="485"/>
      <c r="R70" s="486"/>
      <c r="S70" s="487"/>
      <c r="T70" s="486"/>
      <c r="U70" s="1040"/>
      <c r="V70" s="486"/>
      <c r="W70" s="485"/>
      <c r="X70" s="486"/>
      <c r="Y70" s="485"/>
      <c r="Z70" s="486"/>
      <c r="AA70" s="485"/>
      <c r="AB70" s="486"/>
      <c r="AC70" s="485"/>
      <c r="AD70" s="486"/>
      <c r="AE70" s="485"/>
      <c r="AF70" s="486"/>
      <c r="AG70" s="485"/>
    </row>
    <row r="71" spans="1:33">
      <c r="A71" s="556" t="s">
        <v>981</v>
      </c>
      <c r="B71" s="557"/>
      <c r="C71" s="558"/>
      <c r="D71" s="559"/>
      <c r="E71" s="558"/>
      <c r="F71" s="559"/>
      <c r="G71" s="558"/>
      <c r="H71" s="486"/>
      <c r="I71" s="485"/>
      <c r="J71" s="486"/>
      <c r="K71" s="485"/>
      <c r="L71" s="486"/>
      <c r="M71" s="485"/>
      <c r="N71" s="486"/>
      <c r="O71" s="485"/>
      <c r="P71" s="486"/>
      <c r="Q71" s="485"/>
      <c r="R71" s="486"/>
      <c r="S71" s="487"/>
      <c r="T71" s="486"/>
      <c r="U71" s="1040"/>
      <c r="V71" s="486"/>
      <c r="W71" s="485"/>
      <c r="X71" s="486"/>
      <c r="Y71" s="485"/>
      <c r="Z71" s="486"/>
      <c r="AA71" s="485"/>
      <c r="AB71" s="486"/>
      <c r="AC71" s="485"/>
      <c r="AD71" s="486"/>
      <c r="AE71" s="485"/>
      <c r="AF71" s="486"/>
      <c r="AG71" s="485"/>
    </row>
    <row r="72" spans="1:33">
      <c r="A72" s="560" t="s">
        <v>433</v>
      </c>
      <c r="B72" s="561"/>
      <c r="C72" s="562"/>
      <c r="D72" s="562"/>
      <c r="E72" s="562"/>
      <c r="F72" s="562"/>
      <c r="G72" s="562"/>
      <c r="H72" s="562"/>
      <c r="I72" s="562"/>
      <c r="J72" s="562"/>
      <c r="K72" s="562"/>
      <c r="L72" s="562"/>
      <c r="M72" s="562"/>
      <c r="N72" s="562"/>
      <c r="O72" s="562"/>
      <c r="P72" s="562"/>
      <c r="Q72" s="562"/>
      <c r="R72" s="562"/>
      <c r="S72" s="562"/>
      <c r="T72" s="562"/>
      <c r="U72" s="120"/>
      <c r="V72" s="562"/>
      <c r="W72" s="562"/>
      <c r="X72" s="562"/>
      <c r="Y72" s="562"/>
      <c r="Z72" s="562"/>
      <c r="AA72" s="562"/>
      <c r="AB72" s="562"/>
      <c r="AC72" s="562"/>
      <c r="AD72" s="562"/>
      <c r="AE72" s="562"/>
      <c r="AF72" s="562"/>
      <c r="AG72" s="485"/>
    </row>
    <row r="73" spans="1:33">
      <c r="A73" s="563"/>
      <c r="B73" s="478"/>
      <c r="C73" s="485"/>
      <c r="D73" s="486"/>
      <c r="E73" s="485"/>
      <c r="F73" s="486"/>
      <c r="G73" s="485"/>
      <c r="H73" s="486"/>
      <c r="I73" s="485"/>
      <c r="J73" s="486"/>
      <c r="K73" s="485"/>
      <c r="L73" s="486"/>
      <c r="M73" s="485"/>
      <c r="N73" s="486"/>
      <c r="O73" s="485"/>
      <c r="P73" s="486"/>
      <c r="Q73" s="485"/>
      <c r="R73" s="486"/>
      <c r="S73" s="485"/>
      <c r="T73" s="486"/>
      <c r="V73" s="486"/>
      <c r="W73" s="485"/>
      <c r="X73" s="486"/>
      <c r="Y73" s="485"/>
      <c r="Z73" s="486"/>
      <c r="AA73" s="485"/>
      <c r="AB73" s="486"/>
      <c r="AC73" s="485"/>
      <c r="AD73" s="486"/>
      <c r="AE73" s="485"/>
      <c r="AF73" s="486"/>
      <c r="AG73" s="485"/>
    </row>
    <row r="74" spans="1:33">
      <c r="A74" s="564" t="s">
        <v>982</v>
      </c>
      <c r="B74" s="564"/>
      <c r="C74" s="564"/>
      <c r="D74" s="564"/>
      <c r="E74" s="564"/>
      <c r="F74" s="564"/>
      <c r="G74" s="564"/>
      <c r="H74" s="564"/>
      <c r="I74" s="564"/>
      <c r="J74" s="564"/>
      <c r="K74" s="564"/>
      <c r="L74" s="564"/>
      <c r="M74" s="564"/>
      <c r="N74" s="564"/>
      <c r="O74" s="564"/>
      <c r="P74" s="564"/>
      <c r="Q74" s="564"/>
      <c r="R74" s="564"/>
      <c r="S74" s="485"/>
      <c r="T74" s="485"/>
      <c r="V74" s="485"/>
      <c r="W74" s="485"/>
      <c r="X74" s="485"/>
      <c r="Y74" s="485"/>
      <c r="Z74" s="485"/>
      <c r="AA74" s="485"/>
      <c r="AB74" s="485"/>
      <c r="AC74" s="485"/>
      <c r="AD74" s="485"/>
      <c r="AE74" s="485"/>
      <c r="AF74" s="485"/>
      <c r="AG74" s="485"/>
    </row>
    <row r="75" spans="1:33">
      <c r="A75" s="94" t="s">
        <v>58</v>
      </c>
      <c r="U75" s="630">
        <f>AVERAGE(U14:U49)</f>
        <v>1.7565367973197576</v>
      </c>
    </row>
    <row r="76" spans="1:33">
      <c r="A76" s="94" t="s">
        <v>718</v>
      </c>
      <c r="U76" s="1040">
        <f>STDEV(U14:U49)</f>
        <v>0.81234018742280811</v>
      </c>
    </row>
    <row r="77" spans="1:33">
      <c r="A77" s="305" t="s">
        <v>719</v>
      </c>
      <c r="U77" s="1041">
        <f>(U41-U75)/U76</f>
        <v>0.43576295262553361</v>
      </c>
    </row>
  </sheetData>
  <mergeCells count="40">
    <mergeCell ref="O12:P12"/>
    <mergeCell ref="Q12:R12"/>
    <mergeCell ref="S12:T12"/>
    <mergeCell ref="U12:V12"/>
    <mergeCell ref="W12:X12"/>
    <mergeCell ref="AC10:AF10"/>
    <mergeCell ref="C12:D12"/>
    <mergeCell ref="E12:F12"/>
    <mergeCell ref="G12:H12"/>
    <mergeCell ref="I12:J12"/>
    <mergeCell ref="K12:L12"/>
    <mergeCell ref="S11:T11"/>
    <mergeCell ref="W11:X11"/>
    <mergeCell ref="Y11:Z11"/>
    <mergeCell ref="AC11:AD11"/>
    <mergeCell ref="AE11:AF11"/>
    <mergeCell ref="Y12:Z12"/>
    <mergeCell ref="AA12:AB12"/>
    <mergeCell ref="AC12:AD12"/>
    <mergeCell ref="AE12:AF12"/>
    <mergeCell ref="M12:N12"/>
    <mergeCell ref="Q11:R11"/>
    <mergeCell ref="Q10:T10"/>
    <mergeCell ref="U10:V11"/>
    <mergeCell ref="W10:Z10"/>
    <mergeCell ref="AA10:AB11"/>
    <mergeCell ref="C9:H9"/>
    <mergeCell ref="I9:N9"/>
    <mergeCell ref="O9:T9"/>
    <mergeCell ref="U9:Z9"/>
    <mergeCell ref="AA9:AF9"/>
    <mergeCell ref="C10:D11"/>
    <mergeCell ref="E10:H10"/>
    <mergeCell ref="I10:J11"/>
    <mergeCell ref="K10:N10"/>
    <mergeCell ref="O10:P11"/>
    <mergeCell ref="E11:F11"/>
    <mergeCell ref="G11:H11"/>
    <mergeCell ref="K11:L11"/>
    <mergeCell ref="M11:N11"/>
  </mergeCells>
  <conditionalFormatting sqref="C14:C21">
    <cfRule type="containsText" dxfId="40" priority="34" operator="containsText" text="NA">
      <formula>NOT(ISERROR(SEARCH("NA",C14)))</formula>
    </cfRule>
  </conditionalFormatting>
  <conditionalFormatting sqref="E14:E21">
    <cfRule type="containsText" dxfId="39" priority="33" operator="containsText" text="NA">
      <formula>NOT(ISERROR(SEARCH("NA",E14)))</formula>
    </cfRule>
  </conditionalFormatting>
  <conditionalFormatting sqref="I14:I21">
    <cfRule type="containsText" dxfId="38" priority="32" operator="containsText" text="NA">
      <formula>NOT(ISERROR(SEARCH("NA",I14)))</formula>
    </cfRule>
  </conditionalFormatting>
  <conditionalFormatting sqref="K14:K21">
    <cfRule type="containsText" dxfId="37" priority="31" operator="containsText" text="NA">
      <formula>NOT(ISERROR(SEARCH("NA",K14)))</formula>
    </cfRule>
  </conditionalFormatting>
  <conditionalFormatting sqref="O14:O21">
    <cfRule type="containsText" dxfId="36" priority="30" operator="containsText" text="NA">
      <formula>NOT(ISERROR(SEARCH("NA",O14)))</formula>
    </cfRule>
  </conditionalFormatting>
  <conditionalFormatting sqref="Q14:Q21">
    <cfRule type="containsText" dxfId="35" priority="29" operator="containsText" text="NA">
      <formula>NOT(ISERROR(SEARCH("NA",Q14)))</formula>
    </cfRule>
  </conditionalFormatting>
  <conditionalFormatting sqref="U14:U21">
    <cfRule type="containsText" dxfId="34" priority="28" operator="containsText" text="NA">
      <formula>NOT(ISERROR(SEARCH("NA",U14)))</formula>
    </cfRule>
  </conditionalFormatting>
  <conditionalFormatting sqref="W14:W21">
    <cfRule type="containsText" dxfId="33" priority="27" operator="containsText" text="NA">
      <formula>NOT(ISERROR(SEARCH("NA",W14)))</formula>
    </cfRule>
  </conditionalFormatting>
  <conditionalFormatting sqref="AA14:AA21">
    <cfRule type="containsText" dxfId="32" priority="26" operator="containsText" text="NA">
      <formula>NOT(ISERROR(SEARCH("NA",AA14)))</formula>
    </cfRule>
  </conditionalFormatting>
  <conditionalFormatting sqref="AE14:AE21">
    <cfRule type="containsText" dxfId="31" priority="25" operator="containsText" text="NA">
      <formula>NOT(ISERROR(SEARCH("NA",AE14)))</formula>
    </cfRule>
  </conditionalFormatting>
  <conditionalFormatting sqref="AR14:AR48">
    <cfRule type="containsText" dxfId="30" priority="24" operator="containsText" text="NA">
      <formula>NOT(ISERROR(SEARCH("NA",AR14)))</formula>
    </cfRule>
  </conditionalFormatting>
  <conditionalFormatting sqref="AT14:AT48">
    <cfRule type="containsText" dxfId="29" priority="23" operator="containsText" text="NA">
      <formula>NOT(ISERROR(SEARCH("NA",AT14)))</formula>
    </cfRule>
  </conditionalFormatting>
  <conditionalFormatting sqref="AR14:AU53">
    <cfRule type="cellIs" dxfId="28" priority="22" operator="equal">
      <formula>"OK"</formula>
    </cfRule>
  </conditionalFormatting>
  <conditionalFormatting sqref="C22:C29">
    <cfRule type="containsText" dxfId="27" priority="21" operator="containsText" text="NA">
      <formula>NOT(ISERROR(SEARCH("NA",C22)))</formula>
    </cfRule>
  </conditionalFormatting>
  <conditionalFormatting sqref="E22:E29">
    <cfRule type="containsText" dxfId="26" priority="20" operator="containsText" text="NA">
      <formula>NOT(ISERROR(SEARCH("NA",E22)))</formula>
    </cfRule>
  </conditionalFormatting>
  <conditionalFormatting sqref="I22:I29">
    <cfRule type="containsText" dxfId="25" priority="19" operator="containsText" text="NA">
      <formula>NOT(ISERROR(SEARCH("NA",I22)))</formula>
    </cfRule>
  </conditionalFormatting>
  <conditionalFormatting sqref="K22:K29">
    <cfRule type="containsText" dxfId="24" priority="18" operator="containsText" text="NA">
      <formula>NOT(ISERROR(SEARCH("NA",K22)))</formula>
    </cfRule>
  </conditionalFormatting>
  <conditionalFormatting sqref="O22:O29">
    <cfRule type="containsText" dxfId="23" priority="17" operator="containsText" text="NA">
      <formula>NOT(ISERROR(SEARCH("NA",O22)))</formula>
    </cfRule>
  </conditionalFormatting>
  <conditionalFormatting sqref="Q22:Q29">
    <cfRule type="containsText" dxfId="22" priority="16" operator="containsText" text="NA">
      <formula>NOT(ISERROR(SEARCH("NA",Q22)))</formula>
    </cfRule>
  </conditionalFormatting>
  <conditionalFormatting sqref="U22:U29">
    <cfRule type="containsText" dxfId="21" priority="15" operator="containsText" text="NA">
      <formula>NOT(ISERROR(SEARCH("NA",U22)))</formula>
    </cfRule>
  </conditionalFormatting>
  <conditionalFormatting sqref="W22:W29">
    <cfRule type="containsText" dxfId="20" priority="14" operator="containsText" text="NA">
      <formula>NOT(ISERROR(SEARCH("NA",W22)))</formula>
    </cfRule>
  </conditionalFormatting>
  <conditionalFormatting sqref="AA22:AA29">
    <cfRule type="containsText" dxfId="19" priority="13" operator="containsText" text="NA">
      <formula>NOT(ISERROR(SEARCH("NA",AA22)))</formula>
    </cfRule>
  </conditionalFormatting>
  <conditionalFormatting sqref="AE22:AE29">
    <cfRule type="containsText" dxfId="18" priority="12" operator="containsText" text="NA">
      <formula>NOT(ISERROR(SEARCH("NA",AE22)))</formula>
    </cfRule>
  </conditionalFormatting>
  <conditionalFormatting sqref="C30:C48">
    <cfRule type="containsText" dxfId="17" priority="11" operator="containsText" text="NA">
      <formula>NOT(ISERROR(SEARCH("NA",C30)))</formula>
    </cfRule>
  </conditionalFormatting>
  <conditionalFormatting sqref="E30:E48">
    <cfRule type="containsText" dxfId="16" priority="10" operator="containsText" text="NA">
      <formula>NOT(ISERROR(SEARCH("NA",E30)))</formula>
    </cfRule>
  </conditionalFormatting>
  <conditionalFormatting sqref="I30:I48">
    <cfRule type="containsText" dxfId="15" priority="9" operator="containsText" text="NA">
      <formula>NOT(ISERROR(SEARCH("NA",I30)))</formula>
    </cfRule>
  </conditionalFormatting>
  <conditionalFormatting sqref="K30:K48">
    <cfRule type="containsText" dxfId="14" priority="8" operator="containsText" text="NA">
      <formula>NOT(ISERROR(SEARCH("NA",K30)))</formula>
    </cfRule>
  </conditionalFormatting>
  <conditionalFormatting sqref="O30:O48">
    <cfRule type="containsText" dxfId="13" priority="7" operator="containsText" text="NA">
      <formula>NOT(ISERROR(SEARCH("NA",O30)))</formula>
    </cfRule>
  </conditionalFormatting>
  <conditionalFormatting sqref="Q30:Q48">
    <cfRule type="containsText" dxfId="12" priority="6" operator="containsText" text="NA">
      <formula>NOT(ISERROR(SEARCH("NA",Q30)))</formula>
    </cfRule>
  </conditionalFormatting>
  <conditionalFormatting sqref="U30:U48">
    <cfRule type="containsText" dxfId="11" priority="5" operator="containsText" text="NA">
      <formula>NOT(ISERROR(SEARCH("NA",U30)))</formula>
    </cfRule>
  </conditionalFormatting>
  <conditionalFormatting sqref="W30:W48">
    <cfRule type="containsText" dxfId="10" priority="4" operator="containsText" text="NA">
      <formula>NOT(ISERROR(SEARCH("NA",W30)))</formula>
    </cfRule>
  </conditionalFormatting>
  <conditionalFormatting sqref="AA30:AA48">
    <cfRule type="containsText" dxfId="9" priority="3" operator="containsText" text="NA">
      <formula>NOT(ISERROR(SEARCH("NA",AA30)))</formula>
    </cfRule>
  </conditionalFormatting>
  <conditionalFormatting sqref="AE30:AE48">
    <cfRule type="containsText" dxfId="8" priority="2" operator="containsText" text="NA">
      <formula>NOT(ISERROR(SEARCH("NA",AE30)))</formula>
    </cfRule>
  </conditionalFormatting>
  <hyperlinks>
    <hyperlink ref="A1" r:id="rId1" display="https://doi.org/10.1787/eag-2018-en"/>
    <hyperlink ref="A4"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7"/>
  <sheetViews>
    <sheetView workbookViewId="0">
      <selection activeCell="B113" sqref="B113:J113"/>
    </sheetView>
  </sheetViews>
  <sheetFormatPr defaultRowHeight="16.5"/>
  <cols>
    <col min="1" max="1" width="28.42578125" style="1" customWidth="1"/>
    <col min="2" max="4" width="11.7109375" style="1" bestFit="1" customWidth="1"/>
    <col min="5" max="5" width="10.28515625" style="1" customWidth="1"/>
    <col min="6" max="9" width="9.28515625" style="1" bestFit="1" customWidth="1"/>
    <col min="10" max="11" width="11.7109375" style="1" bestFit="1" customWidth="1"/>
    <col min="12" max="16384" width="9.140625" style="1"/>
  </cols>
  <sheetData>
    <row r="1" spans="1:10">
      <c r="A1" s="1" t="s">
        <v>1161</v>
      </c>
    </row>
    <row r="2" spans="1:10">
      <c r="A2" s="1033" t="s">
        <v>108</v>
      </c>
      <c r="B2" s="1033" t="s">
        <v>94</v>
      </c>
      <c r="C2" s="1033" t="s">
        <v>95</v>
      </c>
      <c r="D2" s="1033" t="s">
        <v>96</v>
      </c>
      <c r="E2" s="1033" t="s">
        <v>97</v>
      </c>
      <c r="F2" s="1033" t="s">
        <v>110</v>
      </c>
      <c r="G2" s="1033" t="s">
        <v>120</v>
      </c>
      <c r="H2" s="1033" t="s">
        <v>379</v>
      </c>
      <c r="I2" s="1033" t="s">
        <v>537</v>
      </c>
      <c r="J2" s="1033" t="s">
        <v>729</v>
      </c>
    </row>
    <row r="3" spans="1:10">
      <c r="A3" s="1033" t="s">
        <v>31</v>
      </c>
      <c r="B3" s="1048">
        <f t="shared" ref="B3:J3" si="0">B48/B90</f>
        <v>8.5568995309800044</v>
      </c>
      <c r="C3" s="1048">
        <f t="shared" si="0"/>
        <v>8.9775273453701221</v>
      </c>
      <c r="D3" s="1048">
        <f t="shared" si="0"/>
        <v>8.9928641523606441</v>
      </c>
      <c r="E3" s="1048">
        <f t="shared" si="0"/>
        <v>9.5479163460058487</v>
      </c>
      <c r="F3" s="1048">
        <f t="shared" si="0"/>
        <v>9.7268372259770501</v>
      </c>
      <c r="G3" s="1048">
        <f t="shared" si="0"/>
        <v>10.243591921908914</v>
      </c>
      <c r="H3" s="1048">
        <f t="shared" si="0"/>
        <v>10.399910234464715</v>
      </c>
      <c r="I3" s="1048">
        <f t="shared" si="0"/>
        <v>10.785035612636467</v>
      </c>
      <c r="J3" s="1048">
        <f t="shared" si="0"/>
        <v>11.03737735989297</v>
      </c>
    </row>
    <row r="4" spans="1:10">
      <c r="A4" s="1033" t="s">
        <v>15</v>
      </c>
      <c r="B4" s="1048">
        <f t="shared" ref="B4:J4" si="1">B49/B91</f>
        <v>8.4493810786914239</v>
      </c>
      <c r="C4" s="1048">
        <f t="shared" si="1"/>
        <v>8.9677589387683394</v>
      </c>
      <c r="D4" s="1048">
        <f t="shared" si="1"/>
        <v>9.2508072730424988</v>
      </c>
      <c r="E4" s="1048">
        <f t="shared" si="1"/>
        <v>9.8383895050274024</v>
      </c>
      <c r="F4" s="1048">
        <f t="shared" si="1"/>
        <v>10.035939292905239</v>
      </c>
      <c r="G4" s="1048">
        <f t="shared" si="1"/>
        <v>10.957545440824513</v>
      </c>
      <c r="H4" s="1048">
        <f t="shared" si="1"/>
        <v>11.36767849508337</v>
      </c>
      <c r="I4" s="1048">
        <f t="shared" si="1"/>
        <v>11.458729153472662</v>
      </c>
      <c r="J4" s="1048">
        <f t="shared" si="1"/>
        <v>11.676246407597151</v>
      </c>
    </row>
    <row r="5" spans="1:10">
      <c r="A5" s="1033" t="s">
        <v>16</v>
      </c>
      <c r="B5" s="1048">
        <f t="shared" ref="B5:J5" si="2">B50/B92</f>
        <v>3.1920625183367561</v>
      </c>
      <c r="C5" s="1048">
        <f t="shared" si="2"/>
        <v>3.0464303849451566</v>
      </c>
      <c r="D5" s="1048">
        <f t="shared" si="2"/>
        <v>3.3768849924103783</v>
      </c>
      <c r="E5" s="1048">
        <f t="shared" si="2"/>
        <v>3.2883345603962297</v>
      </c>
      <c r="F5" s="1048">
        <f t="shared" si="2"/>
        <v>3.5875238924707298</v>
      </c>
      <c r="G5" s="1048">
        <f t="shared" si="2"/>
        <v>3.8440147109781986</v>
      </c>
      <c r="H5" s="1048">
        <f t="shared" si="2"/>
        <v>4.1309148310752972</v>
      </c>
      <c r="I5" s="1048">
        <f t="shared" si="2"/>
        <v>4.6200932623038389</v>
      </c>
      <c r="J5" s="1048">
        <f t="shared" si="2"/>
        <v>4.2815849863700706</v>
      </c>
    </row>
    <row r="6" spans="1:10">
      <c r="A6" s="1033" t="s">
        <v>63</v>
      </c>
      <c r="B6" s="1048">
        <f t="shared" ref="B6:J6" si="3">B51/B93</f>
        <v>3.9234666440236619</v>
      </c>
      <c r="C6" s="1048">
        <f t="shared" si="3"/>
        <v>4.1788972746577882</v>
      </c>
      <c r="D6" s="1048">
        <f t="shared" si="3"/>
        <v>4.1890230099540533</v>
      </c>
      <c r="E6" s="1048">
        <f t="shared" si="3"/>
        <v>4.2449746431314308</v>
      </c>
      <c r="F6" s="1048">
        <f t="shared" si="3"/>
        <v>4.2562207054804793</v>
      </c>
      <c r="G6" s="1048">
        <f t="shared" si="3"/>
        <v>3.8838095238095236</v>
      </c>
      <c r="H6" s="1048">
        <f t="shared" si="3"/>
        <v>3.9928759116763559</v>
      </c>
      <c r="I6" s="1048">
        <f t="shared" si="3"/>
        <v>4.8699654199938713</v>
      </c>
      <c r="J6" s="1048">
        <f t="shared" si="3"/>
        <v>4.8066568771414584</v>
      </c>
    </row>
    <row r="7" spans="1:10">
      <c r="A7" s="1033" t="s">
        <v>24</v>
      </c>
      <c r="B7" s="1048">
        <f t="shared" ref="B7:J7" si="4">B52/B94</f>
        <v>2.1479185119574846</v>
      </c>
      <c r="C7" s="1048">
        <f t="shared" si="4"/>
        <v>2.2166703407059054</v>
      </c>
      <c r="D7" s="1048">
        <f t="shared" si="4"/>
        <v>2.2465578911264639</v>
      </c>
      <c r="E7" s="1048">
        <f t="shared" si="4"/>
        <v>2.2312270482461694</v>
      </c>
      <c r="F7" s="1048">
        <f t="shared" si="4"/>
        <v>2.3940324231162817</v>
      </c>
      <c r="G7" s="1048">
        <f t="shared" si="4"/>
        <v>2.4764571836476952</v>
      </c>
      <c r="H7" s="1048">
        <f t="shared" si="4"/>
        <v>2.3163306724394532</v>
      </c>
      <c r="I7" s="1048">
        <f t="shared" si="4"/>
        <v>2.3280533015321598</v>
      </c>
      <c r="J7" s="1048">
        <f t="shared" si="4"/>
        <v>2.5359784129522285</v>
      </c>
    </row>
    <row r="8" spans="1:10">
      <c r="A8" s="1033" t="s">
        <v>17</v>
      </c>
      <c r="B8" s="1048">
        <f t="shared" ref="B8:J8" si="5">B53/B95</f>
        <v>5.755610213961643</v>
      </c>
      <c r="C8" s="1048">
        <f t="shared" si="5"/>
        <v>5.8612260285922266</v>
      </c>
      <c r="D8" s="1048">
        <f t="shared" si="5"/>
        <v>6.1458276996913268</v>
      </c>
      <c r="E8" s="1048">
        <f t="shared" si="5"/>
        <v>6.6277320414540029</v>
      </c>
      <c r="F8" s="1048">
        <f t="shared" si="5"/>
        <v>6.8044458916403254</v>
      </c>
      <c r="G8" s="1048">
        <f t="shared" si="5"/>
        <v>7.0742402650680924</v>
      </c>
      <c r="H8" s="1048">
        <f t="shared" si="5"/>
        <v>7.3698837454592612</v>
      </c>
      <c r="I8" s="1048">
        <f t="shared" si="5"/>
        <v>7.1137886097075835</v>
      </c>
      <c r="J8" s="1048">
        <f t="shared" si="5"/>
        <v>7.3552546114654946</v>
      </c>
    </row>
    <row r="9" spans="1:10">
      <c r="A9" s="1033" t="s">
        <v>18</v>
      </c>
      <c r="B9" s="1048">
        <f t="shared" ref="B9:J9" si="6">B54/B96</f>
        <v>13.078208318521153</v>
      </c>
      <c r="C9" s="1048">
        <f t="shared" si="6"/>
        <v>13.627593738623954</v>
      </c>
      <c r="D9" s="1048">
        <f t="shared" si="6"/>
        <v>14.263196214051693</v>
      </c>
      <c r="E9" s="1048">
        <f t="shared" si="6"/>
        <v>14.681318681318681</v>
      </c>
      <c r="F9" s="1048">
        <f t="shared" si="6"/>
        <v>14.629575402635432</v>
      </c>
      <c r="G9" s="1048">
        <f t="shared" si="6"/>
        <v>15.025036284470247</v>
      </c>
      <c r="H9" s="1048">
        <f t="shared" si="6"/>
        <v>15.333333333333334</v>
      </c>
      <c r="I9" s="1048">
        <f t="shared" si="6"/>
        <v>15.802186177715091</v>
      </c>
      <c r="J9" s="1048">
        <f t="shared" si="6"/>
        <v>15.699375866851595</v>
      </c>
    </row>
    <row r="10" spans="1:10">
      <c r="A10" s="1033" t="s">
        <v>20</v>
      </c>
      <c r="B10" s="1048">
        <f t="shared" ref="B10:J10" si="7">B55/B97</f>
        <v>7.2370407649723196</v>
      </c>
      <c r="C10" s="1048">
        <f t="shared" si="7"/>
        <v>7.150122763942476</v>
      </c>
      <c r="D10" s="1048">
        <f t="shared" si="7"/>
        <v>7.450041288191577</v>
      </c>
      <c r="E10" s="1048">
        <f t="shared" si="7"/>
        <v>7.4058509778567956</v>
      </c>
      <c r="F10" s="1048">
        <f t="shared" si="7"/>
        <v>7.0613683704534527</v>
      </c>
      <c r="G10" s="1048">
        <f t="shared" si="7"/>
        <v>6.887047952843715</v>
      </c>
      <c r="H10" s="1048">
        <f t="shared" si="7"/>
        <v>6.5076157911097301</v>
      </c>
      <c r="I10" s="1048">
        <f t="shared" si="7"/>
        <v>6.7016839178124519</v>
      </c>
      <c r="J10" s="1048">
        <f t="shared" si="7"/>
        <v>7.0700347905006806</v>
      </c>
    </row>
    <row r="11" spans="1:10">
      <c r="A11" s="1033" t="s">
        <v>36</v>
      </c>
      <c r="B11" s="1048">
        <f t="shared" ref="B11:J11" si="8">B56/B98</f>
        <v>16.333066773290685</v>
      </c>
      <c r="C11" s="1048">
        <f t="shared" si="8"/>
        <v>16.678073918995086</v>
      </c>
      <c r="D11" s="1048">
        <f t="shared" si="8"/>
        <v>15.902603856092227</v>
      </c>
      <c r="E11" s="1048">
        <f t="shared" si="8"/>
        <v>15.94735182849937</v>
      </c>
      <c r="F11" s="1048">
        <f t="shared" si="8"/>
        <v>15.55643752976663</v>
      </c>
      <c r="G11" s="1048">
        <f t="shared" si="8"/>
        <v>15.266600199401795</v>
      </c>
      <c r="H11" s="1048">
        <f t="shared" si="8"/>
        <v>14.981829799129429</v>
      </c>
      <c r="I11" s="1048">
        <f t="shared" si="8"/>
        <v>14.274696879348042</v>
      </c>
      <c r="J11" s="1048">
        <f t="shared" si="8"/>
        <v>14.555634134842057</v>
      </c>
    </row>
    <row r="12" spans="1:10">
      <c r="A12" s="1033" t="s">
        <v>22</v>
      </c>
      <c r="B12" s="1048">
        <f t="shared" ref="B12:H13" si="9">B57/B99</f>
        <v>8.6227373068432662</v>
      </c>
      <c r="C12" s="1048">
        <f t="shared" si="9"/>
        <v>8.9484842917508729</v>
      </c>
      <c r="D12" s="1048">
        <f t="shared" si="9"/>
        <v>9.0886449824970832</v>
      </c>
      <c r="E12" s="1048">
        <f t="shared" si="9"/>
        <v>9.4064668483197096</v>
      </c>
      <c r="F12" s="1048">
        <f t="shared" si="9"/>
        <v>9.6506198796490974</v>
      </c>
      <c r="G12" s="1048">
        <f t="shared" si="9"/>
        <v>9.6354985220964604</v>
      </c>
      <c r="H12" s="1048">
        <f t="shared" si="9"/>
        <v>9.9831355627472131</v>
      </c>
      <c r="I12" s="1048"/>
      <c r="J12" s="1048"/>
    </row>
    <row r="13" spans="1:10">
      <c r="A13" s="1033" t="s">
        <v>109</v>
      </c>
      <c r="B13" s="1048">
        <f t="shared" si="9"/>
        <v>7.7685640837311789</v>
      </c>
      <c r="C13" s="1048">
        <f t="shared" si="9"/>
        <v>8.0032208476685458</v>
      </c>
      <c r="D13" s="1048">
        <f t="shared" si="9"/>
        <v>8.1544999277700203</v>
      </c>
      <c r="E13" s="1048">
        <f t="shared" si="9"/>
        <v>8.3897300385659186</v>
      </c>
      <c r="F13" s="1048">
        <f t="shared" si="9"/>
        <v>8.3882670326809752</v>
      </c>
      <c r="G13" s="1048">
        <f t="shared" si="9"/>
        <v>8.2597460511183609</v>
      </c>
      <c r="H13" s="1048">
        <f t="shared" si="9"/>
        <v>9.0243062824180686</v>
      </c>
      <c r="I13" s="1048">
        <f t="shared" ref="I13:J30" si="10">I58/I100</f>
        <v>9.1757749712973595</v>
      </c>
      <c r="J13" s="1048">
        <f t="shared" si="10"/>
        <v>9.3656890499377194</v>
      </c>
    </row>
    <row r="14" spans="1:10">
      <c r="A14" s="1033" t="s">
        <v>42</v>
      </c>
      <c r="B14" s="1048"/>
      <c r="C14" s="1048"/>
      <c r="D14" s="1048">
        <f t="shared" ref="D14:H23" si="11">D59/D101</f>
        <v>5.6309935141105756</v>
      </c>
      <c r="E14" s="1048">
        <f t="shared" si="11"/>
        <v>6.041089149911576</v>
      </c>
      <c r="F14" s="1048">
        <f t="shared" si="11"/>
        <v>7.3111856537867927</v>
      </c>
      <c r="G14" s="1048">
        <f t="shared" si="11"/>
        <v>7.4047545875425049</v>
      </c>
      <c r="H14" s="1048">
        <f t="shared" si="11"/>
        <v>8.5402702729303854</v>
      </c>
      <c r="I14" s="1048">
        <f t="shared" si="10"/>
        <v>7.2012696453369189</v>
      </c>
      <c r="J14" s="1048">
        <f t="shared" si="10"/>
        <v>8.4863906609905815</v>
      </c>
    </row>
    <row r="15" spans="1:10">
      <c r="A15" s="1033" t="s">
        <v>28</v>
      </c>
      <c r="B15" s="1048">
        <f t="shared" ref="B15:C30" si="12">B60/B102</f>
        <v>5.3534978907794644</v>
      </c>
      <c r="C15" s="1048">
        <f t="shared" si="12"/>
        <v>5.7180672921835392</v>
      </c>
      <c r="D15" s="1048">
        <f t="shared" si="11"/>
        <v>6.1236705311490764</v>
      </c>
      <c r="E15" s="1048">
        <f t="shared" si="11"/>
        <v>6.228296853321349</v>
      </c>
      <c r="F15" s="1048">
        <f t="shared" si="11"/>
        <v>6.4319403199786267</v>
      </c>
      <c r="G15" s="1048">
        <f t="shared" si="11"/>
        <v>6.3921050321397566</v>
      </c>
      <c r="H15" s="1048">
        <f t="shared" si="11"/>
        <v>6.0125875786723668</v>
      </c>
      <c r="I15" s="1048">
        <f t="shared" si="10"/>
        <v>5.9297184509748044</v>
      </c>
      <c r="J15" s="1048">
        <f t="shared" si="10"/>
        <v>6.4292144081712044</v>
      </c>
    </row>
    <row r="16" spans="1:10">
      <c r="A16" s="1033" t="s">
        <v>44</v>
      </c>
      <c r="B16" s="1048">
        <f t="shared" si="12"/>
        <v>7.2330859263488438</v>
      </c>
      <c r="C16" s="1048">
        <f t="shared" si="12"/>
        <v>7.5573491702162823</v>
      </c>
      <c r="D16" s="1048">
        <f t="shared" si="11"/>
        <v>8.2983695652173921</v>
      </c>
      <c r="E16" s="1048">
        <f t="shared" si="11"/>
        <v>12.206475412967198</v>
      </c>
      <c r="F16" s="1048">
        <f t="shared" si="11"/>
        <v>12.546041490262491</v>
      </c>
      <c r="G16" s="1048">
        <f t="shared" si="11"/>
        <v>12.644057143740309</v>
      </c>
      <c r="H16" s="1048">
        <f t="shared" si="11"/>
        <v>11.083408545798157</v>
      </c>
      <c r="I16" s="1048">
        <f t="shared" si="10"/>
        <v>9.4926232111407316</v>
      </c>
      <c r="J16" s="1048">
        <f t="shared" si="10"/>
        <v>9.5501992255457644</v>
      </c>
    </row>
    <row r="17" spans="1:10">
      <c r="A17" s="1033" t="s">
        <v>23</v>
      </c>
      <c r="B17" s="1048">
        <f t="shared" si="12"/>
        <v>4.1450102363518697</v>
      </c>
      <c r="C17" s="1048">
        <f t="shared" si="12"/>
        <v>4.2375075798547943</v>
      </c>
      <c r="D17" s="1048">
        <f t="shared" si="11"/>
        <v>4.3401163622685326</v>
      </c>
      <c r="E17" s="1048">
        <f t="shared" si="11"/>
        <v>4.5395268344494699</v>
      </c>
      <c r="F17" s="1048">
        <f t="shared" si="11"/>
        <v>4.9269836153183837</v>
      </c>
      <c r="G17" s="1048">
        <f t="shared" si="11"/>
        <v>4.9556360647763773</v>
      </c>
      <c r="H17" s="1048">
        <f t="shared" si="11"/>
        <v>5.2439832192536979</v>
      </c>
      <c r="I17" s="1048">
        <f t="shared" si="10"/>
        <v>5.4872653550351718</v>
      </c>
      <c r="J17" s="1048">
        <f t="shared" si="10"/>
        <v>5.5254499945233935</v>
      </c>
    </row>
    <row r="18" spans="1:10">
      <c r="A18" s="1033" t="s">
        <v>25</v>
      </c>
      <c r="B18" s="1048">
        <f t="shared" si="12"/>
        <v>3.9778969108406206</v>
      </c>
      <c r="C18" s="1048">
        <f t="shared" si="12"/>
        <v>4.5671949732720627</v>
      </c>
      <c r="D18" s="1048">
        <f t="shared" si="11"/>
        <v>4.5699267098148635</v>
      </c>
      <c r="E18" s="1048">
        <f t="shared" si="11"/>
        <v>4.4426236970276296</v>
      </c>
      <c r="F18" s="1048">
        <f t="shared" si="11"/>
        <v>4.0398524478719731</v>
      </c>
      <c r="G18" s="1048">
        <f t="shared" si="11"/>
        <v>4.2198653426107322</v>
      </c>
      <c r="H18" s="1048">
        <f t="shared" si="11"/>
        <v>4.0193122782036026</v>
      </c>
      <c r="I18" s="1048">
        <f t="shared" si="10"/>
        <v>3.5079128363790151</v>
      </c>
      <c r="J18" s="1048">
        <f t="shared" si="10"/>
        <v>3.8605244193137089</v>
      </c>
    </row>
    <row r="19" spans="1:10">
      <c r="A19" s="1033" t="s">
        <v>26</v>
      </c>
      <c r="B19" s="1048">
        <f t="shared" si="12"/>
        <v>6.440014563990534</v>
      </c>
      <c r="C19" s="1048">
        <f t="shared" si="12"/>
        <v>6.8915496569853181</v>
      </c>
      <c r="D19" s="1048">
        <f t="shared" si="11"/>
        <v>6.6927249521378434</v>
      </c>
      <c r="E19" s="1048">
        <f t="shared" si="11"/>
        <v>6.2876175548589339</v>
      </c>
      <c r="F19" s="1048">
        <f t="shared" si="11"/>
        <v>6.617072774654531</v>
      </c>
      <c r="G19" s="1048">
        <f t="shared" si="11"/>
        <v>6.8786477677556279</v>
      </c>
      <c r="H19" s="1048">
        <f t="shared" si="11"/>
        <v>6.1145342786766186</v>
      </c>
      <c r="I19" s="1048">
        <f t="shared" si="10"/>
        <v>6.2586722070904708</v>
      </c>
      <c r="J19" s="1048">
        <f t="shared" si="10"/>
        <v>6.4106157613666541</v>
      </c>
    </row>
    <row r="20" spans="1:10">
      <c r="A20" s="1033" t="s">
        <v>27</v>
      </c>
      <c r="B20" s="1048">
        <f t="shared" si="12"/>
        <v>11.145741266223194</v>
      </c>
      <c r="C20" s="1048">
        <f t="shared" si="12"/>
        <v>11.968121650712224</v>
      </c>
      <c r="D20" s="1048">
        <f t="shared" si="11"/>
        <v>12.629935311175553</v>
      </c>
      <c r="E20" s="1048">
        <f t="shared" si="11"/>
        <v>10.059661194094849</v>
      </c>
      <c r="F20" s="1048">
        <f t="shared" si="11"/>
        <v>10.686534027837077</v>
      </c>
      <c r="G20" s="1048">
        <f t="shared" si="11"/>
        <v>10.967876512307051</v>
      </c>
      <c r="H20" s="1048">
        <f t="shared" si="11"/>
        <v>10.373003227519712</v>
      </c>
      <c r="I20" s="1048">
        <f t="shared" si="10"/>
        <v>10.007190795781399</v>
      </c>
      <c r="J20" s="1048">
        <f t="shared" si="10"/>
        <v>10.617955693742712</v>
      </c>
    </row>
    <row r="21" spans="1:10">
      <c r="A21" s="1033" t="s">
        <v>29</v>
      </c>
      <c r="B21" s="1048">
        <f t="shared" si="12"/>
        <v>3.0683229813664594</v>
      </c>
      <c r="C21" s="1048">
        <f t="shared" si="12"/>
        <v>3.5838573783503267</v>
      </c>
      <c r="D21" s="1048">
        <f t="shared" si="11"/>
        <v>4.4241489740244333</v>
      </c>
      <c r="E21" s="1048">
        <f t="shared" si="11"/>
        <v>4.848695249667303</v>
      </c>
      <c r="F21" s="1048">
        <f t="shared" si="11"/>
        <v>4.4846050870147254</v>
      </c>
      <c r="G21" s="1048">
        <f t="shared" si="11"/>
        <v>4.180149594185985</v>
      </c>
      <c r="H21" s="1048">
        <f t="shared" si="11"/>
        <v>4.1851681723064358</v>
      </c>
      <c r="I21" s="1048">
        <f t="shared" si="10"/>
        <v>4.3895747599451305</v>
      </c>
      <c r="J21" s="1048">
        <f t="shared" si="10"/>
        <v>4.1575594103148399</v>
      </c>
    </row>
    <row r="22" spans="1:10">
      <c r="A22" s="1033" t="s">
        <v>30</v>
      </c>
      <c r="B22" s="1048">
        <f t="shared" si="12"/>
        <v>5.3906554930547586</v>
      </c>
      <c r="C22" s="1048">
        <f t="shared" si="12"/>
        <v>6.2084393063583816</v>
      </c>
      <c r="D22" s="1048">
        <f t="shared" si="11"/>
        <v>7.036251003785706</v>
      </c>
      <c r="E22" s="1048">
        <f t="shared" si="11"/>
        <v>8.4168486380875756</v>
      </c>
      <c r="F22" s="1048">
        <f t="shared" si="11"/>
        <v>8.9140797581676541</v>
      </c>
      <c r="G22" s="1048">
        <f t="shared" si="11"/>
        <v>8.8689936009307733</v>
      </c>
      <c r="H22" s="1048">
        <f t="shared" si="11"/>
        <v>9.1255476135577585</v>
      </c>
      <c r="I22" s="1048">
        <f t="shared" si="10"/>
        <v>9.2535934291581103</v>
      </c>
      <c r="J22" s="1048">
        <f t="shared" si="10"/>
        <v>9.5328565042467588</v>
      </c>
    </row>
    <row r="23" spans="1:10">
      <c r="A23" s="1033" t="s">
        <v>32</v>
      </c>
      <c r="B23" s="1048">
        <f t="shared" si="12"/>
        <v>3.8508318628686666</v>
      </c>
      <c r="C23" s="1048">
        <f t="shared" si="12"/>
        <v>4.1692625864408974</v>
      </c>
      <c r="D23" s="1048">
        <f t="shared" si="11"/>
        <v>4.1208635867120735</v>
      </c>
      <c r="E23" s="1048">
        <f t="shared" si="11"/>
        <v>4.297415175421718</v>
      </c>
      <c r="F23" s="1048">
        <f t="shared" si="11"/>
        <v>4.5909558067831453</v>
      </c>
      <c r="G23" s="1048">
        <f t="shared" si="11"/>
        <v>4.9566258983734715</v>
      </c>
      <c r="H23" s="1048">
        <f t="shared" si="11"/>
        <v>5.1351653817458347</v>
      </c>
      <c r="I23" s="1048">
        <f t="shared" si="10"/>
        <v>5.4432919676483298</v>
      </c>
      <c r="J23" s="1048">
        <f t="shared" si="10"/>
        <v>5.875723071302442</v>
      </c>
    </row>
    <row r="24" spans="1:10">
      <c r="A24" s="1033" t="s">
        <v>50</v>
      </c>
      <c r="B24" s="1048">
        <f t="shared" si="12"/>
        <v>7.9917181772767494</v>
      </c>
      <c r="C24" s="1048">
        <f t="shared" si="12"/>
        <v>8.4498013870348068</v>
      </c>
      <c r="D24" s="1048">
        <f t="shared" ref="D24:H30" si="13">D69/D111</f>
        <v>9.1741285244263047</v>
      </c>
      <c r="E24" s="1048">
        <f t="shared" si="13"/>
        <v>9.2214755489206031</v>
      </c>
      <c r="F24" s="1048">
        <f t="shared" si="13"/>
        <v>8.4314433771260884</v>
      </c>
      <c r="G24" s="1048">
        <f t="shared" si="13"/>
        <v>8.3847007504587356</v>
      </c>
      <c r="H24" s="1048">
        <f t="shared" si="13"/>
        <v>8.3980837636757695</v>
      </c>
      <c r="I24" s="1048">
        <f t="shared" si="10"/>
        <v>8.8486996269974245</v>
      </c>
      <c r="J24" s="1048">
        <f t="shared" si="10"/>
        <v>9.1768915096878931</v>
      </c>
    </row>
    <row r="25" spans="1:10">
      <c r="A25" s="1033" t="s">
        <v>33</v>
      </c>
      <c r="B25" s="1048">
        <f t="shared" si="12"/>
        <v>2.024132882102216</v>
      </c>
      <c r="C25" s="1048">
        <f t="shared" si="12"/>
        <v>2.0847474061863669</v>
      </c>
      <c r="D25" s="1048">
        <f t="shared" si="13"/>
        <v>1.7170791714452296</v>
      </c>
      <c r="E25" s="1048">
        <f t="shared" si="13"/>
        <v>2.0438956542258584</v>
      </c>
      <c r="F25" s="1048">
        <f t="shared" si="13"/>
        <v>2.1294058847534725</v>
      </c>
      <c r="G25" s="1048">
        <f t="shared" si="13"/>
        <v>2.0627070224757498</v>
      </c>
      <c r="H25" s="1048">
        <f t="shared" si="13"/>
        <v>2.0134700326371511</v>
      </c>
      <c r="I25" s="1048">
        <f t="shared" si="10"/>
        <v>2.1034595300261096</v>
      </c>
      <c r="J25" s="1048">
        <f t="shared" si="10"/>
        <v>1.9905212193107149</v>
      </c>
    </row>
    <row r="26" spans="1:10">
      <c r="A26" s="1033" t="s">
        <v>35</v>
      </c>
      <c r="B26" s="1057">
        <f t="shared" si="12"/>
        <v>5.617550088764899</v>
      </c>
      <c r="C26" s="1057">
        <f t="shared" si="12"/>
        <v>6.5514563106796118</v>
      </c>
      <c r="D26" s="1057">
        <f t="shared" si="13"/>
        <v>6.6194159745347276</v>
      </c>
      <c r="E26" s="1057">
        <f t="shared" si="13"/>
        <v>6.557003984611157</v>
      </c>
      <c r="F26" s="1057">
        <f t="shared" si="13"/>
        <v>6.3226360416443059</v>
      </c>
      <c r="G26" s="1057">
        <f t="shared" si="13"/>
        <v>6.2385476397029258</v>
      </c>
      <c r="H26" s="1057">
        <f t="shared" si="13"/>
        <v>5.9430693069306928</v>
      </c>
      <c r="I26" s="1057">
        <f t="shared" si="10"/>
        <v>5.6774954657079117</v>
      </c>
      <c r="J26" s="1057">
        <f t="shared" si="10"/>
        <v>6.0165884923755364</v>
      </c>
    </row>
    <row r="27" spans="1:10">
      <c r="A27" s="1033" t="s">
        <v>34</v>
      </c>
      <c r="B27" s="1048">
        <f t="shared" si="12"/>
        <v>7.6001306495733472</v>
      </c>
      <c r="C27" s="1048">
        <f t="shared" si="12"/>
        <v>8.023456867279128</v>
      </c>
      <c r="D27" s="1048">
        <f t="shared" si="13"/>
        <v>9.2857369640910576</v>
      </c>
      <c r="E27" s="1048">
        <f t="shared" si="13"/>
        <v>9.4651608779032603</v>
      </c>
      <c r="F27" s="1048">
        <f t="shared" si="13"/>
        <v>9.3689137569268848</v>
      </c>
      <c r="G27" s="1048">
        <f t="shared" si="13"/>
        <v>9.1842965025976113</v>
      </c>
      <c r="H27" s="1048">
        <f t="shared" si="13"/>
        <v>8.3450410385878921</v>
      </c>
      <c r="I27" s="1048">
        <f t="shared" si="10"/>
        <v>8.4310325133178949</v>
      </c>
      <c r="J27" s="1048">
        <f t="shared" si="10"/>
        <v>9.3799521564906687</v>
      </c>
    </row>
    <row r="28" spans="1:10">
      <c r="A28" s="1033" t="s">
        <v>21</v>
      </c>
      <c r="B28" s="1048">
        <f t="shared" si="12"/>
        <v>6.6914548336925703</v>
      </c>
      <c r="C28" s="1048">
        <f t="shared" si="12"/>
        <v>6.8505130774983591</v>
      </c>
      <c r="D28" s="1048">
        <f t="shared" si="13"/>
        <v>6.8084984028899589</v>
      </c>
      <c r="E28" s="1048">
        <f t="shared" si="13"/>
        <v>6.9006772328490049</v>
      </c>
      <c r="F28" s="1048">
        <f t="shared" si="13"/>
        <v>6.8797773905586403</v>
      </c>
      <c r="G28" s="1048">
        <f t="shared" si="13"/>
        <v>6.7580380763351187</v>
      </c>
      <c r="H28" s="1048">
        <f t="shared" si="13"/>
        <v>6.5834201716548968</v>
      </c>
      <c r="I28" s="1048">
        <f t="shared" si="10"/>
        <v>6.6362366726845385</v>
      </c>
      <c r="J28" s="1048">
        <f t="shared" si="10"/>
        <v>6.8070650993475299</v>
      </c>
    </row>
    <row r="29" spans="1:10">
      <c r="A29" s="1033" t="s">
        <v>37</v>
      </c>
      <c r="B29" s="1048">
        <f t="shared" si="12"/>
        <v>10.515926823304511</v>
      </c>
      <c r="C29" s="1048">
        <f t="shared" si="12"/>
        <v>10.900811282799479</v>
      </c>
      <c r="D29" s="1048">
        <f t="shared" si="13"/>
        <v>10.528113448193865</v>
      </c>
      <c r="E29" s="1048">
        <f t="shared" si="13"/>
        <v>10.581692469562602</v>
      </c>
      <c r="F29" s="1048">
        <f t="shared" si="13"/>
        <v>13.644653219121304</v>
      </c>
      <c r="G29" s="1048">
        <f t="shared" si="13"/>
        <v>13.964545397397481</v>
      </c>
      <c r="H29" s="1048">
        <f t="shared" si="13"/>
        <v>13.795997684610933</v>
      </c>
      <c r="I29" s="1048">
        <f t="shared" si="10"/>
        <v>14.332090996110058</v>
      </c>
      <c r="J29" s="1048">
        <f t="shared" si="10"/>
        <v>14.984069457166752</v>
      </c>
    </row>
    <row r="30" spans="1:10">
      <c r="A30" s="1033" t="s">
        <v>54</v>
      </c>
      <c r="B30" s="1048">
        <f t="shared" si="12"/>
        <v>8.7852095767304661</v>
      </c>
      <c r="C30" s="1048">
        <f t="shared" si="12"/>
        <v>8.7790399288329279</v>
      </c>
      <c r="D30" s="1048">
        <f t="shared" si="13"/>
        <v>8.557159392660175</v>
      </c>
      <c r="E30" s="1048">
        <f t="shared" si="13"/>
        <v>8.6265238768774832</v>
      </c>
      <c r="F30" s="1048">
        <f t="shared" si="13"/>
        <v>8.9108248452166965</v>
      </c>
      <c r="G30" s="1048">
        <f t="shared" si="13"/>
        <v>8.9940166493236209</v>
      </c>
      <c r="H30" s="1048">
        <f t="shared" si="13"/>
        <v>9.0944343211534164</v>
      </c>
      <c r="I30" s="1048">
        <f t="shared" si="10"/>
        <v>9.1067893841013685</v>
      </c>
      <c r="J30" s="1048">
        <f t="shared" si="10"/>
        <v>9.0359348680516565</v>
      </c>
    </row>
    <row r="31" spans="1:10">
      <c r="A31" s="94" t="s">
        <v>58</v>
      </c>
      <c r="B31" s="393">
        <f t="shared" ref="B31:J31" si="14">AVERAGE(B3:B30)</f>
        <v>6.8480050336510638</v>
      </c>
      <c r="C31" s="393">
        <f t="shared" si="14"/>
        <v>7.1924882121742586</v>
      </c>
      <c r="D31" s="393">
        <f t="shared" si="14"/>
        <v>7.3435029884223315</v>
      </c>
      <c r="E31" s="393">
        <f t="shared" si="14"/>
        <v>7.5847847115563969</v>
      </c>
      <c r="F31" s="393">
        <f t="shared" si="14"/>
        <v>7.7974347551356598</v>
      </c>
      <c r="G31" s="393">
        <f t="shared" si="14"/>
        <v>7.8788982728150474</v>
      </c>
      <c r="H31" s="393">
        <f t="shared" si="14"/>
        <v>7.836225412387555</v>
      </c>
      <c r="I31" s="393">
        <f t="shared" si="14"/>
        <v>7.7495157093798115</v>
      </c>
      <c r="J31" s="393">
        <f t="shared" si="14"/>
        <v>8.0081979425740837</v>
      </c>
    </row>
    <row r="32" spans="1:10">
      <c r="A32" s="94" t="s">
        <v>718</v>
      </c>
      <c r="B32" s="393">
        <f t="shared" ref="B32:J32" si="15">STDEV(B3:B30)</f>
        <v>3.3366374493414721</v>
      </c>
      <c r="C32" s="393">
        <f t="shared" si="15"/>
        <v>3.4159460683244394</v>
      </c>
      <c r="D32" s="393">
        <f t="shared" si="15"/>
        <v>3.3606348364169714</v>
      </c>
      <c r="E32" s="393">
        <f t="shared" si="15"/>
        <v>3.4017676578853839</v>
      </c>
      <c r="F32" s="393">
        <f t="shared" si="15"/>
        <v>3.5123203602797917</v>
      </c>
      <c r="G32" s="393">
        <f t="shared" si="15"/>
        <v>3.5789369688026378</v>
      </c>
      <c r="H32" s="393">
        <f t="shared" si="15"/>
        <v>3.5347989502789625</v>
      </c>
      <c r="I32" s="393">
        <f t="shared" si="15"/>
        <v>3.5170739207735293</v>
      </c>
      <c r="J32" s="393">
        <f t="shared" si="15"/>
        <v>3.5948855976663832</v>
      </c>
    </row>
    <row r="33" spans="1:10">
      <c r="A33" s="305" t="s">
        <v>719</v>
      </c>
      <c r="B33" s="413">
        <f t="shared" ref="B33:I33" si="16">(B27-B31)/B32</f>
        <v>0.2254142463307558</v>
      </c>
      <c r="C33" s="413">
        <f t="shared" si="16"/>
        <v>0.24326164362204614</v>
      </c>
      <c r="D33" s="413">
        <f t="shared" si="16"/>
        <v>0.5779366310858961</v>
      </c>
      <c r="E33" s="413">
        <f t="shared" si="16"/>
        <v>0.55276443174715462</v>
      </c>
      <c r="F33" s="413">
        <f t="shared" si="16"/>
        <v>0.44741903943694955</v>
      </c>
      <c r="G33" s="413">
        <f t="shared" si="16"/>
        <v>0.36474468289372958</v>
      </c>
      <c r="H33" s="413">
        <f t="shared" si="16"/>
        <v>0.1439447146379236</v>
      </c>
      <c r="I33" s="413">
        <f t="shared" si="16"/>
        <v>0.19377380723012888</v>
      </c>
      <c r="J33" s="413">
        <f>(J26-J31)/J32</f>
        <v>-0.55401191389550719</v>
      </c>
    </row>
    <row r="36" spans="1:10">
      <c r="A36" s="1028" t="s">
        <v>449</v>
      </c>
    </row>
    <row r="38" spans="1:10">
      <c r="A38" s="1028" t="s">
        <v>104</v>
      </c>
      <c r="B38" s="1029">
        <v>43451.82104166667</v>
      </c>
    </row>
    <row r="39" spans="1:10">
      <c r="A39" s="1028" t="s">
        <v>105</v>
      </c>
      <c r="B39" s="1029">
        <v>43486.409094629635</v>
      </c>
    </row>
    <row r="40" spans="1:10">
      <c r="A40" s="1028" t="s">
        <v>106</v>
      </c>
      <c r="B40" s="1028" t="s">
        <v>2</v>
      </c>
    </row>
    <row r="42" spans="1:10">
      <c r="A42" s="1028" t="s">
        <v>145</v>
      </c>
      <c r="B42" s="1028" t="s">
        <v>450</v>
      </c>
    </row>
    <row r="43" spans="1:10">
      <c r="A43" s="1028" t="s">
        <v>984</v>
      </c>
      <c r="B43" s="1028" t="s">
        <v>1161</v>
      </c>
    </row>
    <row r="44" spans="1:10">
      <c r="A44" s="1028" t="s">
        <v>135</v>
      </c>
      <c r="B44" s="1028" t="s">
        <v>136</v>
      </c>
    </row>
    <row r="45" spans="1:10">
      <c r="A45" s="1028" t="s">
        <v>107</v>
      </c>
      <c r="B45" s="1028" t="s">
        <v>451</v>
      </c>
    </row>
    <row r="47" spans="1:10">
      <c r="A47" s="1033" t="s">
        <v>108</v>
      </c>
      <c r="B47" s="1033" t="s">
        <v>94</v>
      </c>
      <c r="C47" s="1033" t="s">
        <v>95</v>
      </c>
      <c r="D47" s="1033" t="s">
        <v>96</v>
      </c>
      <c r="E47" s="1033" t="s">
        <v>97</v>
      </c>
      <c r="F47" s="1033" t="s">
        <v>110</v>
      </c>
      <c r="G47" s="1033" t="s">
        <v>120</v>
      </c>
      <c r="H47" s="1033" t="s">
        <v>379</v>
      </c>
      <c r="I47" s="1033" t="s">
        <v>537</v>
      </c>
      <c r="J47" s="1033" t="s">
        <v>729</v>
      </c>
    </row>
    <row r="48" spans="1:10">
      <c r="A48" s="1033" t="s">
        <v>31</v>
      </c>
      <c r="B48" s="1052">
        <v>34664</v>
      </c>
      <c r="C48" s="1052">
        <v>36581</v>
      </c>
      <c r="D48" s="1052">
        <v>37114</v>
      </c>
      <c r="E48" s="1052">
        <v>39701</v>
      </c>
      <c r="F48" s="1052">
        <v>40426</v>
      </c>
      <c r="G48" s="1052">
        <v>42805</v>
      </c>
      <c r="H48" s="1052">
        <v>43562</v>
      </c>
      <c r="I48" s="1052">
        <v>45699</v>
      </c>
      <c r="J48" s="1052">
        <v>47519</v>
      </c>
    </row>
    <row r="49" spans="1:10">
      <c r="A49" s="1033" t="s">
        <v>15</v>
      </c>
      <c r="B49" s="1052">
        <v>38225</v>
      </c>
      <c r="C49" s="1052">
        <v>40832</v>
      </c>
      <c r="D49" s="1052">
        <v>42686</v>
      </c>
      <c r="E49" s="1052">
        <v>45597</v>
      </c>
      <c r="F49" s="1052">
        <v>46355</v>
      </c>
      <c r="G49" s="1052">
        <v>50820</v>
      </c>
      <c r="H49" s="1052">
        <v>53178</v>
      </c>
      <c r="I49" s="1052">
        <v>54280</v>
      </c>
      <c r="J49" s="1052">
        <v>56067</v>
      </c>
    </row>
    <row r="50" spans="1:10">
      <c r="A50" s="1033" t="s">
        <v>16</v>
      </c>
      <c r="B50" s="1052">
        <v>11968</v>
      </c>
      <c r="C50" s="1052">
        <v>10979</v>
      </c>
      <c r="D50" s="1052">
        <v>11902</v>
      </c>
      <c r="E50" s="1052">
        <v>11300</v>
      </c>
      <c r="F50" s="1052">
        <v>12275</v>
      </c>
      <c r="G50" s="1052">
        <v>13201</v>
      </c>
      <c r="H50" s="1052">
        <v>14236</v>
      </c>
      <c r="I50" s="1052">
        <v>16001</v>
      </c>
      <c r="J50" s="1052">
        <v>15094</v>
      </c>
    </row>
    <row r="51" spans="1:10">
      <c r="A51" s="1033" t="s">
        <v>63</v>
      </c>
      <c r="B51" s="1052">
        <v>6931</v>
      </c>
      <c r="C51" s="1052">
        <v>7104</v>
      </c>
      <c r="D51" s="1052">
        <v>6847</v>
      </c>
      <c r="E51" s="1052">
        <v>6688</v>
      </c>
      <c r="F51" s="1052">
        <v>6529</v>
      </c>
      <c r="G51" s="1052">
        <v>6117</v>
      </c>
      <c r="H51" s="1052">
        <v>6367</v>
      </c>
      <c r="I51" s="1052">
        <v>7788</v>
      </c>
      <c r="J51" s="1052">
        <v>7856</v>
      </c>
    </row>
    <row r="52" spans="1:10">
      <c r="A52" s="1033" t="s">
        <v>24</v>
      </c>
      <c r="B52" s="1052">
        <v>873</v>
      </c>
      <c r="C52" s="1052">
        <v>905</v>
      </c>
      <c r="D52" s="1052">
        <v>917</v>
      </c>
      <c r="E52" s="1052">
        <v>881</v>
      </c>
      <c r="F52" s="1052">
        <v>889</v>
      </c>
      <c r="G52" s="1052">
        <v>902</v>
      </c>
      <c r="H52" s="1052">
        <v>856</v>
      </c>
      <c r="I52" s="1052">
        <v>898</v>
      </c>
      <c r="J52" s="1052">
        <v>1015</v>
      </c>
    </row>
    <row r="53" spans="1:10">
      <c r="A53" s="1033" t="s">
        <v>737</v>
      </c>
      <c r="B53" s="1052">
        <v>28759</v>
      </c>
      <c r="C53" s="1052">
        <v>29228</v>
      </c>
      <c r="D53" s="1052">
        <v>30682</v>
      </c>
      <c r="E53" s="1052">
        <v>33217</v>
      </c>
      <c r="F53" s="1052">
        <v>34271</v>
      </c>
      <c r="G53" s="1052">
        <v>36040</v>
      </c>
      <c r="H53" s="1052">
        <v>38081</v>
      </c>
      <c r="I53" s="1052">
        <v>37338</v>
      </c>
      <c r="J53" s="1052">
        <v>39181</v>
      </c>
    </row>
    <row r="54" spans="1:10">
      <c r="A54" s="1033" t="s">
        <v>18</v>
      </c>
      <c r="B54" s="1052">
        <v>36789</v>
      </c>
      <c r="C54" s="1052">
        <v>37435</v>
      </c>
      <c r="D54" s="1052">
        <v>39181</v>
      </c>
      <c r="E54" s="1052">
        <v>40080</v>
      </c>
      <c r="F54" s="1052">
        <v>39968</v>
      </c>
      <c r="G54" s="1052">
        <v>41409</v>
      </c>
      <c r="H54" s="1052">
        <v>42826</v>
      </c>
      <c r="I54" s="1052">
        <v>44815</v>
      </c>
      <c r="J54" s="1052">
        <v>45277</v>
      </c>
    </row>
    <row r="55" spans="1:10">
      <c r="A55" s="1033" t="s">
        <v>20</v>
      </c>
      <c r="B55" s="1052">
        <v>4314</v>
      </c>
      <c r="C55" s="1052">
        <v>4077</v>
      </c>
      <c r="D55" s="1052">
        <v>4511</v>
      </c>
      <c r="E55" s="1052">
        <v>4582</v>
      </c>
      <c r="F55" s="1052">
        <v>4407</v>
      </c>
      <c r="G55" s="1052">
        <v>4323</v>
      </c>
      <c r="H55" s="1052">
        <v>4187</v>
      </c>
      <c r="I55" s="1052">
        <v>4338</v>
      </c>
      <c r="J55" s="1052">
        <v>4674</v>
      </c>
    </row>
    <row r="56" spans="1:10">
      <c r="A56" s="1033" t="s">
        <v>36</v>
      </c>
      <c r="B56" s="1052">
        <v>40849</v>
      </c>
      <c r="C56" s="1052">
        <v>41425</v>
      </c>
      <c r="D56" s="1052">
        <v>40003</v>
      </c>
      <c r="E56" s="1052">
        <v>40468</v>
      </c>
      <c r="F56" s="1052">
        <v>39196</v>
      </c>
      <c r="G56" s="1052">
        <v>38281</v>
      </c>
      <c r="H56" s="1052">
        <v>37516</v>
      </c>
      <c r="I56" s="1052">
        <v>35908</v>
      </c>
      <c r="J56" s="1052">
        <v>37047</v>
      </c>
    </row>
    <row r="57" spans="1:10">
      <c r="A57" s="1033" t="s">
        <v>22</v>
      </c>
      <c r="B57" s="1052">
        <v>234366</v>
      </c>
      <c r="C57" s="1052">
        <v>243533</v>
      </c>
      <c r="D57" s="1052">
        <v>249247</v>
      </c>
      <c r="E57" s="1052">
        <v>258913</v>
      </c>
      <c r="F57" s="1052">
        <v>266222</v>
      </c>
      <c r="G57" s="1052">
        <v>267308</v>
      </c>
      <c r="H57" s="1052">
        <v>277631</v>
      </c>
      <c r="I57" s="1051" t="s">
        <v>101</v>
      </c>
      <c r="J57" s="1051" t="s">
        <v>101</v>
      </c>
    </row>
    <row r="58" spans="1:10">
      <c r="A58" s="1033" t="s">
        <v>109</v>
      </c>
      <c r="B58" s="1052">
        <v>317307</v>
      </c>
      <c r="C58" s="1052">
        <v>327996</v>
      </c>
      <c r="D58" s="1052">
        <v>338689</v>
      </c>
      <c r="E58" s="1052">
        <v>352419</v>
      </c>
      <c r="F58" s="1052">
        <v>354463</v>
      </c>
      <c r="G58" s="1052">
        <v>351923</v>
      </c>
      <c r="H58" s="1052">
        <v>387982</v>
      </c>
      <c r="I58" s="1052">
        <v>399605</v>
      </c>
      <c r="J58" s="1052">
        <v>413542</v>
      </c>
    </row>
    <row r="59" spans="1:10">
      <c r="A59" s="1033" t="s">
        <v>42</v>
      </c>
      <c r="B59" s="1051" t="s">
        <v>101</v>
      </c>
      <c r="C59" s="1051" t="s">
        <v>101</v>
      </c>
      <c r="D59" s="1052">
        <v>24674</v>
      </c>
      <c r="E59" s="1052">
        <v>24800</v>
      </c>
      <c r="F59" s="1052">
        <v>29228</v>
      </c>
      <c r="G59" s="1052">
        <v>29877</v>
      </c>
      <c r="H59" s="1052">
        <v>34708</v>
      </c>
      <c r="I59" s="1052">
        <v>29403</v>
      </c>
      <c r="J59" s="1052">
        <v>35185</v>
      </c>
    </row>
    <row r="60" spans="1:10">
      <c r="A60" s="1033" t="s">
        <v>28</v>
      </c>
      <c r="B60" s="1052">
        <v>20064</v>
      </c>
      <c r="C60" s="1052">
        <v>21342</v>
      </c>
      <c r="D60" s="1052">
        <v>23019</v>
      </c>
      <c r="E60" s="1052">
        <v>23837</v>
      </c>
      <c r="F60" s="1052">
        <v>25038</v>
      </c>
      <c r="G60" s="1052">
        <v>26213</v>
      </c>
      <c r="H60" s="1052">
        <v>25316</v>
      </c>
      <c r="I60" s="1052">
        <v>25804</v>
      </c>
      <c r="J60" s="1052">
        <v>28426</v>
      </c>
    </row>
    <row r="61" spans="1:10">
      <c r="A61" s="1033" t="s">
        <v>44</v>
      </c>
      <c r="B61" s="1052">
        <v>14189</v>
      </c>
      <c r="C61" s="1052">
        <v>14176</v>
      </c>
      <c r="D61" s="1052">
        <v>15269</v>
      </c>
      <c r="E61" s="1052">
        <v>22368</v>
      </c>
      <c r="F61" s="1052">
        <v>23707</v>
      </c>
      <c r="G61" s="1052">
        <v>24543</v>
      </c>
      <c r="H61" s="1052">
        <v>22227</v>
      </c>
      <c r="I61" s="1052">
        <v>19727</v>
      </c>
      <c r="J61" s="1052">
        <v>20421</v>
      </c>
    </row>
    <row r="62" spans="1:10">
      <c r="A62" s="1033" t="s">
        <v>23</v>
      </c>
      <c r="B62" s="1052">
        <v>101840</v>
      </c>
      <c r="C62" s="1052">
        <v>103424</v>
      </c>
      <c r="D62" s="1052">
        <v>106151</v>
      </c>
      <c r="E62" s="1052">
        <v>110695</v>
      </c>
      <c r="F62" s="1052">
        <v>116163</v>
      </c>
      <c r="G62" s="1052">
        <v>118183</v>
      </c>
      <c r="H62" s="1052">
        <v>125875</v>
      </c>
      <c r="I62" s="1052">
        <v>133706</v>
      </c>
      <c r="J62" s="1052">
        <v>136204</v>
      </c>
    </row>
    <row r="63" spans="1:10">
      <c r="A63" s="1033" t="s">
        <v>25</v>
      </c>
      <c r="B63" s="1052">
        <v>3621</v>
      </c>
      <c r="C63" s="1052">
        <v>3896</v>
      </c>
      <c r="D63" s="1052">
        <v>3947</v>
      </c>
      <c r="E63" s="1052">
        <v>3904</v>
      </c>
      <c r="F63" s="1052">
        <v>3625</v>
      </c>
      <c r="G63" s="1052">
        <v>3748</v>
      </c>
      <c r="H63" s="1052">
        <v>3613</v>
      </c>
      <c r="I63" s="1052">
        <v>3152</v>
      </c>
      <c r="J63" s="1052">
        <v>3482</v>
      </c>
    </row>
    <row r="64" spans="1:10">
      <c r="A64" s="1033" t="s">
        <v>26</v>
      </c>
      <c r="B64" s="1052">
        <v>8490</v>
      </c>
      <c r="C64" s="1052">
        <v>8599</v>
      </c>
      <c r="D64" s="1052">
        <v>8390</v>
      </c>
      <c r="E64" s="1052">
        <v>8023</v>
      </c>
      <c r="F64" s="1052">
        <v>8557</v>
      </c>
      <c r="G64" s="1052">
        <v>9075</v>
      </c>
      <c r="H64" s="1052">
        <v>8167</v>
      </c>
      <c r="I64" s="1052">
        <v>8525</v>
      </c>
      <c r="J64" s="1052">
        <v>8691</v>
      </c>
    </row>
    <row r="65" spans="1:11">
      <c r="A65" s="1033" t="s">
        <v>27</v>
      </c>
      <c r="B65" s="1052">
        <v>2396</v>
      </c>
      <c r="C65" s="1052">
        <v>2613</v>
      </c>
      <c r="D65" s="1052">
        <v>2831</v>
      </c>
      <c r="E65" s="1052">
        <v>2310</v>
      </c>
      <c r="F65" s="1052">
        <v>2503</v>
      </c>
      <c r="G65" s="1052">
        <v>2629</v>
      </c>
      <c r="H65" s="1052">
        <v>2539</v>
      </c>
      <c r="I65" s="1052">
        <v>2505</v>
      </c>
      <c r="J65" s="1052">
        <v>2732</v>
      </c>
    </row>
    <row r="66" spans="1:11">
      <c r="A66" s="1033" t="s">
        <v>29</v>
      </c>
      <c r="B66" s="1052">
        <v>494</v>
      </c>
      <c r="C66" s="1052">
        <v>587</v>
      </c>
      <c r="D66" s="1052">
        <v>746</v>
      </c>
      <c r="E66" s="1052">
        <v>838</v>
      </c>
      <c r="F66" s="1052">
        <v>804</v>
      </c>
      <c r="G66" s="1052">
        <v>788</v>
      </c>
      <c r="H66" s="1052">
        <v>820</v>
      </c>
      <c r="I66" s="1052">
        <v>896</v>
      </c>
      <c r="J66" s="1052">
        <v>894</v>
      </c>
    </row>
    <row r="67" spans="1:11">
      <c r="A67" s="1033" t="s">
        <v>30</v>
      </c>
      <c r="B67" s="1052">
        <v>46958</v>
      </c>
      <c r="C67" s="1052">
        <v>53703</v>
      </c>
      <c r="D67" s="1052">
        <v>61335</v>
      </c>
      <c r="E67" s="1052">
        <v>73235</v>
      </c>
      <c r="F67" s="1052">
        <v>76670</v>
      </c>
      <c r="G67" s="1052">
        <v>76229</v>
      </c>
      <c r="H67" s="1052">
        <v>79155</v>
      </c>
      <c r="I67" s="1052">
        <v>81117</v>
      </c>
      <c r="J67" s="1052">
        <v>85300</v>
      </c>
    </row>
    <row r="68" spans="1:11">
      <c r="A68" s="1033" t="s">
        <v>32</v>
      </c>
      <c r="B68" s="1052">
        <v>61105</v>
      </c>
      <c r="C68" s="1052">
        <v>64511</v>
      </c>
      <c r="D68" s="1052">
        <v>64133</v>
      </c>
      <c r="E68" s="1052">
        <v>67001</v>
      </c>
      <c r="F68" s="1052">
        <v>71472</v>
      </c>
      <c r="G68" s="1052">
        <v>78622</v>
      </c>
      <c r="H68" s="1052">
        <v>82594</v>
      </c>
      <c r="I68" s="1052">
        <v>88165</v>
      </c>
      <c r="J68" s="1052">
        <v>96497</v>
      </c>
    </row>
    <row r="69" spans="1:11">
      <c r="A69" s="1033" t="s">
        <v>50</v>
      </c>
      <c r="B69" s="1052">
        <v>39834</v>
      </c>
      <c r="C69" s="1052">
        <v>41523</v>
      </c>
      <c r="D69" s="1052">
        <v>44056</v>
      </c>
      <c r="E69" s="1052">
        <v>42498</v>
      </c>
      <c r="F69" s="1052">
        <v>37813</v>
      </c>
      <c r="G69" s="1052">
        <v>38155</v>
      </c>
      <c r="H69" s="1052">
        <v>38672</v>
      </c>
      <c r="I69" s="1052">
        <v>41349</v>
      </c>
      <c r="J69" s="1052">
        <v>44322</v>
      </c>
    </row>
    <row r="70" spans="1:11">
      <c r="A70" s="1033" t="s">
        <v>33</v>
      </c>
      <c r="B70" s="1052">
        <v>19271</v>
      </c>
      <c r="C70" s="1052">
        <v>19780</v>
      </c>
      <c r="D70" s="1052">
        <v>16080</v>
      </c>
      <c r="E70" s="1052">
        <v>18016</v>
      </c>
      <c r="F70" s="1052">
        <v>18576</v>
      </c>
      <c r="G70" s="1052">
        <v>18109</v>
      </c>
      <c r="H70" s="1052">
        <v>17459</v>
      </c>
      <c r="I70" s="1052">
        <v>18046</v>
      </c>
      <c r="J70" s="1052">
        <v>17518</v>
      </c>
    </row>
    <row r="71" spans="1:11">
      <c r="A71" s="1033" t="s">
        <v>35</v>
      </c>
      <c r="B71" s="1058">
        <v>13290</v>
      </c>
      <c r="C71" s="1058">
        <v>15183</v>
      </c>
      <c r="D71" s="1058">
        <v>15326</v>
      </c>
      <c r="E71" s="1058">
        <v>15271</v>
      </c>
      <c r="F71" s="1058">
        <v>14727</v>
      </c>
      <c r="G71" s="1058">
        <v>14742</v>
      </c>
      <c r="H71" s="1058">
        <v>14406</v>
      </c>
      <c r="I71" s="1058">
        <v>14149</v>
      </c>
      <c r="J71" s="1058">
        <v>15226</v>
      </c>
    </row>
    <row r="72" spans="1:11">
      <c r="A72" s="1033" t="s">
        <v>34</v>
      </c>
      <c r="B72" s="1052">
        <v>7446</v>
      </c>
      <c r="C72" s="1052">
        <v>7703</v>
      </c>
      <c r="D72" s="1052">
        <v>8774</v>
      </c>
      <c r="E72" s="1052">
        <v>8884</v>
      </c>
      <c r="F72" s="1052">
        <v>8707</v>
      </c>
      <c r="G72" s="1052">
        <v>8574</v>
      </c>
      <c r="H72" s="1052">
        <v>7900</v>
      </c>
      <c r="I72" s="1052">
        <v>8119</v>
      </c>
      <c r="J72" s="1052">
        <v>9293</v>
      </c>
    </row>
    <row r="73" spans="1:11">
      <c r="A73" s="1033" t="s">
        <v>21</v>
      </c>
      <c r="B73" s="1052">
        <v>133803</v>
      </c>
      <c r="C73" s="1052">
        <v>134653</v>
      </c>
      <c r="D73" s="1052">
        <v>130235</v>
      </c>
      <c r="E73" s="1052">
        <v>126778</v>
      </c>
      <c r="F73" s="1052">
        <v>123225</v>
      </c>
      <c r="G73" s="1052">
        <v>122235</v>
      </c>
      <c r="H73" s="1052">
        <v>122437</v>
      </c>
      <c r="I73" s="1052">
        <v>126633</v>
      </c>
      <c r="J73" s="1052">
        <v>133195</v>
      </c>
    </row>
    <row r="74" spans="1:11">
      <c r="A74" s="1033" t="s">
        <v>37</v>
      </c>
      <c r="B74" s="1052">
        <v>47308</v>
      </c>
      <c r="C74" s="1052">
        <v>49312</v>
      </c>
      <c r="D74" s="1052">
        <v>48702</v>
      </c>
      <c r="E74" s="1052">
        <v>49280</v>
      </c>
      <c r="F74" s="1052">
        <v>64194</v>
      </c>
      <c r="G74" s="1052">
        <v>66643</v>
      </c>
      <c r="H74" s="1052">
        <v>66734</v>
      </c>
      <c r="I74" s="1052">
        <v>70372</v>
      </c>
      <c r="J74" s="1052">
        <v>75247</v>
      </c>
    </row>
    <row r="75" spans="1:11">
      <c r="A75" s="1033" t="s">
        <v>54</v>
      </c>
      <c r="B75" s="1053">
        <v>256124</v>
      </c>
      <c r="C75" s="1053">
        <v>256585</v>
      </c>
      <c r="D75" s="1053">
        <v>251358</v>
      </c>
      <c r="E75" s="1053">
        <v>256156</v>
      </c>
      <c r="F75" s="1053">
        <v>267699</v>
      </c>
      <c r="G75" s="1053">
        <v>276584</v>
      </c>
      <c r="H75" s="1053">
        <v>284483</v>
      </c>
      <c r="I75" s="1053">
        <v>288922</v>
      </c>
      <c r="J75" s="1053">
        <v>289674</v>
      </c>
    </row>
    <row r="78" spans="1:11">
      <c r="A78" s="1028" t="s">
        <v>236</v>
      </c>
      <c r="E78" s="1049"/>
      <c r="F78" s="1049"/>
      <c r="G78" s="1049"/>
      <c r="H78" s="1049"/>
      <c r="I78" s="1049"/>
      <c r="J78" s="1049"/>
      <c r="K78" s="1049"/>
    </row>
    <row r="80" spans="1:11">
      <c r="A80" s="1028" t="s">
        <v>104</v>
      </c>
      <c r="B80" s="1029">
        <v>43514.845069444447</v>
      </c>
      <c r="E80" s="1049"/>
      <c r="F80" s="1049"/>
      <c r="G80" s="1049"/>
      <c r="H80" s="1049"/>
      <c r="I80" s="1049"/>
      <c r="J80" s="1049"/>
      <c r="K80" s="1049"/>
    </row>
    <row r="81" spans="1:11">
      <c r="A81" s="1028" t="s">
        <v>105</v>
      </c>
      <c r="B81" s="1029">
        <v>43517.475329895839</v>
      </c>
      <c r="E81" s="1049"/>
      <c r="F81" s="1049"/>
      <c r="G81" s="1049"/>
      <c r="H81" s="1049"/>
      <c r="I81" s="1049"/>
      <c r="J81" s="1049"/>
      <c r="K81" s="1049"/>
    </row>
    <row r="82" spans="1:11">
      <c r="A82" s="1028" t="s">
        <v>106</v>
      </c>
      <c r="B82" s="1028" t="s">
        <v>2</v>
      </c>
      <c r="E82" s="1049"/>
      <c r="F82" s="1049"/>
      <c r="G82" s="1049"/>
      <c r="H82" s="1049"/>
      <c r="I82" s="1049"/>
      <c r="J82" s="1049"/>
      <c r="K82" s="1049"/>
    </row>
    <row r="84" spans="1:11">
      <c r="A84" s="1028" t="s">
        <v>107</v>
      </c>
      <c r="B84" s="1028" t="s">
        <v>237</v>
      </c>
      <c r="E84" s="1049"/>
      <c r="F84" s="1049"/>
      <c r="G84" s="1049"/>
      <c r="H84" s="1049"/>
      <c r="I84" s="1049"/>
      <c r="J84" s="1049"/>
      <c r="K84" s="1049"/>
    </row>
    <row r="85" spans="1:11">
      <c r="A85" s="1028" t="s">
        <v>233</v>
      </c>
      <c r="B85" s="1028" t="s">
        <v>1303</v>
      </c>
      <c r="E85" s="1049"/>
      <c r="F85" s="1049"/>
      <c r="G85" s="1049"/>
      <c r="H85" s="1049"/>
      <c r="I85" s="1049"/>
      <c r="J85" s="1049"/>
      <c r="K85" s="1049"/>
    </row>
    <row r="86" spans="1:11">
      <c r="A86" s="1054"/>
      <c r="B86" s="1054"/>
      <c r="C86" s="1049"/>
      <c r="D86" s="1049"/>
      <c r="E86" s="1049"/>
      <c r="F86" s="1049"/>
      <c r="G86" s="1049"/>
      <c r="H86" s="1049"/>
      <c r="I86" s="1049"/>
      <c r="J86" s="1049"/>
      <c r="K86" s="1049"/>
    </row>
    <row r="87" spans="1:11">
      <c r="A87" s="1054"/>
      <c r="B87" s="1054"/>
      <c r="C87" s="1049"/>
      <c r="D87" s="1049"/>
      <c r="E87" s="1049"/>
      <c r="F87" s="1049"/>
      <c r="G87" s="1049"/>
      <c r="H87" s="1049"/>
      <c r="I87" s="1049"/>
      <c r="J87" s="1049"/>
      <c r="K87" s="1049"/>
    </row>
    <row r="89" spans="1:11">
      <c r="A89" s="1055" t="s">
        <v>108</v>
      </c>
      <c r="B89" s="1033" t="s">
        <v>94</v>
      </c>
      <c r="C89" s="1033" t="s">
        <v>95</v>
      </c>
      <c r="D89" s="1033" t="s">
        <v>96</v>
      </c>
      <c r="E89" s="1033" t="s">
        <v>97</v>
      </c>
      <c r="F89" s="1033" t="s">
        <v>110</v>
      </c>
      <c r="G89" s="1033" t="s">
        <v>120</v>
      </c>
      <c r="H89" s="1033" t="s">
        <v>379</v>
      </c>
      <c r="I89" s="1033" t="s">
        <v>537</v>
      </c>
      <c r="J89" s="1033" t="s">
        <v>729</v>
      </c>
    </row>
    <row r="90" spans="1:11">
      <c r="A90" s="1055" t="s">
        <v>31</v>
      </c>
      <c r="B90" s="1056">
        <v>4051</v>
      </c>
      <c r="C90" s="1056">
        <v>4074.73</v>
      </c>
      <c r="D90" s="1056">
        <v>4127.05</v>
      </c>
      <c r="E90" s="1056">
        <v>4158.08</v>
      </c>
      <c r="F90" s="1056">
        <v>4156.13</v>
      </c>
      <c r="G90" s="1056">
        <v>4178.71</v>
      </c>
      <c r="H90" s="1056">
        <v>4188.6899999999996</v>
      </c>
      <c r="I90" s="1056">
        <v>4237.26</v>
      </c>
      <c r="J90" s="1056">
        <v>4305.28</v>
      </c>
    </row>
    <row r="91" spans="1:11">
      <c r="A91" s="1055" t="s">
        <v>15</v>
      </c>
      <c r="B91" s="1056">
        <v>4524</v>
      </c>
      <c r="C91" s="1056">
        <v>4553.2</v>
      </c>
      <c r="D91" s="1056">
        <v>4614.3</v>
      </c>
      <c r="E91" s="1056">
        <v>4634.6000000000004</v>
      </c>
      <c r="F91" s="1056">
        <v>4618.8999999999996</v>
      </c>
      <c r="G91" s="1056">
        <v>4637.8999999999996</v>
      </c>
      <c r="H91" s="1056">
        <v>4678</v>
      </c>
      <c r="I91" s="1056">
        <v>4737</v>
      </c>
      <c r="J91" s="1056">
        <v>4801.8</v>
      </c>
    </row>
    <row r="92" spans="1:11">
      <c r="A92" s="1055" t="s">
        <v>16</v>
      </c>
      <c r="B92" s="1056">
        <v>3749.3</v>
      </c>
      <c r="C92" s="1056">
        <v>3603.89</v>
      </c>
      <c r="D92" s="1056">
        <v>3524.55</v>
      </c>
      <c r="E92" s="1056">
        <v>3436.39</v>
      </c>
      <c r="F92" s="1056">
        <v>3421.58</v>
      </c>
      <c r="G92" s="1056">
        <v>3434.17</v>
      </c>
      <c r="H92" s="1056">
        <v>3446.21</v>
      </c>
      <c r="I92" s="1056">
        <v>3463.35</v>
      </c>
      <c r="J92" s="1056">
        <v>3525.33</v>
      </c>
    </row>
    <row r="93" spans="1:11">
      <c r="A93" s="1055" t="s">
        <v>63</v>
      </c>
      <c r="B93" s="1056">
        <v>1766.55</v>
      </c>
      <c r="C93" s="1056">
        <v>1699.97</v>
      </c>
      <c r="D93" s="1056">
        <v>1634.51</v>
      </c>
      <c r="E93" s="1056">
        <v>1575.51</v>
      </c>
      <c r="F93" s="1056">
        <v>1533.99</v>
      </c>
      <c r="G93" s="1056">
        <v>1575</v>
      </c>
      <c r="H93" s="1056">
        <v>1594.59</v>
      </c>
      <c r="I93" s="1056">
        <v>1599.19</v>
      </c>
      <c r="J93" s="1056">
        <v>1634.4</v>
      </c>
    </row>
    <row r="94" spans="1:11">
      <c r="A94" s="1055" t="s">
        <v>24</v>
      </c>
      <c r="B94" s="1056">
        <v>406.44</v>
      </c>
      <c r="C94" s="1056">
        <v>408.27</v>
      </c>
      <c r="D94" s="1056">
        <v>408.18</v>
      </c>
      <c r="E94" s="1056">
        <v>394.85</v>
      </c>
      <c r="F94" s="1056">
        <v>371.34</v>
      </c>
      <c r="G94" s="1056">
        <v>364.23</v>
      </c>
      <c r="H94" s="1056">
        <v>369.55</v>
      </c>
      <c r="I94" s="1056">
        <v>385.73</v>
      </c>
      <c r="J94" s="1056">
        <v>400.24</v>
      </c>
    </row>
    <row r="95" spans="1:11">
      <c r="A95" s="1055" t="s">
        <v>737</v>
      </c>
      <c r="B95" s="1056">
        <v>4996.6899999999996</v>
      </c>
      <c r="C95" s="1056">
        <v>4986.67</v>
      </c>
      <c r="D95" s="1056">
        <v>4992.33</v>
      </c>
      <c r="E95" s="1056">
        <v>5011.82</v>
      </c>
      <c r="F95" s="1056">
        <v>5036.5600000000004</v>
      </c>
      <c r="G95" s="1056">
        <v>5094.54</v>
      </c>
      <c r="H95" s="1056">
        <v>5167.1099999999997</v>
      </c>
      <c r="I95" s="1056">
        <v>5248.68</v>
      </c>
      <c r="J95" s="1056">
        <v>5326.94</v>
      </c>
    </row>
    <row r="96" spans="1:11">
      <c r="A96" s="1055" t="s">
        <v>18</v>
      </c>
      <c r="B96" s="1056">
        <v>2813</v>
      </c>
      <c r="C96" s="1056">
        <v>2747</v>
      </c>
      <c r="D96" s="1056">
        <v>2747</v>
      </c>
      <c r="E96" s="1056">
        <v>2730</v>
      </c>
      <c r="F96" s="1056">
        <v>2732</v>
      </c>
      <c r="G96" s="1056">
        <v>2756</v>
      </c>
      <c r="H96" s="1056">
        <v>2793</v>
      </c>
      <c r="I96" s="1056">
        <v>2836</v>
      </c>
      <c r="J96" s="1056">
        <v>2884</v>
      </c>
    </row>
    <row r="97" spans="1:10">
      <c r="A97" s="1055" t="s">
        <v>20</v>
      </c>
      <c r="B97" s="1056">
        <v>596.1</v>
      </c>
      <c r="C97" s="1056">
        <v>570.20000000000005</v>
      </c>
      <c r="D97" s="1056">
        <v>605.5</v>
      </c>
      <c r="E97" s="1056">
        <v>618.70000000000005</v>
      </c>
      <c r="F97" s="1056">
        <v>624.1</v>
      </c>
      <c r="G97" s="1056">
        <v>627.70000000000005</v>
      </c>
      <c r="H97" s="1056">
        <v>643.4</v>
      </c>
      <c r="I97" s="1056">
        <v>647.29999999999995</v>
      </c>
      <c r="J97" s="1056">
        <v>661.1</v>
      </c>
    </row>
    <row r="98" spans="1:10">
      <c r="A98" s="1055" t="s">
        <v>36</v>
      </c>
      <c r="B98" s="1056">
        <v>2501</v>
      </c>
      <c r="C98" s="1056">
        <v>2483.8000000000002</v>
      </c>
      <c r="D98" s="1056">
        <v>2515.5</v>
      </c>
      <c r="E98" s="1056">
        <v>2537.6</v>
      </c>
      <c r="F98" s="1056">
        <v>2519.6</v>
      </c>
      <c r="G98" s="1056">
        <v>2507.5</v>
      </c>
      <c r="H98" s="1056">
        <v>2504.1</v>
      </c>
      <c r="I98" s="1056">
        <v>2515.5</v>
      </c>
      <c r="J98" s="1056">
        <v>2545.1999999999998</v>
      </c>
    </row>
    <row r="99" spans="1:10">
      <c r="A99" s="1055" t="s">
        <v>22</v>
      </c>
      <c r="B99" s="1056">
        <v>27180</v>
      </c>
      <c r="C99" s="1056">
        <v>27215</v>
      </c>
      <c r="D99" s="1056">
        <v>27424</v>
      </c>
      <c r="E99" s="1056">
        <v>27525</v>
      </c>
      <c r="F99" s="1056">
        <v>27586</v>
      </c>
      <c r="G99" s="1056">
        <v>27742</v>
      </c>
      <c r="H99" s="1056">
        <v>27810</v>
      </c>
      <c r="I99" s="1056">
        <v>28019</v>
      </c>
      <c r="J99" s="1056">
        <v>28325</v>
      </c>
    </row>
    <row r="100" spans="1:10">
      <c r="A100" s="1055" t="s">
        <v>109</v>
      </c>
      <c r="B100" s="1056">
        <v>40845</v>
      </c>
      <c r="C100" s="1056">
        <v>40983</v>
      </c>
      <c r="D100" s="1056">
        <v>41534</v>
      </c>
      <c r="E100" s="1056">
        <v>42006</v>
      </c>
      <c r="F100" s="1056">
        <v>42257</v>
      </c>
      <c r="G100" s="1056">
        <v>42607</v>
      </c>
      <c r="H100" s="1056">
        <v>42993</v>
      </c>
      <c r="I100" s="1056">
        <v>43550</v>
      </c>
      <c r="J100" s="1056">
        <v>44155</v>
      </c>
    </row>
    <row r="101" spans="1:10">
      <c r="A101" s="1055" t="s">
        <v>42</v>
      </c>
      <c r="B101" s="1056">
        <v>4829</v>
      </c>
      <c r="C101" s="1056">
        <v>4705.4799999999996</v>
      </c>
      <c r="D101" s="1056">
        <v>4381.82</v>
      </c>
      <c r="E101" s="1056">
        <v>4105.22</v>
      </c>
      <c r="F101" s="1056">
        <v>3997.71</v>
      </c>
      <c r="G101" s="1056">
        <v>4034.84</v>
      </c>
      <c r="H101" s="1056">
        <v>4064.04</v>
      </c>
      <c r="I101" s="1056">
        <v>4083.03</v>
      </c>
      <c r="J101" s="1056">
        <v>4146.05</v>
      </c>
    </row>
    <row r="102" spans="1:10">
      <c r="A102" s="1055" t="s">
        <v>28</v>
      </c>
      <c r="B102" s="1056">
        <v>3747.83</v>
      </c>
      <c r="C102" s="1056">
        <v>3732.38</v>
      </c>
      <c r="D102" s="1056">
        <v>3759.02</v>
      </c>
      <c r="E102" s="1056">
        <v>3827.21</v>
      </c>
      <c r="F102" s="1056">
        <v>3892.76</v>
      </c>
      <c r="G102" s="1056">
        <v>4100.84</v>
      </c>
      <c r="H102" s="1056">
        <v>4210.5</v>
      </c>
      <c r="I102" s="1056">
        <v>4351.6400000000003</v>
      </c>
      <c r="J102" s="1056">
        <v>4421.38</v>
      </c>
    </row>
    <row r="103" spans="1:10">
      <c r="A103" s="1055" t="s">
        <v>44</v>
      </c>
      <c r="B103" s="1056">
        <v>1961.68</v>
      </c>
      <c r="C103" s="1056">
        <v>1875.79</v>
      </c>
      <c r="D103" s="1056">
        <v>1840</v>
      </c>
      <c r="E103" s="1056">
        <v>1832.47</v>
      </c>
      <c r="F103" s="1056">
        <v>1889.6</v>
      </c>
      <c r="G103" s="1056">
        <v>1941.07</v>
      </c>
      <c r="H103" s="1056">
        <v>2005.43</v>
      </c>
      <c r="I103" s="1056">
        <v>2078.14</v>
      </c>
      <c r="J103" s="1056">
        <v>2138.2800000000002</v>
      </c>
    </row>
    <row r="104" spans="1:10">
      <c r="A104" s="1055" t="s">
        <v>23</v>
      </c>
      <c r="B104" s="1056">
        <v>24569.3</v>
      </c>
      <c r="C104" s="1056">
        <v>24406.799999999999</v>
      </c>
      <c r="D104" s="1056">
        <v>24458.1</v>
      </c>
      <c r="E104" s="1056">
        <v>24384.7</v>
      </c>
      <c r="F104" s="1056">
        <v>23576.9</v>
      </c>
      <c r="G104" s="1056">
        <v>23848.2</v>
      </c>
      <c r="H104" s="1056">
        <v>24003.7</v>
      </c>
      <c r="I104" s="1056">
        <v>24366.6</v>
      </c>
      <c r="J104" s="1056">
        <v>24650.3</v>
      </c>
    </row>
    <row r="105" spans="1:10">
      <c r="A105" s="1055" t="s">
        <v>25</v>
      </c>
      <c r="B105" s="1056">
        <v>910.28</v>
      </c>
      <c r="C105" s="1056">
        <v>853.04</v>
      </c>
      <c r="D105" s="1056">
        <v>863.69</v>
      </c>
      <c r="E105" s="1056">
        <v>878.76</v>
      </c>
      <c r="F105" s="1056">
        <v>897.31</v>
      </c>
      <c r="G105" s="1056">
        <v>888.18</v>
      </c>
      <c r="H105" s="1056">
        <v>898.91</v>
      </c>
      <c r="I105" s="1056">
        <v>898.54</v>
      </c>
      <c r="J105" s="1056">
        <v>901.95</v>
      </c>
    </row>
    <row r="106" spans="1:10">
      <c r="A106" s="1055" t="s">
        <v>26</v>
      </c>
      <c r="B106" s="1056">
        <v>1318.32</v>
      </c>
      <c r="C106" s="1056">
        <v>1247.76</v>
      </c>
      <c r="D106" s="1056">
        <v>1253.5999999999999</v>
      </c>
      <c r="E106" s="1056">
        <v>1276</v>
      </c>
      <c r="F106" s="1056">
        <v>1293.17</v>
      </c>
      <c r="G106" s="1056">
        <v>1319.3</v>
      </c>
      <c r="H106" s="1056">
        <v>1335.67</v>
      </c>
      <c r="I106" s="1056">
        <v>1362.11</v>
      </c>
      <c r="J106" s="1056">
        <v>1355.72</v>
      </c>
    </row>
    <row r="107" spans="1:10">
      <c r="A107" s="1055" t="s">
        <v>27</v>
      </c>
      <c r="B107" s="1056">
        <v>214.97</v>
      </c>
      <c r="C107" s="1056">
        <v>218.33</v>
      </c>
      <c r="D107" s="1056">
        <v>224.15</v>
      </c>
      <c r="E107" s="1056">
        <v>229.63</v>
      </c>
      <c r="F107" s="1056">
        <v>234.22</v>
      </c>
      <c r="G107" s="1056">
        <v>239.7</v>
      </c>
      <c r="H107" s="1056">
        <v>244.77</v>
      </c>
      <c r="I107" s="1056">
        <v>250.32</v>
      </c>
      <c r="J107" s="1056">
        <v>257.3</v>
      </c>
    </row>
    <row r="108" spans="1:10">
      <c r="A108" s="1055" t="s">
        <v>29</v>
      </c>
      <c r="B108" s="1056">
        <v>161</v>
      </c>
      <c r="C108" s="1056">
        <v>163.79</v>
      </c>
      <c r="D108" s="1056">
        <v>168.62</v>
      </c>
      <c r="E108" s="1056">
        <v>172.83</v>
      </c>
      <c r="F108" s="1056">
        <v>179.28</v>
      </c>
      <c r="G108" s="1056">
        <v>188.51</v>
      </c>
      <c r="H108" s="1056">
        <v>195.93</v>
      </c>
      <c r="I108" s="1056">
        <v>204.12</v>
      </c>
      <c r="J108" s="1056">
        <v>215.03</v>
      </c>
    </row>
    <row r="109" spans="1:10">
      <c r="A109" s="1055" t="s">
        <v>30</v>
      </c>
      <c r="B109" s="1056">
        <v>8711</v>
      </c>
      <c r="C109" s="1056">
        <v>8650</v>
      </c>
      <c r="D109" s="1056">
        <v>8717</v>
      </c>
      <c r="E109" s="1056">
        <v>8701</v>
      </c>
      <c r="F109" s="1056">
        <v>8601</v>
      </c>
      <c r="G109" s="1056">
        <v>8595</v>
      </c>
      <c r="H109" s="1056">
        <v>8674</v>
      </c>
      <c r="I109" s="1056">
        <v>8766</v>
      </c>
      <c r="J109" s="1056">
        <v>8948</v>
      </c>
    </row>
    <row r="110" spans="1:10">
      <c r="A110" s="1055" t="s">
        <v>32</v>
      </c>
      <c r="B110" s="1056">
        <v>15868</v>
      </c>
      <c r="C110" s="1056">
        <v>15473</v>
      </c>
      <c r="D110" s="1056">
        <v>15563</v>
      </c>
      <c r="E110" s="1056">
        <v>15591</v>
      </c>
      <c r="F110" s="1056">
        <v>15568</v>
      </c>
      <c r="G110" s="1056">
        <v>15862</v>
      </c>
      <c r="H110" s="1056">
        <v>16084</v>
      </c>
      <c r="I110" s="1056">
        <v>16197</v>
      </c>
      <c r="J110" s="1056">
        <v>16423</v>
      </c>
    </row>
    <row r="111" spans="1:10">
      <c r="A111" s="1055" t="s">
        <v>50</v>
      </c>
      <c r="B111" s="1056">
        <v>4984.41</v>
      </c>
      <c r="C111" s="1056">
        <v>4914.08</v>
      </c>
      <c r="D111" s="1056">
        <v>4802.2</v>
      </c>
      <c r="E111" s="1056">
        <v>4608.59</v>
      </c>
      <c r="F111" s="1056">
        <v>4484.76</v>
      </c>
      <c r="G111" s="1056">
        <v>4550.55</v>
      </c>
      <c r="H111" s="1056">
        <v>4604.8599999999997</v>
      </c>
      <c r="I111" s="1056">
        <v>4672.8900000000003</v>
      </c>
      <c r="J111" s="1056">
        <v>4829.74</v>
      </c>
    </row>
    <row r="112" spans="1:10">
      <c r="A112" s="1055" t="s">
        <v>33</v>
      </c>
      <c r="B112" s="1056">
        <v>9520.6200000000008</v>
      </c>
      <c r="C112" s="1056">
        <v>9487.9599999999991</v>
      </c>
      <c r="D112" s="1056">
        <v>9364.74</v>
      </c>
      <c r="E112" s="1056">
        <v>8814.5400000000009</v>
      </c>
      <c r="F112" s="1056">
        <v>8723.56</v>
      </c>
      <c r="G112" s="1056">
        <v>8779.24</v>
      </c>
      <c r="H112" s="1056">
        <v>8671.1</v>
      </c>
      <c r="I112" s="1056">
        <v>8579.2000000000007</v>
      </c>
      <c r="J112" s="1056">
        <v>8800.7099999999991</v>
      </c>
    </row>
    <row r="113" spans="1:10">
      <c r="A113" s="1055" t="s">
        <v>35</v>
      </c>
      <c r="B113" s="1059">
        <v>2365.8000000000002</v>
      </c>
      <c r="C113" s="1059">
        <v>2317.5</v>
      </c>
      <c r="D113" s="1059">
        <v>2315.31</v>
      </c>
      <c r="E113" s="1059">
        <v>2328.96</v>
      </c>
      <c r="F113" s="1059">
        <v>2329.25</v>
      </c>
      <c r="G113" s="1059">
        <v>2363.0500000000002</v>
      </c>
      <c r="H113" s="1059">
        <v>2424</v>
      </c>
      <c r="I113" s="1059">
        <v>2492.12</v>
      </c>
      <c r="J113" s="1059">
        <v>2530.67</v>
      </c>
    </row>
    <row r="114" spans="1:10">
      <c r="A114" s="1055" t="s">
        <v>34</v>
      </c>
      <c r="B114" s="1056">
        <v>979.72</v>
      </c>
      <c r="C114" s="1056">
        <v>960.06</v>
      </c>
      <c r="D114" s="1056">
        <v>944.89</v>
      </c>
      <c r="E114" s="1056">
        <v>938.6</v>
      </c>
      <c r="F114" s="1056">
        <v>929.35</v>
      </c>
      <c r="G114" s="1056">
        <v>933.55</v>
      </c>
      <c r="H114" s="1056">
        <v>946.67</v>
      </c>
      <c r="I114" s="1056">
        <v>962.99</v>
      </c>
      <c r="J114" s="1056">
        <v>990.73</v>
      </c>
    </row>
    <row r="115" spans="1:10">
      <c r="A115" s="1055" t="s">
        <v>21</v>
      </c>
      <c r="B115" s="1056">
        <v>19996.099999999999</v>
      </c>
      <c r="C115" s="1056">
        <v>19655.900000000001</v>
      </c>
      <c r="D115" s="1056">
        <v>19128.3</v>
      </c>
      <c r="E115" s="1056">
        <v>18371.82</v>
      </c>
      <c r="F115" s="1056">
        <v>17911.189999999999</v>
      </c>
      <c r="G115" s="1056">
        <v>18087.349999999999</v>
      </c>
      <c r="H115" s="1056">
        <v>18597.78</v>
      </c>
      <c r="I115" s="1056">
        <v>19082.05</v>
      </c>
      <c r="J115" s="1056">
        <v>19567.169999999998</v>
      </c>
    </row>
    <row r="116" spans="1:10">
      <c r="A116" s="1055" t="s">
        <v>37</v>
      </c>
      <c r="B116" s="1056">
        <v>4498.7</v>
      </c>
      <c r="C116" s="1056">
        <v>4523.7</v>
      </c>
      <c r="D116" s="1056">
        <v>4625.8999999999996</v>
      </c>
      <c r="E116" s="1056">
        <v>4657.1000000000004</v>
      </c>
      <c r="F116" s="1056">
        <v>4704.7</v>
      </c>
      <c r="G116" s="1056">
        <v>4772.3</v>
      </c>
      <c r="H116" s="1056">
        <v>4837.2</v>
      </c>
      <c r="I116" s="1056">
        <v>4910.1000000000004</v>
      </c>
      <c r="J116" s="1056">
        <v>5021.8</v>
      </c>
    </row>
    <row r="117" spans="1:10">
      <c r="A117" s="1055" t="s">
        <v>54</v>
      </c>
      <c r="B117" s="1056">
        <v>29154</v>
      </c>
      <c r="C117" s="1056">
        <v>29227</v>
      </c>
      <c r="D117" s="1056">
        <v>29374</v>
      </c>
      <c r="E117" s="1056">
        <v>29694</v>
      </c>
      <c r="F117" s="1056">
        <v>30042</v>
      </c>
      <c r="G117" s="1056">
        <v>30752</v>
      </c>
      <c r="H117" s="1056">
        <v>31281</v>
      </c>
      <c r="I117" s="1056">
        <v>31726</v>
      </c>
      <c r="J117" s="1056">
        <v>32058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E49"/>
  <sheetViews>
    <sheetView topLeftCell="A19" workbookViewId="0">
      <selection activeCell="D40" sqref="D40"/>
    </sheetView>
  </sheetViews>
  <sheetFormatPr defaultRowHeight="16.5"/>
  <cols>
    <col min="1" max="1" width="37.5703125" customWidth="1"/>
    <col min="2" max="2" width="11.85546875" customWidth="1"/>
    <col min="3" max="3" width="10.5703125" bestFit="1" customWidth="1"/>
    <col min="4" max="4" width="12.140625" bestFit="1" customWidth="1"/>
    <col min="5" max="5" width="10.5703125" bestFit="1" customWidth="1"/>
    <col min="9" max="9" width="11.42578125" bestFit="1" customWidth="1"/>
    <col min="17" max="17" width="16.28515625" bestFit="1" customWidth="1"/>
  </cols>
  <sheetData>
    <row r="1" spans="1:5">
      <c r="A1" t="s">
        <v>495</v>
      </c>
    </row>
    <row r="2" spans="1:5">
      <c r="A2" t="s">
        <v>496</v>
      </c>
    </row>
    <row r="3" spans="1:5">
      <c r="A3" t="s">
        <v>425</v>
      </c>
      <c r="B3" t="s">
        <v>499</v>
      </c>
    </row>
    <row r="4" spans="1:5">
      <c r="A4" t="s">
        <v>427</v>
      </c>
      <c r="B4" t="s">
        <v>498</v>
      </c>
    </row>
    <row r="5" spans="1:5">
      <c r="A5" t="s">
        <v>429</v>
      </c>
      <c r="B5" t="s">
        <v>497</v>
      </c>
    </row>
    <row r="7" spans="1:5">
      <c r="A7" s="653">
        <v>2015</v>
      </c>
      <c r="B7" s="653" t="s">
        <v>425</v>
      </c>
      <c r="C7" s="653" t="s">
        <v>427</v>
      </c>
      <c r="D7" s="653" t="s">
        <v>429</v>
      </c>
      <c r="E7" s="653"/>
    </row>
    <row r="8" spans="1:5">
      <c r="A8" s="653" t="s">
        <v>5</v>
      </c>
      <c r="B8" s="94" t="s">
        <v>424</v>
      </c>
      <c r="C8" s="94" t="s">
        <v>428</v>
      </c>
      <c r="D8" s="94" t="s">
        <v>426</v>
      </c>
      <c r="E8" s="94" t="s">
        <v>58</v>
      </c>
    </row>
    <row r="9" spans="1:5">
      <c r="A9" s="653" t="s">
        <v>39</v>
      </c>
      <c r="B9" s="24">
        <v>509.99385407231341</v>
      </c>
      <c r="C9" s="24">
        <v>502.9005595912858</v>
      </c>
      <c r="D9" s="24">
        <v>493.89623115605787</v>
      </c>
      <c r="E9" s="24">
        <f>AVERAGE(B9:D9)</f>
        <v>502.26354827321899</v>
      </c>
    </row>
    <row r="10" spans="1:5">
      <c r="A10" s="653" t="s">
        <v>31</v>
      </c>
      <c r="B10" s="24">
        <v>495.03748644934797</v>
      </c>
      <c r="C10" s="24">
        <v>484.86559683191604</v>
      </c>
      <c r="D10" s="24">
        <v>496.74227403529767</v>
      </c>
      <c r="E10" s="24">
        <f t="shared" ref="E10:E46" si="0">AVERAGE(B10:D10)</f>
        <v>492.21511910552061</v>
      </c>
    </row>
    <row r="11" spans="1:5">
      <c r="A11" s="653" t="s">
        <v>15</v>
      </c>
      <c r="B11" s="24">
        <v>501.99971399904985</v>
      </c>
      <c r="C11" s="24">
        <v>498.52418967390116</v>
      </c>
      <c r="D11" s="24">
        <v>506.98436283980175</v>
      </c>
      <c r="E11" s="24">
        <f t="shared" si="0"/>
        <v>502.50275550425096</v>
      </c>
    </row>
    <row r="12" spans="1:5">
      <c r="A12" s="653" t="s">
        <v>41</v>
      </c>
      <c r="B12" s="24">
        <v>527.70468413804872</v>
      </c>
      <c r="C12" s="24">
        <v>526.6678052837118</v>
      </c>
      <c r="D12" s="24">
        <v>515.64742779365952</v>
      </c>
      <c r="E12" s="24">
        <f t="shared" si="0"/>
        <v>523.33997240513997</v>
      </c>
    </row>
    <row r="13" spans="1:5">
      <c r="A13" s="653" t="s">
        <v>56</v>
      </c>
      <c r="B13" s="24">
        <v>446.95606627464122</v>
      </c>
      <c r="C13" s="24">
        <v>458.57087598690481</v>
      </c>
      <c r="D13" s="24">
        <v>422.67135789870827</v>
      </c>
      <c r="E13" s="24">
        <f t="shared" si="0"/>
        <v>442.73276672008478</v>
      </c>
    </row>
    <row r="14" spans="1:5">
      <c r="A14" s="653" t="s">
        <v>17</v>
      </c>
      <c r="B14" s="24">
        <v>492.83004919957159</v>
      </c>
      <c r="C14" s="24">
        <v>487.25014201256977</v>
      </c>
      <c r="D14" s="24">
        <v>492.32543877890532</v>
      </c>
      <c r="E14" s="24">
        <f t="shared" si="0"/>
        <v>490.80187666368221</v>
      </c>
    </row>
    <row r="15" spans="1:5">
      <c r="A15" s="653" t="s">
        <v>18</v>
      </c>
      <c r="B15" s="24">
        <v>501.93688847876132</v>
      </c>
      <c r="C15" s="24">
        <v>499.81458505802533</v>
      </c>
      <c r="D15" s="24">
        <v>511.08763292524094</v>
      </c>
      <c r="E15" s="24">
        <f t="shared" si="0"/>
        <v>504.27970215400916</v>
      </c>
    </row>
    <row r="16" spans="1:5">
      <c r="A16" s="653" t="s">
        <v>20</v>
      </c>
      <c r="B16" s="24">
        <v>534.19374581562931</v>
      </c>
      <c r="C16" s="24">
        <v>519.14286049803502</v>
      </c>
      <c r="D16" s="24">
        <v>519.52913423249709</v>
      </c>
      <c r="E16" s="24">
        <f t="shared" si="0"/>
        <v>524.28858018205381</v>
      </c>
    </row>
    <row r="17" spans="1:5">
      <c r="A17" s="653" t="s">
        <v>36</v>
      </c>
      <c r="B17" s="24">
        <v>530.66115987576109</v>
      </c>
      <c r="C17" s="24">
        <v>526.42474901570904</v>
      </c>
      <c r="D17" s="24">
        <v>511.07685362244695</v>
      </c>
      <c r="E17" s="24">
        <f t="shared" si="0"/>
        <v>522.72092083797236</v>
      </c>
    </row>
    <row r="18" spans="1:5">
      <c r="A18" s="653" t="s">
        <v>22</v>
      </c>
      <c r="B18" s="24">
        <v>494.97759995106071</v>
      </c>
      <c r="C18" s="24">
        <v>499.30614110934005</v>
      </c>
      <c r="D18" s="24">
        <v>492.9204014205427</v>
      </c>
      <c r="E18" s="24">
        <f t="shared" si="0"/>
        <v>495.73471416031452</v>
      </c>
    </row>
    <row r="19" spans="1:5">
      <c r="A19" s="653" t="s">
        <v>19</v>
      </c>
      <c r="B19" s="24">
        <v>509.1406471204898</v>
      </c>
      <c r="C19" s="24">
        <v>509.10413844665646</v>
      </c>
      <c r="D19" s="24">
        <v>505.97128229694948</v>
      </c>
      <c r="E19" s="24">
        <f t="shared" si="0"/>
        <v>508.07202262136525</v>
      </c>
    </row>
    <row r="20" spans="1:5">
      <c r="A20" s="653" t="s">
        <v>42</v>
      </c>
      <c r="B20" s="24">
        <v>454.82881704469946</v>
      </c>
      <c r="C20" s="24">
        <v>467.03953825862101</v>
      </c>
      <c r="D20" s="24">
        <v>453.62985139643155</v>
      </c>
      <c r="E20" s="24">
        <f t="shared" si="0"/>
        <v>458.49940223325069</v>
      </c>
    </row>
    <row r="21" spans="1:5">
      <c r="A21" s="653" t="s">
        <v>28</v>
      </c>
      <c r="B21" s="24">
        <v>476.74751176879209</v>
      </c>
      <c r="C21" s="24">
        <v>469.52325696157317</v>
      </c>
      <c r="D21" s="24">
        <v>476.83088016337308</v>
      </c>
      <c r="E21" s="24">
        <f t="shared" si="0"/>
        <v>474.36721629791282</v>
      </c>
    </row>
    <row r="22" spans="1:5">
      <c r="A22" s="653" t="s">
        <v>43</v>
      </c>
      <c r="B22" s="24">
        <v>473.2300910845986</v>
      </c>
      <c r="C22" s="24">
        <v>481.52554680957138</v>
      </c>
      <c r="D22" s="24">
        <v>488.03319164758233</v>
      </c>
      <c r="E22" s="24">
        <f t="shared" si="0"/>
        <v>480.92960984725073</v>
      </c>
    </row>
    <row r="23" spans="1:5">
      <c r="A23" s="653" t="s">
        <v>44</v>
      </c>
      <c r="B23" s="24">
        <v>502.57511543491569</v>
      </c>
      <c r="C23" s="24">
        <v>520.81484114849388</v>
      </c>
      <c r="D23" s="24">
        <v>503.72199726501998</v>
      </c>
      <c r="E23" s="24">
        <f t="shared" si="0"/>
        <v>509.03731794947652</v>
      </c>
    </row>
    <row r="24" spans="1:5">
      <c r="A24" s="653" t="s">
        <v>57</v>
      </c>
      <c r="B24" s="24">
        <v>466.55281342493777</v>
      </c>
      <c r="C24" s="24">
        <v>478.96064422710646</v>
      </c>
      <c r="D24" s="24">
        <v>469.66945541044282</v>
      </c>
      <c r="E24" s="24">
        <f t="shared" si="0"/>
        <v>471.7276376874957</v>
      </c>
    </row>
    <row r="25" spans="1:5">
      <c r="A25" s="653" t="s">
        <v>23</v>
      </c>
      <c r="B25" s="24">
        <v>480.54676259517385</v>
      </c>
      <c r="C25" s="24">
        <v>484.75799650004728</v>
      </c>
      <c r="D25" s="24">
        <v>489.72873085945395</v>
      </c>
      <c r="E25" s="24">
        <f t="shared" si="0"/>
        <v>485.01116331822504</v>
      </c>
    </row>
    <row r="26" spans="1:5">
      <c r="A26" s="653" t="s">
        <v>45</v>
      </c>
      <c r="B26" s="24">
        <v>538.39475099228969</v>
      </c>
      <c r="C26" s="24">
        <v>515.95848002839034</v>
      </c>
      <c r="D26" s="24">
        <v>532.43987217643053</v>
      </c>
      <c r="E26" s="24">
        <f t="shared" si="0"/>
        <v>528.93103439903689</v>
      </c>
    </row>
    <row r="27" spans="1:5">
      <c r="A27" s="653" t="s">
        <v>46</v>
      </c>
      <c r="B27" s="24">
        <v>515.80991021459351</v>
      </c>
      <c r="C27" s="24">
        <v>517.43670846343105</v>
      </c>
      <c r="D27" s="24">
        <v>524.10621530826108</v>
      </c>
      <c r="E27" s="24">
        <f t="shared" si="0"/>
        <v>519.11761132876188</v>
      </c>
    </row>
    <row r="28" spans="1:5">
      <c r="A28" s="653" t="s">
        <v>25</v>
      </c>
      <c r="B28" s="24">
        <v>490.22502077362617</v>
      </c>
      <c r="C28" s="24">
        <v>487.75810137237016</v>
      </c>
      <c r="D28" s="24">
        <v>482.30507432642202</v>
      </c>
      <c r="E28" s="24">
        <f t="shared" si="0"/>
        <v>486.76273215747278</v>
      </c>
    </row>
    <row r="29" spans="1:5">
      <c r="A29" s="653" t="s">
        <v>27</v>
      </c>
      <c r="B29" s="24">
        <v>482.80637308386059</v>
      </c>
      <c r="C29" s="24">
        <v>481.43908363031443</v>
      </c>
      <c r="D29" s="24">
        <v>485.7706198407609</v>
      </c>
      <c r="E29" s="24">
        <f t="shared" si="0"/>
        <v>483.33869218497858</v>
      </c>
    </row>
    <row r="30" spans="1:5">
      <c r="A30" s="653" t="s">
        <v>47</v>
      </c>
      <c r="B30" s="24">
        <v>415.70988331756956</v>
      </c>
      <c r="C30" s="24">
        <v>423.27647976249904</v>
      </c>
      <c r="D30" s="24">
        <v>408.02347821866408</v>
      </c>
      <c r="E30" s="24">
        <f t="shared" si="0"/>
        <v>415.66994709957754</v>
      </c>
    </row>
    <row r="31" spans="1:5">
      <c r="A31" s="653" t="s">
        <v>30</v>
      </c>
      <c r="B31" s="24">
        <v>508.57480609219994</v>
      </c>
      <c r="C31" s="24">
        <v>502.95905099662582</v>
      </c>
      <c r="D31" s="24">
        <v>512.25278980697692</v>
      </c>
      <c r="E31" s="24">
        <f t="shared" si="0"/>
        <v>507.92888229860091</v>
      </c>
    </row>
    <row r="32" spans="1:5">
      <c r="A32" s="653" t="s">
        <v>48</v>
      </c>
      <c r="B32" s="24">
        <v>513.3035121799054</v>
      </c>
      <c r="C32" s="24">
        <v>509.27071202202643</v>
      </c>
      <c r="D32" s="24">
        <v>495.22325621871363</v>
      </c>
      <c r="E32" s="24">
        <f t="shared" si="0"/>
        <v>505.9324934735485</v>
      </c>
    </row>
    <row r="33" spans="1:5">
      <c r="A33" s="653" t="s">
        <v>49</v>
      </c>
      <c r="B33" s="24">
        <v>498.48110941919532</v>
      </c>
      <c r="C33" s="24">
        <v>513.19117240839489</v>
      </c>
      <c r="D33" s="24">
        <v>501.72981502269562</v>
      </c>
      <c r="E33" s="24">
        <f t="shared" si="0"/>
        <v>504.46736561676198</v>
      </c>
    </row>
    <row r="34" spans="1:5">
      <c r="A34" s="653" t="s">
        <v>32</v>
      </c>
      <c r="B34" s="24">
        <v>501.43533190449136</v>
      </c>
      <c r="C34" s="24">
        <v>505.69707052189653</v>
      </c>
      <c r="D34" s="24">
        <v>504.46925141092453</v>
      </c>
      <c r="E34" s="24">
        <f t="shared" si="0"/>
        <v>503.86721794577079</v>
      </c>
    </row>
    <row r="35" spans="1:5">
      <c r="A35" s="653" t="s">
        <v>50</v>
      </c>
      <c r="B35" s="24">
        <v>501.10006086625708</v>
      </c>
      <c r="C35" s="24">
        <v>498.12890461978964</v>
      </c>
      <c r="D35" s="24">
        <v>491.62696637505564</v>
      </c>
      <c r="E35" s="24">
        <f t="shared" si="0"/>
        <v>496.95197728703414</v>
      </c>
    </row>
    <row r="36" spans="1:5">
      <c r="A36" s="653" t="s">
        <v>51</v>
      </c>
      <c r="B36" s="1060">
        <v>460.77485550976508</v>
      </c>
      <c r="C36" s="1060">
        <v>452.51433765019578</v>
      </c>
      <c r="D36" s="1060">
        <v>475.23010476780655</v>
      </c>
      <c r="E36" s="1060">
        <f t="shared" si="0"/>
        <v>462.83976597592249</v>
      </c>
    </row>
    <row r="37" spans="1:5">
      <c r="A37" s="653" t="s">
        <v>34</v>
      </c>
      <c r="B37" s="24">
        <v>512.86357797346125</v>
      </c>
      <c r="C37" s="24">
        <v>505.21588149632402</v>
      </c>
      <c r="D37" s="24">
        <v>509.91963110349656</v>
      </c>
      <c r="E37" s="24">
        <f t="shared" si="0"/>
        <v>509.33303019109394</v>
      </c>
    </row>
    <row r="38" spans="1:5">
      <c r="A38" s="653" t="s">
        <v>21</v>
      </c>
      <c r="B38" s="24">
        <v>492.78613621721502</v>
      </c>
      <c r="C38" s="24">
        <v>495.57643532616868</v>
      </c>
      <c r="D38" s="24">
        <v>485.84321739980754</v>
      </c>
      <c r="E38" s="24">
        <f t="shared" si="0"/>
        <v>491.40192964773041</v>
      </c>
    </row>
    <row r="39" spans="1:5">
      <c r="A39" s="653" t="s">
        <v>37</v>
      </c>
      <c r="B39" s="24">
        <v>493.42235622478114</v>
      </c>
      <c r="C39" s="24">
        <v>500.15560695531786</v>
      </c>
      <c r="D39" s="24">
        <v>493.91812216312741</v>
      </c>
      <c r="E39" s="24">
        <f t="shared" si="0"/>
        <v>495.83202844774218</v>
      </c>
    </row>
    <row r="40" spans="1:5">
      <c r="A40" s="653" t="s">
        <v>52</v>
      </c>
      <c r="B40" s="24">
        <v>505.50581540018243</v>
      </c>
      <c r="C40" s="24">
        <v>492.19822866843333</v>
      </c>
      <c r="D40" s="24">
        <v>521.2505752048354</v>
      </c>
      <c r="E40" s="24">
        <f t="shared" si="0"/>
        <v>506.31820642448366</v>
      </c>
    </row>
    <row r="41" spans="1:5">
      <c r="A41" s="653" t="s">
        <v>53</v>
      </c>
      <c r="B41" s="24">
        <v>425.48950953326022</v>
      </c>
      <c r="C41" s="24">
        <v>428.33509345452796</v>
      </c>
      <c r="D41" s="24">
        <v>420.45398036168029</v>
      </c>
      <c r="E41" s="24">
        <f t="shared" si="0"/>
        <v>424.75952778315622</v>
      </c>
    </row>
    <row r="42" spans="1:5">
      <c r="A42" s="653" t="s">
        <v>54</v>
      </c>
      <c r="B42" s="24">
        <v>509.22150412581487</v>
      </c>
      <c r="C42" s="24">
        <v>497.97193179576811</v>
      </c>
      <c r="D42" s="24">
        <v>492.47853198749539</v>
      </c>
      <c r="E42" s="24">
        <f t="shared" si="0"/>
        <v>499.89065596969277</v>
      </c>
    </row>
    <row r="43" spans="1:5">
      <c r="A43" s="653" t="s">
        <v>55</v>
      </c>
      <c r="B43" s="24">
        <v>496.24243430963719</v>
      </c>
      <c r="C43" s="24">
        <v>496.93509714828809</v>
      </c>
      <c r="D43" s="24">
        <v>469.62849187511114</v>
      </c>
      <c r="E43" s="24">
        <f t="shared" si="0"/>
        <v>487.60200777767881</v>
      </c>
    </row>
    <row r="44" spans="1:5">
      <c r="A44" s="94" t="s">
        <v>422</v>
      </c>
      <c r="B44" s="93">
        <v>494.80129074070055</v>
      </c>
      <c r="C44" s="93">
        <v>494.4547778287145</v>
      </c>
      <c r="D44" s="93">
        <v>492.63604577319614</v>
      </c>
      <c r="E44" s="93">
        <f t="shared" si="0"/>
        <v>493.96403811420373</v>
      </c>
    </row>
    <row r="45" spans="1:5">
      <c r="A45" s="94" t="s">
        <v>423</v>
      </c>
      <c r="B45" s="93">
        <v>487.98511246987619</v>
      </c>
      <c r="C45" s="93">
        <v>487.31049174804804</v>
      </c>
      <c r="D45" s="93">
        <v>477.71661914200388</v>
      </c>
      <c r="E45" s="93">
        <f>AVERAGE(B45:D45)</f>
        <v>484.3374077866427</v>
      </c>
    </row>
    <row r="46" spans="1:5">
      <c r="A46" s="94" t="s">
        <v>217</v>
      </c>
      <c r="B46" s="93">
        <v>493.20171299616851</v>
      </c>
      <c r="C46" s="93">
        <v>492.54890982097811</v>
      </c>
      <c r="D46" s="93">
        <v>490.20389992316223</v>
      </c>
      <c r="E46" s="93">
        <f t="shared" si="0"/>
        <v>491.9848409134363</v>
      </c>
    </row>
    <row r="47" spans="1:5">
      <c r="A47" s="94" t="s">
        <v>58</v>
      </c>
      <c r="B47" s="93">
        <f>AVERAGE(B9:B43)</f>
        <v>493.2017129961684</v>
      </c>
      <c r="C47" s="93">
        <f>AVERAGE(C9:C43)</f>
        <v>492.54890982097794</v>
      </c>
      <c r="D47" s="93">
        <f>AVERAGE(D9:D43)</f>
        <v>490.20389992316206</v>
      </c>
      <c r="E47" s="93">
        <f>AVERAGE(E9:E43)</f>
        <v>491.98484091343613</v>
      </c>
    </row>
    <row r="48" spans="1:5">
      <c r="A48" s="94" t="s">
        <v>718</v>
      </c>
      <c r="B48" s="391">
        <f>STDEV(B9:B43)</f>
        <v>27.719053396233033</v>
      </c>
      <c r="C48" s="391">
        <f>STDEV(C9:C43)</f>
        <v>24.408071120851467</v>
      </c>
      <c r="D48" s="391">
        <f>STDEV(D9:D43)</f>
        <v>28.276954651507431</v>
      </c>
      <c r="E48" s="391">
        <f>STDEV(E9:E43)</f>
        <v>26.072358821911646</v>
      </c>
    </row>
    <row r="49" spans="1:5">
      <c r="A49" s="305" t="s">
        <v>719</v>
      </c>
      <c r="B49" s="306">
        <f>(B36-B47)/B48</f>
        <v>-1.1698400022134259</v>
      </c>
      <c r="C49" s="306">
        <f>(C36-C47)/C48</f>
        <v>-1.640218597059937</v>
      </c>
      <c r="D49" s="306">
        <f>(D36-D47)/D48</f>
        <v>-0.5295405866684183</v>
      </c>
      <c r="E49" s="306">
        <f>(E36-E47)/E48</f>
        <v>-1.1178533993257116</v>
      </c>
    </row>
  </sheetData>
  <hyperlinks>
    <hyperlink ref="A1" r:id="rId1" display="http://dx.doi.org/10.1787/9789264266490-en"/>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GR113"/>
  <sheetViews>
    <sheetView showGridLines="0" zoomScale="80" zoomScaleNormal="80" workbookViewId="0">
      <selection activeCell="N34" sqref="N34"/>
    </sheetView>
  </sheetViews>
  <sheetFormatPr defaultRowHeight="12.75"/>
  <cols>
    <col min="1" max="1" width="34.28515625" style="193" customWidth="1"/>
    <col min="2" max="19" width="11.7109375" style="193" customWidth="1"/>
    <col min="20" max="16384" width="9.140625" style="193"/>
  </cols>
  <sheetData>
    <row r="1" spans="1:200" s="188" customFormat="1">
      <c r="A1" s="150" t="s">
        <v>495</v>
      </c>
    </row>
    <row r="2" spans="1:200" s="188" customFormat="1">
      <c r="A2" s="188" t="s">
        <v>655</v>
      </c>
      <c r="B2" s="188" t="s">
        <v>656</v>
      </c>
    </row>
    <row r="3" spans="1:200" s="188" customFormat="1">
      <c r="A3" s="188" t="s">
        <v>657</v>
      </c>
    </row>
    <row r="4" spans="1:200" s="188" customFormat="1">
      <c r="A4" s="150" t="s">
        <v>392</v>
      </c>
    </row>
    <row r="5" spans="1:200" s="188" customFormat="1"/>
    <row r="6" spans="1:200">
      <c r="A6" s="189" t="s">
        <v>653</v>
      </c>
      <c r="B6" s="189"/>
      <c r="C6" s="189"/>
      <c r="D6" s="189"/>
      <c r="E6" s="189"/>
      <c r="F6" s="190"/>
      <c r="G6" s="190"/>
      <c r="H6" s="190"/>
      <c r="I6" s="190"/>
      <c r="J6" s="191"/>
      <c r="K6" s="191"/>
      <c r="L6" s="190"/>
      <c r="M6" s="190"/>
      <c r="N6" s="190"/>
      <c r="O6" s="192"/>
      <c r="P6" s="190"/>
      <c r="Q6" s="190"/>
      <c r="R6" s="190"/>
      <c r="S6" s="190"/>
    </row>
    <row r="7" spans="1:200">
      <c r="A7" s="194" t="s">
        <v>658</v>
      </c>
      <c r="B7" s="194"/>
      <c r="C7" s="194"/>
      <c r="D7" s="194"/>
      <c r="E7" s="194"/>
      <c r="F7" s="191"/>
      <c r="G7" s="191"/>
      <c r="H7" s="191"/>
      <c r="I7" s="191"/>
      <c r="J7" s="191"/>
      <c r="K7" s="191"/>
      <c r="L7" s="191"/>
      <c r="M7" s="191"/>
      <c r="N7" s="191"/>
      <c r="O7" s="195"/>
      <c r="P7" s="191"/>
      <c r="Q7" s="191"/>
      <c r="R7" s="191"/>
      <c r="S7" s="191"/>
    </row>
    <row r="8" spans="1:200">
      <c r="A8" s="196" t="s">
        <v>659</v>
      </c>
      <c r="B8" s="196"/>
      <c r="C8" s="196"/>
      <c r="D8" s="196"/>
      <c r="E8" s="196"/>
      <c r="F8" s="191"/>
      <c r="G8" s="191"/>
      <c r="H8" s="191"/>
      <c r="I8" s="191"/>
      <c r="J8" s="191"/>
      <c r="K8" s="191"/>
      <c r="L8" s="191"/>
      <c r="M8" s="191"/>
      <c r="N8" s="191"/>
      <c r="O8" s="191"/>
      <c r="P8" s="191"/>
      <c r="Q8" s="191"/>
      <c r="R8" s="191"/>
      <c r="S8" s="191"/>
    </row>
    <row r="9" spans="1:200">
      <c r="A9" s="194"/>
      <c r="B9" s="194"/>
      <c r="C9" s="194"/>
      <c r="D9" s="194"/>
      <c r="E9" s="194"/>
      <c r="F9" s="195"/>
      <c r="G9" s="191"/>
      <c r="H9" s="191"/>
      <c r="I9" s="191"/>
      <c r="J9" s="191"/>
      <c r="K9" s="191"/>
      <c r="L9" s="191"/>
      <c r="M9" s="191"/>
      <c r="N9" s="191"/>
      <c r="O9" s="191"/>
      <c r="P9" s="191"/>
      <c r="Q9" s="191"/>
      <c r="R9" s="191"/>
      <c r="S9" s="191"/>
    </row>
    <row r="10" spans="1:200">
      <c r="A10" s="194"/>
      <c r="B10" s="194"/>
      <c r="C10" s="194"/>
      <c r="D10" s="194"/>
      <c r="E10" s="194"/>
      <c r="F10" s="191"/>
      <c r="G10" s="191"/>
      <c r="H10" s="191"/>
      <c r="I10" s="191"/>
      <c r="J10" s="191"/>
      <c r="K10" s="191"/>
      <c r="L10" s="191"/>
      <c r="M10" s="191"/>
      <c r="N10" s="191"/>
      <c r="O10" s="191"/>
      <c r="P10" s="191"/>
      <c r="Q10" s="191"/>
      <c r="R10" s="191"/>
      <c r="S10" s="191"/>
    </row>
    <row r="11" spans="1:200" ht="13.5" thickBot="1">
      <c r="A11" s="194"/>
      <c r="B11" s="194"/>
      <c r="C11" s="194"/>
      <c r="D11" s="194"/>
      <c r="E11" s="194"/>
      <c r="F11" s="191"/>
      <c r="G11" s="191"/>
      <c r="H11" s="191"/>
      <c r="I11" s="191"/>
      <c r="J11" s="191"/>
      <c r="K11" s="191"/>
      <c r="L11" s="191"/>
      <c r="M11" s="191"/>
      <c r="N11" s="191"/>
      <c r="O11" s="191"/>
      <c r="P11" s="191"/>
      <c r="Q11" s="191"/>
      <c r="R11" s="191"/>
      <c r="S11" s="191"/>
    </row>
    <row r="12" spans="1:200">
      <c r="A12" s="338"/>
      <c r="B12" s="1314" t="s">
        <v>660</v>
      </c>
      <c r="C12" s="1315"/>
      <c r="D12" s="1318" t="s">
        <v>661</v>
      </c>
      <c r="E12" s="1315"/>
      <c r="F12" s="1318" t="s">
        <v>662</v>
      </c>
      <c r="G12" s="1320"/>
      <c r="H12" s="1318" t="s">
        <v>663</v>
      </c>
      <c r="I12" s="1320"/>
      <c r="J12" s="1322" t="s">
        <v>664</v>
      </c>
      <c r="K12" s="1322"/>
      <c r="L12" s="1322"/>
      <c r="M12" s="1322"/>
      <c r="N12" s="1322"/>
      <c r="O12" s="1322"/>
      <c r="P12" s="1322"/>
      <c r="Q12" s="1323"/>
      <c r="R12" s="1314" t="s">
        <v>665</v>
      </c>
      <c r="S12" s="1324"/>
    </row>
    <row r="13" spans="1:200" ht="78.75" customHeight="1">
      <c r="A13" s="339"/>
      <c r="B13" s="1316"/>
      <c r="C13" s="1317"/>
      <c r="D13" s="1319"/>
      <c r="E13" s="1317"/>
      <c r="F13" s="1319"/>
      <c r="G13" s="1321"/>
      <c r="H13" s="1319"/>
      <c r="I13" s="1321"/>
      <c r="J13" s="1326" t="s">
        <v>666</v>
      </c>
      <c r="K13" s="1327"/>
      <c r="L13" s="1328" t="s">
        <v>667</v>
      </c>
      <c r="M13" s="1329"/>
      <c r="N13" s="1328" t="s">
        <v>668</v>
      </c>
      <c r="O13" s="1329"/>
      <c r="P13" s="1328" t="s">
        <v>669</v>
      </c>
      <c r="Q13" s="1330"/>
      <c r="R13" s="1316"/>
      <c r="S13" s="1325"/>
    </row>
    <row r="14" spans="1:200">
      <c r="A14" s="340"/>
      <c r="B14" s="341" t="s">
        <v>670</v>
      </c>
      <c r="C14" s="342" t="s">
        <v>671</v>
      </c>
      <c r="D14" s="343" t="s">
        <v>670</v>
      </c>
      <c r="E14" s="342" t="s">
        <v>671</v>
      </c>
      <c r="F14" s="344" t="s">
        <v>672</v>
      </c>
      <c r="G14" s="345" t="s">
        <v>671</v>
      </c>
      <c r="H14" s="346" t="s">
        <v>673</v>
      </c>
      <c r="I14" s="345" t="s">
        <v>671</v>
      </c>
      <c r="J14" s="347" t="s">
        <v>670</v>
      </c>
      <c r="K14" s="348" t="s">
        <v>671</v>
      </c>
      <c r="L14" s="349" t="s">
        <v>670</v>
      </c>
      <c r="M14" s="350" t="s">
        <v>671</v>
      </c>
      <c r="N14" s="351" t="s">
        <v>670</v>
      </c>
      <c r="O14" s="352" t="s">
        <v>671</v>
      </c>
      <c r="P14" s="347" t="s">
        <v>670</v>
      </c>
      <c r="Q14" s="353" t="s">
        <v>671</v>
      </c>
      <c r="R14" s="346" t="s">
        <v>673</v>
      </c>
      <c r="S14" s="354" t="s">
        <v>671</v>
      </c>
    </row>
    <row r="15" spans="1:200">
      <c r="A15" s="197" t="s">
        <v>5</v>
      </c>
      <c r="B15" s="198"/>
      <c r="C15" s="198"/>
      <c r="D15" s="198"/>
      <c r="E15" s="198"/>
      <c r="F15" s="336"/>
      <c r="G15" s="199"/>
      <c r="H15" s="1088"/>
      <c r="I15" s="199"/>
      <c r="J15" s="200"/>
      <c r="K15" s="201"/>
      <c r="L15" s="202"/>
      <c r="M15" s="203"/>
      <c r="N15" s="202"/>
      <c r="O15" s="203"/>
      <c r="P15" s="200"/>
      <c r="Q15" s="204"/>
      <c r="R15" s="1092"/>
      <c r="S15" s="205"/>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row>
    <row r="16" spans="1:200">
      <c r="A16" s="207" t="s">
        <v>39</v>
      </c>
      <c r="B16" s="208">
        <v>509.99385407231341</v>
      </c>
      <c r="C16" s="209">
        <v>1.5353112247058736</v>
      </c>
      <c r="D16" s="210">
        <v>500.40362364092118</v>
      </c>
      <c r="E16" s="211">
        <v>1.4581375427378258</v>
      </c>
      <c r="F16" s="260">
        <v>11.688406258962925</v>
      </c>
      <c r="G16" s="213">
        <v>0.77320402312369829</v>
      </c>
      <c r="H16" s="1089">
        <v>43.777627139305899</v>
      </c>
      <c r="I16" s="213">
        <v>1.4580195322182694</v>
      </c>
      <c r="J16" s="214">
        <v>467.67171384304731</v>
      </c>
      <c r="K16" s="209">
        <v>2.3693428673135832</v>
      </c>
      <c r="L16" s="210">
        <v>497.45275495017279</v>
      </c>
      <c r="M16" s="211">
        <v>2.1310687303547304</v>
      </c>
      <c r="N16" s="210">
        <v>524.50544712387898</v>
      </c>
      <c r="O16" s="211">
        <v>2.5761536269514198</v>
      </c>
      <c r="P16" s="214">
        <v>559.18979380713643</v>
      </c>
      <c r="Q16" s="215">
        <v>2.590405589202875</v>
      </c>
      <c r="R16" s="1093">
        <v>91.518079964089139</v>
      </c>
      <c r="S16" s="216">
        <v>3.3701276017029875</v>
      </c>
      <c r="U16" s="217"/>
    </row>
    <row r="17" spans="1:22">
      <c r="A17" s="218" t="s">
        <v>31</v>
      </c>
      <c r="B17" s="219">
        <v>495.03748644934797</v>
      </c>
      <c r="C17" s="209">
        <v>2.4393444435834226</v>
      </c>
      <c r="D17" s="210">
        <v>491.5881449009994</v>
      </c>
      <c r="E17" s="211">
        <v>2.0265810026751958</v>
      </c>
      <c r="F17" s="260">
        <v>15.893085636139537</v>
      </c>
      <c r="G17" s="220">
        <v>1.3296788209926245</v>
      </c>
      <c r="H17" s="1090">
        <v>45.40076902672849</v>
      </c>
      <c r="I17" s="220">
        <v>1.9947530441853218</v>
      </c>
      <c r="J17" s="214">
        <v>447.90149335711834</v>
      </c>
      <c r="K17" s="209">
        <v>3.3174749200360689</v>
      </c>
      <c r="L17" s="210">
        <v>478.36771514269378</v>
      </c>
      <c r="M17" s="211">
        <v>4.2340053346334789</v>
      </c>
      <c r="N17" s="210">
        <v>511.65687987497114</v>
      </c>
      <c r="O17" s="211">
        <v>3.4671511827811461</v>
      </c>
      <c r="P17" s="214">
        <v>545.20944451430501</v>
      </c>
      <c r="Q17" s="215">
        <v>4.0558943875187978</v>
      </c>
      <c r="R17" s="1093">
        <v>97.307951157186665</v>
      </c>
      <c r="S17" s="216">
        <v>5.4080829434183419</v>
      </c>
    </row>
    <row r="18" spans="1:22">
      <c r="A18" s="207" t="s">
        <v>15</v>
      </c>
      <c r="B18" s="219">
        <v>501.99971399904985</v>
      </c>
      <c r="C18" s="222">
        <v>2.2895890701800696</v>
      </c>
      <c r="D18" s="214">
        <v>495.582342449213</v>
      </c>
      <c r="E18" s="222">
        <v>1.7486526677148431</v>
      </c>
      <c r="F18" s="260">
        <v>19.257569763630052</v>
      </c>
      <c r="G18" s="220">
        <v>1.3100076688016593</v>
      </c>
      <c r="H18" s="1090">
        <v>48.174785349899729</v>
      </c>
      <c r="I18" s="220">
        <v>1.7581652183186687</v>
      </c>
      <c r="J18" s="214">
        <v>449.51929340631568</v>
      </c>
      <c r="K18" s="209">
        <v>3.7410979891578733</v>
      </c>
      <c r="L18" s="210">
        <v>482.38141683293981</v>
      </c>
      <c r="M18" s="211">
        <v>3.0705278908754985</v>
      </c>
      <c r="N18" s="210">
        <v>521.93599313458878</v>
      </c>
      <c r="O18" s="211">
        <v>3.2589664222864045</v>
      </c>
      <c r="P18" s="214">
        <v>560.28448851599285</v>
      </c>
      <c r="Q18" s="215">
        <v>2.9907381907168427</v>
      </c>
      <c r="R18" s="1093">
        <v>110.76519510967715</v>
      </c>
      <c r="S18" s="216">
        <v>4.9190810398158717</v>
      </c>
    </row>
    <row r="19" spans="1:22">
      <c r="A19" s="207" t="s">
        <v>41</v>
      </c>
      <c r="B19" s="219">
        <v>527.70468413804872</v>
      </c>
      <c r="C19" s="222">
        <v>2.0802614495222627</v>
      </c>
      <c r="D19" s="214">
        <v>510.87041699217991</v>
      </c>
      <c r="E19" s="211">
        <v>1.7874562154438118</v>
      </c>
      <c r="F19" s="260">
        <v>8.7690372329324742</v>
      </c>
      <c r="G19" s="220">
        <v>0.73210434110124412</v>
      </c>
      <c r="H19" s="1090">
        <v>33.650143921530287</v>
      </c>
      <c r="I19" s="220">
        <v>1.4845058468941537</v>
      </c>
      <c r="J19" s="214">
        <v>492.36812291210919</v>
      </c>
      <c r="K19" s="209">
        <v>2.6987407040863256</v>
      </c>
      <c r="L19" s="210">
        <v>517.89966247315886</v>
      </c>
      <c r="M19" s="211">
        <v>2.4938636659549354</v>
      </c>
      <c r="N19" s="210">
        <v>541.54351861628709</v>
      </c>
      <c r="O19" s="211">
        <v>3.124673705733148</v>
      </c>
      <c r="P19" s="214">
        <v>563.24637741438357</v>
      </c>
      <c r="Q19" s="215">
        <v>2.9534295936460624</v>
      </c>
      <c r="R19" s="1093">
        <v>70.878254502274373</v>
      </c>
      <c r="S19" s="216">
        <v>3.3768856337397954</v>
      </c>
    </row>
    <row r="20" spans="1:22">
      <c r="A20" s="207" t="s">
        <v>56</v>
      </c>
      <c r="B20" s="219">
        <v>446.95606627464122</v>
      </c>
      <c r="C20" s="209">
        <v>2.3792866533941015</v>
      </c>
      <c r="D20" s="210">
        <v>463.43588693804463</v>
      </c>
      <c r="E20" s="211">
        <v>2.2451765677994158</v>
      </c>
      <c r="F20" s="260">
        <v>16.894554971795387</v>
      </c>
      <c r="G20" s="220">
        <v>1.3195191549169549</v>
      </c>
      <c r="H20" s="1090">
        <v>32.347806490826109</v>
      </c>
      <c r="I20" s="220">
        <v>1.3589790048878865</v>
      </c>
      <c r="J20" s="214">
        <v>401.57503402002993</v>
      </c>
      <c r="K20" s="209">
        <v>3.4794672421992727</v>
      </c>
      <c r="L20" s="210">
        <v>440.73215362935548</v>
      </c>
      <c r="M20" s="211">
        <v>4.2678130289504166</v>
      </c>
      <c r="N20" s="210">
        <v>452.03577028853528</v>
      </c>
      <c r="O20" s="211">
        <v>3.5300350832018901</v>
      </c>
      <c r="P20" s="214">
        <v>496.53654993351466</v>
      </c>
      <c r="Q20" s="215">
        <v>3.3584293060742056</v>
      </c>
      <c r="R20" s="1093">
        <v>94.961515913484845</v>
      </c>
      <c r="S20" s="216">
        <v>4.6568977783299097</v>
      </c>
      <c r="U20" s="217"/>
      <c r="V20" s="217"/>
    </row>
    <row r="21" spans="1:22">
      <c r="A21" s="207" t="s">
        <v>17</v>
      </c>
      <c r="B21" s="219">
        <v>492.83004919957159</v>
      </c>
      <c r="C21" s="209">
        <v>2.2676979102319388</v>
      </c>
      <c r="D21" s="210">
        <v>504.56093369821713</v>
      </c>
      <c r="E21" s="211">
        <v>1.957458798368112</v>
      </c>
      <c r="F21" s="260">
        <v>18.820933765304968</v>
      </c>
      <c r="G21" s="220">
        <v>1.2104059679020105</v>
      </c>
      <c r="H21" s="1090">
        <v>51.680282224607907</v>
      </c>
      <c r="I21" s="220">
        <v>2.0981810306533211</v>
      </c>
      <c r="J21" s="214">
        <v>443.73068851858562</v>
      </c>
      <c r="K21" s="209">
        <v>4.0016366624640529</v>
      </c>
      <c r="L21" s="210">
        <v>476.4424617010892</v>
      </c>
      <c r="M21" s="211">
        <v>3.1150587697837553</v>
      </c>
      <c r="N21" s="210">
        <v>504.81978017989678</v>
      </c>
      <c r="O21" s="211">
        <v>3.1620901412627185</v>
      </c>
      <c r="P21" s="214">
        <v>550.73668285614792</v>
      </c>
      <c r="Q21" s="215">
        <v>3.1826921474145857</v>
      </c>
      <c r="R21" s="1093">
        <v>107.0059943375623</v>
      </c>
      <c r="S21" s="216">
        <v>4.8983138607955876</v>
      </c>
      <c r="U21" s="217"/>
    </row>
    <row r="22" spans="1:22">
      <c r="A22" s="218" t="s">
        <v>18</v>
      </c>
      <c r="B22" s="219">
        <v>501.93688847876132</v>
      </c>
      <c r="C22" s="209">
        <v>2.3754773519513077</v>
      </c>
      <c r="D22" s="210">
        <v>483.02616246572592</v>
      </c>
      <c r="E22" s="211">
        <v>2.035717738793605</v>
      </c>
      <c r="F22" s="260">
        <v>10.422240937790553</v>
      </c>
      <c r="G22" s="220">
        <v>1.0097327519396779</v>
      </c>
      <c r="H22" s="1090">
        <v>33.540882648958899</v>
      </c>
      <c r="I22" s="220">
        <v>1.7046113553645721</v>
      </c>
      <c r="J22" s="214">
        <v>467.39394505835463</v>
      </c>
      <c r="K22" s="209">
        <v>2.769822717995531</v>
      </c>
      <c r="L22" s="210">
        <v>488.71118191270438</v>
      </c>
      <c r="M22" s="211">
        <v>3.3934396367260309</v>
      </c>
      <c r="N22" s="210">
        <v>512.4578233768417</v>
      </c>
      <c r="O22" s="211">
        <v>3.7886153014046555</v>
      </c>
      <c r="P22" s="214">
        <v>543.09768709710409</v>
      </c>
      <c r="Q22" s="215">
        <v>3.7723445674002822</v>
      </c>
      <c r="R22" s="1093">
        <v>75.703742038749382</v>
      </c>
      <c r="S22" s="216">
        <v>4.3579870453309724</v>
      </c>
      <c r="U22" s="217"/>
      <c r="V22" s="217"/>
    </row>
    <row r="23" spans="1:22">
      <c r="A23" s="207" t="s">
        <v>20</v>
      </c>
      <c r="B23" s="219">
        <v>534.19374581562931</v>
      </c>
      <c r="C23" s="209">
        <v>2.094807865854925</v>
      </c>
      <c r="D23" s="210">
        <v>533.40207962046463</v>
      </c>
      <c r="E23" s="211">
        <v>2.0047808719699964</v>
      </c>
      <c r="F23" s="260">
        <v>7.8478994824353512</v>
      </c>
      <c r="G23" s="220">
        <v>0.85392953449111697</v>
      </c>
      <c r="H23" s="1090">
        <v>32.32605023327892</v>
      </c>
      <c r="I23" s="220">
        <v>1.8302519370270292</v>
      </c>
      <c r="J23" s="214">
        <v>503.98544511549466</v>
      </c>
      <c r="K23" s="209">
        <v>3.4688815302531948</v>
      </c>
      <c r="L23" s="210">
        <v>523.88427157909177</v>
      </c>
      <c r="M23" s="211">
        <v>3.3464676004504246</v>
      </c>
      <c r="N23" s="210">
        <v>539.09399170462768</v>
      </c>
      <c r="O23" s="211">
        <v>3.269738880226269</v>
      </c>
      <c r="P23" s="214">
        <v>572.88595577813101</v>
      </c>
      <c r="Q23" s="215">
        <v>2.7837099116718296</v>
      </c>
      <c r="R23" s="1093">
        <v>68.90051066263652</v>
      </c>
      <c r="S23" s="216">
        <v>4.2355393901530389</v>
      </c>
    </row>
    <row r="24" spans="1:22">
      <c r="A24" s="218" t="s">
        <v>36</v>
      </c>
      <c r="B24" s="219">
        <v>530.66115987576109</v>
      </c>
      <c r="C24" s="209">
        <v>2.3923688877331064</v>
      </c>
      <c r="D24" s="210">
        <v>520.86770657944317</v>
      </c>
      <c r="E24" s="211">
        <v>2.0816030302081105</v>
      </c>
      <c r="F24" s="260">
        <v>10.007774529424836</v>
      </c>
      <c r="G24" s="220">
        <v>1.0476669268617764</v>
      </c>
      <c r="H24" s="1090">
        <v>40.480058559670177</v>
      </c>
      <c r="I24" s="220">
        <v>2.2823475069150674</v>
      </c>
      <c r="J24" s="214">
        <v>494.05463551391523</v>
      </c>
      <c r="K24" s="209">
        <v>3.6282151220607806</v>
      </c>
      <c r="L24" s="210">
        <v>516.7465951826124</v>
      </c>
      <c r="M24" s="211">
        <v>3.3077296431980026</v>
      </c>
      <c r="N24" s="210">
        <v>541.9483211491463</v>
      </c>
      <c r="O24" s="211">
        <v>3.6887857454828383</v>
      </c>
      <c r="P24" s="214">
        <v>571.80552619204946</v>
      </c>
      <c r="Q24" s="215">
        <v>3.761846314562721</v>
      </c>
      <c r="R24" s="1093">
        <v>77.750890678134226</v>
      </c>
      <c r="S24" s="216">
        <v>4.9056841735145547</v>
      </c>
    </row>
    <row r="25" spans="1:22">
      <c r="A25" s="218" t="s">
        <v>22</v>
      </c>
      <c r="B25" s="219">
        <v>494.97759995106071</v>
      </c>
      <c r="C25" s="209">
        <v>2.0607265334152602</v>
      </c>
      <c r="D25" s="210">
        <v>505.42172661318068</v>
      </c>
      <c r="E25" s="211">
        <v>1.7471086910271945</v>
      </c>
      <c r="F25" s="260">
        <v>20.347622794076045</v>
      </c>
      <c r="G25" s="220">
        <v>1.3139819049783596</v>
      </c>
      <c r="H25" s="1090">
        <v>57.00806671108176</v>
      </c>
      <c r="I25" s="220">
        <v>2.0363459818295886</v>
      </c>
      <c r="J25" s="214">
        <v>440.61216251755468</v>
      </c>
      <c r="K25" s="209">
        <v>3.3406983458323825</v>
      </c>
      <c r="L25" s="210">
        <v>476.97960378122036</v>
      </c>
      <c r="M25" s="211">
        <v>3.0583733131647453</v>
      </c>
      <c r="N25" s="210">
        <v>514.61433686643375</v>
      </c>
      <c r="O25" s="211">
        <v>3.3544376798626896</v>
      </c>
      <c r="P25" s="214">
        <v>558.27528234004706</v>
      </c>
      <c r="Q25" s="215">
        <v>3.3281972142267175</v>
      </c>
      <c r="R25" s="1093">
        <v>117.66311982249238</v>
      </c>
      <c r="S25" s="216">
        <v>4.9873772103436069</v>
      </c>
    </row>
    <row r="26" spans="1:22">
      <c r="A26" s="207" t="s">
        <v>19</v>
      </c>
      <c r="B26" s="219">
        <v>509.1406471204898</v>
      </c>
      <c r="C26" s="209">
        <v>2.6988192588810085</v>
      </c>
      <c r="D26" s="210">
        <v>511.0414113780746</v>
      </c>
      <c r="E26" s="211">
        <v>2.3175958953335631</v>
      </c>
      <c r="F26" s="260">
        <v>15.839213303146494</v>
      </c>
      <c r="G26" s="220">
        <v>1.2432439448388561</v>
      </c>
      <c r="H26" s="1090">
        <v>41.71218726754438</v>
      </c>
      <c r="I26" s="220">
        <v>1.8789157448305349</v>
      </c>
      <c r="J26" s="214">
        <v>465.50433659930673</v>
      </c>
      <c r="K26" s="209">
        <v>4.5150853534012381</v>
      </c>
      <c r="L26" s="210">
        <v>503.28290008820517</v>
      </c>
      <c r="M26" s="211">
        <v>3.6311145493717474</v>
      </c>
      <c r="N26" s="210">
        <v>526.55314365914444</v>
      </c>
      <c r="O26" s="211">
        <v>3.7143789265293012</v>
      </c>
      <c r="P26" s="214">
        <v>568.96903956465769</v>
      </c>
      <c r="Q26" s="215">
        <v>3.8801817892822785</v>
      </c>
      <c r="R26" s="1093">
        <v>103.46470296535111</v>
      </c>
      <c r="S26" s="216">
        <v>5.1248761971317514</v>
      </c>
    </row>
    <row r="27" spans="1:22">
      <c r="A27" s="207" t="s">
        <v>42</v>
      </c>
      <c r="B27" s="219">
        <v>454.82881704469946</v>
      </c>
      <c r="C27" s="209">
        <v>3.9173169645794141</v>
      </c>
      <c r="D27" s="210">
        <v>457.94291704297115</v>
      </c>
      <c r="E27" s="211">
        <v>3.2991285105805384</v>
      </c>
      <c r="F27" s="260">
        <v>12.542764174554428</v>
      </c>
      <c r="G27" s="220">
        <v>1.2891436181928022</v>
      </c>
      <c r="H27" s="1090">
        <v>33.820900184177859</v>
      </c>
      <c r="I27" s="220">
        <v>2.0517701097731793</v>
      </c>
      <c r="J27" s="214">
        <v>415.43645920515132</v>
      </c>
      <c r="K27" s="209">
        <v>5.1288652539203827</v>
      </c>
      <c r="L27" s="210">
        <v>441.31380641685746</v>
      </c>
      <c r="M27" s="211">
        <v>4.8135430715424867</v>
      </c>
      <c r="N27" s="210">
        <v>461.03854587886065</v>
      </c>
      <c r="O27" s="211">
        <v>5.0381138925817694</v>
      </c>
      <c r="P27" s="214">
        <v>503.40013281057611</v>
      </c>
      <c r="Q27" s="215">
        <v>4.5110138682691971</v>
      </c>
      <c r="R27" s="1093">
        <v>87.963673605424773</v>
      </c>
      <c r="S27" s="216">
        <v>5.6375214761314938</v>
      </c>
    </row>
    <row r="28" spans="1:22">
      <c r="A28" s="207" t="s">
        <v>28</v>
      </c>
      <c r="B28" s="219">
        <v>476.74751176879209</v>
      </c>
      <c r="C28" s="209">
        <v>2.4214645081395085</v>
      </c>
      <c r="D28" s="210">
        <v>487.45173224094856</v>
      </c>
      <c r="E28" s="211">
        <v>2.1466218483594397</v>
      </c>
      <c r="F28" s="260">
        <v>21.397121724889804</v>
      </c>
      <c r="G28" s="220">
        <v>1.3805085388923357</v>
      </c>
      <c r="H28" s="1090">
        <v>46.589658251806675</v>
      </c>
      <c r="I28" s="220">
        <v>1.8756816441818449</v>
      </c>
      <c r="J28" s="214">
        <v>419.84461685584984</v>
      </c>
      <c r="K28" s="209">
        <v>4.1345345862768781</v>
      </c>
      <c r="L28" s="210">
        <v>465.57955633886309</v>
      </c>
      <c r="M28" s="211">
        <v>3.7821827409660771</v>
      </c>
      <c r="N28" s="210">
        <v>485.72005332582796</v>
      </c>
      <c r="O28" s="211">
        <v>4.3685339985586955</v>
      </c>
      <c r="P28" s="214">
        <v>536.55724830566248</v>
      </c>
      <c r="Q28" s="215">
        <v>3.6741973514952426</v>
      </c>
      <c r="R28" s="1093">
        <v>116.71263144981276</v>
      </c>
      <c r="S28" s="216">
        <v>5.3265480017686109</v>
      </c>
      <c r="U28" s="217"/>
      <c r="V28" s="217"/>
    </row>
    <row r="29" spans="1:22">
      <c r="A29" s="207" t="s">
        <v>43</v>
      </c>
      <c r="B29" s="219">
        <v>473.2300910845986</v>
      </c>
      <c r="C29" s="209">
        <v>1.680924615006909</v>
      </c>
      <c r="D29" s="210">
        <v>453.88099480276264</v>
      </c>
      <c r="E29" s="211">
        <v>2.2758134612783616</v>
      </c>
      <c r="F29" s="260">
        <v>4.922382462238482</v>
      </c>
      <c r="G29" s="220">
        <v>0.75170976216273067</v>
      </c>
      <c r="H29" s="1090">
        <v>27.583961489840597</v>
      </c>
      <c r="I29" s="220">
        <v>2.1473101354298372</v>
      </c>
      <c r="J29" s="214">
        <v>448.1819902350677</v>
      </c>
      <c r="K29" s="209">
        <v>3.1456046161698974</v>
      </c>
      <c r="L29" s="210">
        <v>466.34601543414357</v>
      </c>
      <c r="M29" s="211">
        <v>3.9067594618450898</v>
      </c>
      <c r="N29" s="210">
        <v>481.96143356416763</v>
      </c>
      <c r="O29" s="211">
        <v>3.653603304090852</v>
      </c>
      <c r="P29" s="214">
        <v>499.92205217852575</v>
      </c>
      <c r="Q29" s="215">
        <v>3.3912801299284641</v>
      </c>
      <c r="R29" s="1093">
        <v>51.740061943458116</v>
      </c>
      <c r="S29" s="216">
        <v>4.5370977723041195</v>
      </c>
    </row>
    <row r="30" spans="1:22">
      <c r="A30" s="207" t="s">
        <v>44</v>
      </c>
      <c r="B30" s="219">
        <v>502.57511543491569</v>
      </c>
      <c r="C30" s="209">
        <v>2.3860268323628682</v>
      </c>
      <c r="D30" s="210">
        <v>496.94024352728798</v>
      </c>
      <c r="E30" s="211">
        <v>2.1931222238690355</v>
      </c>
      <c r="F30" s="260">
        <v>12.669611439268147</v>
      </c>
      <c r="G30" s="220">
        <v>0.99643557721732035</v>
      </c>
      <c r="H30" s="1090">
        <v>37.586074257210797</v>
      </c>
      <c r="I30" s="220">
        <v>1.6071200740834823</v>
      </c>
      <c r="J30" s="214">
        <v>464.94998485605242</v>
      </c>
      <c r="K30" s="209">
        <v>3.2618253544276463</v>
      </c>
      <c r="L30" s="210">
        <v>488.82872180409242</v>
      </c>
      <c r="M30" s="211">
        <v>3.5544252322720178</v>
      </c>
      <c r="N30" s="210">
        <v>513.33715326475601</v>
      </c>
      <c r="O30" s="211">
        <v>3.4664626919861172</v>
      </c>
      <c r="P30" s="214">
        <v>544.72386067917967</v>
      </c>
      <c r="Q30" s="215">
        <v>3.2668063941098562</v>
      </c>
      <c r="R30" s="1093">
        <v>79.773875823127227</v>
      </c>
      <c r="S30" s="216">
        <v>3.8394960831105513</v>
      </c>
    </row>
    <row r="31" spans="1:22">
      <c r="A31" s="218" t="s">
        <v>57</v>
      </c>
      <c r="B31" s="219">
        <v>466.55281342493777</v>
      </c>
      <c r="C31" s="209">
        <v>3.4375544114332186</v>
      </c>
      <c r="D31" s="210">
        <v>461.44785971475898</v>
      </c>
      <c r="E31" s="211">
        <v>2.7787794888727069</v>
      </c>
      <c r="F31" s="260">
        <v>11.16930901675612</v>
      </c>
      <c r="G31" s="220">
        <v>1.2983233689065601</v>
      </c>
      <c r="H31" s="1090">
        <v>41.63629832019555</v>
      </c>
      <c r="I31" s="220">
        <v>2.3329632047883533</v>
      </c>
      <c r="J31" s="214">
        <v>416.80163845865036</v>
      </c>
      <c r="K31" s="209">
        <v>4.9444234887080416</v>
      </c>
      <c r="L31" s="210">
        <v>454.2009034808928</v>
      </c>
      <c r="M31" s="211">
        <v>4.6429204724837749</v>
      </c>
      <c r="N31" s="210">
        <v>491.36381816857306</v>
      </c>
      <c r="O31" s="211">
        <v>5.2236750644372227</v>
      </c>
      <c r="P31" s="214">
        <v>510.71767437413155</v>
      </c>
      <c r="Q31" s="215">
        <v>3.9473516515608069</v>
      </c>
      <c r="R31" s="1093">
        <v>93.916035915481189</v>
      </c>
      <c r="S31" s="216">
        <v>6.133488296608121</v>
      </c>
    </row>
    <row r="32" spans="1:22">
      <c r="A32" s="207" t="s">
        <v>23</v>
      </c>
      <c r="B32" s="219">
        <v>480.54676259517385</v>
      </c>
      <c r="C32" s="209">
        <v>2.5159528964317976</v>
      </c>
      <c r="D32" s="210">
        <v>483.51668426379433</v>
      </c>
      <c r="E32" s="211">
        <v>2.3577610779314182</v>
      </c>
      <c r="F32" s="260">
        <v>9.6432389686295288</v>
      </c>
      <c r="G32" s="220">
        <v>1.0311953063714752</v>
      </c>
      <c r="H32" s="1090">
        <v>29.86314674886377</v>
      </c>
      <c r="I32" s="220">
        <v>1.730800554081507</v>
      </c>
      <c r="J32" s="214">
        <v>441.82036116052979</v>
      </c>
      <c r="K32" s="209">
        <v>3.5935289958427981</v>
      </c>
      <c r="L32" s="210">
        <v>476.21647623326919</v>
      </c>
      <c r="M32" s="211">
        <v>3.297010543167993</v>
      </c>
      <c r="N32" s="210">
        <v>490.44888015288126</v>
      </c>
      <c r="O32" s="211">
        <v>3.8509571161705338</v>
      </c>
      <c r="P32" s="214">
        <v>517.7053194982376</v>
      </c>
      <c r="Q32" s="215">
        <v>3.7292612560294121</v>
      </c>
      <c r="R32" s="1093">
        <v>75.8849583377079</v>
      </c>
      <c r="S32" s="216">
        <v>4.9716901172441244</v>
      </c>
      <c r="U32" s="217"/>
      <c r="V32" s="217"/>
    </row>
    <row r="33" spans="1:23">
      <c r="A33" s="218" t="s">
        <v>45</v>
      </c>
      <c r="B33" s="219">
        <v>538.39475099228969</v>
      </c>
      <c r="C33" s="209">
        <v>2.9661788387303516</v>
      </c>
      <c r="D33" s="210">
        <v>547.03169779080122</v>
      </c>
      <c r="E33" s="211">
        <v>2.6788297947696207</v>
      </c>
      <c r="F33" s="260">
        <v>10.061388714953814</v>
      </c>
      <c r="G33" s="220">
        <v>1.0011914304482477</v>
      </c>
      <c r="H33" s="1090">
        <v>41.871629399524451</v>
      </c>
      <c r="I33" s="220">
        <v>2.2170640271751951</v>
      </c>
      <c r="J33" s="214">
        <v>497.89088668088635</v>
      </c>
      <c r="K33" s="209">
        <v>3.9096861355520072</v>
      </c>
      <c r="L33" s="210">
        <v>533.12821030643909</v>
      </c>
      <c r="M33" s="211">
        <v>3.7474820288229189</v>
      </c>
      <c r="N33" s="210">
        <v>548.73690418358717</v>
      </c>
      <c r="O33" s="211">
        <v>3.916023786374168</v>
      </c>
      <c r="P33" s="214">
        <v>577.50122232555384</v>
      </c>
      <c r="Q33" s="215">
        <v>3.7248794047150193</v>
      </c>
      <c r="R33" s="1093">
        <v>79.6103356446676</v>
      </c>
      <c r="S33" s="216">
        <v>4.5848173395286818</v>
      </c>
    </row>
    <row r="34" spans="1:23">
      <c r="A34" s="207" t="s">
        <v>46</v>
      </c>
      <c r="B34" s="219">
        <v>515.80991021459351</v>
      </c>
      <c r="C34" s="209">
        <v>3.1318420886553553</v>
      </c>
      <c r="D34" s="210">
        <v>524.91280174655583</v>
      </c>
      <c r="E34" s="211">
        <v>2.6204572643254553</v>
      </c>
      <c r="F34" s="260">
        <v>10.109405221707409</v>
      </c>
      <c r="G34" s="220">
        <v>1.2696341102677535</v>
      </c>
      <c r="H34" s="1090">
        <v>44.294514642901397</v>
      </c>
      <c r="I34" s="220">
        <v>2.7232821659158906</v>
      </c>
      <c r="J34" s="214">
        <v>479.82175444555605</v>
      </c>
      <c r="K34" s="209">
        <v>4.1118202505149783</v>
      </c>
      <c r="L34" s="210">
        <v>501.75171326883924</v>
      </c>
      <c r="M34" s="211">
        <v>3.7496956643828021</v>
      </c>
      <c r="N34" s="210">
        <v>526.90139080733877</v>
      </c>
      <c r="O34" s="211">
        <v>4.1980967237223323</v>
      </c>
      <c r="P34" s="214">
        <v>556.25702549168045</v>
      </c>
      <c r="Q34" s="215">
        <v>4.899892200933869</v>
      </c>
      <c r="R34" s="1093">
        <v>76.435271046124384</v>
      </c>
      <c r="S34" s="216">
        <v>5.487725869039199</v>
      </c>
    </row>
    <row r="35" spans="1:23">
      <c r="A35" s="207" t="s">
        <v>25</v>
      </c>
      <c r="B35" s="219">
        <v>490.22502077362617</v>
      </c>
      <c r="C35" s="209">
        <v>1.5602824768356047</v>
      </c>
      <c r="D35" s="210">
        <v>502.30987696796984</v>
      </c>
      <c r="E35" s="211">
        <v>1.4963489939717107</v>
      </c>
      <c r="F35" s="260">
        <v>8.7375812116092195</v>
      </c>
      <c r="G35" s="220">
        <v>0.97769350269351385</v>
      </c>
      <c r="H35" s="1090">
        <v>26.413334752841866</v>
      </c>
      <c r="I35" s="220">
        <v>1.6045709644298347</v>
      </c>
      <c r="J35" s="214">
        <v>460.95199474453943</v>
      </c>
      <c r="K35" s="209">
        <v>2.9648074570159797</v>
      </c>
      <c r="L35" s="210">
        <v>477.73864826462778</v>
      </c>
      <c r="M35" s="211">
        <v>2.6747134681226052</v>
      </c>
      <c r="N35" s="210">
        <v>500.15557248616363</v>
      </c>
      <c r="O35" s="211">
        <v>3.5843705779328294</v>
      </c>
      <c r="P35" s="214">
        <v>524.35654060483216</v>
      </c>
      <c r="Q35" s="215">
        <v>2.6741830571843663</v>
      </c>
      <c r="R35" s="1093">
        <v>63.404545860292721</v>
      </c>
      <c r="S35" s="216">
        <v>3.9774864540768737</v>
      </c>
    </row>
    <row r="36" spans="1:23">
      <c r="A36" s="218" t="s">
        <v>27</v>
      </c>
      <c r="B36" s="219">
        <v>482.80637308386059</v>
      </c>
      <c r="C36" s="209">
        <v>1.1209864092883077</v>
      </c>
      <c r="D36" s="210">
        <v>480.64152753041083</v>
      </c>
      <c r="E36" s="211">
        <v>1.2088400292958061</v>
      </c>
      <c r="F36" s="260">
        <v>20.805621916898652</v>
      </c>
      <c r="G36" s="220">
        <v>1.0227620717381611</v>
      </c>
      <c r="H36" s="1090">
        <v>41.340539878715667</v>
      </c>
      <c r="I36" s="220">
        <v>1.1009672824660119</v>
      </c>
      <c r="J36" s="214">
        <v>425.15265765574361</v>
      </c>
      <c r="K36" s="209">
        <v>2.7212487221807713</v>
      </c>
      <c r="L36" s="210">
        <v>463.49706381239514</v>
      </c>
      <c r="M36" s="211">
        <v>2.7529295941065861</v>
      </c>
      <c r="N36" s="210">
        <v>495.72493724856542</v>
      </c>
      <c r="O36" s="211">
        <v>2.9452736145073768</v>
      </c>
      <c r="P36" s="214">
        <v>550.54548890556703</v>
      </c>
      <c r="Q36" s="215">
        <v>2.5611292977693023</v>
      </c>
      <c r="R36" s="1093">
        <v>125.39283124982349</v>
      </c>
      <c r="S36" s="216">
        <v>3.7401849487494334</v>
      </c>
      <c r="U36" s="217"/>
      <c r="V36" s="217"/>
    </row>
    <row r="37" spans="1:23">
      <c r="A37" s="207" t="s">
        <v>47</v>
      </c>
      <c r="B37" s="219">
        <v>415.70988331756956</v>
      </c>
      <c r="C37" s="209">
        <v>2.1304906095828793</v>
      </c>
      <c r="D37" s="210">
        <v>439.63117994814087</v>
      </c>
      <c r="E37" s="211">
        <v>2.4023628402268855</v>
      </c>
      <c r="F37" s="260">
        <v>10.940160380140417</v>
      </c>
      <c r="G37" s="220">
        <v>1.2895631122189573</v>
      </c>
      <c r="H37" s="1090">
        <v>19.405623949287214</v>
      </c>
      <c r="I37" s="220">
        <v>1.1454383267610557</v>
      </c>
      <c r="J37" s="214">
        <v>386.21273749720802</v>
      </c>
      <c r="K37" s="209">
        <v>3.1859476719070123</v>
      </c>
      <c r="L37" s="210">
        <v>407.62188909557756</v>
      </c>
      <c r="M37" s="211">
        <v>2.7687936847714751</v>
      </c>
      <c r="N37" s="210">
        <v>423.25554797671759</v>
      </c>
      <c r="O37" s="211">
        <v>3.0933243366324592</v>
      </c>
      <c r="P37" s="214">
        <v>446.44472936622554</v>
      </c>
      <c r="Q37" s="215">
        <v>3.2584786915935329</v>
      </c>
      <c r="R37" s="1093">
        <v>60.231991869017477</v>
      </c>
      <c r="S37" s="216">
        <v>4.1869271681042024</v>
      </c>
    </row>
    <row r="38" spans="1:23">
      <c r="A38" s="218" t="s">
        <v>30</v>
      </c>
      <c r="B38" s="219">
        <v>508.57480609219994</v>
      </c>
      <c r="C38" s="209">
        <v>2.2573959097666858</v>
      </c>
      <c r="D38" s="210">
        <v>501.67919034825474</v>
      </c>
      <c r="E38" s="211">
        <v>2.2037199798979787</v>
      </c>
      <c r="F38" s="260">
        <v>12.524511927583056</v>
      </c>
      <c r="G38" s="220">
        <v>1.3395437499117373</v>
      </c>
      <c r="H38" s="1090">
        <v>46.841006117672116</v>
      </c>
      <c r="I38" s="220">
        <v>2.6225596297893303</v>
      </c>
      <c r="J38" s="214">
        <v>464.71793595023013</v>
      </c>
      <c r="K38" s="209">
        <v>3.8837328196935998</v>
      </c>
      <c r="L38" s="210">
        <v>494.37564417414382</v>
      </c>
      <c r="M38" s="211">
        <v>4.0119594774235905</v>
      </c>
      <c r="N38" s="210">
        <v>518.58736520448599</v>
      </c>
      <c r="O38" s="211">
        <v>3.236751918712153</v>
      </c>
      <c r="P38" s="214">
        <v>559.23484013940492</v>
      </c>
      <c r="Q38" s="215">
        <v>3.7839740358147815</v>
      </c>
      <c r="R38" s="1093">
        <v>94.516904189174795</v>
      </c>
      <c r="S38" s="216">
        <v>5.7129779620285603</v>
      </c>
    </row>
    <row r="39" spans="1:23">
      <c r="A39" s="218" t="s">
        <v>48</v>
      </c>
      <c r="B39" s="219">
        <v>513.3035121799054</v>
      </c>
      <c r="C39" s="209">
        <v>2.3842484086433284</v>
      </c>
      <c r="D39" s="210">
        <v>508.33973152905241</v>
      </c>
      <c r="E39" s="211">
        <v>2.1224154550171508</v>
      </c>
      <c r="F39" s="260">
        <v>13.641552870220982</v>
      </c>
      <c r="G39" s="220">
        <v>1.245671024711257</v>
      </c>
      <c r="H39" s="1090">
        <v>48.707234793379591</v>
      </c>
      <c r="I39" s="220">
        <v>2.5633033881263381</v>
      </c>
      <c r="J39" s="214">
        <v>463.49669096436338</v>
      </c>
      <c r="K39" s="209">
        <v>3.8390023556819362</v>
      </c>
      <c r="L39" s="210">
        <v>504.07291039951781</v>
      </c>
      <c r="M39" s="211">
        <v>4.4758503497356932</v>
      </c>
      <c r="N39" s="210">
        <v>533.44110318105311</v>
      </c>
      <c r="O39" s="211">
        <v>3.5694972106059586</v>
      </c>
      <c r="P39" s="214">
        <v>564.57445367773062</v>
      </c>
      <c r="Q39" s="215">
        <v>3.6980483078982251</v>
      </c>
      <c r="R39" s="1093">
        <v>101.07776271336735</v>
      </c>
      <c r="S39" s="216">
        <v>5.5903217079644758</v>
      </c>
    </row>
    <row r="40" spans="1:23">
      <c r="A40" s="207" t="s">
        <v>49</v>
      </c>
      <c r="B40" s="219">
        <v>498.48110941919532</v>
      </c>
      <c r="C40" s="209">
        <v>2.2623854402612515</v>
      </c>
      <c r="D40" s="210">
        <v>481.94200606203367</v>
      </c>
      <c r="E40" s="211">
        <v>1.8353857926534141</v>
      </c>
      <c r="F40" s="260">
        <v>8.2032603554933061</v>
      </c>
      <c r="G40" s="220">
        <v>0.90551141120419743</v>
      </c>
      <c r="H40" s="1090">
        <v>37.476047257320708</v>
      </c>
      <c r="I40" s="220">
        <v>2.2230193040582575</v>
      </c>
      <c r="J40" s="214">
        <v>463.49222552001538</v>
      </c>
      <c r="K40" s="209">
        <v>3.1146913958878386</v>
      </c>
      <c r="L40" s="210">
        <v>488.78741085303159</v>
      </c>
      <c r="M40" s="211">
        <v>3.3371405350295191</v>
      </c>
      <c r="N40" s="210">
        <v>512.32212276833127</v>
      </c>
      <c r="O40" s="211">
        <v>3.7653034080043879</v>
      </c>
      <c r="P40" s="214">
        <v>535.30074712972657</v>
      </c>
      <c r="Q40" s="215">
        <v>3.4320528266511543</v>
      </c>
      <c r="R40" s="1093">
        <v>71.808521609711221</v>
      </c>
      <c r="S40" s="216">
        <v>4.0849516404078816</v>
      </c>
      <c r="U40" s="217"/>
      <c r="V40" s="217"/>
    </row>
    <row r="41" spans="1:23">
      <c r="A41" s="207" t="s">
        <v>32</v>
      </c>
      <c r="B41" s="219">
        <v>501.43533190449136</v>
      </c>
      <c r="C41" s="209">
        <v>2.5074519968194897</v>
      </c>
      <c r="D41" s="210">
        <v>517.9230114419197</v>
      </c>
      <c r="E41" s="211">
        <v>2.3376786730061356</v>
      </c>
      <c r="F41" s="260">
        <v>13.363799171213648</v>
      </c>
      <c r="G41" s="220">
        <v>1.2897645281789916</v>
      </c>
      <c r="H41" s="1090">
        <v>40.063356522439122</v>
      </c>
      <c r="I41" s="220">
        <v>2.0456509740525042</v>
      </c>
      <c r="J41" s="214">
        <v>463.06470730990191</v>
      </c>
      <c r="K41" s="209">
        <v>3.5542930590234101</v>
      </c>
      <c r="L41" s="210">
        <v>488.2112975768448</v>
      </c>
      <c r="M41" s="211">
        <v>3.5806096732990458</v>
      </c>
      <c r="N41" s="210">
        <v>508.20272142569621</v>
      </c>
      <c r="O41" s="211">
        <v>4.4767639908261021</v>
      </c>
      <c r="P41" s="214">
        <v>549.24326751155411</v>
      </c>
      <c r="Q41" s="215">
        <v>3.8497436394213351</v>
      </c>
      <c r="R41" s="1093">
        <v>86.178560201652147</v>
      </c>
      <c r="S41" s="216">
        <v>4.764289195623495</v>
      </c>
      <c r="U41" s="217"/>
      <c r="V41" s="217"/>
    </row>
    <row r="42" spans="1:23">
      <c r="A42" s="218" t="s">
        <v>50</v>
      </c>
      <c r="B42" s="219">
        <v>501.10006086625708</v>
      </c>
      <c r="C42" s="209">
        <v>2.430821145557823</v>
      </c>
      <c r="D42" s="210">
        <v>513.56888734025813</v>
      </c>
      <c r="E42" s="211">
        <v>2.1276670369184258</v>
      </c>
      <c r="F42" s="260">
        <v>14.907517870726588</v>
      </c>
      <c r="G42" s="220">
        <v>1.3633363585080329</v>
      </c>
      <c r="H42" s="1090">
        <v>30.835211540059785</v>
      </c>
      <c r="I42" s="220">
        <v>1.5204542904468208</v>
      </c>
      <c r="J42" s="214">
        <v>459.46204286173355</v>
      </c>
      <c r="K42" s="209">
        <v>3.6395866542662643</v>
      </c>
      <c r="L42" s="210">
        <v>487.24621683214411</v>
      </c>
      <c r="M42" s="211">
        <v>3.4158177246965482</v>
      </c>
      <c r="N42" s="210">
        <v>503.68034299672786</v>
      </c>
      <c r="O42" s="211">
        <v>4.148340633553663</v>
      </c>
      <c r="P42" s="214">
        <v>555.93610454614748</v>
      </c>
      <c r="Q42" s="215">
        <v>3.7133111626282793</v>
      </c>
      <c r="R42" s="1093">
        <v>96.474061684413968</v>
      </c>
      <c r="S42" s="216">
        <v>5.0260537128953935</v>
      </c>
    </row>
    <row r="43" spans="1:23" s="1061" customFormat="1">
      <c r="A43" s="1062" t="s">
        <v>51</v>
      </c>
      <c r="B43" s="1063">
        <v>460.77485550976508</v>
      </c>
      <c r="C43" s="1064">
        <v>2.5936772273368036</v>
      </c>
      <c r="D43" s="1065">
        <v>466.51107660348976</v>
      </c>
      <c r="E43" s="1066">
        <v>2.3171790475994865</v>
      </c>
      <c r="F43" s="1067">
        <v>15.97211025955138</v>
      </c>
      <c r="G43" s="1068">
        <v>1.4163807958460541</v>
      </c>
      <c r="H43" s="1090">
        <v>41.492512787915089</v>
      </c>
      <c r="I43" s="1068">
        <v>2.3427617911087641</v>
      </c>
      <c r="J43" s="1069">
        <v>412.53240641220549</v>
      </c>
      <c r="K43" s="1064">
        <v>4.9799729947466504</v>
      </c>
      <c r="L43" s="1065">
        <v>452.26610279283108</v>
      </c>
      <c r="M43" s="1066">
        <v>3.1265680657202664</v>
      </c>
      <c r="N43" s="1065">
        <v>470.07268370890489</v>
      </c>
      <c r="O43" s="1066">
        <v>3.3625440058523575</v>
      </c>
      <c r="P43" s="1069">
        <v>513.2618645516103</v>
      </c>
      <c r="Q43" s="1070">
        <v>4.2830216940913282</v>
      </c>
      <c r="R43" s="1093">
        <v>100.72945813940485</v>
      </c>
      <c r="S43" s="1071">
        <v>6.3128038521851444</v>
      </c>
    </row>
    <row r="44" spans="1:23">
      <c r="A44" s="218" t="s">
        <v>34</v>
      </c>
      <c r="B44" s="219">
        <v>512.86357797346125</v>
      </c>
      <c r="C44" s="209">
        <v>1.3243675171932392</v>
      </c>
      <c r="D44" s="210">
        <v>512.20171568941566</v>
      </c>
      <c r="E44" s="211">
        <v>1.2730647554510157</v>
      </c>
      <c r="F44" s="260">
        <v>13.486191449031674</v>
      </c>
      <c r="G44" s="220">
        <v>0.926126370400294</v>
      </c>
      <c r="H44" s="1090">
        <v>42.664057218007294</v>
      </c>
      <c r="I44" s="220">
        <v>1.5455010070067918</v>
      </c>
      <c r="J44" s="214">
        <v>471.28962573087813</v>
      </c>
      <c r="K44" s="209">
        <v>2.9116731609662634</v>
      </c>
      <c r="L44" s="210">
        <v>496.33788153025665</v>
      </c>
      <c r="M44" s="211">
        <v>3.213843590693489</v>
      </c>
      <c r="N44" s="210">
        <v>527.0622118425897</v>
      </c>
      <c r="O44" s="211">
        <v>2.8129399711623582</v>
      </c>
      <c r="P44" s="214">
        <v>559.51073104954276</v>
      </c>
      <c r="Q44" s="215">
        <v>2.5465546977660729</v>
      </c>
      <c r="R44" s="1094">
        <v>88.221105318664797</v>
      </c>
      <c r="S44" s="216">
        <v>3.8263222658807359</v>
      </c>
    </row>
    <row r="45" spans="1:23">
      <c r="A45" s="207" t="s">
        <v>21</v>
      </c>
      <c r="B45" s="219">
        <v>492.78613621721502</v>
      </c>
      <c r="C45" s="209">
        <v>2.0654739074996846</v>
      </c>
      <c r="D45" s="210">
        <v>507.05396679354317</v>
      </c>
      <c r="E45" s="211">
        <v>1.7676131088589306</v>
      </c>
      <c r="F45" s="260">
        <v>13.380223226058593</v>
      </c>
      <c r="G45" s="220">
        <v>1.0800415564749279</v>
      </c>
      <c r="H45" s="1090">
        <v>26.941043538051293</v>
      </c>
      <c r="I45" s="220">
        <v>1.1329662851955802</v>
      </c>
      <c r="J45" s="214">
        <v>454.28220224215795</v>
      </c>
      <c r="K45" s="209">
        <v>3.0673880522412564</v>
      </c>
      <c r="L45" s="210">
        <v>479.92120336634844</v>
      </c>
      <c r="M45" s="211">
        <v>2.7478129164525349</v>
      </c>
      <c r="N45" s="210">
        <v>502.66060729607437</v>
      </c>
      <c r="O45" s="211">
        <v>3.4010704719637834</v>
      </c>
      <c r="P45" s="214">
        <v>536.28449398096313</v>
      </c>
      <c r="Q45" s="215">
        <v>3.1011862307907259</v>
      </c>
      <c r="R45" s="1093">
        <v>82.002291738805098</v>
      </c>
      <c r="S45" s="216">
        <v>4.0246302864366905</v>
      </c>
      <c r="T45" s="223"/>
      <c r="U45" s="223"/>
      <c r="V45" s="223"/>
      <c r="W45" s="223"/>
    </row>
    <row r="46" spans="1:23">
      <c r="A46" s="218" t="s">
        <v>37</v>
      </c>
      <c r="B46" s="219">
        <v>493.42235622478114</v>
      </c>
      <c r="C46" s="209">
        <v>3.6007207171728175</v>
      </c>
      <c r="D46" s="210">
        <v>481.17150975078857</v>
      </c>
      <c r="E46" s="211">
        <v>2.5835712193965805</v>
      </c>
      <c r="F46" s="260">
        <v>12.248475643712645</v>
      </c>
      <c r="G46" s="220">
        <v>1.1253372019049919</v>
      </c>
      <c r="H46" s="1090">
        <v>43.56259181793672</v>
      </c>
      <c r="I46" s="220">
        <v>2.1795678739406781</v>
      </c>
      <c r="J46" s="214">
        <v>449.51670046868026</v>
      </c>
      <c r="K46" s="209">
        <v>3.0967881293871926</v>
      </c>
      <c r="L46" s="210">
        <v>477.61250420470037</v>
      </c>
      <c r="M46" s="211">
        <v>4.2826168220690199</v>
      </c>
      <c r="N46" s="210">
        <v>512.75737758165212</v>
      </c>
      <c r="O46" s="211">
        <v>4.602443040436671</v>
      </c>
      <c r="P46" s="214">
        <v>543.10044619421831</v>
      </c>
      <c r="Q46" s="215">
        <v>5.4475581404215765</v>
      </c>
      <c r="R46" s="1093">
        <v>93.583745725537995</v>
      </c>
      <c r="S46" s="216">
        <v>4.9719987527640539</v>
      </c>
      <c r="U46" s="217"/>
      <c r="V46" s="217"/>
    </row>
    <row r="47" spans="1:23">
      <c r="A47" s="207" t="s">
        <v>52</v>
      </c>
      <c r="B47" s="219">
        <v>505.50581540018243</v>
      </c>
      <c r="C47" s="209">
        <v>2.9002722302682473</v>
      </c>
      <c r="D47" s="210">
        <v>500.23214851605735</v>
      </c>
      <c r="E47" s="211">
        <v>2.5272914885006652</v>
      </c>
      <c r="F47" s="260">
        <v>15.60900518987593</v>
      </c>
      <c r="G47" s="220">
        <v>1.2123769205211603</v>
      </c>
      <c r="H47" s="1090">
        <v>42.812851332061996</v>
      </c>
      <c r="I47" s="220">
        <v>1.9345288576773676</v>
      </c>
      <c r="J47" s="214">
        <v>455.09330694718051</v>
      </c>
      <c r="K47" s="209">
        <v>3.9383632384201044</v>
      </c>
      <c r="L47" s="210">
        <v>495.80576368342236</v>
      </c>
      <c r="M47" s="211">
        <v>3.8901784891240068</v>
      </c>
      <c r="N47" s="210">
        <v>513.47886726509489</v>
      </c>
      <c r="O47" s="211">
        <v>4.4095718464845888</v>
      </c>
      <c r="P47" s="214">
        <v>561.11722059524755</v>
      </c>
      <c r="Q47" s="215">
        <v>3.9469707978530355</v>
      </c>
      <c r="R47" s="1093">
        <v>106.02391364806715</v>
      </c>
      <c r="S47" s="216">
        <v>5.0073434098318881</v>
      </c>
    </row>
    <row r="48" spans="1:23">
      <c r="A48" s="218" t="s">
        <v>53</v>
      </c>
      <c r="B48" s="219">
        <v>425.48950953326022</v>
      </c>
      <c r="C48" s="209">
        <v>3.9339008643121534</v>
      </c>
      <c r="D48" s="210">
        <v>454.83711034224655</v>
      </c>
      <c r="E48" s="211">
        <v>4.799695242070575</v>
      </c>
      <c r="F48" s="260">
        <v>9.0404932653805332</v>
      </c>
      <c r="G48" s="220">
        <v>1.854698924106708</v>
      </c>
      <c r="H48" s="1090">
        <v>20.350837319261156</v>
      </c>
      <c r="I48" s="220">
        <v>2.1401280178417261</v>
      </c>
      <c r="J48" s="214">
        <v>400.41109306003796</v>
      </c>
      <c r="K48" s="209">
        <v>5.0224163549616714</v>
      </c>
      <c r="L48" s="210">
        <v>416.03370943930378</v>
      </c>
      <c r="M48" s="211">
        <v>4.3196942937291336</v>
      </c>
      <c r="N48" s="210">
        <v>427.71314242994117</v>
      </c>
      <c r="O48" s="211">
        <v>4.4822259524007171</v>
      </c>
      <c r="P48" s="214">
        <v>458.98843924836558</v>
      </c>
      <c r="Q48" s="215">
        <v>7.1403925138269715</v>
      </c>
      <c r="R48" s="1093">
        <v>58.577346188327716</v>
      </c>
      <c r="S48" s="216">
        <v>7.9473570276220808</v>
      </c>
    </row>
    <row r="49" spans="1:23">
      <c r="A49" s="218" t="s">
        <v>54</v>
      </c>
      <c r="B49" s="219">
        <v>509.22150412581487</v>
      </c>
      <c r="C49" s="209">
        <v>2.5643961815781018</v>
      </c>
      <c r="D49" s="210">
        <v>503.72920465412136</v>
      </c>
      <c r="E49" s="211">
        <v>1.9924699983848306</v>
      </c>
      <c r="F49" s="260">
        <v>10.534972332555759</v>
      </c>
      <c r="G49" s="220">
        <v>0.97322553589045679</v>
      </c>
      <c r="H49" s="1090">
        <v>37.45404933348842</v>
      </c>
      <c r="I49" s="220">
        <v>1.8837679297667791</v>
      </c>
      <c r="J49" s="214">
        <v>473.35133402839006</v>
      </c>
      <c r="K49" s="209">
        <v>3.0891355179658193</v>
      </c>
      <c r="L49" s="210">
        <v>490.31131946900808</v>
      </c>
      <c r="M49" s="211">
        <v>3.7936415912529262</v>
      </c>
      <c r="N49" s="210">
        <v>525.26704491815417</v>
      </c>
      <c r="O49" s="211">
        <v>4.1432389138439252</v>
      </c>
      <c r="P49" s="214">
        <v>557.46717037827318</v>
      </c>
      <c r="Q49" s="215">
        <v>3.7957140827672355</v>
      </c>
      <c r="R49" s="1093">
        <v>84.115836349883196</v>
      </c>
      <c r="S49" s="216">
        <v>4.3857651750705129</v>
      </c>
    </row>
    <row r="50" spans="1:23">
      <c r="A50" s="218" t="s">
        <v>55</v>
      </c>
      <c r="B50" s="219">
        <v>496.24243430963719</v>
      </c>
      <c r="C50" s="209">
        <v>3.1812007654828256</v>
      </c>
      <c r="D50" s="210">
        <v>493.88771607432813</v>
      </c>
      <c r="E50" s="211">
        <v>2.5353641347844289</v>
      </c>
      <c r="F50" s="260">
        <v>11.431935476617461</v>
      </c>
      <c r="G50" s="220">
        <v>1.1294618320612122</v>
      </c>
      <c r="H50" s="1090">
        <v>33.168364923791124</v>
      </c>
      <c r="I50" s="220">
        <v>1.7737604685754875</v>
      </c>
      <c r="J50" s="214">
        <v>456.61393788665396</v>
      </c>
      <c r="K50" s="209">
        <v>4.0893192424282763</v>
      </c>
      <c r="L50" s="210">
        <v>478.48625735740853</v>
      </c>
      <c r="M50" s="211">
        <v>3.8915245379032184</v>
      </c>
      <c r="N50" s="210">
        <v>507.82283862949055</v>
      </c>
      <c r="O50" s="211">
        <v>5.6281149613355943</v>
      </c>
      <c r="P50" s="214">
        <v>546.12009495979976</v>
      </c>
      <c r="Q50" s="215">
        <v>3.9925854218432066</v>
      </c>
      <c r="R50" s="1093">
        <v>89.506157073145687</v>
      </c>
      <c r="S50" s="216">
        <v>5.6081553772595338</v>
      </c>
      <c r="U50" s="217"/>
      <c r="V50" s="217"/>
    </row>
    <row r="51" spans="1:23">
      <c r="A51" s="356" t="s">
        <v>217</v>
      </c>
      <c r="B51" s="357">
        <v>493.20171299616851</v>
      </c>
      <c r="C51" s="358">
        <v>0.42863562330209581</v>
      </c>
      <c r="D51" s="359">
        <v>494.25672074281073</v>
      </c>
      <c r="E51" s="360">
        <v>0.38744379179620558</v>
      </c>
      <c r="F51" s="361">
        <v>12.94659922700875</v>
      </c>
      <c r="G51" s="362">
        <v>0.1983898741370437</v>
      </c>
      <c r="H51" s="1091">
        <v>38.367814455719511</v>
      </c>
      <c r="I51" s="362">
        <v>0.32750931864571581</v>
      </c>
      <c r="J51" s="363">
        <v>451.96303320112838</v>
      </c>
      <c r="K51" s="358">
        <v>0.62266464792325626</v>
      </c>
      <c r="L51" s="359">
        <v>480.81634124023441</v>
      </c>
      <c r="M51" s="360">
        <v>0.60717324637645553</v>
      </c>
      <c r="N51" s="359">
        <v>504.93936206514252</v>
      </c>
      <c r="O51" s="360">
        <v>0.64913952462398239</v>
      </c>
      <c r="P51" s="363">
        <v>539.95737132903503</v>
      </c>
      <c r="Q51" s="364">
        <v>0.63992316240939517</v>
      </c>
      <c r="R51" s="1095">
        <v>87.994338127906616</v>
      </c>
      <c r="S51" s="365">
        <v>0.8345511925942154</v>
      </c>
      <c r="U51" s="217"/>
      <c r="V51" s="217"/>
      <c r="W51" s="224"/>
    </row>
    <row r="52" spans="1:23" ht="16.5">
      <c r="A52" s="94" t="s">
        <v>58</v>
      </c>
      <c r="B52" s="219"/>
      <c r="C52" s="209"/>
      <c r="D52" s="210"/>
      <c r="E52" s="211"/>
      <c r="F52" s="337">
        <f>AVERAGE(F16:F50)</f>
        <v>12.946599227008747</v>
      </c>
      <c r="G52" s="337"/>
      <c r="H52" s="337">
        <f>AVERAGE(H16:H50)</f>
        <v>38.367814455719511</v>
      </c>
      <c r="I52" s="220"/>
      <c r="J52" s="214"/>
      <c r="K52" s="209"/>
      <c r="L52" s="210"/>
      <c r="M52" s="211"/>
      <c r="N52" s="210"/>
      <c r="O52" s="211"/>
      <c r="P52" s="214"/>
      <c r="Q52" s="215"/>
      <c r="R52" s="337">
        <f>AVERAGE(R16:R50)</f>
        <v>87.994338127906616</v>
      </c>
      <c r="S52" s="216"/>
      <c r="U52" s="217"/>
      <c r="V52" s="217"/>
      <c r="W52" s="224"/>
    </row>
    <row r="53" spans="1:23" ht="16.5">
      <c r="A53" s="94" t="s">
        <v>718</v>
      </c>
      <c r="B53" s="219"/>
      <c r="C53" s="209"/>
      <c r="D53" s="210"/>
      <c r="E53" s="211"/>
      <c r="F53" s="334">
        <f>STDEV(F15:F50)</f>
        <v>3.9835463258515014</v>
      </c>
      <c r="G53" s="334"/>
      <c r="H53" s="334">
        <f>STDEV(H15:H50)</f>
        <v>8.5363574882655779</v>
      </c>
      <c r="I53" s="220"/>
      <c r="J53" s="214"/>
      <c r="K53" s="209"/>
      <c r="L53" s="210"/>
      <c r="M53" s="211"/>
      <c r="N53" s="210"/>
      <c r="O53" s="211"/>
      <c r="P53" s="214"/>
      <c r="Q53" s="215"/>
      <c r="R53" s="334">
        <f>STDEV(R15:R50)</f>
        <v>17.502213738022139</v>
      </c>
      <c r="S53" s="216"/>
      <c r="U53" s="217"/>
      <c r="V53" s="217"/>
      <c r="W53" s="224"/>
    </row>
    <row r="54" spans="1:23" ht="16.5">
      <c r="A54" s="305" t="s">
        <v>719</v>
      </c>
      <c r="B54" s="219"/>
      <c r="C54" s="209"/>
      <c r="D54" s="210"/>
      <c r="E54" s="211"/>
      <c r="F54" s="335">
        <f>-(F43-F52)/F53</f>
        <v>-0.75950190736037604</v>
      </c>
      <c r="G54" s="335"/>
      <c r="H54" s="335">
        <f>-(H43-H52)/H53</f>
        <v>-0.36604586165597153</v>
      </c>
      <c r="I54" s="220"/>
      <c r="J54" s="214"/>
      <c r="K54" s="209"/>
      <c r="L54" s="210"/>
      <c r="M54" s="211"/>
      <c r="N54" s="210"/>
      <c r="O54" s="211"/>
      <c r="P54" s="214"/>
      <c r="Q54" s="215"/>
      <c r="R54" s="335">
        <f>-(R43-R52)/R53</f>
        <v>-0.72762909893119543</v>
      </c>
      <c r="S54" s="216"/>
      <c r="U54" s="217"/>
      <c r="V54" s="217"/>
      <c r="W54" s="224"/>
    </row>
    <row r="55" spans="1:23">
      <c r="A55" s="218"/>
      <c r="B55" s="219"/>
      <c r="C55" s="209"/>
      <c r="D55" s="210"/>
      <c r="E55" s="211"/>
      <c r="F55" s="212"/>
      <c r="G55" s="220"/>
      <c r="H55" s="221"/>
      <c r="I55" s="220"/>
      <c r="J55" s="214"/>
      <c r="K55" s="209"/>
      <c r="L55" s="210"/>
      <c r="M55" s="211"/>
      <c r="N55" s="210"/>
      <c r="O55" s="211"/>
      <c r="P55" s="214"/>
      <c r="Q55" s="215"/>
      <c r="R55" s="214"/>
      <c r="S55" s="216"/>
      <c r="U55" s="217"/>
      <c r="V55" s="217"/>
      <c r="W55" s="224"/>
    </row>
    <row r="56" spans="1:23">
      <c r="A56" s="225" t="s">
        <v>674</v>
      </c>
      <c r="B56" s="219"/>
      <c r="C56" s="209"/>
      <c r="D56" s="210"/>
      <c r="E56" s="211"/>
      <c r="F56" s="212"/>
      <c r="G56" s="220"/>
      <c r="H56" s="221"/>
      <c r="I56" s="220"/>
      <c r="J56" s="214"/>
      <c r="K56" s="209"/>
      <c r="L56" s="210"/>
      <c r="M56" s="211"/>
      <c r="N56" s="210"/>
      <c r="O56" s="211"/>
      <c r="P56" s="214"/>
      <c r="Q56" s="215"/>
      <c r="R56" s="214"/>
      <c r="S56" s="216"/>
      <c r="U56" s="217"/>
      <c r="V56" s="217"/>
      <c r="W56" s="224"/>
    </row>
    <row r="57" spans="1:23">
      <c r="A57" s="218" t="s">
        <v>59</v>
      </c>
      <c r="B57" s="219">
        <v>427.22498305912961</v>
      </c>
      <c r="C57" s="209">
        <v>3.2777923425044384</v>
      </c>
      <c r="D57" s="210" t="s">
        <v>74</v>
      </c>
      <c r="E57" s="211" t="s">
        <v>74</v>
      </c>
      <c r="F57" s="212" t="s">
        <v>74</v>
      </c>
      <c r="G57" s="220" t="s">
        <v>74</v>
      </c>
      <c r="H57" s="221" t="s">
        <v>74</v>
      </c>
      <c r="I57" s="220" t="s">
        <v>74</v>
      </c>
      <c r="J57" s="214" t="s">
        <v>74</v>
      </c>
      <c r="K57" s="209" t="s">
        <v>74</v>
      </c>
      <c r="L57" s="210" t="s">
        <v>74</v>
      </c>
      <c r="M57" s="211" t="s">
        <v>74</v>
      </c>
      <c r="N57" s="210" t="s">
        <v>74</v>
      </c>
      <c r="O57" s="211" t="s">
        <v>74</v>
      </c>
      <c r="P57" s="214" t="s">
        <v>74</v>
      </c>
      <c r="Q57" s="215" t="s">
        <v>74</v>
      </c>
      <c r="R57" s="214" t="s">
        <v>74</v>
      </c>
      <c r="S57" s="216" t="s">
        <v>74</v>
      </c>
    </row>
    <row r="58" spans="1:23">
      <c r="A58" s="207" t="s">
        <v>675</v>
      </c>
      <c r="B58" s="219">
        <v>375.74510195446885</v>
      </c>
      <c r="C58" s="209">
        <v>2.6423805517158336</v>
      </c>
      <c r="D58" s="210">
        <v>386.51675305463777</v>
      </c>
      <c r="E58" s="211">
        <v>4.7761422242919114</v>
      </c>
      <c r="F58" s="212">
        <v>1.4432705988999761</v>
      </c>
      <c r="G58" s="220">
        <v>0.770760907251128</v>
      </c>
      <c r="H58" s="221">
        <v>8.0550226352985348</v>
      </c>
      <c r="I58" s="220">
        <v>2.2873891835469302</v>
      </c>
      <c r="J58" s="214">
        <v>369.08888978319584</v>
      </c>
      <c r="K58" s="209">
        <v>2.9461174098038763</v>
      </c>
      <c r="L58" s="210">
        <v>370.01464641842085</v>
      </c>
      <c r="M58" s="211">
        <v>3.124439399745282</v>
      </c>
      <c r="N58" s="210">
        <v>374.4624390794275</v>
      </c>
      <c r="O58" s="211">
        <v>3.1612169565288419</v>
      </c>
      <c r="P58" s="214">
        <v>391.24253528093624</v>
      </c>
      <c r="Q58" s="215">
        <v>6.2393496908408599</v>
      </c>
      <c r="R58" s="214">
        <v>22.153645497740502</v>
      </c>
      <c r="S58" s="216">
        <v>6.9141479216522246</v>
      </c>
    </row>
    <row r="59" spans="1:23">
      <c r="A59" s="218" t="s">
        <v>60</v>
      </c>
      <c r="B59" s="219">
        <v>400.68210274807643</v>
      </c>
      <c r="C59" s="209">
        <v>2.2968375918607591</v>
      </c>
      <c r="D59" s="210">
        <v>428.26375581839307</v>
      </c>
      <c r="E59" s="211">
        <v>2.9546586786203179</v>
      </c>
      <c r="F59" s="212">
        <v>12.493425266219596</v>
      </c>
      <c r="G59" s="220">
        <v>1.3130459187049728</v>
      </c>
      <c r="H59" s="221">
        <v>27.343024234309429</v>
      </c>
      <c r="I59" s="220">
        <v>1.5560954083145686</v>
      </c>
      <c r="J59" s="214">
        <v>367.78973506479946</v>
      </c>
      <c r="K59" s="209">
        <v>2.4694858986718735</v>
      </c>
      <c r="L59" s="210">
        <v>389.53477363284071</v>
      </c>
      <c r="M59" s="211">
        <v>2.2121425156358727</v>
      </c>
      <c r="N59" s="210">
        <v>401.27087228949722</v>
      </c>
      <c r="O59" s="211">
        <v>3.0384363439256905</v>
      </c>
      <c r="P59" s="214">
        <v>449.75316581303332</v>
      </c>
      <c r="Q59" s="215">
        <v>5.0631413408540462</v>
      </c>
      <c r="R59" s="214">
        <v>81.963430748233918</v>
      </c>
      <c r="S59" s="216">
        <v>5.4166450058747877</v>
      </c>
    </row>
    <row r="60" spans="1:23">
      <c r="A60" s="218" t="s">
        <v>676</v>
      </c>
      <c r="B60" s="219">
        <v>517.77928127313987</v>
      </c>
      <c r="C60" s="209">
        <v>4.6367182884709761</v>
      </c>
      <c r="D60" s="210">
        <v>561.16775372067866</v>
      </c>
      <c r="E60" s="211">
        <v>4.646267851989716</v>
      </c>
      <c r="F60" s="212">
        <v>18.484186499446039</v>
      </c>
      <c r="G60" s="220">
        <v>2.3600185256285147</v>
      </c>
      <c r="H60" s="221">
        <v>40.365328478521263</v>
      </c>
      <c r="I60" s="220">
        <v>2.4926903407146987</v>
      </c>
      <c r="J60" s="214">
        <v>459.85897372573527</v>
      </c>
      <c r="K60" s="209">
        <v>5.8890168705934194</v>
      </c>
      <c r="L60" s="210">
        <v>505.53144926010384</v>
      </c>
      <c r="M60" s="211">
        <v>5.3024125098048156</v>
      </c>
      <c r="N60" s="210">
        <v>527.80649762051826</v>
      </c>
      <c r="O60" s="211">
        <v>5.1881850583183118</v>
      </c>
      <c r="P60" s="214">
        <v>578.11910533790149</v>
      </c>
      <c r="Q60" s="215">
        <v>8.5493477450217199</v>
      </c>
      <c r="R60" s="214">
        <v>118.26013161216616</v>
      </c>
      <c r="S60" s="216">
        <v>9.7416334997518366</v>
      </c>
      <c r="U60" s="217"/>
    </row>
    <row r="61" spans="1:23">
      <c r="A61" s="218" t="s">
        <v>16</v>
      </c>
      <c r="B61" s="219">
        <v>445.77195679583639</v>
      </c>
      <c r="C61" s="209">
        <v>4.3502227043837305</v>
      </c>
      <c r="D61" s="210">
        <v>450.47955562146245</v>
      </c>
      <c r="E61" s="211">
        <v>3.5322121097473183</v>
      </c>
      <c r="F61" s="212">
        <v>16.373507134991051</v>
      </c>
      <c r="G61" s="220">
        <v>1.4500310730244617</v>
      </c>
      <c r="H61" s="221">
        <v>41.117567603252859</v>
      </c>
      <c r="I61" s="220">
        <v>2.2620297360731394</v>
      </c>
      <c r="J61" s="214">
        <v>395.11640753087482</v>
      </c>
      <c r="K61" s="209">
        <v>6.0238752284034387</v>
      </c>
      <c r="L61" s="210">
        <v>427.93200129534637</v>
      </c>
      <c r="M61" s="211">
        <v>5.1498454380777741</v>
      </c>
      <c r="N61" s="210">
        <v>463.71955657029162</v>
      </c>
      <c r="O61" s="211">
        <v>5.6458900009958271</v>
      </c>
      <c r="P61" s="214">
        <v>501.99588854245098</v>
      </c>
      <c r="Q61" s="215">
        <v>4.8899062296944811</v>
      </c>
      <c r="R61" s="214">
        <v>106.87948101157609</v>
      </c>
      <c r="S61" s="216">
        <v>6.637162875749441</v>
      </c>
      <c r="U61" s="217"/>
      <c r="V61" s="217"/>
    </row>
    <row r="62" spans="1:23">
      <c r="A62" s="218" t="s">
        <v>677</v>
      </c>
      <c r="B62" s="219">
        <v>475.1865978922587</v>
      </c>
      <c r="C62" s="209">
        <v>6.2805516586260755</v>
      </c>
      <c r="D62" s="210">
        <v>474.67372765576783</v>
      </c>
      <c r="E62" s="211">
        <v>4.1608018936535416</v>
      </c>
      <c r="F62" s="212">
        <v>25.640178777969126</v>
      </c>
      <c r="G62" s="220">
        <v>2.9457660700888213</v>
      </c>
      <c r="H62" s="221">
        <v>37.353433919653632</v>
      </c>
      <c r="I62" s="220">
        <v>2.5679484440639038</v>
      </c>
      <c r="J62" s="214">
        <v>412.33464935705865</v>
      </c>
      <c r="K62" s="209">
        <v>6.7080305507589797</v>
      </c>
      <c r="L62" s="210">
        <v>464.64333029066432</v>
      </c>
      <c r="M62" s="211">
        <v>7.361026197302821</v>
      </c>
      <c r="N62" s="210">
        <v>499.56186165191696</v>
      </c>
      <c r="O62" s="211">
        <v>11.555182230204265</v>
      </c>
      <c r="P62" s="214">
        <v>523.86574436749004</v>
      </c>
      <c r="Q62" s="215">
        <v>8.0197531264234438</v>
      </c>
      <c r="R62" s="214">
        <v>111.53109501043146</v>
      </c>
      <c r="S62" s="216">
        <v>9.61409077649453</v>
      </c>
      <c r="U62" s="217"/>
      <c r="V62" s="217"/>
    </row>
    <row r="63" spans="1:23">
      <c r="A63" s="207" t="s">
        <v>61</v>
      </c>
      <c r="B63" s="219">
        <v>415.72876056662182</v>
      </c>
      <c r="C63" s="209">
        <v>2.3610779704811171</v>
      </c>
      <c r="D63" s="210">
        <v>442.08544943325273</v>
      </c>
      <c r="E63" s="211">
        <v>2.574273994732307</v>
      </c>
      <c r="F63" s="212">
        <v>13.657614780210222</v>
      </c>
      <c r="G63" s="220">
        <v>1.7268361014528599</v>
      </c>
      <c r="H63" s="221">
        <v>26.654791873515371</v>
      </c>
      <c r="I63" s="220">
        <v>1.7522314648191946</v>
      </c>
      <c r="J63" s="214">
        <v>384.65789544578269</v>
      </c>
      <c r="K63" s="209">
        <v>3.1166563147008532</v>
      </c>
      <c r="L63" s="210">
        <v>398.50829203010198</v>
      </c>
      <c r="M63" s="211">
        <v>3.0449020635512154</v>
      </c>
      <c r="N63" s="210">
        <v>418.76904630586881</v>
      </c>
      <c r="O63" s="211">
        <v>3.5349908174924747</v>
      </c>
      <c r="P63" s="214">
        <v>461.09584773656826</v>
      </c>
      <c r="Q63" s="215">
        <v>4.7742576745656313</v>
      </c>
      <c r="R63" s="214">
        <v>76.437952290785518</v>
      </c>
      <c r="S63" s="216">
        <v>5.9067126738230584</v>
      </c>
    </row>
    <row r="64" spans="1:23">
      <c r="A64" s="207" t="s">
        <v>62</v>
      </c>
      <c r="B64" s="219">
        <v>419.60803201567819</v>
      </c>
      <c r="C64" s="209">
        <v>2.0745339007346408</v>
      </c>
      <c r="D64" s="210">
        <v>438.89665985024703</v>
      </c>
      <c r="E64" s="211">
        <v>2.1566248346658456</v>
      </c>
      <c r="F64" s="212">
        <v>15.600208921247404</v>
      </c>
      <c r="G64" s="220">
        <v>1.4280481398848668</v>
      </c>
      <c r="H64" s="221">
        <v>24.012963198693502</v>
      </c>
      <c r="I64" s="220">
        <v>1.2547985660786025</v>
      </c>
      <c r="J64" s="214">
        <v>389.82906871469845</v>
      </c>
      <c r="K64" s="209">
        <v>2.7122385191391367</v>
      </c>
      <c r="L64" s="210">
        <v>404.90396463332189</v>
      </c>
      <c r="M64" s="211">
        <v>2.4749771217510368</v>
      </c>
      <c r="N64" s="210">
        <v>423.58214323126043</v>
      </c>
      <c r="O64" s="211">
        <v>3.3551914242625629</v>
      </c>
      <c r="P64" s="214">
        <v>460.39234499929699</v>
      </c>
      <c r="Q64" s="215">
        <v>3.645081554342716</v>
      </c>
      <c r="R64" s="214">
        <v>70.563276284598558</v>
      </c>
      <c r="S64" s="216">
        <v>4.3175632970995839</v>
      </c>
      <c r="U64" s="217"/>
      <c r="V64" s="217"/>
    </row>
    <row r="65" spans="1:22">
      <c r="A65" s="207" t="s">
        <v>63</v>
      </c>
      <c r="B65" s="219">
        <v>475.39117629697387</v>
      </c>
      <c r="C65" s="209">
        <v>2.4520085174862807</v>
      </c>
      <c r="D65" s="210">
        <v>484.63358796872808</v>
      </c>
      <c r="E65" s="211">
        <v>2.3260217590817862</v>
      </c>
      <c r="F65" s="212">
        <v>12.131278444627327</v>
      </c>
      <c r="G65" s="220">
        <v>1.1366010718413118</v>
      </c>
      <c r="H65" s="221">
        <v>37.771550263349184</v>
      </c>
      <c r="I65" s="220">
        <v>1.9096239203389824</v>
      </c>
      <c r="J65" s="214">
        <v>443.5823388346775</v>
      </c>
      <c r="K65" s="209">
        <v>3.2694869236385391</v>
      </c>
      <c r="L65" s="210">
        <v>459.73304769787694</v>
      </c>
      <c r="M65" s="211">
        <v>3.4380102246990236</v>
      </c>
      <c r="N65" s="210">
        <v>477.16160284044963</v>
      </c>
      <c r="O65" s="211">
        <v>2.9684140993848662</v>
      </c>
      <c r="P65" s="214">
        <v>521.84773837549471</v>
      </c>
      <c r="Q65" s="215">
        <v>4.123058832317513</v>
      </c>
      <c r="R65" s="214">
        <v>78.265399540817299</v>
      </c>
      <c r="S65" s="216">
        <v>4.8187008166612548</v>
      </c>
    </row>
    <row r="66" spans="1:22" ht="14.25">
      <c r="A66" s="207" t="s">
        <v>678</v>
      </c>
      <c r="B66" s="219">
        <v>432.59641018864704</v>
      </c>
      <c r="C66" s="209">
        <v>1.3776002330216779</v>
      </c>
      <c r="D66" s="210">
        <v>427.14513667917021</v>
      </c>
      <c r="E66" s="211">
        <v>1.3437045651465933</v>
      </c>
      <c r="F66" s="212">
        <v>9.4645445191589079</v>
      </c>
      <c r="G66" s="220">
        <v>0.87538491205863922</v>
      </c>
      <c r="H66" s="221">
        <v>30.78093930048831</v>
      </c>
      <c r="I66" s="220">
        <v>1.489266697539555</v>
      </c>
      <c r="J66" s="214">
        <v>398.55718501838595</v>
      </c>
      <c r="K66" s="209">
        <v>2.4156315501917387</v>
      </c>
      <c r="L66" s="210">
        <v>420.19314582980792</v>
      </c>
      <c r="M66" s="211">
        <v>2.8380036230643033</v>
      </c>
      <c r="N66" s="210">
        <v>439.9104108296433</v>
      </c>
      <c r="O66" s="211">
        <v>2.961277881410358</v>
      </c>
      <c r="P66" s="214">
        <v>474.13965094720589</v>
      </c>
      <c r="Q66" s="215">
        <v>2.7922660590716153</v>
      </c>
      <c r="R66" s="214">
        <v>75.582465928820042</v>
      </c>
      <c r="S66" s="216">
        <v>3.6266356018868136</v>
      </c>
    </row>
    <row r="67" spans="1:22">
      <c r="A67" s="218" t="s">
        <v>679</v>
      </c>
      <c r="B67" s="219">
        <v>331.63882675324032</v>
      </c>
      <c r="C67" s="209">
        <v>2.5781917769645251</v>
      </c>
      <c r="D67" s="210">
        <v>354.28950735111442</v>
      </c>
      <c r="E67" s="211">
        <v>3.6153593047807453</v>
      </c>
      <c r="F67" s="212">
        <v>12.946875337298222</v>
      </c>
      <c r="G67" s="220">
        <v>1.746165731991679</v>
      </c>
      <c r="H67" s="221">
        <v>25.007050905763865</v>
      </c>
      <c r="I67" s="220">
        <v>2.0501941842342282</v>
      </c>
      <c r="J67" s="214">
        <v>305.17753028572764</v>
      </c>
      <c r="K67" s="209">
        <v>3.0325269633461662</v>
      </c>
      <c r="L67" s="210">
        <v>318.20941694598969</v>
      </c>
      <c r="M67" s="211">
        <v>2.6863043806326652</v>
      </c>
      <c r="N67" s="210">
        <v>331.91584829997043</v>
      </c>
      <c r="O67" s="211">
        <v>4.2919511643742032</v>
      </c>
      <c r="P67" s="214">
        <v>371.57507980315404</v>
      </c>
      <c r="Q67" s="215">
        <v>5.4831295633066475</v>
      </c>
      <c r="R67" s="214">
        <v>66.397549517426455</v>
      </c>
      <c r="S67" s="216">
        <v>6.2395722880548359</v>
      </c>
    </row>
    <row r="68" spans="1:22">
      <c r="A68" s="207" t="s">
        <v>680</v>
      </c>
      <c r="B68" s="219">
        <v>383.68238263468726</v>
      </c>
      <c r="C68" s="209">
        <v>1.2485140424227805</v>
      </c>
      <c r="D68" s="210">
        <v>390.0420822809989</v>
      </c>
      <c r="E68" s="211">
        <v>1.3579378119290511</v>
      </c>
      <c r="F68" s="212">
        <v>6.8689186754343199</v>
      </c>
      <c r="G68" s="220">
        <v>0.80838656803896036</v>
      </c>
      <c r="H68" s="221">
        <v>24.753631965723223</v>
      </c>
      <c r="I68" s="220">
        <v>1.6146936031282906</v>
      </c>
      <c r="J68" s="214">
        <v>357.58351496366276</v>
      </c>
      <c r="K68" s="209">
        <v>2.6776481742502902</v>
      </c>
      <c r="L68" s="210">
        <v>378.45737084137295</v>
      </c>
      <c r="M68" s="211">
        <v>2.7860727517751713</v>
      </c>
      <c r="N68" s="210">
        <v>388.53562674204426</v>
      </c>
      <c r="O68" s="211">
        <v>2.4173572100233449</v>
      </c>
      <c r="P68" s="214">
        <v>412.82224822210912</v>
      </c>
      <c r="Q68" s="215">
        <v>2.9937858929210419</v>
      </c>
      <c r="R68" s="214">
        <v>55.238733258446388</v>
      </c>
      <c r="S68" s="216">
        <v>4.2640693178076496</v>
      </c>
    </row>
    <row r="69" spans="1:22">
      <c r="A69" s="207" t="s">
        <v>681</v>
      </c>
      <c r="B69" s="219">
        <v>411.13152218984726</v>
      </c>
      <c r="C69" s="209">
        <v>2.4169254153185742</v>
      </c>
      <c r="D69" s="210">
        <v>422.9590079227799</v>
      </c>
      <c r="E69" s="211">
        <v>2.4524196350156817</v>
      </c>
      <c r="F69" s="212">
        <v>11.08562646449675</v>
      </c>
      <c r="G69" s="220">
        <v>1.1365499763043119</v>
      </c>
      <c r="H69" s="221">
        <v>34.286976976961775</v>
      </c>
      <c r="I69" s="220">
        <v>2.0186025350670382</v>
      </c>
      <c r="J69" s="214">
        <v>375.13012503707682</v>
      </c>
      <c r="K69" s="209">
        <v>3.1110958428991613</v>
      </c>
      <c r="L69" s="210">
        <v>394.1637472397922</v>
      </c>
      <c r="M69" s="211">
        <v>3.4116283832645862</v>
      </c>
      <c r="N69" s="210">
        <v>423.98966858624084</v>
      </c>
      <c r="O69" s="211">
        <v>4.1924254979619082</v>
      </c>
      <c r="P69" s="214">
        <v>452.77923923571444</v>
      </c>
      <c r="Q69" s="215">
        <v>4.1850571407393025</v>
      </c>
      <c r="R69" s="214">
        <v>77.649114198637662</v>
      </c>
      <c r="S69" s="216">
        <v>4.9047414505369167</v>
      </c>
    </row>
    <row r="70" spans="1:22">
      <c r="A70" s="218" t="s">
        <v>682</v>
      </c>
      <c r="B70" s="219">
        <v>523.27744748831401</v>
      </c>
      <c r="C70" s="209">
        <v>2.5472279812804342</v>
      </c>
      <c r="D70" s="210">
        <v>534.02082297865422</v>
      </c>
      <c r="E70" s="211">
        <v>2.5268899059618266</v>
      </c>
      <c r="F70" s="212">
        <v>4.8532271800057858</v>
      </c>
      <c r="G70" s="220">
        <v>0.93126465010040016</v>
      </c>
      <c r="H70" s="221">
        <v>18.665552400089741</v>
      </c>
      <c r="I70" s="220">
        <v>1.8810698295954258</v>
      </c>
      <c r="J70" s="214">
        <v>504.45233546274159</v>
      </c>
      <c r="K70" s="209">
        <v>3.2668361840022699</v>
      </c>
      <c r="L70" s="210">
        <v>516.37420633955514</v>
      </c>
      <c r="M70" s="211">
        <v>3.2137454301265089</v>
      </c>
      <c r="N70" s="210">
        <v>525.80155553314228</v>
      </c>
      <c r="O70" s="211">
        <v>3.492305027030338</v>
      </c>
      <c r="P70" s="214">
        <v>549.52732490936091</v>
      </c>
      <c r="Q70" s="215">
        <v>4.2493081739072638</v>
      </c>
      <c r="R70" s="214">
        <v>45.074989446619327</v>
      </c>
      <c r="S70" s="216">
        <v>5.2060360313575993</v>
      </c>
    </row>
    <row r="71" spans="1:22">
      <c r="A71" s="207" t="s">
        <v>65</v>
      </c>
      <c r="B71" s="219">
        <v>403.09974498931552</v>
      </c>
      <c r="C71" s="209">
        <v>2.5657901887510088</v>
      </c>
      <c r="D71" s="210">
        <v>444.91457413751209</v>
      </c>
      <c r="E71" s="211">
        <v>4.2600386669563131</v>
      </c>
      <c r="F71" s="212">
        <v>13.203413160189079</v>
      </c>
      <c r="G71" s="220">
        <v>1.9505548768082088</v>
      </c>
      <c r="H71" s="221">
        <v>22.309598521292514</v>
      </c>
      <c r="I71" s="220">
        <v>1.7636784930244147</v>
      </c>
      <c r="J71" s="214">
        <v>378.45845902609062</v>
      </c>
      <c r="K71" s="209">
        <v>3.6001046206030916</v>
      </c>
      <c r="L71" s="210">
        <v>392.9670800842913</v>
      </c>
      <c r="M71" s="211">
        <v>3.0498239743087741</v>
      </c>
      <c r="N71" s="210">
        <v>402.98033220357672</v>
      </c>
      <c r="O71" s="211">
        <v>3.4035144763950256</v>
      </c>
      <c r="P71" s="214">
        <v>438.11389071705526</v>
      </c>
      <c r="Q71" s="215">
        <v>4.9888113613010701</v>
      </c>
      <c r="R71" s="214">
        <v>59.655431690964633</v>
      </c>
      <c r="S71" s="216">
        <v>6.0917352210269691</v>
      </c>
    </row>
    <row r="72" spans="1:22">
      <c r="A72" s="207" t="s">
        <v>66</v>
      </c>
      <c r="B72" s="219">
        <v>408.66911399169703</v>
      </c>
      <c r="C72" s="209">
        <v>2.6744016204627754</v>
      </c>
      <c r="D72" s="210">
        <v>420.7057113279609</v>
      </c>
      <c r="E72" s="211">
        <v>2.4864949739526923</v>
      </c>
      <c r="F72" s="212">
        <v>9.3672359135392576</v>
      </c>
      <c r="G72" s="220">
        <v>1.2615994576928982</v>
      </c>
      <c r="H72" s="221">
        <v>25.291249126333526</v>
      </c>
      <c r="I72" s="220">
        <v>1.8355759618842842</v>
      </c>
      <c r="J72" s="214">
        <v>374.75975062819549</v>
      </c>
      <c r="K72" s="209">
        <v>4.0243754336860285</v>
      </c>
      <c r="L72" s="210">
        <v>403.95055875214598</v>
      </c>
      <c r="M72" s="211">
        <v>3.3909425794102095</v>
      </c>
      <c r="N72" s="210">
        <v>419.16632101488744</v>
      </c>
      <c r="O72" s="211">
        <v>3.6039089090229419</v>
      </c>
      <c r="P72" s="214">
        <v>442.08058836193868</v>
      </c>
      <c r="Q72" s="215">
        <v>3.6212781076222154</v>
      </c>
      <c r="R72" s="214">
        <v>67.320837733743232</v>
      </c>
      <c r="S72" s="216">
        <v>5.2600398290029595</v>
      </c>
      <c r="U72" s="217"/>
      <c r="V72" s="217"/>
    </row>
    <row r="73" spans="1:22">
      <c r="A73" s="218" t="s">
        <v>683</v>
      </c>
      <c r="B73" s="219">
        <v>378.44218453849993</v>
      </c>
      <c r="C73" s="209">
        <v>1.6995874863971066</v>
      </c>
      <c r="D73" s="210">
        <v>381.67565900772553</v>
      </c>
      <c r="E73" s="211">
        <v>1.6609996509075666</v>
      </c>
      <c r="F73" s="212">
        <v>5.0957009442386454</v>
      </c>
      <c r="G73" s="220">
        <v>0.81882499586970015</v>
      </c>
      <c r="H73" s="221">
        <v>18.382506582847252</v>
      </c>
      <c r="I73" s="220">
        <v>1.5530196181449885</v>
      </c>
      <c r="J73" s="214">
        <v>363.10261106664217</v>
      </c>
      <c r="K73" s="209">
        <v>2.7753486760592154</v>
      </c>
      <c r="L73" s="210">
        <v>371.61435995373108</v>
      </c>
      <c r="M73" s="211">
        <v>2.6492936319465357</v>
      </c>
      <c r="N73" s="210">
        <v>376.96667817855359</v>
      </c>
      <c r="O73" s="211">
        <v>2.920287089291528</v>
      </c>
      <c r="P73" s="214">
        <v>404.67816790040308</v>
      </c>
      <c r="Q73" s="215">
        <v>3.1947498512680563</v>
      </c>
      <c r="R73" s="214">
        <v>41.57555683376097</v>
      </c>
      <c r="S73" s="216">
        <v>3.9247218111895679</v>
      </c>
    </row>
    <row r="74" spans="1:22">
      <c r="A74" s="207" t="s">
        <v>684</v>
      </c>
      <c r="B74" s="219">
        <v>386.4853719786999</v>
      </c>
      <c r="C74" s="209">
        <v>3.3952268355810076</v>
      </c>
      <c r="D74" s="210">
        <v>402.80251812896756</v>
      </c>
      <c r="E74" s="211">
        <v>3.9326078426933586</v>
      </c>
      <c r="F74" s="212">
        <v>9.7006600160246919</v>
      </c>
      <c r="G74" s="220">
        <v>1.7821842219752213</v>
      </c>
      <c r="H74" s="221">
        <v>26.232143425584741</v>
      </c>
      <c r="I74" s="220">
        <v>2.4595970642471801</v>
      </c>
      <c r="J74" s="214">
        <v>355.84752885846524</v>
      </c>
      <c r="K74" s="209">
        <v>3.9678311934985331</v>
      </c>
      <c r="L74" s="210">
        <v>375.94850065452948</v>
      </c>
      <c r="M74" s="211">
        <v>3.679198021811998</v>
      </c>
      <c r="N74" s="210">
        <v>387.47643662076962</v>
      </c>
      <c r="O74" s="211">
        <v>4.4698480630122779</v>
      </c>
      <c r="P74" s="214">
        <v>428.4624650820316</v>
      </c>
      <c r="Q74" s="215">
        <v>7.3848440997266325</v>
      </c>
      <c r="R74" s="214">
        <v>72.614936223566275</v>
      </c>
      <c r="S74" s="216">
        <v>8.2085033979727857</v>
      </c>
    </row>
    <row r="75" spans="1:22">
      <c r="A75" s="207" t="s">
        <v>26</v>
      </c>
      <c r="B75" s="219">
        <v>475.40894871427082</v>
      </c>
      <c r="C75" s="209">
        <v>2.65267652946312</v>
      </c>
      <c r="D75" s="210">
        <v>478.36746472471077</v>
      </c>
      <c r="E75" s="211">
        <v>2.2987323959866477</v>
      </c>
      <c r="F75" s="212">
        <v>11.562219679419712</v>
      </c>
      <c r="G75" s="220">
        <v>1.2638142639489691</v>
      </c>
      <c r="H75" s="221">
        <v>35.702164545184374</v>
      </c>
      <c r="I75" s="220">
        <v>2.125711125050965</v>
      </c>
      <c r="J75" s="214">
        <v>438.1841535342673</v>
      </c>
      <c r="K75" s="209">
        <v>3.1217337946478954</v>
      </c>
      <c r="L75" s="210">
        <v>458.19697231512066</v>
      </c>
      <c r="M75" s="211">
        <v>2.9974703662002296</v>
      </c>
      <c r="N75" s="210">
        <v>487.71519504924584</v>
      </c>
      <c r="O75" s="211">
        <v>4.5167541789158019</v>
      </c>
      <c r="P75" s="214">
        <v>520.1761380122631</v>
      </c>
      <c r="Q75" s="215">
        <v>4.3109308651502758</v>
      </c>
      <c r="R75" s="214">
        <v>81.991984477995729</v>
      </c>
      <c r="S75" s="216">
        <v>5.1111688913622304</v>
      </c>
    </row>
    <row r="76" spans="1:22">
      <c r="A76" s="207" t="s">
        <v>685</v>
      </c>
      <c r="B76" s="219">
        <v>528.54960483785692</v>
      </c>
      <c r="C76" s="209">
        <v>1.0644052052285771</v>
      </c>
      <c r="D76" s="210">
        <v>535.3689313494823</v>
      </c>
      <c r="E76" s="211">
        <v>1.4360993333441194</v>
      </c>
      <c r="F76" s="212">
        <v>1.6988451200419932</v>
      </c>
      <c r="G76" s="220">
        <v>0.44691998925759197</v>
      </c>
      <c r="H76" s="221">
        <v>12.370509066457959</v>
      </c>
      <c r="I76" s="220">
        <v>1.6554128713076393</v>
      </c>
      <c r="J76" s="214">
        <v>516.28307150470721</v>
      </c>
      <c r="K76" s="209">
        <v>2.5433051229524888</v>
      </c>
      <c r="L76" s="210">
        <v>525.99015026148686</v>
      </c>
      <c r="M76" s="211">
        <v>1.9891612323801677</v>
      </c>
      <c r="N76" s="210">
        <v>529.39154435652415</v>
      </c>
      <c r="O76" s="211">
        <v>2.4024289641020933</v>
      </c>
      <c r="P76" s="214">
        <v>543.00813185939489</v>
      </c>
      <c r="Q76" s="215">
        <v>2.514059374783526</v>
      </c>
      <c r="R76" s="214">
        <v>26.725060354687617</v>
      </c>
      <c r="S76" s="216">
        <v>3.8847467626259276</v>
      </c>
    </row>
    <row r="77" spans="1:22">
      <c r="A77" s="218" t="s">
        <v>29</v>
      </c>
      <c r="B77" s="219">
        <v>464.78193504731428</v>
      </c>
      <c r="C77" s="209">
        <v>1.6419773405555309</v>
      </c>
      <c r="D77" s="210">
        <v>468.11211895545586</v>
      </c>
      <c r="E77" s="211">
        <v>1.7230433726273569</v>
      </c>
      <c r="F77" s="212">
        <v>14.450557306631229</v>
      </c>
      <c r="G77" s="220">
        <v>1.0320708903212787</v>
      </c>
      <c r="H77" s="221">
        <v>46.90362483880299</v>
      </c>
      <c r="I77" s="220">
        <v>1.8002052194400822</v>
      </c>
      <c r="J77" s="214">
        <v>412.36785051369753</v>
      </c>
      <c r="K77" s="209">
        <v>3.4442165157277023</v>
      </c>
      <c r="L77" s="210">
        <v>448.08096046407093</v>
      </c>
      <c r="M77" s="211">
        <v>4.0204917495562018</v>
      </c>
      <c r="N77" s="210">
        <v>477.25117120180397</v>
      </c>
      <c r="O77" s="211">
        <v>3.9024790047493232</v>
      </c>
      <c r="P77" s="214">
        <v>525.20369162645318</v>
      </c>
      <c r="Q77" s="215">
        <v>3.7143203613694706</v>
      </c>
      <c r="R77" s="214">
        <v>112.83584111275565</v>
      </c>
      <c r="S77" s="216">
        <v>5.1257016727040048</v>
      </c>
    </row>
    <row r="78" spans="1:22">
      <c r="A78" s="207" t="s">
        <v>686</v>
      </c>
      <c r="B78" s="219">
        <v>427.99780349354506</v>
      </c>
      <c r="C78" s="209">
        <v>1.972584797318951</v>
      </c>
      <c r="D78" s="210">
        <v>450.71597457844501</v>
      </c>
      <c r="E78" s="211">
        <v>2.2964180832174712</v>
      </c>
      <c r="F78" s="212">
        <v>11.577079692618057</v>
      </c>
      <c r="G78" s="220">
        <v>1.341492675921544</v>
      </c>
      <c r="H78" s="221">
        <v>32.559275576452237</v>
      </c>
      <c r="I78" s="220">
        <v>1.917820090413096</v>
      </c>
      <c r="J78" s="214">
        <v>392.13559392286334</v>
      </c>
      <c r="K78" s="209">
        <v>3.1874256113947261</v>
      </c>
      <c r="L78" s="210">
        <v>421.72502498108526</v>
      </c>
      <c r="M78" s="211">
        <v>3.1361570820488045</v>
      </c>
      <c r="N78" s="210">
        <v>431.37867687009742</v>
      </c>
      <c r="O78" s="211">
        <v>3.3159308854600558</v>
      </c>
      <c r="P78" s="214">
        <v>468.1869555015171</v>
      </c>
      <c r="Q78" s="215">
        <v>3.8462385727621147</v>
      </c>
      <c r="R78" s="214">
        <v>76.051361578653697</v>
      </c>
      <c r="S78" s="216">
        <v>5.0985264100662855</v>
      </c>
    </row>
    <row r="79" spans="1:22">
      <c r="A79" s="207" t="s">
        <v>67</v>
      </c>
      <c r="B79" s="219">
        <v>411.31364872700988</v>
      </c>
      <c r="C79" s="209">
        <v>1.0292566770076674</v>
      </c>
      <c r="D79" s="210">
        <v>415.99641084669656</v>
      </c>
      <c r="E79" s="211">
        <v>1.1490478296291688</v>
      </c>
      <c r="F79" s="212">
        <v>5.011385258604939</v>
      </c>
      <c r="G79" s="220">
        <v>0.64372160442781867</v>
      </c>
      <c r="H79" s="221">
        <v>22.973845093321426</v>
      </c>
      <c r="I79" s="220">
        <v>1.4977321695483727</v>
      </c>
      <c r="J79" s="214">
        <v>389.45978454598128</v>
      </c>
      <c r="K79" s="209">
        <v>2.1562973417269462</v>
      </c>
      <c r="L79" s="210">
        <v>403.19134998214616</v>
      </c>
      <c r="M79" s="211">
        <v>2.3818338911637027</v>
      </c>
      <c r="N79" s="210">
        <v>414.16345310929211</v>
      </c>
      <c r="O79" s="211">
        <v>2.5065899002810221</v>
      </c>
      <c r="P79" s="214">
        <v>441.064910582229</v>
      </c>
      <c r="Q79" s="215">
        <v>2.5850511395512168</v>
      </c>
      <c r="R79" s="214">
        <v>51.605126036247704</v>
      </c>
      <c r="S79" s="216">
        <v>3.6805652321536164</v>
      </c>
    </row>
    <row r="80" spans="1:22">
      <c r="A80" s="207" t="s">
        <v>68</v>
      </c>
      <c r="B80" s="219">
        <v>396.68364905628727</v>
      </c>
      <c r="C80" s="209">
        <v>2.3586748589430506</v>
      </c>
      <c r="D80" s="210">
        <v>428.68943878088896</v>
      </c>
      <c r="E80" s="211">
        <v>2.6116895418818005</v>
      </c>
      <c r="F80" s="212">
        <v>21.576213003807521</v>
      </c>
      <c r="G80" s="220">
        <v>1.769369954487314</v>
      </c>
      <c r="H80" s="221">
        <v>29.587776331909943</v>
      </c>
      <c r="I80" s="220">
        <v>1.3643194906500813</v>
      </c>
      <c r="J80" s="214">
        <v>349.93218225445315</v>
      </c>
      <c r="K80" s="209">
        <v>2.4296656913497365</v>
      </c>
      <c r="L80" s="210">
        <v>386.72567234124296</v>
      </c>
      <c r="M80" s="211">
        <v>3.3289805249460596</v>
      </c>
      <c r="N80" s="210">
        <v>406.39315578485525</v>
      </c>
      <c r="O80" s="211">
        <v>3.2601548862377316</v>
      </c>
      <c r="P80" s="214">
        <v>443.80811706303825</v>
      </c>
      <c r="Q80" s="215">
        <v>4.4381815661625872</v>
      </c>
      <c r="R80" s="214">
        <v>93.875934808585114</v>
      </c>
      <c r="S80" s="216">
        <v>4.7528890445761665</v>
      </c>
    </row>
    <row r="81" spans="1:200">
      <c r="A81" s="207" t="s">
        <v>69</v>
      </c>
      <c r="B81" s="219">
        <v>417.61115864617545</v>
      </c>
      <c r="C81" s="209">
        <v>1.0045849797557438</v>
      </c>
      <c r="D81" s="210">
        <v>403.20910443320872</v>
      </c>
      <c r="E81" s="211">
        <v>1.1654489207641876</v>
      </c>
      <c r="F81" s="212">
        <v>4.4231868269432155</v>
      </c>
      <c r="G81" s="220">
        <v>0.44215264808439786</v>
      </c>
      <c r="H81" s="221">
        <v>26.733451483316188</v>
      </c>
      <c r="I81" s="220">
        <v>1.3579691583502522</v>
      </c>
      <c r="J81" s="214">
        <v>380.86216681344314</v>
      </c>
      <c r="K81" s="209">
        <v>1.8324240623269874</v>
      </c>
      <c r="L81" s="210">
        <v>418.67713742792216</v>
      </c>
      <c r="M81" s="211">
        <v>2.1718209574776655</v>
      </c>
      <c r="N81" s="210">
        <v>439.13835131742758</v>
      </c>
      <c r="O81" s="211">
        <v>2.1169571419807625</v>
      </c>
      <c r="P81" s="214">
        <v>435.82522676416932</v>
      </c>
      <c r="Q81" s="215">
        <v>2.0012363656402474</v>
      </c>
      <c r="R81" s="214">
        <v>54.963059950726169</v>
      </c>
      <c r="S81" s="216">
        <v>2.7668666926253218</v>
      </c>
    </row>
    <row r="82" spans="1:200" s="223" customFormat="1">
      <c r="A82" s="207" t="s">
        <v>33</v>
      </c>
      <c r="B82" s="219">
        <v>434.89804899882677</v>
      </c>
      <c r="C82" s="209">
        <v>3.2328782360379273</v>
      </c>
      <c r="D82" s="210">
        <v>454.69775783775168</v>
      </c>
      <c r="E82" s="211">
        <v>3.0300924060621792</v>
      </c>
      <c r="F82" s="226">
        <v>13.840715104845891</v>
      </c>
      <c r="G82" s="220">
        <v>1.8445974711331623</v>
      </c>
      <c r="H82" s="227">
        <v>33.899382001929766</v>
      </c>
      <c r="I82" s="220">
        <v>2.425686411329024</v>
      </c>
      <c r="J82" s="214">
        <v>401.17317589418735</v>
      </c>
      <c r="K82" s="209">
        <v>4.0558917678606825</v>
      </c>
      <c r="L82" s="210">
        <v>422.75019902225705</v>
      </c>
      <c r="M82" s="211">
        <v>3.5086962760897142</v>
      </c>
      <c r="N82" s="210">
        <v>438.75408876723679</v>
      </c>
      <c r="O82" s="211">
        <v>4.1611011960983388</v>
      </c>
      <c r="P82" s="214">
        <v>477.15581424091289</v>
      </c>
      <c r="Q82" s="215">
        <v>5.997140584664292</v>
      </c>
      <c r="R82" s="214">
        <v>75.982638346725551</v>
      </c>
      <c r="S82" s="216">
        <v>6.8761023936435439</v>
      </c>
      <c r="T82" s="193"/>
      <c r="U82" s="217"/>
      <c r="V82" s="217"/>
      <c r="W82" s="193"/>
    </row>
    <row r="83" spans="1:200">
      <c r="A83" s="218" t="s">
        <v>79</v>
      </c>
      <c r="B83" s="219">
        <v>486.63104094420942</v>
      </c>
      <c r="C83" s="209">
        <v>2.9147674403503667</v>
      </c>
      <c r="D83" s="210">
        <v>486.68112852962577</v>
      </c>
      <c r="E83" s="211">
        <v>2.5859211239985225</v>
      </c>
      <c r="F83" s="212">
        <v>6.6973043015425073</v>
      </c>
      <c r="G83" s="220">
        <v>1.03705440079422</v>
      </c>
      <c r="H83" s="221">
        <v>28.506194000837425</v>
      </c>
      <c r="I83" s="220">
        <v>2.388325852467279</v>
      </c>
      <c r="J83" s="214">
        <v>457.74642945225696</v>
      </c>
      <c r="K83" s="209">
        <v>4.1505126702530779</v>
      </c>
      <c r="L83" s="210">
        <v>480.43527378125185</v>
      </c>
      <c r="M83" s="211">
        <v>4.2900908382785428</v>
      </c>
      <c r="N83" s="210">
        <v>498.56821872559334</v>
      </c>
      <c r="O83" s="211">
        <v>3.7613808434441198</v>
      </c>
      <c r="P83" s="214">
        <v>515.52873854790175</v>
      </c>
      <c r="Q83" s="215">
        <v>3.4175926164432777</v>
      </c>
      <c r="R83" s="214">
        <v>57.782309095644749</v>
      </c>
      <c r="S83" s="216">
        <v>4.6432097026764598</v>
      </c>
    </row>
    <row r="84" spans="1:200">
      <c r="A84" s="207" t="s">
        <v>70</v>
      </c>
      <c r="B84" s="219">
        <v>555.5746824983803</v>
      </c>
      <c r="C84" s="209">
        <v>1.1960174810250148</v>
      </c>
      <c r="D84" s="210">
        <v>554.34272325122606</v>
      </c>
      <c r="E84" s="211">
        <v>1.2715301192961335</v>
      </c>
      <c r="F84" s="212">
        <v>16.769524477205394</v>
      </c>
      <c r="G84" s="220">
        <v>0.97437141925440562</v>
      </c>
      <c r="H84" s="221">
        <v>46.708971152098435</v>
      </c>
      <c r="I84" s="220">
        <v>1.5064158948076209</v>
      </c>
      <c r="J84" s="214">
        <v>496.61890756857593</v>
      </c>
      <c r="K84" s="209">
        <v>2.8359169491793277</v>
      </c>
      <c r="L84" s="210">
        <v>542.53012441836847</v>
      </c>
      <c r="M84" s="211">
        <v>2.7545515209840228</v>
      </c>
      <c r="N84" s="210">
        <v>574.44483708726273</v>
      </c>
      <c r="O84" s="211">
        <v>2.724210719353179</v>
      </c>
      <c r="P84" s="214">
        <v>609.42282934307264</v>
      </c>
      <c r="Q84" s="215">
        <v>3.2833459925183179</v>
      </c>
      <c r="R84" s="214">
        <v>112.80392177449653</v>
      </c>
      <c r="S84" s="216">
        <v>4.5066211036234014</v>
      </c>
    </row>
    <row r="85" spans="1:200">
      <c r="A85" s="218" t="s">
        <v>64</v>
      </c>
      <c r="B85" s="219">
        <v>532.34745480583035</v>
      </c>
      <c r="C85" s="209">
        <v>2.6915595006948552</v>
      </c>
      <c r="D85" s="210">
        <v>542.04120963008882</v>
      </c>
      <c r="E85" s="211">
        <v>2.2241906717444926</v>
      </c>
      <c r="F85" s="212">
        <v>14.067650060441833</v>
      </c>
      <c r="G85" s="220">
        <v>1.3962151715310289</v>
      </c>
      <c r="H85" s="221">
        <v>44.858295130772916</v>
      </c>
      <c r="I85" s="220">
        <v>2.7218905510151594</v>
      </c>
      <c r="J85" s="214">
        <v>484.909453798816</v>
      </c>
      <c r="K85" s="209">
        <v>4.211104645289768</v>
      </c>
      <c r="L85" s="210">
        <v>518.47300429650784</v>
      </c>
      <c r="M85" s="211">
        <v>2.9737825655826078</v>
      </c>
      <c r="N85" s="210">
        <v>544.05506596106693</v>
      </c>
      <c r="O85" s="211">
        <v>3.8862836180472158</v>
      </c>
      <c r="P85" s="214">
        <v>582.5931031635605</v>
      </c>
      <c r="Q85" s="215">
        <v>5.0445895855394518</v>
      </c>
      <c r="R85" s="214">
        <v>97.683649364744468</v>
      </c>
      <c r="S85" s="216">
        <v>6.6269285526753592</v>
      </c>
    </row>
    <row r="86" spans="1:200">
      <c r="A86" s="207" t="s">
        <v>71</v>
      </c>
      <c r="B86" s="219">
        <v>421.33732688334368</v>
      </c>
      <c r="C86" s="209">
        <v>2.8329899017347322</v>
      </c>
      <c r="D86" s="210">
        <v>448.42234740183608</v>
      </c>
      <c r="E86" s="211">
        <v>4.3608819246732473</v>
      </c>
      <c r="F86" s="212">
        <v>8.9961279690992484</v>
      </c>
      <c r="G86" s="220">
        <v>1.9255196006793687</v>
      </c>
      <c r="H86" s="221">
        <v>21.518775170493534</v>
      </c>
      <c r="I86" s="220">
        <v>2.3165391194038789</v>
      </c>
      <c r="J86" s="214">
        <v>403.00224911876489</v>
      </c>
      <c r="K86" s="209">
        <v>2.8302937107532311</v>
      </c>
      <c r="L86" s="210">
        <v>406.59673338215089</v>
      </c>
      <c r="M86" s="211">
        <v>2.8915505673400719</v>
      </c>
      <c r="N86" s="210">
        <v>418.07849843970865</v>
      </c>
      <c r="O86" s="211">
        <v>3.9934349770274733</v>
      </c>
      <c r="P86" s="214">
        <v>460.4423030600758</v>
      </c>
      <c r="Q86" s="215">
        <v>7.3037382074934802</v>
      </c>
      <c r="R86" s="214">
        <v>57.44005394131085</v>
      </c>
      <c r="S86" s="216">
        <v>8.008332246440764</v>
      </c>
    </row>
    <row r="87" spans="1:200">
      <c r="A87" s="207" t="s">
        <v>687</v>
      </c>
      <c r="B87" s="219">
        <v>424.59045572719725</v>
      </c>
      <c r="C87" s="209">
        <v>1.4091978677345136</v>
      </c>
      <c r="D87" s="210">
        <v>434.64531225730866</v>
      </c>
      <c r="E87" s="211">
        <v>1.5095502983768421</v>
      </c>
      <c r="F87" s="212">
        <v>9.9587248407579949</v>
      </c>
      <c r="G87" s="220">
        <v>0.89703915190104022</v>
      </c>
      <c r="H87" s="221">
        <v>31.476161122831282</v>
      </c>
      <c r="I87" s="220">
        <v>1.3937989469994272</v>
      </c>
      <c r="J87" s="214">
        <v>394.32580769947896</v>
      </c>
      <c r="K87" s="209">
        <v>2.70081861859089</v>
      </c>
      <c r="L87" s="210">
        <v>412.53771296584665</v>
      </c>
      <c r="M87" s="211">
        <v>2.6954782497869876</v>
      </c>
      <c r="N87" s="210">
        <v>431.72343491778929</v>
      </c>
      <c r="O87" s="211">
        <v>3.388132141750535</v>
      </c>
      <c r="P87" s="214">
        <v>471.33210457252238</v>
      </c>
      <c r="Q87" s="215">
        <v>2.9219095629636809</v>
      </c>
      <c r="R87" s="214">
        <v>77.006296873043382</v>
      </c>
      <c r="S87" s="216">
        <v>3.797412944047962</v>
      </c>
    </row>
    <row r="88" spans="1:200">
      <c r="A88" s="207" t="s">
        <v>72</v>
      </c>
      <c r="B88" s="219">
        <v>386.40336652036831</v>
      </c>
      <c r="C88" s="209">
        <v>2.1043676995024616</v>
      </c>
      <c r="D88" s="210">
        <v>401.04965604677636</v>
      </c>
      <c r="E88" s="211">
        <v>2.7221641901081952</v>
      </c>
      <c r="F88" s="212">
        <v>9.00989612062879</v>
      </c>
      <c r="G88" s="220">
        <v>1.5325487311858885</v>
      </c>
      <c r="H88" s="221">
        <v>16.91442891766885</v>
      </c>
      <c r="I88" s="220">
        <v>1.6692454308143294</v>
      </c>
      <c r="J88" s="214">
        <v>365.55117610989601</v>
      </c>
      <c r="K88" s="209">
        <v>2.5872125747766166</v>
      </c>
      <c r="L88" s="210">
        <v>377.40745422861823</v>
      </c>
      <c r="M88" s="211">
        <v>2.8977741358704567</v>
      </c>
      <c r="N88" s="210">
        <v>386.73906482406886</v>
      </c>
      <c r="O88" s="211">
        <v>3.1787006471036676</v>
      </c>
      <c r="P88" s="214">
        <v>418.05765164874077</v>
      </c>
      <c r="Q88" s="215">
        <v>4.700716255547392</v>
      </c>
      <c r="R88" s="214">
        <v>52.506475538844818</v>
      </c>
      <c r="S88" s="216">
        <v>5.3204782812997182</v>
      </c>
    </row>
    <row r="89" spans="1:200">
      <c r="A89" s="218" t="s">
        <v>73</v>
      </c>
      <c r="B89" s="219">
        <v>436.73114467510754</v>
      </c>
      <c r="C89" s="209">
        <v>2.4226506967925747</v>
      </c>
      <c r="D89" s="210">
        <v>422.71655330799325</v>
      </c>
      <c r="E89" s="211">
        <v>2.2358342081977773</v>
      </c>
      <c r="F89" s="212">
        <v>4.8731132474580008</v>
      </c>
      <c r="G89" s="220">
        <v>0.59552895312696152</v>
      </c>
      <c r="H89" s="221">
        <v>29.652301764820308</v>
      </c>
      <c r="I89" s="220">
        <v>1.7917933035698579</v>
      </c>
      <c r="J89" s="214">
        <v>400.78083622231634</v>
      </c>
      <c r="K89" s="209">
        <v>2.8253379429967742</v>
      </c>
      <c r="L89" s="210">
        <v>431.58732790976467</v>
      </c>
      <c r="M89" s="211">
        <v>3.6735330676070039</v>
      </c>
      <c r="N89" s="210">
        <v>457.79277538238506</v>
      </c>
      <c r="O89" s="211">
        <v>2.9588026393667706</v>
      </c>
      <c r="P89" s="214">
        <v>459.98491962143476</v>
      </c>
      <c r="Q89" s="215">
        <v>3.6167046778911192</v>
      </c>
      <c r="R89" s="214">
        <v>59.204083399118339</v>
      </c>
      <c r="S89" s="216">
        <v>3.9746798936419605</v>
      </c>
    </row>
    <row r="90" spans="1:200">
      <c r="A90" s="207" t="s">
        <v>75</v>
      </c>
      <c r="B90" s="219">
        <v>435.36295478004325</v>
      </c>
      <c r="C90" s="209">
        <v>2.200876144843694</v>
      </c>
      <c r="D90" s="210">
        <v>460.31087325353639</v>
      </c>
      <c r="E90" s="211">
        <v>2.2568429758422961</v>
      </c>
      <c r="F90" s="212">
        <v>16.092397504393162</v>
      </c>
      <c r="G90" s="220">
        <v>1.3067513238212574</v>
      </c>
      <c r="H90" s="221">
        <v>31.65441485971985</v>
      </c>
      <c r="I90" s="220">
        <v>1.4044978463625459</v>
      </c>
      <c r="J90" s="214">
        <v>397.0313775995192</v>
      </c>
      <c r="K90" s="209">
        <v>2.4807175822459366</v>
      </c>
      <c r="L90" s="210">
        <v>419.06288702594685</v>
      </c>
      <c r="M90" s="211">
        <v>3.1142690890548046</v>
      </c>
      <c r="N90" s="210">
        <v>440.13387018925232</v>
      </c>
      <c r="O90" s="211">
        <v>3.4839298075699952</v>
      </c>
      <c r="P90" s="214">
        <v>486.52728691960596</v>
      </c>
      <c r="Q90" s="215">
        <v>4.1597510924493299</v>
      </c>
      <c r="R90" s="214">
        <v>89.495909320086753</v>
      </c>
      <c r="S90" s="216">
        <v>4.7074364861445943</v>
      </c>
      <c r="U90" s="217"/>
      <c r="V90" s="217"/>
    </row>
    <row r="91" spans="1:200">
      <c r="A91" s="207" t="s">
        <v>76</v>
      </c>
      <c r="B91" s="219">
        <v>524.64451940514675</v>
      </c>
      <c r="C91" s="209">
        <v>3.9100677979691936</v>
      </c>
      <c r="D91" s="210">
        <v>567.08482432271092</v>
      </c>
      <c r="E91" s="211">
        <v>6.8102188357719946</v>
      </c>
      <c r="F91" s="212">
        <v>10.819570765827855</v>
      </c>
      <c r="G91" s="220">
        <v>2.1907350047379528</v>
      </c>
      <c r="H91" s="221">
        <v>22.721936597439697</v>
      </c>
      <c r="I91" s="220">
        <v>2.6589076135675125</v>
      </c>
      <c r="J91" s="214">
        <v>502.50861154633117</v>
      </c>
      <c r="K91" s="209">
        <v>4.9784545820951536</v>
      </c>
      <c r="L91" s="210">
        <v>512.18315907710837</v>
      </c>
      <c r="M91" s="211">
        <v>3.404453693436496</v>
      </c>
      <c r="N91" s="210">
        <v>524.26139729557747</v>
      </c>
      <c r="O91" s="211">
        <v>4.5940050304571516</v>
      </c>
      <c r="P91" s="214">
        <v>559.69159297796205</v>
      </c>
      <c r="Q91" s="215">
        <v>7.4832061256952942</v>
      </c>
      <c r="R91" s="214">
        <v>57.182981431630985</v>
      </c>
      <c r="S91" s="216">
        <v>7.6296576922542334</v>
      </c>
      <c r="U91" s="217"/>
      <c r="V91" s="217"/>
    </row>
    <row r="92" spans="1:200">
      <c r="A92" s="207"/>
      <c r="B92" s="219"/>
      <c r="C92" s="209"/>
      <c r="D92" s="210"/>
      <c r="E92" s="211"/>
      <c r="F92" s="212"/>
      <c r="G92" s="220"/>
      <c r="H92" s="221"/>
      <c r="I92" s="220"/>
      <c r="J92" s="214"/>
      <c r="K92" s="209"/>
      <c r="L92" s="210"/>
      <c r="M92" s="211"/>
      <c r="N92" s="210"/>
      <c r="O92" s="211"/>
      <c r="P92" s="214"/>
      <c r="Q92" s="215"/>
      <c r="R92" s="214"/>
      <c r="S92" s="216"/>
    </row>
    <row r="93" spans="1:200">
      <c r="A93" s="207" t="s">
        <v>688</v>
      </c>
      <c r="B93" s="219">
        <v>432.22624802449974</v>
      </c>
      <c r="C93" s="209">
        <v>2.8653236547693295</v>
      </c>
      <c r="D93" s="210">
        <v>451.91793516008505</v>
      </c>
      <c r="E93" s="211">
        <v>2.7852324390947665</v>
      </c>
      <c r="F93" s="212">
        <v>12.796275279489844</v>
      </c>
      <c r="G93" s="220">
        <v>1.4485675021316888</v>
      </c>
      <c r="H93" s="221">
        <v>24.870425964056864</v>
      </c>
      <c r="I93" s="220">
        <v>1.5087338042181295</v>
      </c>
      <c r="J93" s="214">
        <v>398.96132108365396</v>
      </c>
      <c r="K93" s="209">
        <v>3.3612683334042224</v>
      </c>
      <c r="L93" s="210">
        <v>418.79647286776191</v>
      </c>
      <c r="M93" s="211">
        <v>4.7574313805417043</v>
      </c>
      <c r="N93" s="210">
        <v>437.171919991393</v>
      </c>
      <c r="O93" s="211">
        <v>3.3485484393960001</v>
      </c>
      <c r="P93" s="214">
        <v>473.94436756316009</v>
      </c>
      <c r="Q93" s="215">
        <v>4.6700340709990531</v>
      </c>
      <c r="R93" s="214">
        <v>74.983046479506129</v>
      </c>
      <c r="S93" s="216">
        <v>5.4893730467380903</v>
      </c>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c r="DA93" s="228"/>
      <c r="DB93" s="228"/>
      <c r="DC93" s="228"/>
      <c r="DD93" s="228"/>
      <c r="DE93" s="228"/>
      <c r="DF93" s="228"/>
      <c r="DG93" s="228"/>
      <c r="DH93" s="228"/>
      <c r="DI93" s="228"/>
      <c r="DJ93" s="228"/>
      <c r="DK93" s="228"/>
      <c r="DL93" s="228"/>
      <c r="DM93" s="228"/>
      <c r="DN93" s="228"/>
      <c r="DO93" s="228"/>
      <c r="DP93" s="228"/>
      <c r="DQ93" s="228"/>
      <c r="DR93" s="228"/>
      <c r="DS93" s="228"/>
      <c r="DT93" s="228"/>
      <c r="DU93" s="228"/>
      <c r="DV93" s="228"/>
      <c r="DW93" s="228"/>
      <c r="DX93" s="228"/>
      <c r="DY93" s="228"/>
      <c r="DZ93" s="228"/>
      <c r="EA93" s="228"/>
      <c r="EB93" s="228"/>
      <c r="EC93" s="228"/>
      <c r="ED93" s="228"/>
      <c r="EE93" s="228"/>
      <c r="EF93" s="228"/>
      <c r="EG93" s="228"/>
      <c r="EH93" s="228"/>
      <c r="EI93" s="228"/>
      <c r="EJ93" s="228"/>
      <c r="EK93" s="228"/>
      <c r="EL93" s="228"/>
      <c r="EM93" s="228"/>
      <c r="EN93" s="228"/>
      <c r="EO93" s="228"/>
      <c r="EP93" s="228"/>
      <c r="EQ93" s="228"/>
      <c r="ER93" s="228"/>
      <c r="ES93" s="228"/>
      <c r="ET93" s="228"/>
      <c r="EU93" s="228"/>
      <c r="EV93" s="228"/>
      <c r="EW93" s="228"/>
      <c r="EX93" s="228"/>
      <c r="EY93" s="228"/>
      <c r="EZ93" s="228"/>
      <c r="FA93" s="228"/>
      <c r="FB93" s="228"/>
      <c r="FC93" s="228"/>
      <c r="FD93" s="228"/>
      <c r="FE93" s="228"/>
      <c r="FF93" s="228"/>
      <c r="FG93" s="228"/>
      <c r="FH93" s="228"/>
      <c r="FI93" s="228"/>
      <c r="FJ93" s="228"/>
      <c r="FK93" s="228"/>
      <c r="FL93" s="228"/>
      <c r="FM93" s="228"/>
      <c r="FN93" s="228"/>
      <c r="FO93" s="228"/>
      <c r="FP93" s="228"/>
      <c r="FQ93" s="228"/>
      <c r="FR93" s="228"/>
      <c r="FS93" s="228"/>
      <c r="FT93" s="228"/>
      <c r="FU93" s="228"/>
      <c r="FV93" s="228"/>
      <c r="FW93" s="228"/>
      <c r="FX93" s="228"/>
      <c r="FY93" s="228"/>
      <c r="FZ93" s="228"/>
      <c r="GA93" s="228"/>
      <c r="GB93" s="228"/>
      <c r="GC93" s="228"/>
      <c r="GD93" s="228"/>
      <c r="GE93" s="228"/>
      <c r="GF93" s="228"/>
      <c r="GG93" s="228"/>
      <c r="GH93" s="228"/>
      <c r="GI93" s="228"/>
      <c r="GJ93" s="228"/>
      <c r="GK93" s="228"/>
      <c r="GL93" s="228"/>
      <c r="GM93" s="228"/>
      <c r="GN93" s="228"/>
      <c r="GO93" s="228"/>
      <c r="GP93" s="228"/>
      <c r="GQ93" s="228"/>
      <c r="GR93" s="228"/>
    </row>
    <row r="94" spans="1:200">
      <c r="A94" s="218" t="s">
        <v>689</v>
      </c>
      <c r="B94" s="219">
        <v>456.48357648536768</v>
      </c>
      <c r="C94" s="209">
        <v>3.6716440533663102</v>
      </c>
      <c r="D94" s="210">
        <v>460.83234729718328</v>
      </c>
      <c r="E94" s="211">
        <v>3.7581095202831749</v>
      </c>
      <c r="F94" s="212">
        <v>4.4907205973081243</v>
      </c>
      <c r="G94" s="220">
        <v>1.1076285558536463</v>
      </c>
      <c r="H94" s="221">
        <v>23.03778750975253</v>
      </c>
      <c r="I94" s="220">
        <v>2.947579286641322</v>
      </c>
      <c r="J94" s="214">
        <v>435.74701327850818</v>
      </c>
      <c r="K94" s="209">
        <v>3.6923911498263613</v>
      </c>
      <c r="L94" s="210">
        <v>452.93387676253587</v>
      </c>
      <c r="M94" s="211">
        <v>4.8443224070285877</v>
      </c>
      <c r="N94" s="210">
        <v>460.40757411291889</v>
      </c>
      <c r="O94" s="211">
        <v>4.4005646790288999</v>
      </c>
      <c r="P94" s="214">
        <v>476.73809811610602</v>
      </c>
      <c r="Q94" s="215">
        <v>5.3571497064010618</v>
      </c>
      <c r="R94" s="214">
        <v>40.991084837597739</v>
      </c>
      <c r="S94" s="216">
        <v>5.7090104530790216</v>
      </c>
    </row>
    <row r="95" spans="1:200">
      <c r="A95" s="218" t="s">
        <v>690</v>
      </c>
      <c r="B95" s="219">
        <v>442.9475212213797</v>
      </c>
      <c r="C95" s="209">
        <v>3.0035658062050499</v>
      </c>
      <c r="D95" s="210">
        <v>454.81891241063909</v>
      </c>
      <c r="E95" s="211">
        <v>2.7985980049378072</v>
      </c>
      <c r="F95" s="212">
        <v>12.624702309776767</v>
      </c>
      <c r="G95" s="220">
        <v>1.4969623939582561</v>
      </c>
      <c r="H95" s="221">
        <v>24.833293148055645</v>
      </c>
      <c r="I95" s="220">
        <v>1.610148244741727</v>
      </c>
      <c r="J95" s="214">
        <v>412.415279346337</v>
      </c>
      <c r="K95" s="209">
        <v>3.574845558946893</v>
      </c>
      <c r="L95" s="210">
        <v>428.85278478177224</v>
      </c>
      <c r="M95" s="211">
        <v>3.3799524949085038</v>
      </c>
      <c r="N95" s="210">
        <v>449.48393062921718</v>
      </c>
      <c r="O95" s="211">
        <v>4.3391582489510263</v>
      </c>
      <c r="P95" s="214">
        <v>481.63631907686914</v>
      </c>
      <c r="Q95" s="215">
        <v>5.1147662768758044</v>
      </c>
      <c r="R95" s="214">
        <v>69.221039730532226</v>
      </c>
      <c r="S95" s="216">
        <v>5.6215163580012781</v>
      </c>
    </row>
    <row r="96" spans="1:200" ht="13.5" thickBot="1">
      <c r="A96" s="229"/>
      <c r="B96" s="230"/>
      <c r="C96" s="231"/>
      <c r="D96" s="232"/>
      <c r="E96" s="233"/>
      <c r="F96" s="234"/>
      <c r="G96" s="235"/>
      <c r="H96" s="236"/>
      <c r="I96" s="235"/>
      <c r="J96" s="237"/>
      <c r="K96" s="231"/>
      <c r="L96" s="232"/>
      <c r="M96" s="233"/>
      <c r="N96" s="232"/>
      <c r="O96" s="233"/>
      <c r="P96" s="237"/>
      <c r="Q96" s="238"/>
      <c r="R96" s="237"/>
      <c r="S96" s="239"/>
    </row>
    <row r="97" spans="1:19">
      <c r="A97" s="240"/>
      <c r="B97" s="240"/>
      <c r="C97" s="240"/>
      <c r="D97" s="240"/>
      <c r="E97" s="240"/>
      <c r="F97" s="241"/>
      <c r="G97" s="242"/>
      <c r="H97" s="209"/>
      <c r="I97" s="209"/>
      <c r="J97" s="214"/>
      <c r="K97" s="209"/>
      <c r="L97" s="214"/>
      <c r="M97" s="209"/>
      <c r="N97" s="214"/>
      <c r="O97" s="209"/>
      <c r="P97" s="214"/>
      <c r="Q97" s="209"/>
      <c r="R97" s="209"/>
      <c r="S97" s="209"/>
    </row>
    <row r="98" spans="1:19">
      <c r="A98" s="243"/>
      <c r="B98" s="244"/>
      <c r="C98" s="244"/>
      <c r="D98" s="244"/>
      <c r="E98" s="244"/>
      <c r="F98" s="241"/>
      <c r="G98" s="242"/>
      <c r="H98" s="209"/>
      <c r="I98" s="209"/>
      <c r="J98" s="214"/>
      <c r="K98" s="209"/>
      <c r="L98" s="214"/>
      <c r="M98" s="209"/>
      <c r="N98" s="214"/>
      <c r="O98" s="209"/>
      <c r="P98" s="214"/>
      <c r="Q98" s="209"/>
      <c r="R98" s="209"/>
      <c r="S98" s="209"/>
    </row>
    <row r="99" spans="1:19">
      <c r="A99" s="243"/>
      <c r="B99" s="223"/>
      <c r="C99" s="223"/>
      <c r="D99" s="223"/>
      <c r="E99" s="223"/>
      <c r="F99" s="191"/>
      <c r="G99" s="191"/>
      <c r="H99" s="191"/>
      <c r="I99" s="191"/>
      <c r="J99" s="191"/>
      <c r="K99" s="191"/>
      <c r="L99" s="191"/>
      <c r="M99" s="191"/>
      <c r="N99" s="191"/>
      <c r="O99" s="191"/>
      <c r="P99" s="191"/>
      <c r="Q99" s="191"/>
      <c r="R99" s="191"/>
      <c r="S99" s="191"/>
    </row>
    <row r="100" spans="1:19">
      <c r="A100" s="223" t="s">
        <v>691</v>
      </c>
      <c r="B100" s="243"/>
      <c r="C100" s="243"/>
      <c r="D100" s="243"/>
      <c r="E100" s="243"/>
      <c r="F100" s="191"/>
      <c r="G100" s="191"/>
      <c r="H100" s="191"/>
      <c r="I100" s="191"/>
      <c r="J100" s="191"/>
      <c r="K100" s="191"/>
      <c r="L100" s="191"/>
      <c r="M100" s="191"/>
      <c r="N100" s="191"/>
      <c r="O100" s="191"/>
      <c r="P100" s="191"/>
      <c r="Q100" s="191"/>
      <c r="R100" s="191"/>
      <c r="S100" s="191"/>
    </row>
    <row r="101" spans="1:19" ht="12.75" customHeight="1">
      <c r="A101" s="1313" t="s">
        <v>692</v>
      </c>
      <c r="B101" s="1313"/>
      <c r="C101" s="1313"/>
      <c r="D101" s="1313"/>
      <c r="E101" s="1313"/>
      <c r="F101" s="1313"/>
      <c r="G101" s="1313"/>
      <c r="H101" s="1313"/>
      <c r="I101" s="1313"/>
      <c r="J101" s="1313"/>
      <c r="K101" s="1313"/>
      <c r="L101" s="1313"/>
      <c r="M101" s="1313"/>
      <c r="N101" s="1313"/>
      <c r="O101" s="1313"/>
      <c r="P101" s="1313"/>
      <c r="Q101" s="1313"/>
      <c r="R101" s="245"/>
      <c r="S101" s="245"/>
    </row>
    <row r="102" spans="1:19">
      <c r="A102" s="1313"/>
      <c r="B102" s="1313"/>
      <c r="C102" s="1313"/>
      <c r="D102" s="1313"/>
      <c r="E102" s="1313"/>
      <c r="F102" s="1313"/>
      <c r="G102" s="1313"/>
      <c r="H102" s="1313"/>
      <c r="I102" s="1313"/>
      <c r="J102" s="1313"/>
      <c r="K102" s="1313"/>
      <c r="L102" s="1313"/>
      <c r="M102" s="1313"/>
      <c r="N102" s="1313"/>
      <c r="O102" s="1313"/>
      <c r="P102" s="1313"/>
      <c r="Q102" s="1313"/>
      <c r="R102" s="245"/>
      <c r="S102" s="245"/>
    </row>
    <row r="103" spans="1:19">
      <c r="A103" s="1313"/>
      <c r="B103" s="1313"/>
      <c r="C103" s="1313"/>
      <c r="D103" s="1313"/>
      <c r="E103" s="1313"/>
      <c r="F103" s="1313"/>
      <c r="G103" s="1313"/>
      <c r="H103" s="1313"/>
      <c r="I103" s="1313"/>
      <c r="J103" s="1313"/>
      <c r="K103" s="1313"/>
      <c r="L103" s="1313"/>
      <c r="M103" s="1313"/>
      <c r="N103" s="1313"/>
      <c r="O103" s="1313"/>
      <c r="P103" s="1313"/>
      <c r="Q103" s="1313"/>
      <c r="R103" s="191"/>
      <c r="S103" s="191"/>
    </row>
    <row r="104" spans="1:19">
      <c r="A104" s="1313"/>
      <c r="B104" s="1313"/>
      <c r="C104" s="1313"/>
      <c r="D104" s="1313"/>
      <c r="E104" s="1313"/>
      <c r="F104" s="1313"/>
      <c r="G104" s="1313"/>
      <c r="H104" s="1313"/>
      <c r="I104" s="1313"/>
      <c r="J104" s="1313"/>
      <c r="K104" s="1313"/>
      <c r="L104" s="1313"/>
      <c r="M104" s="1313"/>
      <c r="N104" s="1313"/>
      <c r="O104" s="1313"/>
      <c r="P104" s="1313"/>
      <c r="Q104" s="1313"/>
      <c r="R104" s="191"/>
      <c r="S104" s="191"/>
    </row>
    <row r="105" spans="1:19">
      <c r="A105" s="244" t="s">
        <v>693</v>
      </c>
      <c r="B105" s="246"/>
      <c r="C105" s="246"/>
      <c r="D105" s="246"/>
      <c r="E105" s="246"/>
      <c r="F105" s="246"/>
      <c r="G105" s="246"/>
      <c r="H105" s="246"/>
      <c r="I105" s="246"/>
      <c r="J105" s="246"/>
      <c r="K105" s="246"/>
      <c r="L105" s="246"/>
      <c r="M105" s="246"/>
      <c r="N105" s="246"/>
      <c r="O105" s="246"/>
      <c r="P105" s="246"/>
      <c r="Q105" s="246"/>
      <c r="R105" s="191"/>
      <c r="S105" s="191"/>
    </row>
    <row r="106" spans="1:19">
      <c r="A106" s="243"/>
      <c r="B106" s="243"/>
      <c r="C106" s="243"/>
      <c r="D106" s="243"/>
      <c r="E106" s="243"/>
      <c r="F106" s="191"/>
      <c r="G106" s="191"/>
      <c r="H106" s="191"/>
      <c r="I106" s="191"/>
      <c r="J106" s="191"/>
      <c r="K106" s="191"/>
      <c r="L106" s="191"/>
      <c r="M106" s="191"/>
      <c r="N106" s="191"/>
      <c r="O106" s="191"/>
      <c r="P106" s="191"/>
      <c r="Q106" s="191"/>
      <c r="R106" s="191"/>
      <c r="S106" s="191"/>
    </row>
    <row r="107" spans="1:19">
      <c r="A107" s="247" t="s">
        <v>694</v>
      </c>
      <c r="B107" s="243"/>
      <c r="C107" s="243"/>
      <c r="D107" s="243"/>
      <c r="E107" s="243"/>
      <c r="F107" s="191"/>
      <c r="G107" s="191"/>
      <c r="H107" s="191"/>
      <c r="I107" s="191"/>
      <c r="J107" s="191"/>
      <c r="K107" s="191"/>
      <c r="L107" s="191"/>
      <c r="M107" s="191"/>
      <c r="N107" s="191"/>
      <c r="O107" s="191"/>
      <c r="P107" s="191"/>
      <c r="Q107" s="191"/>
      <c r="R107" s="191"/>
      <c r="S107" s="191"/>
    </row>
    <row r="108" spans="1:19">
      <c r="A108" s="243"/>
      <c r="B108" s="243"/>
      <c r="C108" s="243"/>
      <c r="D108" s="243"/>
      <c r="E108" s="243"/>
      <c r="F108" s="191"/>
      <c r="G108" s="191"/>
      <c r="H108" s="191"/>
      <c r="I108" s="191"/>
      <c r="J108" s="191"/>
      <c r="K108" s="191"/>
      <c r="L108" s="191"/>
      <c r="M108" s="191"/>
      <c r="N108" s="191"/>
      <c r="O108" s="191"/>
      <c r="P108" s="191"/>
      <c r="Q108" s="191"/>
      <c r="R108" s="191"/>
      <c r="S108" s="191"/>
    </row>
    <row r="109" spans="1:19">
      <c r="A109" s="243"/>
      <c r="B109" s="243"/>
      <c r="C109" s="243"/>
      <c r="D109" s="243"/>
      <c r="E109" s="243"/>
      <c r="F109" s="191"/>
      <c r="G109" s="191"/>
      <c r="H109" s="191"/>
      <c r="I109" s="191"/>
      <c r="J109" s="191"/>
      <c r="K109" s="191"/>
      <c r="L109" s="191"/>
      <c r="M109" s="191"/>
      <c r="N109" s="191"/>
      <c r="O109" s="191"/>
      <c r="P109" s="191"/>
      <c r="Q109" s="191"/>
      <c r="R109" s="191"/>
      <c r="S109" s="191"/>
    </row>
    <row r="110" spans="1:19">
      <c r="A110" s="243"/>
      <c r="B110" s="243"/>
      <c r="C110" s="243"/>
      <c r="D110" s="243"/>
      <c r="E110" s="243"/>
      <c r="F110" s="191"/>
      <c r="G110" s="191"/>
      <c r="H110" s="191"/>
      <c r="I110" s="191"/>
      <c r="J110" s="191"/>
      <c r="K110" s="191"/>
      <c r="L110" s="191"/>
      <c r="M110" s="191"/>
      <c r="N110" s="191"/>
      <c r="O110" s="191"/>
      <c r="P110" s="191"/>
      <c r="Q110" s="191"/>
      <c r="R110" s="191"/>
      <c r="S110" s="191"/>
    </row>
    <row r="111" spans="1:19">
      <c r="A111" s="243"/>
      <c r="B111" s="243"/>
      <c r="C111" s="243"/>
      <c r="D111" s="243"/>
      <c r="E111" s="243"/>
      <c r="F111" s="191"/>
      <c r="G111" s="191"/>
      <c r="H111" s="191"/>
      <c r="I111" s="191"/>
      <c r="J111" s="191"/>
      <c r="K111" s="191"/>
      <c r="L111" s="191"/>
      <c r="M111" s="191"/>
      <c r="N111" s="191"/>
      <c r="O111" s="191"/>
      <c r="P111" s="191"/>
      <c r="Q111" s="191"/>
      <c r="R111" s="191"/>
      <c r="S111" s="191"/>
    </row>
    <row r="112" spans="1:19">
      <c r="A112" s="243"/>
      <c r="B112" s="243"/>
      <c r="C112" s="243"/>
      <c r="D112" s="243"/>
      <c r="E112" s="243"/>
      <c r="F112" s="191"/>
      <c r="G112" s="191"/>
      <c r="H112" s="191"/>
      <c r="I112" s="191"/>
      <c r="J112" s="191"/>
      <c r="K112" s="191"/>
      <c r="L112" s="191"/>
      <c r="M112" s="191"/>
      <c r="N112" s="191"/>
      <c r="O112" s="191"/>
      <c r="P112" s="191"/>
      <c r="Q112" s="191"/>
      <c r="R112" s="191"/>
      <c r="S112" s="191"/>
    </row>
    <row r="113" spans="1:19">
      <c r="A113" s="243"/>
      <c r="B113" s="243"/>
      <c r="C113" s="243"/>
      <c r="D113" s="243"/>
      <c r="E113" s="243"/>
      <c r="F113" s="191"/>
      <c r="G113" s="191"/>
      <c r="H113" s="191"/>
      <c r="I113" s="191"/>
      <c r="J113" s="191"/>
      <c r="K113" s="191"/>
      <c r="L113" s="191"/>
      <c r="M113" s="191"/>
      <c r="N113" s="191"/>
      <c r="O113" s="191"/>
      <c r="P113" s="191"/>
      <c r="Q113" s="191"/>
      <c r="R113" s="191"/>
      <c r="S113" s="191"/>
    </row>
  </sheetData>
  <mergeCells count="11">
    <mergeCell ref="R12:S13"/>
    <mergeCell ref="J13:K13"/>
    <mergeCell ref="L13:M13"/>
    <mergeCell ref="N13:O13"/>
    <mergeCell ref="P13:Q13"/>
    <mergeCell ref="A101:Q104"/>
    <mergeCell ref="B12:C13"/>
    <mergeCell ref="D12:E13"/>
    <mergeCell ref="F12:G13"/>
    <mergeCell ref="H12:I13"/>
    <mergeCell ref="J12:Q12"/>
  </mergeCells>
  <conditionalFormatting sqref="R16:R51 H16:H51 H83:H96 R83:R96 H55:H81 R55:R81">
    <cfRule type="expression" dxfId="7" priority="2" stopIfTrue="1">
      <formula>ABS(H16/I16)&gt;1.96</formula>
    </cfRule>
  </conditionalFormatting>
  <conditionalFormatting sqref="R82 H82">
    <cfRule type="expression" dxfId="6" priority="1" stopIfTrue="1">
      <formula>ABS(H82/I82)&gt;1.96</formula>
    </cfRule>
  </conditionalFormatting>
  <hyperlinks>
    <hyperlink ref="A1" r:id="rId1" display="http://dx.doi.org/10.1787/9789264266490-en"/>
    <hyperlink ref="A4" r:id="rId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BK116"/>
  <sheetViews>
    <sheetView topLeftCell="A46" workbookViewId="0">
      <selection activeCell="A92" sqref="A92"/>
    </sheetView>
  </sheetViews>
  <sheetFormatPr defaultRowHeight="12.75"/>
  <cols>
    <col min="1" max="1" width="34.28515625" style="665" customWidth="1"/>
    <col min="2" max="16384" width="9.140625" style="665"/>
  </cols>
  <sheetData>
    <row r="1" spans="1:63" s="898" customFormat="1" ht="11.25">
      <c r="A1" s="897" t="s">
        <v>495</v>
      </c>
    </row>
    <row r="2" spans="1:63" s="898" customFormat="1" ht="11.25">
      <c r="A2" s="898" t="s">
        <v>655</v>
      </c>
      <c r="B2" s="898" t="s">
        <v>1306</v>
      </c>
    </row>
    <row r="3" spans="1:63" s="898" customFormat="1" ht="11.25">
      <c r="A3" s="898" t="s">
        <v>657</v>
      </c>
    </row>
    <row r="4" spans="1:63" s="898" customFormat="1" ht="11.25">
      <c r="A4" s="897" t="s">
        <v>392</v>
      </c>
    </row>
    <row r="5" spans="1:63" s="898" customFormat="1" ht="11.25"/>
    <row r="6" spans="1:63">
      <c r="A6" s="899" t="s">
        <v>1307</v>
      </c>
      <c r="B6" s="900"/>
      <c r="C6" s="901"/>
      <c r="D6" s="901"/>
      <c r="E6" s="901"/>
      <c r="F6" s="901"/>
      <c r="G6" s="901"/>
      <c r="H6" s="901"/>
      <c r="I6" s="901"/>
      <c r="J6" s="901"/>
      <c r="K6" s="901"/>
      <c r="L6" s="901"/>
      <c r="M6" s="901"/>
      <c r="N6" s="901"/>
      <c r="O6" s="901"/>
      <c r="P6" s="901"/>
      <c r="Q6" s="901"/>
      <c r="R6" s="901"/>
      <c r="S6" s="901"/>
      <c r="T6" s="902"/>
      <c r="U6" s="902"/>
      <c r="V6" s="902"/>
      <c r="W6" s="902"/>
      <c r="X6" s="902"/>
      <c r="Y6" s="902"/>
      <c r="Z6" s="901"/>
      <c r="AA6" s="901"/>
      <c r="AB6" s="901"/>
      <c r="AC6" s="901"/>
      <c r="AD6" s="903"/>
      <c r="AE6" s="903"/>
      <c r="AF6" s="903"/>
      <c r="AG6" s="903"/>
    </row>
    <row r="7" spans="1:63" ht="13.5" thickBot="1">
      <c r="A7" s="904" t="s">
        <v>1308</v>
      </c>
      <c r="B7" s="900"/>
      <c r="C7" s="901"/>
      <c r="D7" s="901"/>
      <c r="E7" s="901"/>
      <c r="F7" s="901"/>
      <c r="G7" s="901"/>
      <c r="H7" s="901"/>
      <c r="I7" s="901"/>
      <c r="J7" s="901"/>
      <c r="K7" s="901"/>
      <c r="L7" s="901"/>
      <c r="M7" s="901"/>
      <c r="N7" s="901"/>
      <c r="O7" s="901"/>
      <c r="P7" s="901"/>
      <c r="Q7" s="901"/>
      <c r="R7" s="901"/>
      <c r="S7" s="901"/>
      <c r="T7" s="902"/>
      <c r="U7" s="902"/>
      <c r="V7" s="902"/>
      <c r="W7" s="902"/>
      <c r="X7" s="902"/>
      <c r="Y7" s="902"/>
      <c r="Z7" s="901"/>
      <c r="AA7" s="901"/>
      <c r="AB7" s="901"/>
      <c r="AC7" s="901"/>
      <c r="AD7" s="903"/>
      <c r="AE7" s="903"/>
      <c r="AF7" s="903"/>
      <c r="AG7" s="903"/>
    </row>
    <row r="8" spans="1:63" ht="30" customHeight="1">
      <c r="A8" s="905"/>
      <c r="B8" s="1339" t="s">
        <v>1309</v>
      </c>
      <c r="C8" s="1340"/>
      <c r="D8" s="1340"/>
      <c r="E8" s="1341"/>
      <c r="F8" s="1339" t="s">
        <v>1310</v>
      </c>
      <c r="G8" s="1340"/>
      <c r="H8" s="1340"/>
      <c r="I8" s="1341"/>
      <c r="J8" s="1339" t="s">
        <v>1311</v>
      </c>
      <c r="K8" s="1340"/>
      <c r="L8" s="1340"/>
      <c r="M8" s="1341"/>
      <c r="N8" s="1339" t="s">
        <v>1312</v>
      </c>
      <c r="O8" s="1340"/>
      <c r="P8" s="1340"/>
      <c r="Q8" s="1341"/>
      <c r="R8" s="1343" t="s">
        <v>1313</v>
      </c>
      <c r="S8" s="1344"/>
      <c r="T8" s="1344"/>
      <c r="U8" s="1345"/>
      <c r="V8" s="1346" t="s">
        <v>1314</v>
      </c>
      <c r="W8" s="1334"/>
      <c r="X8" s="1334"/>
      <c r="Y8" s="1347"/>
      <c r="Z8" s="1334" t="s">
        <v>1315</v>
      </c>
      <c r="AA8" s="1334"/>
      <c r="AB8" s="1334"/>
      <c r="AC8" s="1335"/>
      <c r="AD8" s="903"/>
      <c r="AE8" s="903"/>
      <c r="AF8" s="903"/>
      <c r="AG8" s="903"/>
    </row>
    <row r="9" spans="1:63" ht="41.25" customHeight="1">
      <c r="A9" s="906"/>
      <c r="B9" s="1336" t="s">
        <v>1316</v>
      </c>
      <c r="C9" s="1337"/>
      <c r="D9" s="1331" t="s">
        <v>1317</v>
      </c>
      <c r="E9" s="1338"/>
      <c r="F9" s="1336" t="s">
        <v>1316</v>
      </c>
      <c r="G9" s="1337"/>
      <c r="H9" s="1331" t="s">
        <v>1317</v>
      </c>
      <c r="I9" s="1338"/>
      <c r="J9" s="1336" t="s">
        <v>1316</v>
      </c>
      <c r="K9" s="1337"/>
      <c r="L9" s="1331" t="s">
        <v>1317</v>
      </c>
      <c r="M9" s="1338"/>
      <c r="N9" s="1336" t="s">
        <v>1316</v>
      </c>
      <c r="O9" s="1337"/>
      <c r="P9" s="1331" t="s">
        <v>1317</v>
      </c>
      <c r="Q9" s="1338"/>
      <c r="R9" s="1336" t="s">
        <v>1316</v>
      </c>
      <c r="S9" s="1337"/>
      <c r="T9" s="1331" t="s">
        <v>1317</v>
      </c>
      <c r="U9" s="1338"/>
      <c r="V9" s="1336" t="s">
        <v>1316</v>
      </c>
      <c r="W9" s="1337"/>
      <c r="X9" s="1331" t="s">
        <v>1317</v>
      </c>
      <c r="Y9" s="1338"/>
      <c r="Z9" s="1342" t="s">
        <v>1316</v>
      </c>
      <c r="AA9" s="1337"/>
      <c r="AB9" s="1331" t="s">
        <v>1317</v>
      </c>
      <c r="AC9" s="1332"/>
      <c r="AD9" s="903"/>
      <c r="AE9" s="903"/>
      <c r="AF9" s="903"/>
      <c r="AG9" s="903"/>
    </row>
    <row r="10" spans="1:63">
      <c r="A10" s="907"/>
      <c r="B10" s="908" t="s">
        <v>672</v>
      </c>
      <c r="C10" s="909" t="s">
        <v>671</v>
      </c>
      <c r="D10" s="910" t="s">
        <v>672</v>
      </c>
      <c r="E10" s="911" t="s">
        <v>671</v>
      </c>
      <c r="F10" s="908" t="s">
        <v>672</v>
      </c>
      <c r="G10" s="909" t="s">
        <v>671</v>
      </c>
      <c r="H10" s="910" t="s">
        <v>672</v>
      </c>
      <c r="I10" s="911" t="s">
        <v>671</v>
      </c>
      <c r="J10" s="908" t="s">
        <v>672</v>
      </c>
      <c r="K10" s="909" t="s">
        <v>671</v>
      </c>
      <c r="L10" s="910" t="s">
        <v>672</v>
      </c>
      <c r="M10" s="911" t="s">
        <v>671</v>
      </c>
      <c r="N10" s="908" t="s">
        <v>672</v>
      </c>
      <c r="O10" s="909" t="s">
        <v>671</v>
      </c>
      <c r="P10" s="910" t="s">
        <v>672</v>
      </c>
      <c r="Q10" s="911" t="s">
        <v>671</v>
      </c>
      <c r="R10" s="908" t="s">
        <v>1318</v>
      </c>
      <c r="S10" s="909" t="s">
        <v>671</v>
      </c>
      <c r="T10" s="910" t="s">
        <v>1318</v>
      </c>
      <c r="U10" s="911" t="s">
        <v>671</v>
      </c>
      <c r="V10" s="908" t="s">
        <v>1318</v>
      </c>
      <c r="W10" s="912" t="s">
        <v>671</v>
      </c>
      <c r="X10" s="910" t="s">
        <v>1318</v>
      </c>
      <c r="Y10" s="911" t="s">
        <v>671</v>
      </c>
      <c r="Z10" s="913" t="s">
        <v>1318</v>
      </c>
      <c r="AA10" s="912" t="s">
        <v>671</v>
      </c>
      <c r="AB10" s="910" t="s">
        <v>1318</v>
      </c>
      <c r="AC10" s="914" t="s">
        <v>671</v>
      </c>
      <c r="AD10" s="915"/>
      <c r="AE10" s="915"/>
      <c r="AF10" s="915"/>
      <c r="AG10" s="915"/>
    </row>
    <row r="11" spans="1:63">
      <c r="A11" s="916" t="s">
        <v>5</v>
      </c>
      <c r="B11" s="917"/>
      <c r="C11" s="918"/>
      <c r="D11" s="919"/>
      <c r="E11" s="920"/>
      <c r="F11" s="917"/>
      <c r="G11" s="918"/>
      <c r="H11" s="919"/>
      <c r="I11" s="920"/>
      <c r="J11" s="921"/>
      <c r="K11" s="918"/>
      <c r="L11" s="919"/>
      <c r="M11" s="920"/>
      <c r="N11" s="922"/>
      <c r="O11" s="918"/>
      <c r="P11" s="922"/>
      <c r="Q11" s="922"/>
      <c r="R11" s="921"/>
      <c r="S11" s="918"/>
      <c r="T11" s="919"/>
      <c r="U11" s="920"/>
      <c r="V11" s="921"/>
      <c r="W11" s="918"/>
      <c r="X11" s="919"/>
      <c r="Y11" s="920"/>
      <c r="Z11" s="923"/>
      <c r="AA11" s="924"/>
      <c r="AB11" s="925"/>
      <c r="AC11" s="926"/>
      <c r="AD11" s="927"/>
      <c r="AE11" s="927"/>
      <c r="AF11" s="927"/>
      <c r="AG11" s="927"/>
    </row>
    <row r="12" spans="1:63">
      <c r="A12" s="928" t="s">
        <v>39</v>
      </c>
      <c r="B12" s="929">
        <v>12.854854030674197</v>
      </c>
      <c r="C12" s="930">
        <v>0.58781227479995701</v>
      </c>
      <c r="D12" s="931">
        <v>14.617876164003949</v>
      </c>
      <c r="E12" s="932">
        <v>0.68082885890450673</v>
      </c>
      <c r="F12" s="929">
        <v>12.552252307820877</v>
      </c>
      <c r="G12" s="930">
        <v>0.62002108373648468</v>
      </c>
      <c r="H12" s="931">
        <v>14.538315675810262</v>
      </c>
      <c r="I12" s="932">
        <v>0.81626533021412606</v>
      </c>
      <c r="J12" s="929">
        <v>13.645793743681972</v>
      </c>
      <c r="K12" s="930">
        <v>0.48004328106284477</v>
      </c>
      <c r="L12" s="931">
        <v>13.556593974472845</v>
      </c>
      <c r="M12" s="932">
        <v>0.54915371798805968</v>
      </c>
      <c r="N12" s="929">
        <v>17.645359282470693</v>
      </c>
      <c r="O12" s="930">
        <v>0.55825206790410697</v>
      </c>
      <c r="P12" s="931">
        <v>11.187271453530446</v>
      </c>
      <c r="Q12" s="932">
        <v>0.45253664289740647</v>
      </c>
      <c r="R12" s="929">
        <v>4.7905054092407227</v>
      </c>
      <c r="S12" s="930">
        <v>1.3987003564834595</v>
      </c>
      <c r="T12" s="931">
        <v>-3.4306046962738037</v>
      </c>
      <c r="U12" s="932">
        <v>1.1724109649658203</v>
      </c>
      <c r="V12" s="929">
        <v>5.093106746673584</v>
      </c>
      <c r="W12" s="930">
        <v>1.4203547239303589</v>
      </c>
      <c r="X12" s="931">
        <v>-3.3510441780090332</v>
      </c>
      <c r="Y12" s="932">
        <v>1.2608531713485718</v>
      </c>
      <c r="Z12" s="933">
        <v>3.999565601348877</v>
      </c>
      <c r="AA12" s="934">
        <v>1.1461700201034546</v>
      </c>
      <c r="AB12" s="931">
        <v>-2.3693225383758545</v>
      </c>
      <c r="AC12" s="935">
        <v>0.95437842607498169</v>
      </c>
      <c r="AD12" s="936"/>
      <c r="AE12" s="936"/>
      <c r="AF12" s="936"/>
      <c r="AG12" s="936"/>
      <c r="AH12" s="937"/>
      <c r="AI12" s="937"/>
      <c r="AJ12" s="937"/>
      <c r="AK12" s="937"/>
      <c r="AL12" s="937"/>
      <c r="AM12" s="937"/>
      <c r="AN12" s="937"/>
      <c r="AO12" s="937"/>
      <c r="AP12" s="937"/>
      <c r="AQ12" s="937"/>
      <c r="AR12" s="937"/>
      <c r="AS12" s="937"/>
      <c r="AT12" s="937"/>
      <c r="AU12" s="937"/>
      <c r="AV12" s="937"/>
      <c r="AW12" s="937"/>
      <c r="AX12" s="937"/>
      <c r="AY12" s="937"/>
      <c r="AZ12" s="937"/>
      <c r="BA12" s="937"/>
      <c r="BB12" s="937"/>
      <c r="BC12" s="937"/>
      <c r="BD12" s="937"/>
      <c r="BE12" s="937"/>
      <c r="BF12" s="937"/>
      <c r="BG12" s="937"/>
      <c r="BH12" s="937"/>
      <c r="BI12" s="937"/>
      <c r="BJ12" s="937"/>
      <c r="BK12" s="937"/>
    </row>
    <row r="13" spans="1:63">
      <c r="A13" s="928" t="s">
        <v>31</v>
      </c>
      <c r="B13" s="929">
        <v>16.341433611242998</v>
      </c>
      <c r="C13" s="930">
        <v>1.3929254282476666</v>
      </c>
      <c r="D13" s="938">
        <v>9.9711019863650279</v>
      </c>
      <c r="E13" s="939">
        <v>0.7515049981807217</v>
      </c>
      <c r="F13" s="929" t="s">
        <v>74</v>
      </c>
      <c r="G13" s="930" t="s">
        <v>74</v>
      </c>
      <c r="H13" s="938" t="s">
        <v>74</v>
      </c>
      <c r="I13" s="939" t="s">
        <v>74</v>
      </c>
      <c r="J13" s="929">
        <v>15.784046401998095</v>
      </c>
      <c r="K13" s="930">
        <v>1.0048214981011019</v>
      </c>
      <c r="L13" s="938">
        <v>7.8539309873096164</v>
      </c>
      <c r="M13" s="939">
        <v>0.70303695043808678</v>
      </c>
      <c r="N13" s="929">
        <v>20.826737676606776</v>
      </c>
      <c r="O13" s="930">
        <v>0.95832838376269924</v>
      </c>
      <c r="P13" s="938">
        <v>7.7201781091886019</v>
      </c>
      <c r="Q13" s="939">
        <v>0.54548478835442971</v>
      </c>
      <c r="R13" s="929">
        <v>4.4853038787841797</v>
      </c>
      <c r="S13" s="930">
        <v>2.5128653049468994</v>
      </c>
      <c r="T13" s="938">
        <v>-2.2509238719940186</v>
      </c>
      <c r="U13" s="939">
        <v>1.1365092992782593</v>
      </c>
      <c r="V13" s="929" t="s">
        <v>74</v>
      </c>
      <c r="W13" s="930" t="s">
        <v>74</v>
      </c>
      <c r="X13" s="938" t="s">
        <v>74</v>
      </c>
      <c r="Y13" s="939" t="s">
        <v>74</v>
      </c>
      <c r="Z13" s="933">
        <v>5.0426912307739258</v>
      </c>
      <c r="AA13" s="934">
        <v>1.9902210235595703</v>
      </c>
      <c r="AB13" s="938">
        <v>-0.13375288248062134</v>
      </c>
      <c r="AC13" s="940">
        <v>1.0263088941574097</v>
      </c>
      <c r="AD13" s="936"/>
      <c r="AE13" s="936"/>
      <c r="AF13" s="936"/>
      <c r="AG13" s="936"/>
      <c r="AH13" s="937"/>
      <c r="AI13" s="937"/>
      <c r="AJ13" s="937"/>
      <c r="AK13" s="937"/>
      <c r="AL13" s="937"/>
      <c r="AM13" s="937"/>
      <c r="AN13" s="937"/>
      <c r="AO13" s="937"/>
      <c r="AP13" s="937"/>
      <c r="AQ13" s="937"/>
      <c r="AR13" s="937"/>
      <c r="AS13" s="937"/>
      <c r="AT13" s="937"/>
      <c r="AU13" s="937"/>
      <c r="AV13" s="937"/>
      <c r="AW13" s="937"/>
      <c r="AX13" s="937"/>
      <c r="AY13" s="937"/>
      <c r="AZ13" s="937"/>
      <c r="BA13" s="937"/>
      <c r="BB13" s="937"/>
      <c r="BC13" s="937"/>
      <c r="BD13" s="937"/>
      <c r="BE13" s="937"/>
      <c r="BF13" s="937"/>
      <c r="BG13" s="937"/>
      <c r="BH13" s="937"/>
      <c r="BI13" s="937"/>
      <c r="BJ13" s="937"/>
      <c r="BK13" s="937"/>
    </row>
    <row r="14" spans="1:63">
      <c r="A14" s="928" t="s">
        <v>15</v>
      </c>
      <c r="B14" s="929">
        <v>17.042298642248603</v>
      </c>
      <c r="C14" s="930">
        <v>0.99246187406406361</v>
      </c>
      <c r="D14" s="931">
        <v>10.080632157641057</v>
      </c>
      <c r="E14" s="932">
        <v>0.511339909617051</v>
      </c>
      <c r="F14" s="929">
        <v>18.042358977400763</v>
      </c>
      <c r="G14" s="930">
        <v>0.84907939632857699</v>
      </c>
      <c r="H14" s="931">
        <v>10.092776100069077</v>
      </c>
      <c r="I14" s="932">
        <v>0.69289405448780206</v>
      </c>
      <c r="J14" s="929">
        <v>17.71340485565187</v>
      </c>
      <c r="K14" s="930">
        <v>0.86103634637552562</v>
      </c>
      <c r="L14" s="931">
        <v>9.057900608756869</v>
      </c>
      <c r="M14" s="932">
        <v>0.43280116795190166</v>
      </c>
      <c r="N14" s="929">
        <v>19.783073796222052</v>
      </c>
      <c r="O14" s="930">
        <v>0.90083074629580395</v>
      </c>
      <c r="P14" s="931">
        <v>8.9880677103631204</v>
      </c>
      <c r="Q14" s="932">
        <v>0.42653727548616738</v>
      </c>
      <c r="R14" s="929">
        <v>2.7407751083374023</v>
      </c>
      <c r="S14" s="930">
        <v>1.9632086753845215</v>
      </c>
      <c r="T14" s="931">
        <v>-1.0925644636154175</v>
      </c>
      <c r="U14" s="932">
        <v>1.1396201848983765</v>
      </c>
      <c r="V14" s="929">
        <v>1.7407147884368896</v>
      </c>
      <c r="W14" s="930">
        <v>1.9056838750839233</v>
      </c>
      <c r="X14" s="931">
        <v>-1.1047084331512451</v>
      </c>
      <c r="Y14" s="932">
        <v>1.2374643087387085</v>
      </c>
      <c r="Z14" s="933">
        <v>2.0696690082550049</v>
      </c>
      <c r="AA14" s="934">
        <v>1.6732286214828491</v>
      </c>
      <c r="AB14" s="931">
        <v>-6.9832898676395416E-2</v>
      </c>
      <c r="AC14" s="935">
        <v>0.93502134084701538</v>
      </c>
      <c r="AD14" s="936"/>
      <c r="AE14" s="936"/>
      <c r="AF14" s="936"/>
      <c r="AG14" s="936"/>
      <c r="AH14" s="937"/>
      <c r="AI14" s="937"/>
      <c r="AJ14" s="937"/>
      <c r="AK14" s="937"/>
      <c r="AL14" s="937"/>
      <c r="AM14" s="937"/>
      <c r="AN14" s="937"/>
      <c r="AO14" s="937"/>
      <c r="AP14" s="937"/>
      <c r="AQ14" s="937"/>
      <c r="AR14" s="937"/>
      <c r="AS14" s="937"/>
      <c r="AT14" s="937"/>
      <c r="AU14" s="937"/>
      <c r="AV14" s="937"/>
      <c r="AW14" s="937"/>
      <c r="AX14" s="937"/>
      <c r="AY14" s="937"/>
      <c r="AZ14" s="937"/>
      <c r="BA14" s="937"/>
      <c r="BB14" s="937"/>
      <c r="BC14" s="937"/>
      <c r="BD14" s="937"/>
      <c r="BE14" s="937"/>
      <c r="BF14" s="937"/>
      <c r="BG14" s="937"/>
      <c r="BH14" s="937"/>
      <c r="BI14" s="937"/>
      <c r="BJ14" s="937"/>
      <c r="BK14" s="937"/>
    </row>
    <row r="15" spans="1:63">
      <c r="A15" s="928" t="s">
        <v>41</v>
      </c>
      <c r="B15" s="929">
        <v>10.01436190164987</v>
      </c>
      <c r="C15" s="930">
        <v>0.59519162066700493</v>
      </c>
      <c r="D15" s="938">
        <v>14.420465824376173</v>
      </c>
      <c r="E15" s="939">
        <v>0.5421005608853825</v>
      </c>
      <c r="F15" s="929">
        <v>9.5506976012817031</v>
      </c>
      <c r="G15" s="930">
        <v>0.45482422738338618</v>
      </c>
      <c r="H15" s="931">
        <v>12.103663893341285</v>
      </c>
      <c r="I15" s="932">
        <v>0.47526320933048466</v>
      </c>
      <c r="J15" s="929">
        <v>10.422230388408352</v>
      </c>
      <c r="K15" s="930">
        <v>0.46969632047607324</v>
      </c>
      <c r="L15" s="931">
        <v>11.311272404470497</v>
      </c>
      <c r="M15" s="932">
        <v>0.54698212885424136</v>
      </c>
      <c r="N15" s="929">
        <v>11.086370407927898</v>
      </c>
      <c r="O15" s="930">
        <v>0.52656014883228375</v>
      </c>
      <c r="P15" s="931">
        <v>12.361813247826914</v>
      </c>
      <c r="Q15" s="932">
        <v>0.61289067017284404</v>
      </c>
      <c r="R15" s="929">
        <v>1.072008490562439</v>
      </c>
      <c r="S15" s="930">
        <v>1.0285518169403076</v>
      </c>
      <c r="T15" s="931">
        <v>-2.0586526393890381</v>
      </c>
      <c r="U15" s="932">
        <v>1.7579963207244873</v>
      </c>
      <c r="V15" s="929">
        <v>1.5356727838516235</v>
      </c>
      <c r="W15" s="930">
        <v>0.9581526517868042</v>
      </c>
      <c r="X15" s="931">
        <v>0.25814935564994812</v>
      </c>
      <c r="Y15" s="932">
        <v>1.7516950368881226</v>
      </c>
      <c r="Z15" s="933">
        <v>0.66414004564285278</v>
      </c>
      <c r="AA15" s="934">
        <v>0.85982906818389893</v>
      </c>
      <c r="AB15" s="931">
        <v>1.0505408048629761</v>
      </c>
      <c r="AC15" s="935">
        <v>1.4523082971572876</v>
      </c>
      <c r="AD15" s="936"/>
      <c r="AE15" s="936"/>
      <c r="AF15" s="936"/>
      <c r="AG15" s="936"/>
      <c r="AH15" s="937"/>
      <c r="AI15" s="937"/>
      <c r="AJ15" s="937"/>
      <c r="AK15" s="937"/>
      <c r="AL15" s="937"/>
      <c r="AM15" s="937"/>
      <c r="AN15" s="937"/>
      <c r="AO15" s="937"/>
      <c r="AP15" s="937"/>
      <c r="AQ15" s="937"/>
      <c r="AR15" s="937"/>
      <c r="AS15" s="937"/>
      <c r="AT15" s="937"/>
      <c r="AU15" s="937"/>
      <c r="AV15" s="937"/>
      <c r="AW15" s="937"/>
      <c r="AX15" s="937"/>
      <c r="AY15" s="937"/>
      <c r="AZ15" s="937"/>
      <c r="BA15" s="937"/>
      <c r="BB15" s="937"/>
      <c r="BC15" s="937"/>
      <c r="BD15" s="937"/>
      <c r="BE15" s="937"/>
      <c r="BF15" s="937"/>
      <c r="BG15" s="937"/>
      <c r="BH15" s="937"/>
      <c r="BI15" s="937"/>
      <c r="BJ15" s="937"/>
      <c r="BK15" s="937"/>
    </row>
    <row r="16" spans="1:63">
      <c r="A16" s="928" t="s">
        <v>56</v>
      </c>
      <c r="B16" s="929">
        <v>39.7228273315867</v>
      </c>
      <c r="C16" s="930">
        <v>2.0537378486695061</v>
      </c>
      <c r="D16" s="931">
        <v>1.9036930159940806</v>
      </c>
      <c r="E16" s="932">
        <v>0.34014733452381873</v>
      </c>
      <c r="F16" s="929">
        <v>32.274510211843193</v>
      </c>
      <c r="G16" s="930">
        <v>1.4205825275030528</v>
      </c>
      <c r="H16" s="931">
        <v>1.0882501477355351</v>
      </c>
      <c r="I16" s="932">
        <v>0.22855050461153642</v>
      </c>
      <c r="J16" s="929">
        <v>34.487710150867834</v>
      </c>
      <c r="K16" s="930">
        <v>1.5783961239587565</v>
      </c>
      <c r="L16" s="931">
        <v>1.0041511422767875</v>
      </c>
      <c r="M16" s="932">
        <v>0.15175131832380276</v>
      </c>
      <c r="N16" s="929">
        <v>34.824778124436484</v>
      </c>
      <c r="O16" s="930">
        <v>1.1770897148389154</v>
      </c>
      <c r="P16" s="931">
        <v>1.2394556500337011</v>
      </c>
      <c r="Q16" s="932">
        <v>0.19359976783661975</v>
      </c>
      <c r="R16" s="929">
        <v>-4.8980493545532227</v>
      </c>
      <c r="S16" s="930">
        <v>4.320807933807373</v>
      </c>
      <c r="T16" s="931">
        <v>-0.664237380027771</v>
      </c>
      <c r="U16" s="932">
        <v>0.39355984330177307</v>
      </c>
      <c r="V16" s="929">
        <v>2.5502679347991943</v>
      </c>
      <c r="W16" s="930">
        <v>4.0898218154907227</v>
      </c>
      <c r="X16" s="931">
        <v>0.15120549499988556</v>
      </c>
      <c r="Y16" s="932">
        <v>0.30242007970809937</v>
      </c>
      <c r="Z16" s="933">
        <v>0.33706796169281006</v>
      </c>
      <c r="AA16" s="934">
        <v>3.3851885795593262</v>
      </c>
      <c r="AB16" s="931">
        <v>0.23530450463294983</v>
      </c>
      <c r="AC16" s="935">
        <v>0.24785560369491577</v>
      </c>
      <c r="AD16" s="936"/>
      <c r="AE16" s="936"/>
      <c r="AF16" s="936"/>
      <c r="AG16" s="936"/>
      <c r="AH16" s="937"/>
      <c r="AI16" s="937"/>
      <c r="AJ16" s="937"/>
      <c r="AK16" s="937"/>
      <c r="AL16" s="937"/>
      <c r="AM16" s="937"/>
      <c r="AN16" s="937"/>
      <c r="AO16" s="937"/>
      <c r="AP16" s="937"/>
      <c r="AQ16" s="937"/>
      <c r="AR16" s="937"/>
      <c r="AS16" s="937"/>
      <c r="AT16" s="937"/>
      <c r="AU16" s="937"/>
      <c r="AV16" s="937"/>
      <c r="AW16" s="937"/>
      <c r="AX16" s="937"/>
      <c r="AY16" s="937"/>
      <c r="AZ16" s="937"/>
      <c r="BA16" s="937"/>
      <c r="BB16" s="937"/>
      <c r="BC16" s="937"/>
      <c r="BD16" s="937"/>
      <c r="BE16" s="937"/>
      <c r="BF16" s="937"/>
      <c r="BG16" s="937"/>
      <c r="BH16" s="937"/>
      <c r="BI16" s="937"/>
      <c r="BJ16" s="937"/>
      <c r="BK16" s="937"/>
    </row>
    <row r="17" spans="1:63">
      <c r="A17" s="928" t="s">
        <v>17</v>
      </c>
      <c r="B17" s="929">
        <v>15.531805521970085</v>
      </c>
      <c r="C17" s="930">
        <v>1.1710408952487199</v>
      </c>
      <c r="D17" s="931">
        <v>11.587474283263838</v>
      </c>
      <c r="E17" s="932">
        <v>0.93571104987956166</v>
      </c>
      <c r="F17" s="929">
        <v>17.311993784139627</v>
      </c>
      <c r="G17" s="930">
        <v>1.1615986927599724</v>
      </c>
      <c r="H17" s="931">
        <v>8.3580612327590966</v>
      </c>
      <c r="I17" s="932">
        <v>0.6792322492048144</v>
      </c>
      <c r="J17" s="929">
        <v>13.780968695843058</v>
      </c>
      <c r="K17" s="930">
        <v>1.1254231215553392</v>
      </c>
      <c r="L17" s="931">
        <v>7.6234464433279072</v>
      </c>
      <c r="M17" s="932">
        <v>0.58358354622846076</v>
      </c>
      <c r="N17" s="929">
        <v>20.658540484370363</v>
      </c>
      <c r="O17" s="930">
        <v>1.0045882863585189</v>
      </c>
      <c r="P17" s="931">
        <v>7.2965684060696141</v>
      </c>
      <c r="Q17" s="932">
        <v>0.51094824507889436</v>
      </c>
      <c r="R17" s="929">
        <v>5.126734733581543</v>
      </c>
      <c r="S17" s="930">
        <v>2.5190036296844482</v>
      </c>
      <c r="T17" s="931">
        <v>-4.2909059524536133</v>
      </c>
      <c r="U17" s="932">
        <v>1.2312277555465698</v>
      </c>
      <c r="V17" s="929">
        <v>3.3465466499328613</v>
      </c>
      <c r="W17" s="930">
        <v>2.5295782089233398</v>
      </c>
      <c r="X17" s="931">
        <v>-1.0614928007125854</v>
      </c>
      <c r="Y17" s="932">
        <v>1.0527502298355103</v>
      </c>
      <c r="Z17" s="933">
        <v>6.8775715827941895</v>
      </c>
      <c r="AA17" s="934">
        <v>2.1506907939910889</v>
      </c>
      <c r="AB17" s="931">
        <v>-0.32687804102897644</v>
      </c>
      <c r="AC17" s="935">
        <v>0.90984994173049927</v>
      </c>
      <c r="AD17" s="936"/>
      <c r="AE17" s="936"/>
      <c r="AF17" s="936"/>
      <c r="AG17" s="936"/>
      <c r="AH17" s="937"/>
      <c r="AI17" s="937"/>
      <c r="AJ17" s="937"/>
      <c r="AK17" s="937"/>
      <c r="AL17" s="937"/>
      <c r="AM17" s="937"/>
      <c r="AN17" s="937"/>
      <c r="AO17" s="937"/>
      <c r="AP17" s="937"/>
      <c r="AQ17" s="937"/>
      <c r="AR17" s="937"/>
      <c r="AS17" s="937"/>
      <c r="AT17" s="937"/>
      <c r="AU17" s="937"/>
      <c r="AV17" s="937"/>
      <c r="AW17" s="937"/>
      <c r="AX17" s="937"/>
      <c r="AY17" s="937"/>
      <c r="AZ17" s="937"/>
      <c r="BA17" s="937"/>
      <c r="BB17" s="937"/>
      <c r="BC17" s="937"/>
      <c r="BD17" s="937"/>
      <c r="BE17" s="937"/>
      <c r="BF17" s="937"/>
      <c r="BG17" s="937"/>
      <c r="BH17" s="937"/>
      <c r="BI17" s="937"/>
      <c r="BJ17" s="937"/>
      <c r="BK17" s="937"/>
    </row>
    <row r="18" spans="1:63">
      <c r="A18" s="928" t="s">
        <v>18</v>
      </c>
      <c r="B18" s="929">
        <v>18.426122746818329</v>
      </c>
      <c r="C18" s="930">
        <v>1.1377044848941613</v>
      </c>
      <c r="D18" s="931">
        <v>6.7893474715606645</v>
      </c>
      <c r="E18" s="932">
        <v>0.65395138330872604</v>
      </c>
      <c r="F18" s="929">
        <v>16.560246508227255</v>
      </c>
      <c r="G18" s="930">
        <v>0.79431236223709389</v>
      </c>
      <c r="H18" s="931">
        <v>6.7255428999927904</v>
      </c>
      <c r="I18" s="932">
        <v>0.61727803112172386</v>
      </c>
      <c r="J18" s="929">
        <v>16.690824331460888</v>
      </c>
      <c r="K18" s="930">
        <v>0.96814319642141744</v>
      </c>
      <c r="L18" s="931">
        <v>6.7555238250491527</v>
      </c>
      <c r="M18" s="932">
        <v>0.69805009739169044</v>
      </c>
      <c r="N18" s="929">
        <v>15.868068467454258</v>
      </c>
      <c r="O18" s="930">
        <v>0.8337822418019144</v>
      </c>
      <c r="P18" s="931">
        <v>7.0130725259538993</v>
      </c>
      <c r="Q18" s="932">
        <v>0.62519846455254535</v>
      </c>
      <c r="R18" s="929">
        <v>-2.5580542087554932</v>
      </c>
      <c r="S18" s="930">
        <v>1.9542837142944336</v>
      </c>
      <c r="T18" s="931">
        <v>0.22372505068778992</v>
      </c>
      <c r="U18" s="932">
        <v>1.0595752000808716</v>
      </c>
      <c r="V18" s="929">
        <v>-0.69217807054519653</v>
      </c>
      <c r="W18" s="930">
        <v>1.7881050109863281</v>
      </c>
      <c r="X18" s="931">
        <v>0.28752961754798889</v>
      </c>
      <c r="Y18" s="932">
        <v>1.0396875143051147</v>
      </c>
      <c r="Z18" s="933">
        <v>-0.82275587320327759</v>
      </c>
      <c r="AA18" s="934">
        <v>1.6274949312210083</v>
      </c>
      <c r="AB18" s="931">
        <v>0.25754868984222412</v>
      </c>
      <c r="AC18" s="935">
        <v>1.0300531387329102</v>
      </c>
      <c r="AD18" s="936"/>
      <c r="AE18" s="936"/>
      <c r="AF18" s="936"/>
      <c r="AG18" s="936"/>
      <c r="AH18" s="937"/>
      <c r="AI18" s="937"/>
      <c r="AJ18" s="937"/>
      <c r="AK18" s="937"/>
      <c r="AL18" s="937"/>
      <c r="AM18" s="937"/>
      <c r="AN18" s="937"/>
      <c r="AO18" s="937"/>
      <c r="AP18" s="937"/>
      <c r="AQ18" s="937"/>
      <c r="AR18" s="937"/>
      <c r="AS18" s="937"/>
      <c r="AT18" s="937"/>
      <c r="AU18" s="937"/>
      <c r="AV18" s="937"/>
      <c r="AW18" s="937"/>
      <c r="AX18" s="937"/>
      <c r="AY18" s="937"/>
      <c r="AZ18" s="937"/>
      <c r="BA18" s="937"/>
      <c r="BB18" s="937"/>
      <c r="BC18" s="937"/>
      <c r="BD18" s="937"/>
      <c r="BE18" s="937"/>
      <c r="BF18" s="937"/>
      <c r="BG18" s="937"/>
      <c r="BH18" s="937"/>
      <c r="BI18" s="937"/>
      <c r="BJ18" s="937"/>
      <c r="BK18" s="937"/>
    </row>
    <row r="19" spans="1:63">
      <c r="A19" s="928" t="s">
        <v>20</v>
      </c>
      <c r="B19" s="929">
        <v>7.6532881092436673</v>
      </c>
      <c r="C19" s="930">
        <v>0.61605073189607018</v>
      </c>
      <c r="D19" s="938">
        <v>11.494564577585976</v>
      </c>
      <c r="E19" s="939">
        <v>0.77889831298534074</v>
      </c>
      <c r="F19" s="929">
        <v>8.3177476311112652</v>
      </c>
      <c r="G19" s="930">
        <v>0.8200468546234656</v>
      </c>
      <c r="H19" s="931">
        <v>10.391861125888099</v>
      </c>
      <c r="I19" s="932">
        <v>0.7713719686683399</v>
      </c>
      <c r="J19" s="929">
        <v>5.0374656063263714</v>
      </c>
      <c r="K19" s="930">
        <v>0.45103723244918276</v>
      </c>
      <c r="L19" s="931">
        <v>12.813519132336758</v>
      </c>
      <c r="M19" s="932">
        <v>0.73489643506466196</v>
      </c>
      <c r="N19" s="929">
        <v>8.7829283803050604</v>
      </c>
      <c r="O19" s="930">
        <v>0.65041453594503917</v>
      </c>
      <c r="P19" s="931">
        <v>13.539285471260364</v>
      </c>
      <c r="Q19" s="932">
        <v>0.73210205678655782</v>
      </c>
      <c r="R19" s="929">
        <v>1.1296402215957642</v>
      </c>
      <c r="S19" s="930">
        <v>1.1975334882736206</v>
      </c>
      <c r="T19" s="931">
        <v>2.0447208881378174</v>
      </c>
      <c r="U19" s="932">
        <v>1.954747200012207</v>
      </c>
      <c r="V19" s="929">
        <v>0.46518075466156006</v>
      </c>
      <c r="W19" s="930">
        <v>1.3166815042495728</v>
      </c>
      <c r="X19" s="931">
        <v>3.1474244594573975</v>
      </c>
      <c r="Y19" s="932">
        <v>1.9631612300872803</v>
      </c>
      <c r="Z19" s="933">
        <v>3.7454626560211182</v>
      </c>
      <c r="AA19" s="934">
        <v>0.99603801965713501</v>
      </c>
      <c r="AB19" s="931">
        <v>0.72576636075973511</v>
      </c>
      <c r="AC19" s="935">
        <v>1.6271510124206543</v>
      </c>
      <c r="AD19" s="936"/>
      <c r="AE19" s="936"/>
      <c r="AF19" s="936"/>
      <c r="AG19" s="936"/>
      <c r="AH19" s="937"/>
      <c r="AI19" s="937"/>
      <c r="AJ19" s="937"/>
      <c r="AK19" s="937"/>
      <c r="AL19" s="937"/>
      <c r="AM19" s="937"/>
      <c r="AN19" s="937"/>
      <c r="AO19" s="937"/>
      <c r="AP19" s="937"/>
      <c r="AQ19" s="937"/>
      <c r="AR19" s="937"/>
      <c r="AS19" s="937"/>
      <c r="AT19" s="937"/>
      <c r="AU19" s="937"/>
      <c r="AV19" s="937"/>
      <c r="AW19" s="937"/>
      <c r="AX19" s="937"/>
      <c r="AY19" s="937"/>
      <c r="AZ19" s="937"/>
      <c r="BA19" s="937"/>
      <c r="BB19" s="937"/>
      <c r="BC19" s="937"/>
      <c r="BD19" s="937"/>
      <c r="BE19" s="937"/>
      <c r="BF19" s="937"/>
      <c r="BG19" s="937"/>
      <c r="BH19" s="937"/>
      <c r="BI19" s="937"/>
      <c r="BJ19" s="937"/>
      <c r="BK19" s="937"/>
    </row>
    <row r="20" spans="1:63">
      <c r="A20" s="928" t="s">
        <v>36</v>
      </c>
      <c r="B20" s="929">
        <v>4.0922174249638692</v>
      </c>
      <c r="C20" s="930">
        <v>0.46751127497751799</v>
      </c>
      <c r="D20" s="938">
        <v>20.911514563231329</v>
      </c>
      <c r="E20" s="939">
        <v>0.78623761617683718</v>
      </c>
      <c r="F20" s="929">
        <v>6.0136707942557566</v>
      </c>
      <c r="G20" s="930">
        <v>0.47697118128153643</v>
      </c>
      <c r="H20" s="938">
        <v>18.701454198508184</v>
      </c>
      <c r="I20" s="939">
        <v>0.9103374352400897</v>
      </c>
      <c r="J20" s="929">
        <v>7.6930036622647471</v>
      </c>
      <c r="K20" s="930">
        <v>0.57635108614117303</v>
      </c>
      <c r="L20" s="938">
        <v>17.060907377850338</v>
      </c>
      <c r="M20" s="939">
        <v>0.66214470528911229</v>
      </c>
      <c r="N20" s="929">
        <v>11.45456763464205</v>
      </c>
      <c r="O20" s="930">
        <v>0.6941752276515778</v>
      </c>
      <c r="P20" s="938">
        <v>14.322472968250995</v>
      </c>
      <c r="Q20" s="939">
        <v>0.64875340113979985</v>
      </c>
      <c r="R20" s="929">
        <v>7.3623499870300293</v>
      </c>
      <c r="S20" s="930">
        <v>1.1987130641937256</v>
      </c>
      <c r="T20" s="938">
        <v>-6.5890417098999023</v>
      </c>
      <c r="U20" s="939">
        <v>2.051011323928833</v>
      </c>
      <c r="V20" s="929">
        <v>5.4408969879150391</v>
      </c>
      <c r="W20" s="930">
        <v>1.2071409225463867</v>
      </c>
      <c r="X20" s="938">
        <v>-4.3789811134338379</v>
      </c>
      <c r="Y20" s="939">
        <v>2.1123948097229004</v>
      </c>
      <c r="Z20" s="933">
        <v>3.7615640163421631</v>
      </c>
      <c r="AA20" s="934">
        <v>1.1233015060424805</v>
      </c>
      <c r="AB20" s="938">
        <v>-2.7384343147277832</v>
      </c>
      <c r="AC20" s="940">
        <v>1.6852697134017944</v>
      </c>
      <c r="AD20" s="936"/>
      <c r="AE20" s="936"/>
      <c r="AF20" s="936"/>
      <c r="AG20" s="936"/>
      <c r="AH20" s="937"/>
      <c r="AI20" s="937"/>
      <c r="AJ20" s="937"/>
      <c r="AK20" s="937"/>
      <c r="AL20" s="937"/>
      <c r="AM20" s="937"/>
      <c r="AN20" s="937"/>
      <c r="AO20" s="937"/>
      <c r="AP20" s="937"/>
      <c r="AQ20" s="937"/>
      <c r="AR20" s="937"/>
      <c r="AS20" s="937"/>
      <c r="AT20" s="937"/>
      <c r="AU20" s="937"/>
      <c r="AV20" s="937"/>
      <c r="AW20" s="937"/>
      <c r="AX20" s="937"/>
      <c r="AY20" s="937"/>
      <c r="AZ20" s="937"/>
      <c r="BA20" s="937"/>
      <c r="BB20" s="937"/>
      <c r="BC20" s="937"/>
      <c r="BD20" s="937"/>
      <c r="BE20" s="937"/>
      <c r="BF20" s="937"/>
      <c r="BG20" s="937"/>
      <c r="BH20" s="937"/>
      <c r="BI20" s="937"/>
      <c r="BJ20" s="937"/>
      <c r="BK20" s="937"/>
    </row>
    <row r="21" spans="1:63">
      <c r="A21" s="928" t="s">
        <v>22</v>
      </c>
      <c r="B21" s="929">
        <v>21.176981762016613</v>
      </c>
      <c r="C21" s="930">
        <v>1.4051598301208965</v>
      </c>
      <c r="D21" s="938">
        <v>8.0044521756703428</v>
      </c>
      <c r="E21" s="939">
        <v>0.66401119048439461</v>
      </c>
      <c r="F21" s="929">
        <v>19.271553350507983</v>
      </c>
      <c r="G21" s="930">
        <v>1.2785878709159622</v>
      </c>
      <c r="H21" s="931">
        <v>8.1336324072949235</v>
      </c>
      <c r="I21" s="932">
        <v>0.79719429933512842</v>
      </c>
      <c r="J21" s="929">
        <v>18.740456044409289</v>
      </c>
      <c r="K21" s="930">
        <v>1.0092834753005901</v>
      </c>
      <c r="L21" s="931">
        <v>7.9004769201613616</v>
      </c>
      <c r="M21" s="932">
        <v>0.76638506552053454</v>
      </c>
      <c r="N21" s="929">
        <v>22.060593557645419</v>
      </c>
      <c r="O21" s="930">
        <v>0.8585835702694774</v>
      </c>
      <c r="P21" s="931">
        <v>7.9857902642388838</v>
      </c>
      <c r="Q21" s="932">
        <v>0.53413700572695288</v>
      </c>
      <c r="R21" s="929">
        <v>0.88361179828643799</v>
      </c>
      <c r="S21" s="930">
        <v>2.3493597507476807</v>
      </c>
      <c r="T21" s="931">
        <v>-1.866191066801548E-2</v>
      </c>
      <c r="U21" s="932">
        <v>1.0495632886886597</v>
      </c>
      <c r="V21" s="929">
        <v>2.7890400886535645</v>
      </c>
      <c r="W21" s="930">
        <v>2.287611722946167</v>
      </c>
      <c r="X21" s="931">
        <v>-0.14784213900566101</v>
      </c>
      <c r="Y21" s="932">
        <v>1.1421489715576172</v>
      </c>
      <c r="Z21" s="933">
        <v>3.3201375007629395</v>
      </c>
      <c r="AA21" s="934">
        <v>1.8503632545471191</v>
      </c>
      <c r="AB21" s="931">
        <v>8.53133425116539E-2</v>
      </c>
      <c r="AC21" s="935">
        <v>1.0421590805053711</v>
      </c>
      <c r="AD21" s="936"/>
      <c r="AE21" s="936"/>
      <c r="AF21" s="936"/>
      <c r="AG21" s="936"/>
      <c r="AH21" s="937"/>
      <c r="AI21" s="937"/>
      <c r="AJ21" s="937"/>
      <c r="AK21" s="937"/>
      <c r="AL21" s="937"/>
      <c r="AM21" s="937"/>
      <c r="AN21" s="937"/>
      <c r="AO21" s="937"/>
      <c r="AP21" s="937"/>
      <c r="AQ21" s="937"/>
      <c r="AR21" s="937"/>
      <c r="AS21" s="937"/>
      <c r="AT21" s="937"/>
      <c r="AU21" s="937"/>
      <c r="AV21" s="937"/>
      <c r="AW21" s="937"/>
      <c r="AX21" s="937"/>
      <c r="AY21" s="937"/>
      <c r="AZ21" s="937"/>
      <c r="BA21" s="937"/>
      <c r="BB21" s="937"/>
      <c r="BC21" s="937"/>
      <c r="BD21" s="937"/>
      <c r="BE21" s="937"/>
      <c r="BF21" s="937"/>
      <c r="BG21" s="937"/>
      <c r="BH21" s="937"/>
      <c r="BI21" s="937"/>
      <c r="BJ21" s="937"/>
      <c r="BK21" s="937"/>
    </row>
    <row r="22" spans="1:63">
      <c r="A22" s="928" t="s">
        <v>19</v>
      </c>
      <c r="B22" s="929">
        <v>15.377673287912925</v>
      </c>
      <c r="C22" s="930">
        <v>1.3356955239187771</v>
      </c>
      <c r="D22" s="938">
        <v>11.824741764243385</v>
      </c>
      <c r="E22" s="939">
        <v>0.70193403063357784</v>
      </c>
      <c r="F22" s="929">
        <v>14.771976438851652</v>
      </c>
      <c r="G22" s="930">
        <v>1.0295042535940839</v>
      </c>
      <c r="H22" s="938">
        <v>12.790225126312723</v>
      </c>
      <c r="I22" s="939">
        <v>0.77078488120037814</v>
      </c>
      <c r="J22" s="929">
        <v>12.214307664308128</v>
      </c>
      <c r="K22" s="930">
        <v>0.90184535313527414</v>
      </c>
      <c r="L22" s="938">
        <v>12.16497042022317</v>
      </c>
      <c r="M22" s="939">
        <v>0.95328872692616051</v>
      </c>
      <c r="N22" s="929">
        <v>16.995780469991228</v>
      </c>
      <c r="O22" s="930">
        <v>0.95174326229901807</v>
      </c>
      <c r="P22" s="938">
        <v>10.585121000415169</v>
      </c>
      <c r="Q22" s="939">
        <v>0.61178539817409205</v>
      </c>
      <c r="R22" s="929">
        <v>1.6181071996688843</v>
      </c>
      <c r="S22" s="930">
        <v>2.0028965473175049</v>
      </c>
      <c r="T22" s="938">
        <v>-1.2396208047866821</v>
      </c>
      <c r="U22" s="939">
        <v>1.1203726530075073</v>
      </c>
      <c r="V22" s="929">
        <v>2.2238039970397949</v>
      </c>
      <c r="W22" s="930">
        <v>1.8184449672698975</v>
      </c>
      <c r="X22" s="938">
        <v>-2.2051041126251221</v>
      </c>
      <c r="Y22" s="939">
        <v>1.1675965785980225</v>
      </c>
      <c r="Z22" s="933">
        <v>4.7814726829528809</v>
      </c>
      <c r="AA22" s="934">
        <v>1.5730499029159546</v>
      </c>
      <c r="AB22" s="938">
        <v>-1.5798493623733521</v>
      </c>
      <c r="AC22" s="940">
        <v>1.2197632789611816</v>
      </c>
      <c r="AD22" s="936"/>
      <c r="AE22" s="936"/>
      <c r="AF22" s="936"/>
      <c r="AG22" s="936"/>
      <c r="AH22" s="937"/>
      <c r="AI22" s="937"/>
      <c r="AJ22" s="937"/>
      <c r="AK22" s="937"/>
      <c r="AL22" s="937"/>
      <c r="AM22" s="937"/>
      <c r="AN22" s="937"/>
      <c r="AO22" s="937"/>
      <c r="AP22" s="937"/>
      <c r="AQ22" s="937"/>
      <c r="AR22" s="937"/>
      <c r="AS22" s="937"/>
      <c r="AT22" s="937"/>
      <c r="AU22" s="937"/>
      <c r="AV22" s="937"/>
      <c r="AW22" s="937"/>
      <c r="AX22" s="937"/>
      <c r="AY22" s="937"/>
      <c r="AZ22" s="937"/>
      <c r="BA22" s="937"/>
      <c r="BB22" s="937"/>
      <c r="BC22" s="937"/>
      <c r="BD22" s="937"/>
      <c r="BE22" s="937"/>
      <c r="BF22" s="937"/>
      <c r="BG22" s="937"/>
      <c r="BH22" s="937"/>
      <c r="BI22" s="937"/>
      <c r="BJ22" s="937"/>
      <c r="BK22" s="937"/>
    </row>
    <row r="23" spans="1:63">
      <c r="A23" s="928" t="s">
        <v>42</v>
      </c>
      <c r="B23" s="929">
        <v>24.039480040627151</v>
      </c>
      <c r="C23" s="930">
        <v>1.3107885725176187</v>
      </c>
      <c r="D23" s="938">
        <v>3.4223993373434562</v>
      </c>
      <c r="E23" s="939">
        <v>0.35872665296185446</v>
      </c>
      <c r="F23" s="929">
        <v>25.280038969655788</v>
      </c>
      <c r="G23" s="930">
        <v>1.5981115063030735</v>
      </c>
      <c r="H23" s="938">
        <v>3.0603829510428682</v>
      </c>
      <c r="I23" s="939">
        <v>0.35098664856296541</v>
      </c>
      <c r="J23" s="929">
        <v>25.516612122874768</v>
      </c>
      <c r="K23" s="930">
        <v>1.4657568165142227</v>
      </c>
      <c r="L23" s="938">
        <v>2.4831983735006222</v>
      </c>
      <c r="M23" s="939">
        <v>0.39971674361718323</v>
      </c>
      <c r="N23" s="929">
        <v>32.701137733011272</v>
      </c>
      <c r="O23" s="930">
        <v>1.877653336898075</v>
      </c>
      <c r="P23" s="938">
        <v>2.13202119001242</v>
      </c>
      <c r="Q23" s="939">
        <v>0.30513151127779048</v>
      </c>
      <c r="R23" s="929">
        <v>8.6616573333740234</v>
      </c>
      <c r="S23" s="930">
        <v>3.6450932025909424</v>
      </c>
      <c r="T23" s="938">
        <v>-1.2903780937194824</v>
      </c>
      <c r="U23" s="939">
        <v>0.48772621154785156</v>
      </c>
      <c r="V23" s="929">
        <v>7.4210987091064453</v>
      </c>
      <c r="W23" s="930">
        <v>3.7787139415740967</v>
      </c>
      <c r="X23" s="938">
        <v>-0.92836177349090576</v>
      </c>
      <c r="Y23" s="939">
        <v>0.48242741823196411</v>
      </c>
      <c r="Z23" s="933">
        <v>7.1845254898071289</v>
      </c>
      <c r="AA23" s="934">
        <v>3.2401027679443359</v>
      </c>
      <c r="AB23" s="938">
        <v>-0.35117718577384949</v>
      </c>
      <c r="AC23" s="940">
        <v>0.51166564226150513</v>
      </c>
      <c r="AD23" s="936"/>
      <c r="AE23" s="936"/>
      <c r="AF23" s="936"/>
      <c r="AG23" s="936"/>
      <c r="AH23" s="937"/>
      <c r="AI23" s="937"/>
      <c r="AJ23" s="937"/>
      <c r="AK23" s="937"/>
      <c r="AL23" s="937"/>
      <c r="AM23" s="937"/>
      <c r="AN23" s="937"/>
      <c r="AO23" s="937"/>
      <c r="AP23" s="937"/>
      <c r="AQ23" s="937"/>
      <c r="AR23" s="937"/>
      <c r="AS23" s="937"/>
      <c r="AT23" s="937"/>
      <c r="AU23" s="937"/>
      <c r="AV23" s="937"/>
      <c r="AW23" s="937"/>
      <c r="AX23" s="937"/>
      <c r="AY23" s="937"/>
      <c r="AZ23" s="937"/>
      <c r="BA23" s="937"/>
      <c r="BB23" s="937"/>
      <c r="BC23" s="937"/>
      <c r="BD23" s="937"/>
      <c r="BE23" s="937"/>
      <c r="BF23" s="937"/>
      <c r="BG23" s="937"/>
      <c r="BH23" s="937"/>
      <c r="BI23" s="937"/>
      <c r="BJ23" s="937"/>
      <c r="BK23" s="937"/>
    </row>
    <row r="24" spans="1:63">
      <c r="A24" s="928" t="s">
        <v>28</v>
      </c>
      <c r="B24" s="929">
        <v>15.037168834744774</v>
      </c>
      <c r="C24" s="930">
        <v>0.96166093852896439</v>
      </c>
      <c r="D24" s="931">
        <v>6.8775249658123929</v>
      </c>
      <c r="E24" s="932">
        <v>0.63837904922611488</v>
      </c>
      <c r="F24" s="929">
        <v>14.148789843357784</v>
      </c>
      <c r="G24" s="930">
        <v>1.381372355495508</v>
      </c>
      <c r="H24" s="931">
        <v>5.3853718599894798</v>
      </c>
      <c r="I24" s="932">
        <v>0.60743408618158046</v>
      </c>
      <c r="J24" s="929">
        <v>18.043446196017559</v>
      </c>
      <c r="K24" s="930">
        <v>1.1447552090947173</v>
      </c>
      <c r="L24" s="931">
        <v>5.9256332331889645</v>
      </c>
      <c r="M24" s="932">
        <v>0.75337644628121103</v>
      </c>
      <c r="N24" s="929">
        <v>26.007810637782065</v>
      </c>
      <c r="O24" s="930">
        <v>1.041064141585021</v>
      </c>
      <c r="P24" s="931">
        <v>4.6002394499034711</v>
      </c>
      <c r="Q24" s="932">
        <v>0.46507661930351279</v>
      </c>
      <c r="R24" s="929">
        <v>10.97064208984375</v>
      </c>
      <c r="S24" s="930">
        <v>2.520280122756958</v>
      </c>
      <c r="T24" s="931">
        <v>-2.2772855758666992</v>
      </c>
      <c r="U24" s="932">
        <v>0.82574433088302612</v>
      </c>
      <c r="V24" s="929">
        <v>11.859021186828613</v>
      </c>
      <c r="W24" s="930">
        <v>2.7234203815460205</v>
      </c>
      <c r="X24" s="931">
        <v>-0.78513240814208984</v>
      </c>
      <c r="Y24" s="932">
        <v>0.80247372388839722</v>
      </c>
      <c r="Z24" s="933">
        <v>7.9643645286560059</v>
      </c>
      <c r="AA24" s="934">
        <v>2.2451629638671875</v>
      </c>
      <c r="AB24" s="931">
        <v>-1.3253937959671021</v>
      </c>
      <c r="AC24" s="935">
        <v>0.90369606018066406</v>
      </c>
      <c r="AD24" s="936"/>
      <c r="AE24" s="936"/>
      <c r="AF24" s="936"/>
      <c r="AG24" s="936"/>
      <c r="AH24" s="937"/>
      <c r="AI24" s="937"/>
      <c r="AJ24" s="937"/>
      <c r="AK24" s="937"/>
      <c r="AL24" s="937"/>
      <c r="AM24" s="937"/>
      <c r="AN24" s="937"/>
      <c r="AO24" s="937"/>
      <c r="AP24" s="937"/>
      <c r="AQ24" s="937"/>
      <c r="AR24" s="937"/>
      <c r="AS24" s="937"/>
      <c r="AT24" s="937"/>
      <c r="AU24" s="937"/>
      <c r="AV24" s="937"/>
      <c r="AW24" s="937"/>
      <c r="AX24" s="937"/>
      <c r="AY24" s="937"/>
      <c r="AZ24" s="937"/>
      <c r="BA24" s="937"/>
      <c r="BB24" s="937"/>
      <c r="BC24" s="937"/>
      <c r="BD24" s="937"/>
      <c r="BE24" s="937"/>
      <c r="BF24" s="937"/>
      <c r="BG24" s="937"/>
      <c r="BH24" s="937"/>
      <c r="BI24" s="937"/>
      <c r="BJ24" s="937"/>
      <c r="BK24" s="937"/>
    </row>
    <row r="25" spans="1:63">
      <c r="A25" s="941" t="s">
        <v>43</v>
      </c>
      <c r="B25" s="929">
        <v>20.564206975897111</v>
      </c>
      <c r="C25" s="930">
        <v>0.78577641848828628</v>
      </c>
      <c r="D25" s="931">
        <v>6.3239082088117282</v>
      </c>
      <c r="E25" s="932">
        <v>0.47868971761021895</v>
      </c>
      <c r="F25" s="929">
        <v>17.942124757458938</v>
      </c>
      <c r="G25" s="930">
        <v>0.72492107704399444</v>
      </c>
      <c r="H25" s="931">
        <v>6.9582830049617321</v>
      </c>
      <c r="I25" s="932">
        <v>0.4305277744725225</v>
      </c>
      <c r="J25" s="929">
        <v>23.990734133705654</v>
      </c>
      <c r="K25" s="930">
        <v>0.77751536493202411</v>
      </c>
      <c r="L25" s="931">
        <v>5.2146894772312162</v>
      </c>
      <c r="M25" s="932">
        <v>0.60786812263557777</v>
      </c>
      <c r="N25" s="929">
        <v>25.328415656874835</v>
      </c>
      <c r="O25" s="930">
        <v>0.87443652862311272</v>
      </c>
      <c r="P25" s="931">
        <v>3.7619527105635608</v>
      </c>
      <c r="Q25" s="932">
        <v>0.38910399199638107</v>
      </c>
      <c r="R25" s="929">
        <v>4.7642087936401367</v>
      </c>
      <c r="S25" s="930">
        <v>2.4557762145996094</v>
      </c>
      <c r="T25" s="931">
        <v>-2.561955451965332</v>
      </c>
      <c r="U25" s="932">
        <v>0.71598762273788452</v>
      </c>
      <c r="V25" s="929">
        <v>7.3862910270690918</v>
      </c>
      <c r="W25" s="930">
        <v>2.4487535953521729</v>
      </c>
      <c r="X25" s="931">
        <v>-3.1963303089141846</v>
      </c>
      <c r="Y25" s="932">
        <v>0.68634867668151855</v>
      </c>
      <c r="Z25" s="933">
        <v>1.3376815319061279</v>
      </c>
      <c r="AA25" s="934">
        <v>2.0173695087432861</v>
      </c>
      <c r="AB25" s="931">
        <v>-1.4527367353439331</v>
      </c>
      <c r="AC25" s="935">
        <v>0.77792710065841675</v>
      </c>
      <c r="AD25" s="936"/>
      <c r="AE25" s="936"/>
      <c r="AF25" s="936"/>
      <c r="AG25" s="936"/>
      <c r="AH25" s="937"/>
      <c r="AI25" s="937"/>
      <c r="AJ25" s="937"/>
      <c r="AK25" s="937"/>
      <c r="AL25" s="937"/>
      <c r="AM25" s="937"/>
      <c r="AN25" s="937"/>
      <c r="AO25" s="937"/>
      <c r="AP25" s="937"/>
      <c r="AQ25" s="937"/>
      <c r="AR25" s="937"/>
      <c r="AS25" s="937"/>
      <c r="AT25" s="937"/>
      <c r="AU25" s="937"/>
      <c r="AV25" s="937"/>
      <c r="AW25" s="937"/>
      <c r="AX25" s="937"/>
      <c r="AY25" s="937"/>
      <c r="AZ25" s="937"/>
      <c r="BA25" s="937"/>
      <c r="BB25" s="937"/>
      <c r="BC25" s="937"/>
      <c r="BD25" s="937"/>
      <c r="BE25" s="937"/>
      <c r="BF25" s="937"/>
      <c r="BG25" s="937"/>
      <c r="BH25" s="937"/>
      <c r="BI25" s="937"/>
      <c r="BJ25" s="937"/>
      <c r="BK25" s="937"/>
    </row>
    <row r="26" spans="1:63">
      <c r="A26" s="928" t="s">
        <v>44</v>
      </c>
      <c r="B26" s="929">
        <v>15.510241965822019</v>
      </c>
      <c r="C26" s="930">
        <v>1.0801532486205576</v>
      </c>
      <c r="D26" s="938">
        <v>9.4125867584854159</v>
      </c>
      <c r="E26" s="939">
        <v>0.70737738616489232</v>
      </c>
      <c r="F26" s="929">
        <v>15.1744627932996</v>
      </c>
      <c r="G26" s="930">
        <v>1.0954816785865942</v>
      </c>
      <c r="H26" s="931">
        <v>8.7100109649042228</v>
      </c>
      <c r="I26" s="932">
        <v>0.77463443774489249</v>
      </c>
      <c r="J26" s="929">
        <v>11.090390393199886</v>
      </c>
      <c r="K26" s="930">
        <v>0.87684629136445313</v>
      </c>
      <c r="L26" s="931">
        <v>10.739682580409607</v>
      </c>
      <c r="M26" s="932">
        <v>0.58049923786605007</v>
      </c>
      <c r="N26" s="929">
        <v>15.33122107257747</v>
      </c>
      <c r="O26" s="930">
        <v>0.95938701884160926</v>
      </c>
      <c r="P26" s="931">
        <v>7.0522051947553637</v>
      </c>
      <c r="Q26" s="932">
        <v>0.47161197785241621</v>
      </c>
      <c r="R26" s="929">
        <v>-0.17902089655399323</v>
      </c>
      <c r="S26" s="930">
        <v>2.1936357021331787</v>
      </c>
      <c r="T26" s="931">
        <v>-2.3603816032409668</v>
      </c>
      <c r="U26" s="932">
        <v>0.97613716125488281</v>
      </c>
      <c r="V26" s="929">
        <v>0.15675827860832214</v>
      </c>
      <c r="W26" s="930">
        <v>2.2133381366729736</v>
      </c>
      <c r="X26" s="931">
        <v>-1.6578058004379272</v>
      </c>
      <c r="Y26" s="932">
        <v>1.0278923511505127</v>
      </c>
      <c r="Z26" s="933">
        <v>4.2408308982849121</v>
      </c>
      <c r="AA26" s="934">
        <v>1.8079186677932739</v>
      </c>
      <c r="AB26" s="931">
        <v>-3.6874773502349854</v>
      </c>
      <c r="AC26" s="935">
        <v>0.82938718795776367</v>
      </c>
      <c r="AD26" s="936"/>
      <c r="AE26" s="936"/>
      <c r="AF26" s="936"/>
      <c r="AG26" s="936"/>
      <c r="AH26" s="937"/>
      <c r="AI26" s="937"/>
      <c r="AJ26" s="937"/>
      <c r="AK26" s="937"/>
      <c r="AL26" s="937"/>
      <c r="AM26" s="937"/>
      <c r="AN26" s="937"/>
      <c r="AO26" s="937"/>
      <c r="AP26" s="937"/>
      <c r="AQ26" s="937"/>
      <c r="AR26" s="937"/>
      <c r="AS26" s="937"/>
      <c r="AT26" s="937"/>
      <c r="AU26" s="937"/>
      <c r="AV26" s="937"/>
      <c r="AW26" s="937"/>
      <c r="AX26" s="937"/>
      <c r="AY26" s="937"/>
      <c r="AZ26" s="937"/>
      <c r="BA26" s="937"/>
      <c r="BB26" s="937"/>
      <c r="BC26" s="937"/>
      <c r="BD26" s="937"/>
      <c r="BE26" s="937"/>
      <c r="BF26" s="937"/>
      <c r="BG26" s="937"/>
      <c r="BH26" s="937"/>
      <c r="BI26" s="937"/>
      <c r="BJ26" s="937"/>
      <c r="BK26" s="937"/>
    </row>
    <row r="27" spans="1:63">
      <c r="A27" s="928" t="s">
        <v>57</v>
      </c>
      <c r="B27" s="929">
        <v>36.146938561063088</v>
      </c>
      <c r="C27" s="930">
        <v>1.4278786741218472</v>
      </c>
      <c r="D27" s="931">
        <v>5.2402469191807599</v>
      </c>
      <c r="E27" s="932">
        <v>0.56113721327926813</v>
      </c>
      <c r="F27" s="929">
        <v>33.100625160032592</v>
      </c>
      <c r="G27" s="930">
        <v>1.2268252295169073</v>
      </c>
      <c r="H27" s="931">
        <v>3.9353882369786009</v>
      </c>
      <c r="I27" s="932">
        <v>0.42373894289949615</v>
      </c>
      <c r="J27" s="929">
        <v>28.883618172934135</v>
      </c>
      <c r="K27" s="930">
        <v>1.6675656801374092</v>
      </c>
      <c r="L27" s="931">
        <v>5.8297591646635016</v>
      </c>
      <c r="M27" s="932">
        <v>0.64823047435937509</v>
      </c>
      <c r="N27" s="929">
        <v>31.419955063094108</v>
      </c>
      <c r="O27" s="930">
        <v>1.3614726892632592</v>
      </c>
      <c r="P27" s="931">
        <v>5.8396127157290989</v>
      </c>
      <c r="Q27" s="932">
        <v>0.45688636454690729</v>
      </c>
      <c r="R27" s="929">
        <v>-4.7269835472106934</v>
      </c>
      <c r="S27" s="930">
        <v>3.118344783782959</v>
      </c>
      <c r="T27" s="931">
        <v>0.59936577081680298</v>
      </c>
      <c r="U27" s="932">
        <v>0.8169894814491272</v>
      </c>
      <c r="V27" s="929">
        <v>-1.6806701421737671</v>
      </c>
      <c r="W27" s="930">
        <v>3.0478513240814209</v>
      </c>
      <c r="X27" s="931">
        <v>1.9042245149612427</v>
      </c>
      <c r="Y27" s="932">
        <v>0.73078769445419312</v>
      </c>
      <c r="Z27" s="933">
        <v>2.5363368988037109</v>
      </c>
      <c r="AA27" s="934">
        <v>2.8569490909576416</v>
      </c>
      <c r="AB27" s="931">
        <v>9.8535511642694473E-3</v>
      </c>
      <c r="AC27" s="935">
        <v>0.84249460697174072</v>
      </c>
      <c r="AD27" s="936"/>
      <c r="AE27" s="936"/>
      <c r="AF27" s="936"/>
      <c r="AG27" s="936"/>
      <c r="AH27" s="937"/>
      <c r="AI27" s="937"/>
      <c r="AJ27" s="937"/>
      <c r="AK27" s="937"/>
      <c r="AL27" s="937"/>
      <c r="AM27" s="937"/>
      <c r="AN27" s="937"/>
      <c r="AO27" s="937"/>
      <c r="AP27" s="937"/>
      <c r="AQ27" s="937"/>
      <c r="AR27" s="937"/>
      <c r="AS27" s="937"/>
      <c r="AT27" s="937"/>
      <c r="AU27" s="937"/>
      <c r="AV27" s="937"/>
      <c r="AW27" s="937"/>
      <c r="AX27" s="937"/>
      <c r="AY27" s="937"/>
      <c r="AZ27" s="937"/>
      <c r="BA27" s="937"/>
      <c r="BB27" s="937"/>
      <c r="BC27" s="937"/>
      <c r="BD27" s="937"/>
      <c r="BE27" s="937"/>
      <c r="BF27" s="937"/>
      <c r="BG27" s="937"/>
      <c r="BH27" s="937"/>
      <c r="BI27" s="937"/>
      <c r="BJ27" s="937"/>
      <c r="BK27" s="937"/>
    </row>
    <row r="28" spans="1:63">
      <c r="A28" s="928" t="s">
        <v>23</v>
      </c>
      <c r="B28" s="929">
        <v>25.259281939743634</v>
      </c>
      <c r="C28" s="930">
        <v>0.88168828402882804</v>
      </c>
      <c r="D28" s="931">
        <v>4.608322503436372</v>
      </c>
      <c r="E28" s="932">
        <v>0.34782807217690959</v>
      </c>
      <c r="F28" s="929">
        <v>20.629777281313938</v>
      </c>
      <c r="G28" s="930">
        <v>0.62356037763483374</v>
      </c>
      <c r="H28" s="931">
        <v>5.7970251534180752</v>
      </c>
      <c r="I28" s="932">
        <v>0.31407065107571064</v>
      </c>
      <c r="J28" s="929">
        <v>18.69562996522572</v>
      </c>
      <c r="K28" s="930">
        <v>0.68282418776814435</v>
      </c>
      <c r="L28" s="931">
        <v>6.0788357033343878</v>
      </c>
      <c r="M28" s="932">
        <v>0.41041361807361848</v>
      </c>
      <c r="N28" s="929">
        <v>23.219843314579151</v>
      </c>
      <c r="O28" s="930">
        <v>1.0193503060180584</v>
      </c>
      <c r="P28" s="931">
        <v>4.0817074851310169</v>
      </c>
      <c r="Q28" s="932">
        <v>0.37602752132805395</v>
      </c>
      <c r="R28" s="929">
        <v>-2.0394387245178223</v>
      </c>
      <c r="S28" s="930">
        <v>2.5309920310974121</v>
      </c>
      <c r="T28" s="931">
        <v>-0.52661502361297607</v>
      </c>
      <c r="U28" s="932">
        <v>0.60268104076385498</v>
      </c>
      <c r="V28" s="929">
        <v>2.5900659561157227</v>
      </c>
      <c r="W28" s="930">
        <v>2.4669613838195801</v>
      </c>
      <c r="X28" s="931">
        <v>-1.7153177261352539</v>
      </c>
      <c r="Y28" s="932">
        <v>0.58535254001617432</v>
      </c>
      <c r="Z28" s="933">
        <v>4.5242133140563965</v>
      </c>
      <c r="AA28" s="934">
        <v>2.0621204376220703</v>
      </c>
      <c r="AB28" s="931">
        <v>-1.9971282482147217</v>
      </c>
      <c r="AC28" s="935">
        <v>0.60949909687042236</v>
      </c>
      <c r="AD28" s="936"/>
      <c r="AE28" s="936"/>
      <c r="AF28" s="936"/>
      <c r="AG28" s="936"/>
      <c r="AH28" s="937"/>
      <c r="AI28" s="937"/>
      <c r="AJ28" s="937"/>
      <c r="AK28" s="937"/>
      <c r="AL28" s="937"/>
      <c r="AM28" s="937"/>
      <c r="AN28" s="937"/>
      <c r="AO28" s="937"/>
      <c r="AP28" s="937"/>
      <c r="AQ28" s="937"/>
      <c r="AR28" s="937"/>
      <c r="AS28" s="937"/>
      <c r="AT28" s="937"/>
      <c r="AU28" s="937"/>
      <c r="AV28" s="937"/>
      <c r="AW28" s="937"/>
      <c r="AX28" s="937"/>
      <c r="AY28" s="937"/>
      <c r="AZ28" s="937"/>
      <c r="BA28" s="937"/>
      <c r="BB28" s="937"/>
      <c r="BC28" s="937"/>
      <c r="BD28" s="937"/>
      <c r="BE28" s="937"/>
      <c r="BF28" s="937"/>
      <c r="BG28" s="937"/>
      <c r="BH28" s="937"/>
      <c r="BI28" s="937"/>
      <c r="BJ28" s="937"/>
      <c r="BK28" s="937"/>
    </row>
    <row r="29" spans="1:63">
      <c r="A29" s="928" t="s">
        <v>45</v>
      </c>
      <c r="B29" s="929">
        <v>12.032153246216211</v>
      </c>
      <c r="C29" s="930">
        <v>1.0455320224388742</v>
      </c>
      <c r="D29" s="931">
        <v>15.050698151707525</v>
      </c>
      <c r="E29" s="932">
        <v>0.76906347130764519</v>
      </c>
      <c r="F29" s="929">
        <v>10.679359715067392</v>
      </c>
      <c r="G29" s="930">
        <v>1.0453334695997081</v>
      </c>
      <c r="H29" s="931">
        <v>16.935257422423092</v>
      </c>
      <c r="I29" s="932">
        <v>0.94277314744330321</v>
      </c>
      <c r="J29" s="929">
        <v>8.4563384408505566</v>
      </c>
      <c r="K29" s="930">
        <v>0.88012986215599698</v>
      </c>
      <c r="L29" s="931">
        <v>18.236046488964913</v>
      </c>
      <c r="M29" s="932">
        <v>1.2093968715988013</v>
      </c>
      <c r="N29" s="929">
        <v>9.6126524086230063</v>
      </c>
      <c r="O29" s="930">
        <v>0.69509061969208163</v>
      </c>
      <c r="P29" s="931">
        <v>15.314764976287419</v>
      </c>
      <c r="Q29" s="932">
        <v>1.0375051129350168</v>
      </c>
      <c r="R29" s="929">
        <v>-2.4195008277893066</v>
      </c>
      <c r="S29" s="930">
        <v>1.3491102457046509</v>
      </c>
      <c r="T29" s="931">
        <v>0.26406681537628174</v>
      </c>
      <c r="U29" s="932">
        <v>2.3118147850036621</v>
      </c>
      <c r="V29" s="929">
        <v>-1.0667072534561157</v>
      </c>
      <c r="W29" s="930">
        <v>1.3507055044174194</v>
      </c>
      <c r="X29" s="931">
        <v>-1.6204924583435059</v>
      </c>
      <c r="Y29" s="932">
        <v>2.3880598545074463</v>
      </c>
      <c r="Z29" s="933">
        <v>1.1563140153884888</v>
      </c>
      <c r="AA29" s="934">
        <v>1.1778335571289062</v>
      </c>
      <c r="AB29" s="931">
        <v>-2.9212815761566162</v>
      </c>
      <c r="AC29" s="935">
        <v>2.1875896453857422</v>
      </c>
      <c r="AD29" s="936"/>
      <c r="AE29" s="936"/>
      <c r="AF29" s="936"/>
      <c r="AG29" s="936"/>
      <c r="AH29" s="937"/>
      <c r="AI29" s="937"/>
      <c r="AJ29" s="937"/>
      <c r="AK29" s="937"/>
      <c r="AL29" s="937"/>
      <c r="AM29" s="937"/>
      <c r="AN29" s="937"/>
      <c r="AO29" s="937"/>
      <c r="AP29" s="937"/>
      <c r="AQ29" s="937"/>
      <c r="AR29" s="937"/>
      <c r="AS29" s="937"/>
      <c r="AT29" s="937"/>
      <c r="AU29" s="937"/>
      <c r="AV29" s="937"/>
      <c r="AW29" s="937"/>
      <c r="AX29" s="937"/>
      <c r="AY29" s="937"/>
      <c r="AZ29" s="937"/>
      <c r="BA29" s="937"/>
      <c r="BB29" s="937"/>
      <c r="BC29" s="937"/>
      <c r="BD29" s="937"/>
      <c r="BE29" s="937"/>
      <c r="BF29" s="937"/>
      <c r="BG29" s="937"/>
      <c r="BH29" s="937"/>
      <c r="BI29" s="937"/>
      <c r="BJ29" s="937"/>
      <c r="BK29" s="937"/>
    </row>
    <row r="30" spans="1:63">
      <c r="A30" s="941" t="s">
        <v>46</v>
      </c>
      <c r="B30" s="929">
        <v>11.239034843736556</v>
      </c>
      <c r="C30" s="930">
        <v>1.1304569552189665</v>
      </c>
      <c r="D30" s="931">
        <v>10.331833743308653</v>
      </c>
      <c r="E30" s="932">
        <v>1.0633273767838789</v>
      </c>
      <c r="F30" s="929">
        <v>6.3344978376622567</v>
      </c>
      <c r="G30" s="930">
        <v>0.8485757073437753</v>
      </c>
      <c r="H30" s="931">
        <v>11.621760038291693</v>
      </c>
      <c r="I30" s="932">
        <v>1.0577414190214245</v>
      </c>
      <c r="J30" s="929">
        <v>6.6305190166853238</v>
      </c>
      <c r="K30" s="930">
        <v>0.76920886881711548</v>
      </c>
      <c r="L30" s="931">
        <v>11.684339488030723</v>
      </c>
      <c r="M30" s="932">
        <v>1.1251175552159687</v>
      </c>
      <c r="N30" s="929">
        <v>14.382141866141248</v>
      </c>
      <c r="O30" s="930">
        <v>0.90759691476732907</v>
      </c>
      <c r="P30" s="931">
        <v>10.601783375812531</v>
      </c>
      <c r="Q30" s="932">
        <v>0.795610023114103</v>
      </c>
      <c r="R30" s="929">
        <v>3.1431069374084473</v>
      </c>
      <c r="S30" s="930">
        <v>1.7356491088867188</v>
      </c>
      <c r="T30" s="931">
        <v>0.26994964480400085</v>
      </c>
      <c r="U30" s="932">
        <v>1.6263487339019775</v>
      </c>
      <c r="V30" s="929">
        <v>8.0476436614990234</v>
      </c>
      <c r="W30" s="930">
        <v>1.5726526975631714</v>
      </c>
      <c r="X30" s="931">
        <v>-1.0199766159057617</v>
      </c>
      <c r="Y30" s="932">
        <v>1.6272304058074951</v>
      </c>
      <c r="Z30" s="933">
        <v>7.7516226768493652</v>
      </c>
      <c r="AA30" s="934">
        <v>1.3899009227752686</v>
      </c>
      <c r="AB30" s="931">
        <v>-1.0825561285018921</v>
      </c>
      <c r="AC30" s="935">
        <v>1.5564447641372681</v>
      </c>
      <c r="AD30" s="936"/>
      <c r="AE30" s="936"/>
      <c r="AF30" s="936"/>
      <c r="AG30" s="936"/>
      <c r="AH30" s="937"/>
      <c r="AI30" s="937"/>
      <c r="AJ30" s="937"/>
      <c r="AK30" s="937"/>
      <c r="AL30" s="937"/>
      <c r="AM30" s="937"/>
      <c r="AN30" s="937"/>
      <c r="AO30" s="937"/>
      <c r="AP30" s="937"/>
      <c r="AQ30" s="937"/>
      <c r="AR30" s="937"/>
      <c r="AS30" s="937"/>
      <c r="AT30" s="937"/>
      <c r="AU30" s="937"/>
      <c r="AV30" s="937"/>
      <c r="AW30" s="937"/>
      <c r="AX30" s="937"/>
      <c r="AY30" s="937"/>
      <c r="AZ30" s="937"/>
      <c r="BA30" s="937"/>
      <c r="BB30" s="937"/>
      <c r="BC30" s="937"/>
      <c r="BD30" s="937"/>
      <c r="BE30" s="937"/>
      <c r="BF30" s="937"/>
      <c r="BG30" s="937"/>
      <c r="BH30" s="937"/>
      <c r="BI30" s="937"/>
      <c r="BJ30" s="937"/>
      <c r="BK30" s="937"/>
    </row>
    <row r="31" spans="1:63">
      <c r="A31" s="928" t="s">
        <v>25</v>
      </c>
      <c r="B31" s="929">
        <v>17.434011045788598</v>
      </c>
      <c r="C31" s="930">
        <v>1.1725737577684148</v>
      </c>
      <c r="D31" s="938">
        <v>4.0876999259588347</v>
      </c>
      <c r="E31" s="939">
        <v>0.39440757097770818</v>
      </c>
      <c r="F31" s="929">
        <v>14.720965914652494</v>
      </c>
      <c r="G31" s="930">
        <v>1.2137801691787227</v>
      </c>
      <c r="H31" s="938">
        <v>3.1003111720797882</v>
      </c>
      <c r="I31" s="939">
        <v>0.45950401136652996</v>
      </c>
      <c r="J31" s="929">
        <v>12.360133599448758</v>
      </c>
      <c r="K31" s="930">
        <v>0.95824961628333016</v>
      </c>
      <c r="L31" s="938">
        <v>4.3746523868929303</v>
      </c>
      <c r="M31" s="939">
        <v>0.51414206442731625</v>
      </c>
      <c r="N31" s="929">
        <v>17.24860538691199</v>
      </c>
      <c r="O31" s="930">
        <v>0.7528856910372036</v>
      </c>
      <c r="P31" s="938">
        <v>3.8088143649320885</v>
      </c>
      <c r="Q31" s="939">
        <v>0.36192800468312464</v>
      </c>
      <c r="R31" s="929">
        <v>-0.18540565669536591</v>
      </c>
      <c r="S31" s="930">
        <v>2.0058267116546631</v>
      </c>
      <c r="T31" s="938">
        <v>-0.27888557314872742</v>
      </c>
      <c r="U31" s="939">
        <v>0.59897887706756592</v>
      </c>
      <c r="V31" s="929">
        <v>2.5276393890380859</v>
      </c>
      <c r="W31" s="930">
        <v>2.0393831729888916</v>
      </c>
      <c r="X31" s="938">
        <v>0.70850318670272827</v>
      </c>
      <c r="Y31" s="939">
        <v>0.64473766088485718</v>
      </c>
      <c r="Z31" s="933">
        <v>4.8884716033935547</v>
      </c>
      <c r="AA31" s="934">
        <v>1.616485595703125</v>
      </c>
      <c r="AB31" s="938">
        <v>-0.5658380389213562</v>
      </c>
      <c r="AC31" s="940">
        <v>0.66298806667327881</v>
      </c>
      <c r="AD31" s="936"/>
      <c r="AE31" s="936"/>
      <c r="AF31" s="936"/>
      <c r="AG31" s="936"/>
      <c r="AH31" s="937"/>
      <c r="AI31" s="937"/>
      <c r="AJ31" s="937"/>
      <c r="AK31" s="937"/>
      <c r="AL31" s="937"/>
      <c r="AM31" s="937"/>
      <c r="AN31" s="937"/>
      <c r="AO31" s="937"/>
      <c r="AP31" s="937"/>
      <c r="AQ31" s="937"/>
      <c r="AR31" s="937"/>
      <c r="AS31" s="937"/>
      <c r="AT31" s="937"/>
      <c r="AU31" s="937"/>
      <c r="AV31" s="937"/>
      <c r="AW31" s="937"/>
      <c r="AX31" s="937"/>
      <c r="AY31" s="937"/>
      <c r="AZ31" s="937"/>
      <c r="BA31" s="937"/>
      <c r="BB31" s="937"/>
      <c r="BC31" s="937"/>
      <c r="BD31" s="937"/>
      <c r="BE31" s="937"/>
      <c r="BF31" s="937"/>
      <c r="BG31" s="937"/>
      <c r="BH31" s="937"/>
      <c r="BI31" s="937"/>
      <c r="BJ31" s="937"/>
      <c r="BK31" s="937"/>
    </row>
    <row r="32" spans="1:63">
      <c r="A32" s="928" t="s">
        <v>27</v>
      </c>
      <c r="B32" s="929">
        <v>22.100191277822567</v>
      </c>
      <c r="C32" s="930">
        <v>0.54293852608209969</v>
      </c>
      <c r="D32" s="931">
        <v>5.882895935923071</v>
      </c>
      <c r="E32" s="932">
        <v>0.36053323288344363</v>
      </c>
      <c r="F32" s="929">
        <v>23.700168193100406</v>
      </c>
      <c r="G32" s="930">
        <v>0.78059324869184477</v>
      </c>
      <c r="H32" s="931">
        <v>6.7138297695035165</v>
      </c>
      <c r="I32" s="932">
        <v>0.47869499936206561</v>
      </c>
      <c r="J32" s="929">
        <v>22.218820564764815</v>
      </c>
      <c r="K32" s="930">
        <v>0.63108516238161394</v>
      </c>
      <c r="L32" s="931">
        <v>8.179884110995312</v>
      </c>
      <c r="M32" s="932">
        <v>0.54055513234617714</v>
      </c>
      <c r="N32" s="929">
        <v>25.856740930518857</v>
      </c>
      <c r="O32" s="930">
        <v>0.71293587275541348</v>
      </c>
      <c r="P32" s="931">
        <v>6.9127097910823894</v>
      </c>
      <c r="Q32" s="932">
        <v>0.40222056701767112</v>
      </c>
      <c r="R32" s="929">
        <v>3.756549596786499</v>
      </c>
      <c r="S32" s="930">
        <v>2.0489721298217773</v>
      </c>
      <c r="T32" s="931">
        <v>1.0298138856887817</v>
      </c>
      <c r="U32" s="932">
        <v>0.71931874752044678</v>
      </c>
      <c r="V32" s="929">
        <v>2.1565728187561035</v>
      </c>
      <c r="W32" s="930">
        <v>2.1386451721191406</v>
      </c>
      <c r="X32" s="931">
        <v>0.19888001680374146</v>
      </c>
      <c r="Y32" s="932">
        <v>0.78757661581039429</v>
      </c>
      <c r="Z32" s="933">
        <v>3.6379203796386719</v>
      </c>
      <c r="AA32" s="934">
        <v>1.7151093482971191</v>
      </c>
      <c r="AB32" s="931">
        <v>-1.2671743631362915</v>
      </c>
      <c r="AC32" s="935">
        <v>0.76985371112823486</v>
      </c>
      <c r="AD32" s="936"/>
      <c r="AE32" s="936"/>
      <c r="AF32" s="936"/>
      <c r="AG32" s="936"/>
      <c r="AH32" s="937"/>
      <c r="AI32" s="937"/>
      <c r="AJ32" s="937"/>
      <c r="AK32" s="937"/>
      <c r="AL32" s="937"/>
      <c r="AM32" s="937"/>
      <c r="AN32" s="937"/>
      <c r="AO32" s="937"/>
      <c r="AP32" s="937"/>
      <c r="AQ32" s="937"/>
      <c r="AR32" s="937"/>
      <c r="AS32" s="937"/>
      <c r="AT32" s="937"/>
      <c r="AU32" s="937"/>
      <c r="AV32" s="937"/>
      <c r="AW32" s="937"/>
      <c r="AX32" s="937"/>
      <c r="AY32" s="937"/>
      <c r="AZ32" s="937"/>
      <c r="BA32" s="937"/>
      <c r="BB32" s="937"/>
      <c r="BC32" s="937"/>
      <c r="BD32" s="937"/>
      <c r="BE32" s="937"/>
      <c r="BF32" s="937"/>
      <c r="BG32" s="937"/>
      <c r="BH32" s="937"/>
      <c r="BI32" s="937"/>
      <c r="BJ32" s="937"/>
      <c r="BK32" s="937"/>
    </row>
    <row r="33" spans="1:63">
      <c r="A33" s="928" t="s">
        <v>47</v>
      </c>
      <c r="B33" s="929">
        <v>50.944906190376024</v>
      </c>
      <c r="C33" s="930">
        <v>1.3976612357701304</v>
      </c>
      <c r="D33" s="931">
        <v>0.27768642921301612</v>
      </c>
      <c r="E33" s="932">
        <v>8.5364097446570017E-2</v>
      </c>
      <c r="F33" s="929">
        <v>47.357555833509743</v>
      </c>
      <c r="G33" s="930">
        <v>0.95251820761141814</v>
      </c>
      <c r="H33" s="931">
        <v>0.20137294587099064</v>
      </c>
      <c r="I33" s="932">
        <v>4.8236257958196145E-2</v>
      </c>
      <c r="J33" s="929">
        <v>47.01621572164148</v>
      </c>
      <c r="K33" s="930">
        <v>0.80859591998042335</v>
      </c>
      <c r="L33" s="931">
        <v>0.13811444777586743</v>
      </c>
      <c r="M33" s="932">
        <v>4.464229668107985E-2</v>
      </c>
      <c r="N33" s="929">
        <v>47.768069685839741</v>
      </c>
      <c r="O33" s="930">
        <v>1.2908090212542245</v>
      </c>
      <c r="P33" s="931">
        <v>0.12014026876560385</v>
      </c>
      <c r="Q33" s="932">
        <v>5.3480412288192503E-2</v>
      </c>
      <c r="R33" s="929">
        <v>-3.1768364906311035</v>
      </c>
      <c r="S33" s="930">
        <v>7.2576889991760254</v>
      </c>
      <c r="T33" s="931">
        <v>-0.15754616260528564</v>
      </c>
      <c r="U33" s="932">
        <v>0.10074348747730255</v>
      </c>
      <c r="V33" s="929">
        <v>0.41051384806632996</v>
      </c>
      <c r="W33" s="930">
        <v>7.2376866340637207</v>
      </c>
      <c r="X33" s="931">
        <v>-8.1232674419879913E-2</v>
      </c>
      <c r="Y33" s="932">
        <v>7.2034463286399841E-2</v>
      </c>
      <c r="Z33" s="933">
        <v>0.75185394287109375</v>
      </c>
      <c r="AA33" s="934">
        <v>5.635340690612793</v>
      </c>
      <c r="AB33" s="931">
        <v>-1.7974179238080978E-2</v>
      </c>
      <c r="AC33" s="935">
        <v>6.967473030090332E-2</v>
      </c>
      <c r="AD33" s="936"/>
      <c r="AE33" s="936"/>
      <c r="AF33" s="936"/>
      <c r="AG33" s="936"/>
      <c r="AH33" s="937"/>
      <c r="AI33" s="937"/>
      <c r="AJ33" s="937"/>
      <c r="AK33" s="937"/>
      <c r="AL33" s="937"/>
      <c r="AM33" s="937"/>
      <c r="AN33" s="937"/>
      <c r="AO33" s="937"/>
      <c r="AP33" s="937"/>
      <c r="AQ33" s="937"/>
      <c r="AR33" s="937"/>
      <c r="AS33" s="937"/>
      <c r="AT33" s="937"/>
      <c r="AU33" s="937"/>
      <c r="AV33" s="937"/>
      <c r="AW33" s="937"/>
      <c r="AX33" s="937"/>
      <c r="AY33" s="937"/>
      <c r="AZ33" s="937"/>
      <c r="BA33" s="937"/>
      <c r="BB33" s="937"/>
      <c r="BC33" s="937"/>
      <c r="BD33" s="937"/>
      <c r="BE33" s="937"/>
      <c r="BF33" s="937"/>
      <c r="BG33" s="937"/>
      <c r="BH33" s="937"/>
      <c r="BI33" s="937"/>
      <c r="BJ33" s="937"/>
      <c r="BK33" s="937"/>
    </row>
    <row r="34" spans="1:63">
      <c r="A34" s="928" t="s">
        <v>30</v>
      </c>
      <c r="B34" s="929">
        <v>12.962230844480912</v>
      </c>
      <c r="C34" s="930">
        <v>1.0378317226628475</v>
      </c>
      <c r="D34" s="938">
        <v>13.135107309799828</v>
      </c>
      <c r="E34" s="939">
        <v>0.85244134572308339</v>
      </c>
      <c r="F34" s="929">
        <v>13.178262584404017</v>
      </c>
      <c r="G34" s="930">
        <v>1.5651662062758698</v>
      </c>
      <c r="H34" s="938">
        <v>12.739044041425274</v>
      </c>
      <c r="I34" s="939">
        <v>1.2325736211175038</v>
      </c>
      <c r="J34" s="929">
        <v>13.124373690566664</v>
      </c>
      <c r="K34" s="930">
        <v>1.1168415786057317</v>
      </c>
      <c r="L34" s="938">
        <v>11.805395989060596</v>
      </c>
      <c r="M34" s="939">
        <v>1.0556214135934541</v>
      </c>
      <c r="N34" s="929">
        <v>18.544928311064787</v>
      </c>
      <c r="O34" s="930">
        <v>0.96975883792798123</v>
      </c>
      <c r="P34" s="938">
        <v>11.100585625020212</v>
      </c>
      <c r="Q34" s="939">
        <v>0.57768175723378801</v>
      </c>
      <c r="R34" s="929">
        <v>5.5826973915100098</v>
      </c>
      <c r="S34" s="930">
        <v>2.1237015724182129</v>
      </c>
      <c r="T34" s="938">
        <v>-2.0345215797424316</v>
      </c>
      <c r="U34" s="939">
        <v>1.3617295026779175</v>
      </c>
      <c r="V34" s="929">
        <v>5.3666658401489258</v>
      </c>
      <c r="W34" s="930">
        <v>2.4372141361236572</v>
      </c>
      <c r="X34" s="938">
        <v>-1.6384583711624146</v>
      </c>
      <c r="Y34" s="939">
        <v>1.6313420534133911</v>
      </c>
      <c r="Z34" s="933">
        <v>5.4205546379089355</v>
      </c>
      <c r="AA34" s="934">
        <v>1.9015096426010132</v>
      </c>
      <c r="AB34" s="938">
        <v>-0.70481038093566895</v>
      </c>
      <c r="AC34" s="940">
        <v>1.381632924079895</v>
      </c>
      <c r="AD34" s="936"/>
      <c r="AE34" s="936"/>
      <c r="AF34" s="936"/>
      <c r="AG34" s="936"/>
      <c r="AH34" s="937"/>
      <c r="AI34" s="937"/>
      <c r="AJ34" s="937"/>
      <c r="AK34" s="937"/>
      <c r="AL34" s="937"/>
      <c r="AM34" s="937"/>
      <c r="AN34" s="937"/>
      <c r="AO34" s="937"/>
      <c r="AP34" s="937"/>
      <c r="AQ34" s="937"/>
      <c r="AR34" s="937"/>
      <c r="AS34" s="937"/>
      <c r="AT34" s="937"/>
      <c r="AU34" s="937"/>
      <c r="AV34" s="937"/>
      <c r="AW34" s="937"/>
      <c r="AX34" s="937"/>
      <c r="AY34" s="937"/>
      <c r="AZ34" s="937"/>
      <c r="BA34" s="937"/>
      <c r="BB34" s="937"/>
      <c r="BC34" s="937"/>
      <c r="BD34" s="937"/>
      <c r="BE34" s="937"/>
      <c r="BF34" s="937"/>
      <c r="BG34" s="937"/>
      <c r="BH34" s="937"/>
      <c r="BI34" s="937"/>
      <c r="BJ34" s="937"/>
      <c r="BK34" s="937"/>
    </row>
    <row r="35" spans="1:63">
      <c r="A35" s="928" t="s">
        <v>48</v>
      </c>
      <c r="B35" s="929">
        <v>13.702568891717384</v>
      </c>
      <c r="C35" s="930">
        <v>0.74539878254978353</v>
      </c>
      <c r="D35" s="938">
        <v>17.601625050198432</v>
      </c>
      <c r="E35" s="939">
        <v>0.75842360508608042</v>
      </c>
      <c r="F35" s="929">
        <v>13.357365967581698</v>
      </c>
      <c r="G35" s="930">
        <v>0.71887066837368085</v>
      </c>
      <c r="H35" s="938">
        <v>17.628909888537819</v>
      </c>
      <c r="I35" s="939">
        <v>0.78882047867583238</v>
      </c>
      <c r="J35" s="929">
        <v>16.26208198627485</v>
      </c>
      <c r="K35" s="930">
        <v>0.86085107102825897</v>
      </c>
      <c r="L35" s="938">
        <v>13.352666907114846</v>
      </c>
      <c r="M35" s="939">
        <v>0.69339671622274468</v>
      </c>
      <c r="N35" s="929">
        <v>17.449254780284008</v>
      </c>
      <c r="O35" s="930">
        <v>0.8981854541845492</v>
      </c>
      <c r="P35" s="938">
        <v>12.83982110977033</v>
      </c>
      <c r="Q35" s="939">
        <v>0.69788369881285828</v>
      </c>
      <c r="R35" s="929">
        <v>3.7466859817504883</v>
      </c>
      <c r="S35" s="930">
        <v>1.6977052688598633</v>
      </c>
      <c r="T35" s="938">
        <v>-4.7618041038513184</v>
      </c>
      <c r="U35" s="939">
        <v>1.4390298128128052</v>
      </c>
      <c r="V35" s="929">
        <v>4.0918889045715332</v>
      </c>
      <c r="W35" s="930">
        <v>1.6937432289123535</v>
      </c>
      <c r="X35" s="938">
        <v>-4.7890887260437012</v>
      </c>
      <c r="Y35" s="939">
        <v>1.4609113931655884</v>
      </c>
      <c r="Z35" s="933">
        <v>1.1871727705001831</v>
      </c>
      <c r="AA35" s="934">
        <v>1.5636215209960937</v>
      </c>
      <c r="AB35" s="938">
        <v>-0.51284581422805786</v>
      </c>
      <c r="AC35" s="940">
        <v>1.2544620037078857</v>
      </c>
      <c r="AD35" s="936"/>
      <c r="AE35" s="936"/>
      <c r="AF35" s="936"/>
      <c r="AG35" s="936"/>
      <c r="AH35" s="937"/>
      <c r="AI35" s="937"/>
      <c r="AJ35" s="937"/>
      <c r="AK35" s="937"/>
      <c r="AL35" s="937"/>
      <c r="AM35" s="937"/>
      <c r="AN35" s="937"/>
      <c r="AO35" s="937"/>
      <c r="AP35" s="937"/>
      <c r="AQ35" s="937"/>
      <c r="AR35" s="937"/>
      <c r="AS35" s="937"/>
      <c r="AT35" s="937"/>
      <c r="AU35" s="937"/>
      <c r="AV35" s="937"/>
      <c r="AW35" s="937"/>
      <c r="AX35" s="937"/>
      <c r="AY35" s="937"/>
      <c r="AZ35" s="937"/>
      <c r="BA35" s="937"/>
      <c r="BB35" s="937"/>
      <c r="BC35" s="937"/>
      <c r="BD35" s="937"/>
      <c r="BE35" s="937"/>
      <c r="BF35" s="937"/>
      <c r="BG35" s="937"/>
      <c r="BH35" s="937"/>
      <c r="BI35" s="937"/>
      <c r="BJ35" s="937"/>
      <c r="BK35" s="937"/>
    </row>
    <row r="36" spans="1:63">
      <c r="A36" s="928" t="s">
        <v>49</v>
      </c>
      <c r="B36" s="929">
        <v>21.065848345527957</v>
      </c>
      <c r="C36" s="930">
        <v>1.2831278542701072</v>
      </c>
      <c r="D36" s="931">
        <v>6.0819581921418022</v>
      </c>
      <c r="E36" s="932">
        <v>0.47065724737576398</v>
      </c>
      <c r="F36" s="929">
        <v>15.755513247999184</v>
      </c>
      <c r="G36" s="930">
        <v>0.93981741066280267</v>
      </c>
      <c r="H36" s="931">
        <v>6.4220385505281774</v>
      </c>
      <c r="I36" s="932">
        <v>0.62956980748994129</v>
      </c>
      <c r="J36" s="929">
        <v>19.643623092781592</v>
      </c>
      <c r="K36" s="930">
        <v>1.1013446034729022</v>
      </c>
      <c r="L36" s="931">
        <v>7.5455765738591509</v>
      </c>
      <c r="M36" s="932">
        <v>0.56546927174529271</v>
      </c>
      <c r="N36" s="929">
        <v>18.70186909185659</v>
      </c>
      <c r="O36" s="930">
        <v>0.80713046611839878</v>
      </c>
      <c r="P36" s="931">
        <v>7.9809277133332506</v>
      </c>
      <c r="Q36" s="932">
        <v>0.53252233971151064</v>
      </c>
      <c r="R36" s="929">
        <v>-2.3639793395996094</v>
      </c>
      <c r="S36" s="930">
        <v>2.2826476097106934</v>
      </c>
      <c r="T36" s="931">
        <v>1.8989695310592651</v>
      </c>
      <c r="U36" s="932">
        <v>0.99664992094039917</v>
      </c>
      <c r="V36" s="929">
        <v>2.9463558197021484</v>
      </c>
      <c r="W36" s="930">
        <v>2.1195187568664551</v>
      </c>
      <c r="X36" s="931">
        <v>1.5588891506195068</v>
      </c>
      <c r="Y36" s="932">
        <v>1.0847524404525757</v>
      </c>
      <c r="Z36" s="933">
        <v>-0.94175398349761963</v>
      </c>
      <c r="AA36" s="934">
        <v>1.90628981590271</v>
      </c>
      <c r="AB36" s="931">
        <v>0.43535113334655762</v>
      </c>
      <c r="AC36" s="935">
        <v>0.95646804571151733</v>
      </c>
      <c r="AD36" s="936"/>
      <c r="AE36" s="936"/>
      <c r="AF36" s="936"/>
      <c r="AG36" s="936"/>
      <c r="AH36" s="937"/>
      <c r="AI36" s="937"/>
      <c r="AJ36" s="937"/>
      <c r="AK36" s="937"/>
      <c r="AL36" s="937"/>
      <c r="AM36" s="937"/>
      <c r="AN36" s="937"/>
      <c r="AO36" s="937"/>
      <c r="AP36" s="937"/>
      <c r="AQ36" s="937"/>
      <c r="AR36" s="937"/>
      <c r="AS36" s="937"/>
      <c r="AT36" s="937"/>
      <c r="AU36" s="937"/>
      <c r="AV36" s="937"/>
      <c r="AW36" s="937"/>
      <c r="AX36" s="937"/>
      <c r="AY36" s="937"/>
      <c r="AZ36" s="937"/>
      <c r="BA36" s="937"/>
      <c r="BB36" s="937"/>
      <c r="BC36" s="937"/>
      <c r="BD36" s="937"/>
      <c r="BE36" s="937"/>
      <c r="BF36" s="937"/>
      <c r="BG36" s="937"/>
      <c r="BH36" s="937"/>
      <c r="BI36" s="937"/>
      <c r="BJ36" s="937"/>
      <c r="BK36" s="937"/>
    </row>
    <row r="37" spans="1:63">
      <c r="A37" s="928" t="s">
        <v>32</v>
      </c>
      <c r="B37" s="929">
        <v>16.988095755324974</v>
      </c>
      <c r="C37" s="930">
        <v>0.79856420393843941</v>
      </c>
      <c r="D37" s="938">
        <v>6.7710848022618739</v>
      </c>
      <c r="E37" s="939">
        <v>0.49304157836969231</v>
      </c>
      <c r="F37" s="929">
        <v>13.148636149599691</v>
      </c>
      <c r="G37" s="930">
        <v>0.83981877759767787</v>
      </c>
      <c r="H37" s="938">
        <v>7.5462527903797083</v>
      </c>
      <c r="I37" s="939">
        <v>0.49176731798186718</v>
      </c>
      <c r="J37" s="929">
        <v>9.0105959948934764</v>
      </c>
      <c r="K37" s="930">
        <v>0.74975663617170529</v>
      </c>
      <c r="L37" s="938">
        <v>10.828825895090674</v>
      </c>
      <c r="M37" s="939">
        <v>1.0149819314250013</v>
      </c>
      <c r="N37" s="929">
        <v>16.250183280263347</v>
      </c>
      <c r="O37" s="930">
        <v>0.84979324584548344</v>
      </c>
      <c r="P37" s="938">
        <v>7.3324861902134248</v>
      </c>
      <c r="Q37" s="939">
        <v>0.63260797968917715</v>
      </c>
      <c r="R37" s="929">
        <v>-0.73791247606277466</v>
      </c>
      <c r="S37" s="930">
        <v>2.2962713241577148</v>
      </c>
      <c r="T37" s="938">
        <v>0.5614013671875</v>
      </c>
      <c r="U37" s="939">
        <v>0.97594791650772095</v>
      </c>
      <c r="V37" s="929">
        <v>3.1015472412109375</v>
      </c>
      <c r="W37" s="930">
        <v>2.322624683380127</v>
      </c>
      <c r="X37" s="938">
        <v>-0.21376660466194153</v>
      </c>
      <c r="Y37" s="939">
        <v>0.97742664813995361</v>
      </c>
      <c r="Z37" s="933">
        <v>7.2395873069763184</v>
      </c>
      <c r="AA37" s="934">
        <v>1.9133176803588867</v>
      </c>
      <c r="AB37" s="938">
        <v>-3.4963397979736328</v>
      </c>
      <c r="AC37" s="940">
        <v>1.2680426836013794</v>
      </c>
      <c r="AD37" s="936"/>
      <c r="AE37" s="936"/>
      <c r="AF37" s="936"/>
      <c r="AG37" s="936"/>
      <c r="AH37" s="937"/>
      <c r="AI37" s="937"/>
      <c r="AJ37" s="937"/>
      <c r="AK37" s="937"/>
      <c r="AL37" s="937"/>
      <c r="AM37" s="937"/>
      <c r="AN37" s="937"/>
      <c r="AO37" s="937"/>
      <c r="AP37" s="937"/>
      <c r="AQ37" s="937"/>
      <c r="AR37" s="937"/>
      <c r="AS37" s="937"/>
      <c r="AT37" s="937"/>
      <c r="AU37" s="937"/>
      <c r="AV37" s="937"/>
      <c r="AW37" s="937"/>
      <c r="AX37" s="937"/>
      <c r="AY37" s="937"/>
      <c r="AZ37" s="937"/>
      <c r="BA37" s="937"/>
      <c r="BB37" s="937"/>
      <c r="BC37" s="937"/>
      <c r="BD37" s="937"/>
      <c r="BE37" s="937"/>
      <c r="BF37" s="937"/>
      <c r="BG37" s="937"/>
      <c r="BH37" s="937"/>
      <c r="BI37" s="937"/>
      <c r="BJ37" s="937"/>
      <c r="BK37" s="937"/>
    </row>
    <row r="38" spans="1:63">
      <c r="A38" s="928" t="s">
        <v>50</v>
      </c>
      <c r="B38" s="929">
        <v>24.471697783098545</v>
      </c>
      <c r="C38" s="930">
        <v>1.3895791930192043</v>
      </c>
      <c r="D38" s="931">
        <v>3.1277603140714003</v>
      </c>
      <c r="E38" s="932">
        <v>0.35611607020835501</v>
      </c>
      <c r="F38" s="929">
        <v>16.503998685871931</v>
      </c>
      <c r="G38" s="930">
        <v>1.0632448305932511</v>
      </c>
      <c r="H38" s="931">
        <v>4.1740949456826275</v>
      </c>
      <c r="I38" s="932">
        <v>0.543602097421924</v>
      </c>
      <c r="J38" s="929">
        <v>18.989693294722588</v>
      </c>
      <c r="K38" s="930">
        <v>1.442503061039387</v>
      </c>
      <c r="L38" s="931">
        <v>4.5362579183290066</v>
      </c>
      <c r="M38" s="932">
        <v>0.54742341590302246</v>
      </c>
      <c r="N38" s="929">
        <v>17.391238262397415</v>
      </c>
      <c r="O38" s="930">
        <v>0.91899007464049198</v>
      </c>
      <c r="P38" s="931">
        <v>7.4316466459081596</v>
      </c>
      <c r="Q38" s="932">
        <v>0.50711003810970989</v>
      </c>
      <c r="R38" s="929">
        <v>-7.0804595947265625</v>
      </c>
      <c r="S38" s="930">
        <v>2.3637433052062988</v>
      </c>
      <c r="T38" s="931">
        <v>4.3038864135742187</v>
      </c>
      <c r="U38" s="932">
        <v>0.85566699504852295</v>
      </c>
      <c r="V38" s="929">
        <v>0.88723957538604736</v>
      </c>
      <c r="W38" s="930">
        <v>2.2004327774047852</v>
      </c>
      <c r="X38" s="931">
        <v>3.2575516700744629</v>
      </c>
      <c r="Y38" s="932">
        <v>0.95245766639709473</v>
      </c>
      <c r="Z38" s="933">
        <v>-1.5984550714492798</v>
      </c>
      <c r="AA38" s="934">
        <v>2.1476881504058838</v>
      </c>
      <c r="AB38" s="931">
        <v>2.8953888416290283</v>
      </c>
      <c r="AC38" s="935">
        <v>0.86939287185668945</v>
      </c>
      <c r="AD38" s="936"/>
      <c r="AE38" s="936"/>
      <c r="AF38" s="936"/>
      <c r="AG38" s="936"/>
      <c r="AH38" s="937"/>
      <c r="AI38" s="937"/>
      <c r="AJ38" s="937"/>
      <c r="AK38" s="937"/>
      <c r="AL38" s="937"/>
      <c r="AM38" s="937"/>
      <c r="AN38" s="937"/>
      <c r="AO38" s="937"/>
      <c r="AP38" s="937"/>
      <c r="AQ38" s="937"/>
      <c r="AR38" s="937"/>
      <c r="AS38" s="937"/>
      <c r="AT38" s="937"/>
      <c r="AU38" s="937"/>
      <c r="AV38" s="937"/>
      <c r="AW38" s="937"/>
      <c r="AX38" s="937"/>
      <c r="AY38" s="937"/>
      <c r="AZ38" s="937"/>
      <c r="BA38" s="937"/>
      <c r="BB38" s="937"/>
      <c r="BC38" s="937"/>
      <c r="BD38" s="937"/>
      <c r="BE38" s="937"/>
      <c r="BF38" s="937"/>
      <c r="BG38" s="937"/>
      <c r="BH38" s="937"/>
      <c r="BI38" s="937"/>
      <c r="BJ38" s="937"/>
      <c r="BK38" s="937"/>
    </row>
    <row r="39" spans="1:63" s="1073" customFormat="1">
      <c r="A39" s="1074" t="s">
        <v>51</v>
      </c>
      <c r="B39" s="1075">
        <v>20.198171495954565</v>
      </c>
      <c r="C39" s="1076">
        <v>0.95271777166529426</v>
      </c>
      <c r="D39" s="1077">
        <v>5.7768536841163893</v>
      </c>
      <c r="E39" s="1078">
        <v>0.53982607864146936</v>
      </c>
      <c r="F39" s="1075">
        <v>19.257646593746493</v>
      </c>
      <c r="G39" s="1076">
        <v>1.151515734586108</v>
      </c>
      <c r="H39" s="1077">
        <v>6.2336617164335966</v>
      </c>
      <c r="I39" s="1078">
        <v>0.59235276045241192</v>
      </c>
      <c r="J39" s="1075">
        <v>26.854908361833324</v>
      </c>
      <c r="K39" s="1076">
        <v>1.5778680842356028</v>
      </c>
      <c r="L39" s="1077">
        <v>4.8738994911764761</v>
      </c>
      <c r="M39" s="1078">
        <v>0.72159676364276548</v>
      </c>
      <c r="N39" s="1075">
        <v>30.705625566771801</v>
      </c>
      <c r="O39" s="1076">
        <v>1.0987453834591174</v>
      </c>
      <c r="P39" s="1077">
        <v>3.5905533000834815</v>
      </c>
      <c r="Q39" s="1078">
        <v>0.37387358006881227</v>
      </c>
      <c r="R39" s="1075">
        <v>10.507453918457031</v>
      </c>
      <c r="S39" s="1076">
        <v>2.5367865562438965</v>
      </c>
      <c r="T39" s="1077">
        <v>-2.1863002777099609</v>
      </c>
      <c r="U39" s="1078">
        <v>0.68696796894073486</v>
      </c>
      <c r="V39" s="1075">
        <v>11.447978973388672</v>
      </c>
      <c r="W39" s="1076">
        <v>2.6323788166046143</v>
      </c>
      <c r="X39" s="1077">
        <v>-2.6431083679199219</v>
      </c>
      <c r="Y39" s="1078">
        <v>0.72953015565872192</v>
      </c>
      <c r="Z39" s="1079">
        <v>3.850717306137085</v>
      </c>
      <c r="AA39" s="1080">
        <v>2.5054755210876465</v>
      </c>
      <c r="AB39" s="1077">
        <v>-1.2833461761474609</v>
      </c>
      <c r="AC39" s="1081">
        <v>0.8274918794631958</v>
      </c>
      <c r="AD39" s="936"/>
      <c r="AE39" s="936"/>
      <c r="AF39" s="936"/>
      <c r="AG39" s="936"/>
      <c r="AH39" s="1072"/>
      <c r="AI39" s="1072"/>
      <c r="AJ39" s="1072"/>
      <c r="AK39" s="1072"/>
      <c r="AL39" s="1072"/>
      <c r="AM39" s="1072"/>
      <c r="AN39" s="1072"/>
      <c r="AO39" s="1072"/>
      <c r="AP39" s="1072"/>
      <c r="AQ39" s="1072"/>
      <c r="AR39" s="1072"/>
      <c r="AS39" s="1072"/>
      <c r="AT39" s="1072"/>
      <c r="AU39" s="1072"/>
      <c r="AV39" s="1072"/>
      <c r="AW39" s="1072"/>
      <c r="AX39" s="1072"/>
      <c r="AY39" s="1072"/>
      <c r="AZ39" s="1072"/>
      <c r="BA39" s="1072"/>
      <c r="BB39" s="1072"/>
      <c r="BC39" s="1072"/>
      <c r="BD39" s="1072"/>
      <c r="BE39" s="1072"/>
      <c r="BF39" s="1072"/>
      <c r="BG39" s="1072"/>
      <c r="BH39" s="1072"/>
      <c r="BI39" s="1072"/>
      <c r="BJ39" s="1072"/>
      <c r="BK39" s="1072"/>
    </row>
    <row r="40" spans="1:63">
      <c r="A40" s="928" t="s">
        <v>34</v>
      </c>
      <c r="B40" s="929">
        <v>13.882654986604905</v>
      </c>
      <c r="C40" s="930">
        <v>0.61376098113182709</v>
      </c>
      <c r="D40" s="938">
        <v>12.910185781796143</v>
      </c>
      <c r="E40" s="939">
        <v>0.59713683947253038</v>
      </c>
      <c r="F40" s="929">
        <v>14.756055377919814</v>
      </c>
      <c r="G40" s="930">
        <v>0.47516821053345137</v>
      </c>
      <c r="H40" s="931">
        <v>9.8867941095653649</v>
      </c>
      <c r="I40" s="932">
        <v>0.62192556854991443</v>
      </c>
      <c r="J40" s="929">
        <v>12.880205587337272</v>
      </c>
      <c r="K40" s="930">
        <v>0.56303027663212535</v>
      </c>
      <c r="L40" s="931">
        <v>9.5848863612714972</v>
      </c>
      <c r="M40" s="932">
        <v>0.71545969385206343</v>
      </c>
      <c r="N40" s="929">
        <v>15.002488100435412</v>
      </c>
      <c r="O40" s="930">
        <v>0.4974717562669429</v>
      </c>
      <c r="P40" s="931">
        <v>10.599518852409618</v>
      </c>
      <c r="Q40" s="932">
        <v>0.57344437743841614</v>
      </c>
      <c r="R40" s="929">
        <v>1.1198331117630005</v>
      </c>
      <c r="S40" s="930">
        <v>1.3549304008483887</v>
      </c>
      <c r="T40" s="931">
        <v>-2.3106670379638672</v>
      </c>
      <c r="U40" s="932">
        <v>1.1436212062835693</v>
      </c>
      <c r="V40" s="929">
        <v>0.24643272161483765</v>
      </c>
      <c r="W40" s="930">
        <v>1.3064916133880615</v>
      </c>
      <c r="X40" s="931">
        <v>0.71272474527359009</v>
      </c>
      <c r="Y40" s="932">
        <v>1.1613311767578125</v>
      </c>
      <c r="Z40" s="933">
        <v>2.1222825050354004</v>
      </c>
      <c r="AA40" s="934">
        <v>1.1162160634994507</v>
      </c>
      <c r="AB40" s="931">
        <v>1.0146324634552002</v>
      </c>
      <c r="AC40" s="935">
        <v>1.0938719511032104</v>
      </c>
      <c r="AD40" s="936"/>
      <c r="AE40" s="936"/>
      <c r="AF40" s="936"/>
      <c r="AG40" s="936"/>
      <c r="AH40" s="937"/>
      <c r="AI40" s="937"/>
      <c r="AJ40" s="937"/>
      <c r="AK40" s="937"/>
      <c r="AL40" s="937"/>
      <c r="AM40" s="937"/>
      <c r="AN40" s="937"/>
      <c r="AO40" s="937"/>
      <c r="AP40" s="937"/>
      <c r="AQ40" s="937"/>
      <c r="AR40" s="937"/>
      <c r="AS40" s="937"/>
      <c r="AT40" s="937"/>
      <c r="AU40" s="937"/>
      <c r="AV40" s="937"/>
      <c r="AW40" s="937"/>
      <c r="AX40" s="937"/>
      <c r="AY40" s="937"/>
      <c r="AZ40" s="937"/>
      <c r="BA40" s="937"/>
      <c r="BB40" s="937"/>
      <c r="BC40" s="937"/>
      <c r="BD40" s="937"/>
      <c r="BE40" s="937"/>
      <c r="BF40" s="937"/>
      <c r="BG40" s="937"/>
      <c r="BH40" s="937"/>
      <c r="BI40" s="937"/>
      <c r="BJ40" s="937"/>
      <c r="BK40" s="937"/>
    </row>
    <row r="41" spans="1:63">
      <c r="A41" s="928" t="s">
        <v>21</v>
      </c>
      <c r="B41" s="929">
        <v>19.640913432189073</v>
      </c>
      <c r="C41" s="930">
        <v>0.90646076634769446</v>
      </c>
      <c r="D41" s="938">
        <v>4.8878760220286548</v>
      </c>
      <c r="E41" s="939">
        <v>0.39131521052768176</v>
      </c>
      <c r="F41" s="929">
        <v>18.229365034505509</v>
      </c>
      <c r="G41" s="930">
        <v>0.86319412106485227</v>
      </c>
      <c r="H41" s="931">
        <v>3.9682301863168696</v>
      </c>
      <c r="I41" s="932">
        <v>0.27580821826713581</v>
      </c>
      <c r="J41" s="929">
        <v>15.698434809695227</v>
      </c>
      <c r="K41" s="930">
        <v>0.71276118643616782</v>
      </c>
      <c r="L41" s="931">
        <v>4.8075382511699241</v>
      </c>
      <c r="M41" s="932">
        <v>0.28519301110839429</v>
      </c>
      <c r="N41" s="929">
        <v>18.287776123490694</v>
      </c>
      <c r="O41" s="930">
        <v>0.79743962314345396</v>
      </c>
      <c r="P41" s="931">
        <v>4.9792101526542334</v>
      </c>
      <c r="Q41" s="932">
        <v>0.38379261117193919</v>
      </c>
      <c r="R41" s="929">
        <v>-1.3531372547149658</v>
      </c>
      <c r="S41" s="930">
        <v>2.1207523345947266</v>
      </c>
      <c r="T41" s="931">
        <v>9.1334134340286255E-2</v>
      </c>
      <c r="U41" s="932">
        <v>0.68878579139709473</v>
      </c>
      <c r="V41" s="929">
        <v>5.8411087840795517E-2</v>
      </c>
      <c r="W41" s="930">
        <v>2.1167099475860596</v>
      </c>
      <c r="X41" s="931">
        <v>1.0109800100326538</v>
      </c>
      <c r="Y41" s="932">
        <v>0.63243216276168823</v>
      </c>
      <c r="Z41" s="933">
        <v>2.589341402053833</v>
      </c>
      <c r="AA41" s="934">
        <v>1.692547082901001</v>
      </c>
      <c r="AB41" s="931">
        <v>0.17167189717292786</v>
      </c>
      <c r="AC41" s="935">
        <v>0.57097291946411133</v>
      </c>
      <c r="AD41" s="936"/>
      <c r="AE41" s="936"/>
      <c r="AF41" s="936"/>
      <c r="AG41" s="936"/>
      <c r="AH41" s="937"/>
      <c r="AI41" s="937"/>
      <c r="AJ41" s="937"/>
      <c r="AK41" s="937"/>
      <c r="AL41" s="937"/>
      <c r="AM41" s="937"/>
      <c r="AN41" s="937"/>
      <c r="AO41" s="937"/>
      <c r="AP41" s="937"/>
      <c r="AQ41" s="937"/>
      <c r="AR41" s="937"/>
      <c r="AS41" s="937"/>
      <c r="AT41" s="937"/>
      <c r="AU41" s="937"/>
      <c r="AV41" s="937"/>
      <c r="AW41" s="937"/>
      <c r="AX41" s="937"/>
      <c r="AY41" s="937"/>
      <c r="AZ41" s="937"/>
      <c r="BA41" s="937"/>
      <c r="BB41" s="937"/>
      <c r="BC41" s="937"/>
      <c r="BD41" s="937"/>
      <c r="BE41" s="937"/>
      <c r="BF41" s="937"/>
      <c r="BG41" s="937"/>
      <c r="BH41" s="937"/>
      <c r="BI41" s="937"/>
      <c r="BJ41" s="937"/>
      <c r="BK41" s="937"/>
    </row>
    <row r="42" spans="1:63">
      <c r="A42" s="928" t="s">
        <v>37</v>
      </c>
      <c r="B42" s="929">
        <v>16.372313900609967</v>
      </c>
      <c r="C42" s="930">
        <v>0.79937920639180282</v>
      </c>
      <c r="D42" s="931">
        <v>7.8805007682735848</v>
      </c>
      <c r="E42" s="932">
        <v>0.52354560494877767</v>
      </c>
      <c r="F42" s="929">
        <v>19.132711842411862</v>
      </c>
      <c r="G42" s="930">
        <v>1.0424997343550455</v>
      </c>
      <c r="H42" s="931">
        <v>8.1116777840985623</v>
      </c>
      <c r="I42" s="932">
        <v>0.59052373056241536</v>
      </c>
      <c r="J42" s="929">
        <v>22.231257802096479</v>
      </c>
      <c r="K42" s="930">
        <v>1.1074155910933343</v>
      </c>
      <c r="L42" s="931">
        <v>6.3438716561562618</v>
      </c>
      <c r="M42" s="932">
        <v>0.50119552148536428</v>
      </c>
      <c r="N42" s="929">
        <v>21.634208604058252</v>
      </c>
      <c r="O42" s="930">
        <v>1.1499122367832602</v>
      </c>
      <c r="P42" s="931">
        <v>8.5049080982211311</v>
      </c>
      <c r="Q42" s="932">
        <v>0.71690123174648879</v>
      </c>
      <c r="R42" s="929">
        <v>5.261894702911377</v>
      </c>
      <c r="S42" s="930">
        <v>2.1506476402282715</v>
      </c>
      <c r="T42" s="931">
        <v>0.62440735101699829</v>
      </c>
      <c r="U42" s="932">
        <v>1.0643705129623413</v>
      </c>
      <c r="V42" s="929">
        <v>2.5014967918395996</v>
      </c>
      <c r="W42" s="930">
        <v>2.2629377841949463</v>
      </c>
      <c r="X42" s="931">
        <v>0.39323031902313232</v>
      </c>
      <c r="Y42" s="932">
        <v>1.1013603210449219</v>
      </c>
      <c r="Z42" s="933">
        <v>-0.59704917669296265</v>
      </c>
      <c r="AA42" s="934">
        <v>2.0414199829101562</v>
      </c>
      <c r="AB42" s="931">
        <v>2.161036491394043</v>
      </c>
      <c r="AC42" s="935">
        <v>0.98388230800628662</v>
      </c>
      <c r="AD42" s="936"/>
      <c r="AE42" s="936"/>
      <c r="AF42" s="936"/>
      <c r="AG42" s="936"/>
      <c r="AH42" s="937"/>
      <c r="AI42" s="937"/>
      <c r="AJ42" s="937"/>
      <c r="AK42" s="937"/>
      <c r="AL42" s="937"/>
      <c r="AM42" s="937"/>
      <c r="AN42" s="937"/>
      <c r="AO42" s="937"/>
      <c r="AP42" s="937"/>
      <c r="AQ42" s="937"/>
      <c r="AR42" s="937"/>
      <c r="AS42" s="937"/>
      <c r="AT42" s="937"/>
      <c r="AU42" s="937"/>
      <c r="AV42" s="937"/>
      <c r="AW42" s="937"/>
      <c r="AX42" s="937"/>
      <c r="AY42" s="937"/>
      <c r="AZ42" s="937"/>
      <c r="BA42" s="937"/>
      <c r="BB42" s="937"/>
      <c r="BC42" s="937"/>
      <c r="BD42" s="937"/>
      <c r="BE42" s="937"/>
      <c r="BF42" s="937"/>
      <c r="BG42" s="937"/>
      <c r="BH42" s="937"/>
      <c r="BI42" s="937"/>
      <c r="BJ42" s="937"/>
      <c r="BK42" s="937"/>
    </row>
    <row r="43" spans="1:63">
      <c r="A43" s="928" t="s">
        <v>52</v>
      </c>
      <c r="B43" s="929">
        <v>16.063159348745909</v>
      </c>
      <c r="C43" s="930">
        <v>0.88040251651113532</v>
      </c>
      <c r="D43" s="938">
        <v>10.462697684733229</v>
      </c>
      <c r="E43" s="939">
        <v>0.82168479687401763</v>
      </c>
      <c r="F43" s="929">
        <v>14.03299695558797</v>
      </c>
      <c r="G43" s="930">
        <v>0.76166316707131687</v>
      </c>
      <c r="H43" s="931">
        <v>10.743971857623507</v>
      </c>
      <c r="I43" s="932">
        <v>0.85219431009915014</v>
      </c>
      <c r="J43" s="929">
        <v>12.821943141114122</v>
      </c>
      <c r="K43" s="930">
        <v>0.72138475666881208</v>
      </c>
      <c r="L43" s="931">
        <v>9.3060496089988938</v>
      </c>
      <c r="M43" s="932">
        <v>0.76704606560481814</v>
      </c>
      <c r="N43" s="929">
        <v>18.454435305423214</v>
      </c>
      <c r="O43" s="930">
        <v>1.0553950325066985</v>
      </c>
      <c r="P43" s="931">
        <v>9.7722621348067324</v>
      </c>
      <c r="Q43" s="932">
        <v>0.64902359435759438</v>
      </c>
      <c r="R43" s="929">
        <v>2.3912758827209473</v>
      </c>
      <c r="S43" s="930">
        <v>2.0403656959533691</v>
      </c>
      <c r="T43" s="931">
        <v>-0.69043552875518799</v>
      </c>
      <c r="U43" s="932">
        <v>1.5531699657440186</v>
      </c>
      <c r="V43" s="929">
        <v>4.4214382171630859</v>
      </c>
      <c r="W43" s="930">
        <v>2.0022869110107422</v>
      </c>
      <c r="X43" s="931">
        <v>-0.9717097282409668</v>
      </c>
      <c r="Y43" s="932">
        <v>1.5758430957794189</v>
      </c>
      <c r="Z43" s="933">
        <v>5.6324920654296875</v>
      </c>
      <c r="AA43" s="934">
        <v>1.7378896474838257</v>
      </c>
      <c r="AB43" s="931">
        <v>0.46621251106262207</v>
      </c>
      <c r="AC43" s="935">
        <v>1.3459810018539429</v>
      </c>
      <c r="AD43" s="936"/>
      <c r="AE43" s="936"/>
      <c r="AF43" s="936"/>
      <c r="AG43" s="936"/>
      <c r="AH43" s="937"/>
      <c r="AI43" s="937"/>
      <c r="AJ43" s="937"/>
      <c r="AK43" s="937"/>
      <c r="AL43" s="937"/>
      <c r="AM43" s="937"/>
      <c r="AN43" s="937"/>
      <c r="AO43" s="937"/>
      <c r="AP43" s="937"/>
      <c r="AQ43" s="937"/>
      <c r="AR43" s="937"/>
      <c r="AS43" s="937"/>
      <c r="AT43" s="937"/>
      <c r="AU43" s="937"/>
      <c r="AV43" s="937"/>
      <c r="AW43" s="937"/>
      <c r="AX43" s="937"/>
      <c r="AY43" s="937"/>
      <c r="AZ43" s="937"/>
      <c r="BA43" s="937"/>
      <c r="BB43" s="937"/>
      <c r="BC43" s="937"/>
      <c r="BD43" s="937"/>
      <c r="BE43" s="937"/>
      <c r="BF43" s="937"/>
      <c r="BG43" s="937"/>
      <c r="BH43" s="937"/>
      <c r="BI43" s="937"/>
      <c r="BJ43" s="937"/>
      <c r="BK43" s="937"/>
    </row>
    <row r="44" spans="1:63">
      <c r="A44" s="928" t="s">
        <v>53</v>
      </c>
      <c r="B44" s="929">
        <v>46.565472401016393</v>
      </c>
      <c r="C44" s="930">
        <v>1.6227530219029838</v>
      </c>
      <c r="D44" s="938">
        <v>0.91729615158051736</v>
      </c>
      <c r="E44" s="939">
        <v>0.33071218244511158</v>
      </c>
      <c r="F44" s="929">
        <v>29.977877365019779</v>
      </c>
      <c r="G44" s="930">
        <v>1.4522465233611461</v>
      </c>
      <c r="H44" s="938">
        <v>1.1222293450135932</v>
      </c>
      <c r="I44" s="939">
        <v>0.31220340331966706</v>
      </c>
      <c r="J44" s="929">
        <v>26.354311317392838</v>
      </c>
      <c r="K44" s="930">
        <v>1.5033745903027407</v>
      </c>
      <c r="L44" s="938">
        <v>1.8014076350807533</v>
      </c>
      <c r="M44" s="939">
        <v>0.35595404072833514</v>
      </c>
      <c r="N44" s="929">
        <v>44.456095705551967</v>
      </c>
      <c r="O44" s="930">
        <v>2.0989483951099288</v>
      </c>
      <c r="P44" s="938">
        <v>0.29339045006493242</v>
      </c>
      <c r="Q44" s="939">
        <v>0.12517440889861953</v>
      </c>
      <c r="R44" s="929">
        <v>-2.1093766689300537</v>
      </c>
      <c r="S44" s="930">
        <v>5.4314446449279785</v>
      </c>
      <c r="T44" s="938">
        <v>-0.6239057183265686</v>
      </c>
      <c r="U44" s="939">
        <v>0.35371667146682739</v>
      </c>
      <c r="V44" s="929">
        <v>14.478218078613281</v>
      </c>
      <c r="W44" s="930">
        <v>5.4189915657043457</v>
      </c>
      <c r="X44" s="938">
        <v>-0.82883888483047485</v>
      </c>
      <c r="Y44" s="939">
        <v>0.33647719025611877</v>
      </c>
      <c r="Z44" s="933">
        <v>18.101783752441406</v>
      </c>
      <c r="AA44" s="934">
        <v>4.4190855026245117</v>
      </c>
      <c r="AB44" s="938">
        <v>-1.5080171823501587</v>
      </c>
      <c r="AC44" s="940">
        <v>0.37738758325576782</v>
      </c>
      <c r="AD44" s="936"/>
      <c r="AE44" s="936"/>
      <c r="AF44" s="936"/>
      <c r="AG44" s="936"/>
      <c r="AH44" s="937"/>
      <c r="AI44" s="937"/>
      <c r="AJ44" s="937"/>
      <c r="AK44" s="937"/>
      <c r="AL44" s="937"/>
      <c r="AM44" s="937"/>
      <c r="AN44" s="937"/>
      <c r="AO44" s="937"/>
      <c r="AP44" s="937"/>
      <c r="AQ44" s="937"/>
      <c r="AR44" s="937"/>
      <c r="AS44" s="937"/>
      <c r="AT44" s="937"/>
      <c r="AU44" s="937"/>
      <c r="AV44" s="937"/>
      <c r="AW44" s="937"/>
      <c r="AX44" s="937"/>
      <c r="AY44" s="937"/>
      <c r="AZ44" s="937"/>
      <c r="BA44" s="937"/>
      <c r="BB44" s="937"/>
      <c r="BC44" s="937"/>
      <c r="BD44" s="937"/>
      <c r="BE44" s="937"/>
      <c r="BF44" s="937"/>
      <c r="BG44" s="937"/>
      <c r="BH44" s="937"/>
      <c r="BI44" s="937"/>
      <c r="BJ44" s="937"/>
      <c r="BK44" s="937"/>
    </row>
    <row r="45" spans="1:63">
      <c r="A45" s="928" t="s">
        <v>54</v>
      </c>
      <c r="B45" s="929">
        <v>16.730663603334236</v>
      </c>
      <c r="C45" s="930">
        <v>0.7804821718993652</v>
      </c>
      <c r="D45" s="938">
        <v>13.747157546636359</v>
      </c>
      <c r="E45" s="939">
        <v>0.59681694796277573</v>
      </c>
      <c r="F45" s="929">
        <v>15.018198828815628</v>
      </c>
      <c r="G45" s="930">
        <v>0.81841622040714301</v>
      </c>
      <c r="H45" s="938">
        <v>11.375746355592895</v>
      </c>
      <c r="I45" s="939">
        <v>0.71184695461959147</v>
      </c>
      <c r="J45" s="929">
        <v>14.969189606630653</v>
      </c>
      <c r="K45" s="930">
        <v>1.0731643526802275</v>
      </c>
      <c r="L45" s="938">
        <v>11.189951597299105</v>
      </c>
      <c r="M45" s="939">
        <v>0.79487646532651346</v>
      </c>
      <c r="N45" s="929">
        <v>17.405312937506007</v>
      </c>
      <c r="O45" s="930">
        <v>0.80422601516781422</v>
      </c>
      <c r="P45" s="938">
        <v>10.872441015304544</v>
      </c>
      <c r="Q45" s="939">
        <v>0.67249143946387613</v>
      </c>
      <c r="R45" s="929">
        <v>0.67464935779571533</v>
      </c>
      <c r="S45" s="930">
        <v>1.7689672708511353</v>
      </c>
      <c r="T45" s="938">
        <v>-2.8747165203094482</v>
      </c>
      <c r="U45" s="939">
        <v>1.2380282878875732</v>
      </c>
      <c r="V45" s="929">
        <v>2.3871140480041504</v>
      </c>
      <c r="W45" s="930">
        <v>1.7937451601028442</v>
      </c>
      <c r="X45" s="938">
        <v>-0.50330531597137451</v>
      </c>
      <c r="Y45" s="939">
        <v>1.3012539148330688</v>
      </c>
      <c r="Z45" s="933">
        <v>2.4361233711242676</v>
      </c>
      <c r="AA45" s="934">
        <v>1.7084810733795166</v>
      </c>
      <c r="AB45" s="938">
        <v>-0.31751057505607605</v>
      </c>
      <c r="AC45" s="940">
        <v>1.2220760583877563</v>
      </c>
      <c r="AD45" s="936"/>
      <c r="AE45" s="936"/>
      <c r="AF45" s="936"/>
      <c r="AG45" s="936"/>
      <c r="AH45" s="937"/>
      <c r="AI45" s="937"/>
      <c r="AJ45" s="937"/>
      <c r="AK45" s="937"/>
      <c r="AL45" s="937"/>
      <c r="AM45" s="937"/>
      <c r="AN45" s="937"/>
      <c r="AO45" s="937"/>
      <c r="AP45" s="937"/>
      <c r="AQ45" s="937"/>
      <c r="AR45" s="937"/>
      <c r="AS45" s="937"/>
      <c r="AT45" s="937"/>
      <c r="AU45" s="937"/>
      <c r="AV45" s="937"/>
      <c r="AW45" s="937"/>
      <c r="AX45" s="937"/>
      <c r="AY45" s="937"/>
      <c r="AZ45" s="937"/>
      <c r="BA45" s="937"/>
      <c r="BB45" s="937"/>
      <c r="BC45" s="937"/>
      <c r="BD45" s="937"/>
      <c r="BE45" s="937"/>
      <c r="BF45" s="937"/>
      <c r="BG45" s="937"/>
      <c r="BH45" s="937"/>
      <c r="BI45" s="937"/>
      <c r="BJ45" s="937"/>
      <c r="BK45" s="937"/>
    </row>
    <row r="46" spans="1:63">
      <c r="A46" s="928" t="s">
        <v>55</v>
      </c>
      <c r="B46" s="929">
        <v>24.379212767114733</v>
      </c>
      <c r="C46" s="930">
        <v>1.581755107292665</v>
      </c>
      <c r="D46" s="931">
        <v>9.0955976085592916</v>
      </c>
      <c r="E46" s="932">
        <v>0.72448782970436898</v>
      </c>
      <c r="F46" s="929">
        <v>18.104135572823534</v>
      </c>
      <c r="G46" s="930">
        <v>1.1035673954778109</v>
      </c>
      <c r="H46" s="931">
        <v>9.177017590860606</v>
      </c>
      <c r="I46" s="932">
        <v>0.96546722976088117</v>
      </c>
      <c r="J46" s="929">
        <v>18.136898990931897</v>
      </c>
      <c r="K46" s="930">
        <v>1.3297850887009222</v>
      </c>
      <c r="L46" s="931">
        <v>7.4626744723251308</v>
      </c>
      <c r="M46" s="932">
        <v>0.74456086917004638</v>
      </c>
      <c r="N46" s="929">
        <v>20.31460400003197</v>
      </c>
      <c r="O46" s="930">
        <v>1.0659874214304035</v>
      </c>
      <c r="P46" s="931">
        <v>8.5162932463591297</v>
      </c>
      <c r="Q46" s="932">
        <v>0.63930346928437165</v>
      </c>
      <c r="R46" s="929">
        <v>-4.0646085739135742</v>
      </c>
      <c r="S46" s="930">
        <v>2.5256543159484863</v>
      </c>
      <c r="T46" s="931">
        <v>-0.57930433750152588</v>
      </c>
      <c r="U46" s="932">
        <v>1.2863533496856689</v>
      </c>
      <c r="V46" s="929">
        <v>2.2104685306549072</v>
      </c>
      <c r="W46" s="930">
        <v>2.2672650814056396</v>
      </c>
      <c r="X46" s="931">
        <v>-0.66072434186935425</v>
      </c>
      <c r="Y46" s="932">
        <v>1.4392428398132324</v>
      </c>
      <c r="Z46" s="933">
        <v>2.1777050495147705</v>
      </c>
      <c r="AA46" s="934">
        <v>2.1155624389648437</v>
      </c>
      <c r="AB46" s="931">
        <v>1.0536187887191772</v>
      </c>
      <c r="AC46" s="935">
        <v>1.1915768384933472</v>
      </c>
      <c r="AD46" s="936"/>
      <c r="AE46" s="936"/>
      <c r="AF46" s="936"/>
      <c r="AG46" s="936"/>
      <c r="AH46" s="937"/>
      <c r="AI46" s="937"/>
      <c r="AJ46" s="937"/>
      <c r="AK46" s="937"/>
      <c r="AL46" s="937"/>
      <c r="AM46" s="937"/>
      <c r="AN46" s="937"/>
      <c r="AO46" s="937"/>
      <c r="AP46" s="937"/>
      <c r="AQ46" s="937"/>
      <c r="AR46" s="937"/>
      <c r="AS46" s="937"/>
      <c r="AT46" s="937"/>
      <c r="AU46" s="937"/>
      <c r="AV46" s="937"/>
      <c r="AW46" s="937"/>
      <c r="AX46" s="937"/>
      <c r="AY46" s="937"/>
      <c r="AZ46" s="937"/>
      <c r="BA46" s="937"/>
      <c r="BB46" s="937"/>
      <c r="BC46" s="937"/>
      <c r="BD46" s="937"/>
      <c r="BE46" s="937"/>
      <c r="BF46" s="937"/>
      <c r="BG46" s="937"/>
      <c r="BH46" s="937"/>
      <c r="BI46" s="937"/>
      <c r="BJ46" s="937"/>
      <c r="BK46" s="937"/>
    </row>
    <row r="47" spans="1:63">
      <c r="A47" s="928" t="s">
        <v>1319</v>
      </c>
      <c r="B47" s="929">
        <v>19.85950144813653</v>
      </c>
      <c r="C47" s="930">
        <v>0.1889574536122646</v>
      </c>
      <c r="D47" s="938">
        <v>8.6925372292043974</v>
      </c>
      <c r="E47" s="939">
        <v>0.10582888285191321</v>
      </c>
      <c r="F47" s="929">
        <v>17.77023935620112</v>
      </c>
      <c r="G47" s="930">
        <v>0.1750817453852741</v>
      </c>
      <c r="H47" s="938">
        <v>8.3668366320363123</v>
      </c>
      <c r="I47" s="939">
        <v>0.1155192629890229</v>
      </c>
      <c r="J47" s="929">
        <v>17.656062974907119</v>
      </c>
      <c r="K47" s="930">
        <v>0.1758743258242936</v>
      </c>
      <c r="L47" s="938">
        <v>8.2815470606131196</v>
      </c>
      <c r="M47" s="939">
        <v>0.1174050183193287</v>
      </c>
      <c r="N47" s="929">
        <v>21.253961012663378</v>
      </c>
      <c r="O47" s="930">
        <v>0.1738888701622737</v>
      </c>
      <c r="P47" s="938">
        <v>7.7223210222078604</v>
      </c>
      <c r="Q47" s="939">
        <v>9.4374817355844201E-2</v>
      </c>
      <c r="R47" s="929">
        <v>1.39445960521698</v>
      </c>
      <c r="S47" s="930">
        <v>1.7552540302276611</v>
      </c>
      <c r="T47" s="938">
        <v>-0.97021621465682983</v>
      </c>
      <c r="U47" s="939">
        <v>0.60652291774749756</v>
      </c>
      <c r="V47" s="929">
        <v>3.4837217330932617</v>
      </c>
      <c r="W47" s="930">
        <v>1.7688578367233276</v>
      </c>
      <c r="X47" s="938">
        <v>-0.64451563358306885</v>
      </c>
      <c r="Y47" s="939">
        <v>0.61301642656326294</v>
      </c>
      <c r="Z47" s="933">
        <v>3.597898006439209</v>
      </c>
      <c r="AA47" s="934">
        <v>1.3543343544006348</v>
      </c>
      <c r="AB47" s="938">
        <v>-0.55922603607177734</v>
      </c>
      <c r="AC47" s="940">
        <v>0.47699025273323059</v>
      </c>
      <c r="AD47" s="936"/>
      <c r="AE47" s="936"/>
      <c r="AF47" s="936"/>
      <c r="AG47" s="936"/>
      <c r="AH47" s="937"/>
      <c r="AI47" s="937"/>
      <c r="AJ47" s="937"/>
      <c r="AK47" s="937"/>
      <c r="AL47" s="937"/>
      <c r="AM47" s="937"/>
      <c r="AN47" s="937"/>
      <c r="AO47" s="937"/>
      <c r="AP47" s="937"/>
      <c r="AQ47" s="937"/>
      <c r="AR47" s="937"/>
      <c r="AS47" s="937"/>
      <c r="AT47" s="937"/>
      <c r="AU47" s="937"/>
      <c r="AV47" s="937"/>
      <c r="AW47" s="937"/>
      <c r="AX47" s="937"/>
      <c r="AY47" s="937"/>
      <c r="AZ47" s="937"/>
      <c r="BA47" s="937"/>
      <c r="BB47" s="937"/>
      <c r="BC47" s="937"/>
      <c r="BD47" s="937"/>
      <c r="BE47" s="937"/>
      <c r="BF47" s="937"/>
      <c r="BG47" s="937"/>
      <c r="BH47" s="937"/>
      <c r="BI47" s="937"/>
      <c r="BJ47" s="937"/>
      <c r="BK47" s="937"/>
    </row>
    <row r="48" spans="1:63">
      <c r="A48" s="941" t="s">
        <v>1320</v>
      </c>
      <c r="B48" s="929">
        <v>19.758985224225292</v>
      </c>
      <c r="C48" s="930">
        <v>0.18782346879122869</v>
      </c>
      <c r="D48" s="938">
        <v>8.7290676508375586</v>
      </c>
      <c r="E48" s="939">
        <v>0.1050235099748391</v>
      </c>
      <c r="F48" s="929" t="s">
        <v>74</v>
      </c>
      <c r="G48" s="930" t="s">
        <v>74</v>
      </c>
      <c r="H48" s="938" t="s">
        <v>74</v>
      </c>
      <c r="I48" s="939" t="s">
        <v>74</v>
      </c>
      <c r="J48" s="929">
        <v>17.602576787109719</v>
      </c>
      <c r="K48" s="930">
        <v>0.17324467098940821</v>
      </c>
      <c r="L48" s="938">
        <v>8.2693294585187331</v>
      </c>
      <c r="M48" s="939">
        <v>0.1158059378558816</v>
      </c>
      <c r="N48" s="929">
        <v>21.241754631633189</v>
      </c>
      <c r="O48" s="930">
        <v>0.17112534465645049</v>
      </c>
      <c r="P48" s="938">
        <v>7.7222597961215964</v>
      </c>
      <c r="Q48" s="939">
        <v>9.29937034031805E-2</v>
      </c>
      <c r="R48" s="929">
        <v>1.4827693700790405</v>
      </c>
      <c r="S48" s="930">
        <v>1.7579667568206787</v>
      </c>
      <c r="T48" s="938">
        <v>-1.006807804107666</v>
      </c>
      <c r="U48" s="939">
        <v>0.60774862766265869</v>
      </c>
      <c r="V48" s="929" t="s">
        <v>74</v>
      </c>
      <c r="W48" s="930" t="s">
        <v>74</v>
      </c>
      <c r="X48" s="938" t="s">
        <v>74</v>
      </c>
      <c r="Y48" s="939" t="s">
        <v>74</v>
      </c>
      <c r="Z48" s="933">
        <v>3.6391777992248535</v>
      </c>
      <c r="AA48" s="934">
        <v>1.3558874130249023</v>
      </c>
      <c r="AB48" s="938">
        <v>-0.54706966876983643</v>
      </c>
      <c r="AC48" s="940">
        <v>0.47769910097122192</v>
      </c>
      <c r="AD48" s="936"/>
      <c r="AE48" s="936"/>
      <c r="AF48" s="936"/>
      <c r="AG48" s="936"/>
      <c r="AH48" s="937"/>
      <c r="AI48" s="937"/>
      <c r="AJ48" s="937"/>
      <c r="AK48" s="937"/>
      <c r="AL48" s="937"/>
      <c r="AM48" s="937"/>
      <c r="AN48" s="937"/>
      <c r="AO48" s="937"/>
      <c r="AP48" s="937"/>
      <c r="AQ48" s="937"/>
      <c r="AR48" s="937"/>
      <c r="AS48" s="937"/>
      <c r="AT48" s="937"/>
      <c r="AU48" s="937"/>
      <c r="AV48" s="937"/>
      <c r="AW48" s="937"/>
      <c r="AX48" s="937"/>
      <c r="AY48" s="937"/>
      <c r="AZ48" s="937"/>
      <c r="BA48" s="937"/>
      <c r="BB48" s="937"/>
      <c r="BC48" s="937"/>
      <c r="BD48" s="937"/>
      <c r="BE48" s="937"/>
      <c r="BF48" s="937"/>
      <c r="BG48" s="937"/>
      <c r="BH48" s="937"/>
      <c r="BI48" s="937"/>
      <c r="BJ48" s="937"/>
      <c r="BK48" s="937"/>
    </row>
    <row r="49" spans="1:63">
      <c r="A49" s="942" t="s">
        <v>674</v>
      </c>
      <c r="B49" s="929"/>
      <c r="C49" s="930"/>
      <c r="D49" s="938"/>
      <c r="E49" s="939"/>
      <c r="F49" s="929"/>
      <c r="G49" s="930"/>
      <c r="H49" s="938"/>
      <c r="I49" s="939"/>
      <c r="J49" s="929"/>
      <c r="K49" s="930"/>
      <c r="L49" s="938"/>
      <c r="M49" s="939"/>
      <c r="N49" s="929"/>
      <c r="O49" s="930"/>
      <c r="P49" s="938"/>
      <c r="Q49" s="939"/>
      <c r="R49" s="929"/>
      <c r="S49" s="930"/>
      <c r="T49" s="938"/>
      <c r="U49" s="939"/>
      <c r="V49" s="929"/>
      <c r="W49" s="930"/>
      <c r="X49" s="938"/>
      <c r="Y49" s="939"/>
      <c r="Z49" s="933"/>
      <c r="AA49" s="934"/>
      <c r="AB49" s="938"/>
      <c r="AC49" s="940"/>
      <c r="AD49" s="936"/>
      <c r="AE49" s="936"/>
      <c r="AF49" s="936"/>
      <c r="AG49" s="936"/>
      <c r="AH49" s="937"/>
      <c r="AI49" s="937"/>
      <c r="AJ49" s="937"/>
      <c r="AK49" s="937"/>
      <c r="AL49" s="937"/>
      <c r="AM49" s="937"/>
      <c r="AN49" s="937"/>
      <c r="AO49" s="937"/>
      <c r="AP49" s="937"/>
      <c r="AQ49" s="937"/>
      <c r="AR49" s="937"/>
      <c r="AS49" s="937"/>
      <c r="AT49" s="937"/>
      <c r="AU49" s="937"/>
      <c r="AV49" s="937"/>
      <c r="AW49" s="937"/>
      <c r="AX49" s="937"/>
      <c r="AY49" s="937"/>
      <c r="AZ49" s="937"/>
      <c r="BA49" s="937"/>
      <c r="BB49" s="937"/>
      <c r="BC49" s="937"/>
      <c r="BD49" s="937"/>
      <c r="BE49" s="937"/>
      <c r="BF49" s="937"/>
      <c r="BG49" s="937"/>
      <c r="BH49" s="937"/>
      <c r="BI49" s="937"/>
      <c r="BJ49" s="937"/>
      <c r="BK49" s="937"/>
    </row>
    <row r="50" spans="1:63">
      <c r="A50" s="928" t="s">
        <v>59</v>
      </c>
      <c r="B50" s="929" t="s">
        <v>74</v>
      </c>
      <c r="C50" s="930" t="s">
        <v>74</v>
      </c>
      <c r="D50" s="931" t="s">
        <v>74</v>
      </c>
      <c r="E50" s="932" t="s">
        <v>74</v>
      </c>
      <c r="F50" s="929">
        <v>57.290181766889127</v>
      </c>
      <c r="G50" s="930">
        <v>1.9585623153009479</v>
      </c>
      <c r="H50" s="931">
        <v>9.2819170636331605E-2</v>
      </c>
      <c r="I50" s="932">
        <v>6.0767863966625597E-2</v>
      </c>
      <c r="J50" s="929">
        <v>53.099574660173339</v>
      </c>
      <c r="K50" s="930">
        <v>1.2019842116679049</v>
      </c>
      <c r="L50" s="931">
        <v>0.41109074079019614</v>
      </c>
      <c r="M50" s="932">
        <v>0.13192946280121953</v>
      </c>
      <c r="N50" s="929">
        <v>41.697331845747009</v>
      </c>
      <c r="O50" s="930">
        <v>1.6800977017430454</v>
      </c>
      <c r="P50" s="931">
        <v>0.35258930446827641</v>
      </c>
      <c r="Q50" s="932">
        <v>0.15509962168042343</v>
      </c>
      <c r="R50" s="929" t="s">
        <v>74</v>
      </c>
      <c r="S50" s="930" t="s">
        <v>74</v>
      </c>
      <c r="T50" s="931" t="s">
        <v>74</v>
      </c>
      <c r="U50" s="932" t="s">
        <v>74</v>
      </c>
      <c r="V50" s="929">
        <v>-15.592849731445313</v>
      </c>
      <c r="W50" s="930">
        <v>6.0524601936340332</v>
      </c>
      <c r="X50" s="931">
        <v>0.25977012515068054</v>
      </c>
      <c r="Y50" s="932">
        <v>0.16667117178440094</v>
      </c>
      <c r="Z50" s="933">
        <v>-11.402242660522461</v>
      </c>
      <c r="AA50" s="934">
        <v>4.6818180084228516</v>
      </c>
      <c r="AB50" s="931">
        <v>-5.8501437306404114E-2</v>
      </c>
      <c r="AC50" s="935">
        <v>0.20365631580352783</v>
      </c>
      <c r="AD50" s="936"/>
      <c r="AE50" s="936"/>
      <c r="AF50" s="936"/>
      <c r="AG50" s="936"/>
      <c r="AH50" s="937"/>
      <c r="AI50" s="937"/>
      <c r="AJ50" s="937"/>
      <c r="AK50" s="937"/>
      <c r="AL50" s="937"/>
      <c r="AM50" s="937"/>
      <c r="AN50" s="937"/>
      <c r="AO50" s="937"/>
      <c r="AP50" s="937"/>
      <c r="AQ50" s="937"/>
      <c r="AR50" s="937"/>
      <c r="AS50" s="937"/>
      <c r="AT50" s="937"/>
      <c r="AU50" s="937"/>
      <c r="AV50" s="937"/>
      <c r="AW50" s="937"/>
      <c r="AX50" s="937"/>
      <c r="AY50" s="937"/>
      <c r="AZ50" s="937"/>
      <c r="BA50" s="937"/>
      <c r="BB50" s="937"/>
      <c r="BC50" s="937"/>
      <c r="BD50" s="937"/>
      <c r="BE50" s="937"/>
      <c r="BF50" s="937"/>
      <c r="BG50" s="937"/>
      <c r="BH50" s="937"/>
      <c r="BI50" s="937"/>
      <c r="BJ50" s="937"/>
      <c r="BK50" s="937"/>
    </row>
    <row r="51" spans="1:63">
      <c r="A51" s="928" t="s">
        <v>675</v>
      </c>
      <c r="B51" s="929" t="s">
        <v>74</v>
      </c>
      <c r="C51" s="930" t="s">
        <v>74</v>
      </c>
      <c r="D51" s="938" t="s">
        <v>74</v>
      </c>
      <c r="E51" s="939" t="s">
        <v>74</v>
      </c>
      <c r="F51" s="929" t="s">
        <v>74</v>
      </c>
      <c r="G51" s="930" t="s">
        <v>74</v>
      </c>
      <c r="H51" s="938" t="s">
        <v>74</v>
      </c>
      <c r="I51" s="939" t="s">
        <v>74</v>
      </c>
      <c r="J51" s="929" t="s">
        <v>74</v>
      </c>
      <c r="K51" s="930" t="s">
        <v>74</v>
      </c>
      <c r="L51" s="938" t="s">
        <v>74</v>
      </c>
      <c r="M51" s="939" t="s">
        <v>74</v>
      </c>
      <c r="N51" s="929">
        <v>70.757909088067365</v>
      </c>
      <c r="O51" s="930">
        <v>1.4245098075897202</v>
      </c>
      <c r="P51" s="938">
        <v>3.1118973344877607E-2</v>
      </c>
      <c r="Q51" s="939">
        <v>3.595798288180143E-2</v>
      </c>
      <c r="R51" s="929" t="s">
        <v>74</v>
      </c>
      <c r="S51" s="930" t="s">
        <v>74</v>
      </c>
      <c r="T51" s="938" t="s">
        <v>74</v>
      </c>
      <c r="U51" s="939" t="s">
        <v>74</v>
      </c>
      <c r="V51" s="929" t="s">
        <v>74</v>
      </c>
      <c r="W51" s="930" t="s">
        <v>74</v>
      </c>
      <c r="X51" s="938" t="s">
        <v>74</v>
      </c>
      <c r="Y51" s="939" t="s">
        <v>74</v>
      </c>
      <c r="Z51" s="933" t="s">
        <v>74</v>
      </c>
      <c r="AA51" s="934" t="s">
        <v>74</v>
      </c>
      <c r="AB51" s="938" t="s">
        <v>74</v>
      </c>
      <c r="AC51" s="940" t="s">
        <v>74</v>
      </c>
      <c r="AD51" s="936"/>
      <c r="AE51" s="936"/>
      <c r="AF51" s="936"/>
      <c r="AG51" s="936"/>
      <c r="AH51" s="937"/>
      <c r="AI51" s="937"/>
      <c r="AJ51" s="937"/>
      <c r="AK51" s="937"/>
      <c r="AL51" s="937"/>
      <c r="AM51" s="937"/>
      <c r="AN51" s="937"/>
      <c r="AO51" s="937"/>
      <c r="AP51" s="937"/>
      <c r="AQ51" s="937"/>
      <c r="AR51" s="937"/>
      <c r="AS51" s="937"/>
      <c r="AT51" s="937"/>
      <c r="AU51" s="937"/>
      <c r="AV51" s="937"/>
      <c r="AW51" s="937"/>
      <c r="AX51" s="937"/>
      <c r="AY51" s="937"/>
      <c r="AZ51" s="937"/>
      <c r="BA51" s="937"/>
      <c r="BB51" s="937"/>
      <c r="BC51" s="937"/>
      <c r="BD51" s="937"/>
      <c r="BE51" s="937"/>
      <c r="BF51" s="937"/>
      <c r="BG51" s="937"/>
      <c r="BH51" s="937"/>
      <c r="BI51" s="937"/>
      <c r="BJ51" s="937"/>
      <c r="BK51" s="937"/>
    </row>
    <row r="52" spans="1:63">
      <c r="A52" s="928" t="s">
        <v>60</v>
      </c>
      <c r="B52" s="929">
        <v>61.014448589575174</v>
      </c>
      <c r="C52" s="930">
        <v>1.3822874167276722</v>
      </c>
      <c r="D52" s="938">
        <v>0.55344218298313885</v>
      </c>
      <c r="E52" s="939">
        <v>0.21863121255322884</v>
      </c>
      <c r="F52" s="929">
        <v>54.181627078110154</v>
      </c>
      <c r="G52" s="930">
        <v>1.2976423368118641</v>
      </c>
      <c r="H52" s="931">
        <v>0.56644502814525766</v>
      </c>
      <c r="I52" s="932">
        <v>0.11229498241133955</v>
      </c>
      <c r="J52" s="929">
        <v>55.233193729109132</v>
      </c>
      <c r="K52" s="930">
        <v>1.0891583329635859</v>
      </c>
      <c r="L52" s="931">
        <v>0.28481229446777334</v>
      </c>
      <c r="M52" s="932">
        <v>9.5607392356386017E-2</v>
      </c>
      <c r="N52" s="929">
        <v>56.598590157083407</v>
      </c>
      <c r="O52" s="930">
        <v>1.0824893394888777</v>
      </c>
      <c r="P52" s="931">
        <v>0.67277179197439319</v>
      </c>
      <c r="Q52" s="932">
        <v>0.13093601805734528</v>
      </c>
      <c r="R52" s="929">
        <v>-4.415858268737793</v>
      </c>
      <c r="S52" s="930">
        <v>4.3276286125183105</v>
      </c>
      <c r="T52" s="931">
        <v>0.11932960897684097</v>
      </c>
      <c r="U52" s="932">
        <v>0.25497874617576599</v>
      </c>
      <c r="V52" s="929">
        <v>2.4169631004333496</v>
      </c>
      <c r="W52" s="930">
        <v>4.3340616226196289</v>
      </c>
      <c r="X52" s="931">
        <v>0.10632676631212234</v>
      </c>
      <c r="Y52" s="932">
        <v>0.17270371317863464</v>
      </c>
      <c r="Z52" s="933">
        <v>1.3653963804244995</v>
      </c>
      <c r="AA52" s="934">
        <v>3.4012160301208496</v>
      </c>
      <c r="AB52" s="931">
        <v>0.38795951008796692</v>
      </c>
      <c r="AC52" s="935">
        <v>0.16225562989711761</v>
      </c>
      <c r="AD52" s="936"/>
      <c r="AE52" s="936"/>
      <c r="AF52" s="936"/>
      <c r="AG52" s="936"/>
      <c r="AH52" s="937"/>
      <c r="AI52" s="937"/>
      <c r="AJ52" s="937"/>
      <c r="AK52" s="937"/>
      <c r="AL52" s="937"/>
      <c r="AM52" s="937"/>
      <c r="AN52" s="937"/>
      <c r="AO52" s="937"/>
      <c r="AP52" s="937"/>
      <c r="AQ52" s="937"/>
      <c r="AR52" s="937"/>
      <c r="AS52" s="937"/>
      <c r="AT52" s="937"/>
      <c r="AU52" s="937"/>
      <c r="AV52" s="937"/>
      <c r="AW52" s="937"/>
      <c r="AX52" s="937"/>
      <c r="AY52" s="937"/>
      <c r="AZ52" s="937"/>
      <c r="BA52" s="937"/>
      <c r="BB52" s="937"/>
      <c r="BC52" s="937"/>
      <c r="BD52" s="937"/>
      <c r="BE52" s="937"/>
      <c r="BF52" s="937"/>
      <c r="BG52" s="937"/>
      <c r="BH52" s="937"/>
      <c r="BI52" s="937"/>
      <c r="BJ52" s="937"/>
      <c r="BK52" s="937"/>
    </row>
    <row r="53" spans="1:63">
      <c r="A53" s="928" t="s">
        <v>676</v>
      </c>
      <c r="B53" s="929" t="s">
        <v>74</v>
      </c>
      <c r="C53" s="930" t="s">
        <v>74</v>
      </c>
      <c r="D53" s="938" t="s">
        <v>74</v>
      </c>
      <c r="E53" s="939" t="s">
        <v>74</v>
      </c>
      <c r="F53" s="929" t="s">
        <v>74</v>
      </c>
      <c r="G53" s="930" t="s">
        <v>74</v>
      </c>
      <c r="H53" s="938" t="s">
        <v>74</v>
      </c>
      <c r="I53" s="939" t="s">
        <v>74</v>
      </c>
      <c r="J53" s="929" t="s">
        <v>74</v>
      </c>
      <c r="K53" s="930" t="s">
        <v>74</v>
      </c>
      <c r="L53" s="938" t="s">
        <v>74</v>
      </c>
      <c r="M53" s="939" t="s">
        <v>74</v>
      </c>
      <c r="N53" s="929">
        <v>16.218873790406732</v>
      </c>
      <c r="O53" s="930">
        <v>1.2900033039317715</v>
      </c>
      <c r="P53" s="938">
        <v>13.56940627500963</v>
      </c>
      <c r="Q53" s="939">
        <v>1.3841420359351517</v>
      </c>
      <c r="R53" s="929" t="s">
        <v>74</v>
      </c>
      <c r="S53" s="930" t="s">
        <v>74</v>
      </c>
      <c r="T53" s="938" t="s">
        <v>74</v>
      </c>
      <c r="U53" s="939" t="s">
        <v>74</v>
      </c>
      <c r="V53" s="929" t="s">
        <v>74</v>
      </c>
      <c r="W53" s="930" t="s">
        <v>74</v>
      </c>
      <c r="X53" s="938" t="s">
        <v>74</v>
      </c>
      <c r="Y53" s="939" t="s">
        <v>74</v>
      </c>
      <c r="Z53" s="933" t="s">
        <v>74</v>
      </c>
      <c r="AA53" s="934" t="s">
        <v>74</v>
      </c>
      <c r="AB53" s="938" t="s">
        <v>74</v>
      </c>
      <c r="AC53" s="940" t="s">
        <v>74</v>
      </c>
      <c r="AD53" s="936"/>
      <c r="AE53" s="936"/>
      <c r="AF53" s="936"/>
      <c r="AG53" s="936"/>
      <c r="AH53" s="937"/>
      <c r="AI53" s="937"/>
      <c r="AJ53" s="937"/>
      <c r="AK53" s="937"/>
      <c r="AL53" s="937"/>
      <c r="AM53" s="937"/>
      <c r="AN53" s="937"/>
      <c r="AO53" s="937"/>
      <c r="AP53" s="937"/>
      <c r="AQ53" s="937"/>
      <c r="AR53" s="937"/>
      <c r="AS53" s="937"/>
      <c r="AT53" s="937"/>
      <c r="AU53" s="937"/>
      <c r="AV53" s="937"/>
      <c r="AW53" s="937"/>
      <c r="AX53" s="937"/>
      <c r="AY53" s="937"/>
      <c r="AZ53" s="937"/>
      <c r="BA53" s="937"/>
      <c r="BB53" s="937"/>
      <c r="BC53" s="937"/>
      <c r="BD53" s="937"/>
      <c r="BE53" s="937"/>
      <c r="BF53" s="937"/>
      <c r="BG53" s="937"/>
      <c r="BH53" s="937"/>
      <c r="BI53" s="937"/>
      <c r="BJ53" s="937"/>
      <c r="BK53" s="937"/>
    </row>
    <row r="54" spans="1:63">
      <c r="A54" s="928" t="s">
        <v>16</v>
      </c>
      <c r="B54" s="929">
        <v>42.645668072400611</v>
      </c>
      <c r="C54" s="930">
        <v>2.3970082039420064</v>
      </c>
      <c r="D54" s="931">
        <v>3.055877296718025</v>
      </c>
      <c r="E54" s="932">
        <v>0.61787236699194981</v>
      </c>
      <c r="F54" s="929">
        <v>38.815921793574503</v>
      </c>
      <c r="G54" s="930">
        <v>2.4991538739494747</v>
      </c>
      <c r="H54" s="931">
        <v>2.6493974131514846</v>
      </c>
      <c r="I54" s="932">
        <v>0.51628745290530764</v>
      </c>
      <c r="J54" s="929">
        <v>36.899708198236468</v>
      </c>
      <c r="K54" s="930">
        <v>2.0240190617073304</v>
      </c>
      <c r="L54" s="931">
        <v>3.0850280209221581</v>
      </c>
      <c r="M54" s="932">
        <v>0.57658130355992432</v>
      </c>
      <c r="N54" s="929">
        <v>37.859254452739059</v>
      </c>
      <c r="O54" s="930">
        <v>1.8777009679536418</v>
      </c>
      <c r="P54" s="931">
        <v>2.8851629701811898</v>
      </c>
      <c r="Q54" s="932">
        <v>0.4356090025855649</v>
      </c>
      <c r="R54" s="929">
        <v>-4.7864136695861816</v>
      </c>
      <c r="S54" s="930">
        <v>3.8508856296539307</v>
      </c>
      <c r="T54" s="931">
        <v>-0.17071433365345001</v>
      </c>
      <c r="U54" s="932">
        <v>0.76579922437667847</v>
      </c>
      <c r="V54" s="929">
        <v>-0.95666736364364624</v>
      </c>
      <c r="W54" s="930">
        <v>3.9247667789459229</v>
      </c>
      <c r="X54" s="931">
        <v>0.23576556146144867</v>
      </c>
      <c r="Y54" s="932">
        <v>0.68670988082885742</v>
      </c>
      <c r="Z54" s="933">
        <v>0.95954626798629761</v>
      </c>
      <c r="AA54" s="934">
        <v>3.3044650554656982</v>
      </c>
      <c r="AB54" s="931">
        <v>-0.19986505806446075</v>
      </c>
      <c r="AC54" s="935">
        <v>0.72891950607299805</v>
      </c>
      <c r="AD54" s="936"/>
      <c r="AE54" s="936"/>
      <c r="AF54" s="936"/>
      <c r="AG54" s="936"/>
      <c r="AH54" s="937"/>
      <c r="AI54" s="937"/>
      <c r="AJ54" s="937"/>
      <c r="AK54" s="937"/>
      <c r="AL54" s="937"/>
      <c r="AM54" s="937"/>
      <c r="AN54" s="937"/>
      <c r="AO54" s="937"/>
      <c r="AP54" s="937"/>
      <c r="AQ54" s="937"/>
      <c r="AR54" s="937"/>
      <c r="AS54" s="937"/>
      <c r="AT54" s="937"/>
      <c r="AU54" s="937"/>
      <c r="AV54" s="937"/>
      <c r="AW54" s="937"/>
      <c r="AX54" s="937"/>
      <c r="AY54" s="937"/>
      <c r="AZ54" s="937"/>
      <c r="BA54" s="937"/>
      <c r="BB54" s="937"/>
      <c r="BC54" s="937"/>
      <c r="BD54" s="937"/>
      <c r="BE54" s="937"/>
      <c r="BF54" s="937"/>
      <c r="BG54" s="937"/>
      <c r="BH54" s="937"/>
      <c r="BI54" s="937"/>
      <c r="BJ54" s="937"/>
      <c r="BK54" s="937"/>
    </row>
    <row r="55" spans="1:63">
      <c r="A55" s="928" t="s">
        <v>677</v>
      </c>
      <c r="B55" s="929" t="s">
        <v>74</v>
      </c>
      <c r="C55" s="930" t="s">
        <v>74</v>
      </c>
      <c r="D55" s="938" t="s">
        <v>74</v>
      </c>
      <c r="E55" s="939" t="s">
        <v>74</v>
      </c>
      <c r="F55" s="929" t="s">
        <v>74</v>
      </c>
      <c r="G55" s="930" t="s">
        <v>74</v>
      </c>
      <c r="H55" s="938" t="s">
        <v>74</v>
      </c>
      <c r="I55" s="939" t="s">
        <v>74</v>
      </c>
      <c r="J55" s="929">
        <v>40.783141061469237</v>
      </c>
      <c r="K55" s="930">
        <v>3.0248039614012252</v>
      </c>
      <c r="L55" s="938">
        <v>1.466918400432905</v>
      </c>
      <c r="M55" s="939">
        <v>0.5458004730343986</v>
      </c>
      <c r="N55" s="929">
        <v>22.668996153902938</v>
      </c>
      <c r="O55" s="930">
        <v>2.4112069479193852</v>
      </c>
      <c r="P55" s="938">
        <v>2.6650514186367262</v>
      </c>
      <c r="Q55" s="939">
        <v>0.7726818706173636</v>
      </c>
      <c r="R55" s="929" t="s">
        <v>74</v>
      </c>
      <c r="S55" s="930" t="s">
        <v>74</v>
      </c>
      <c r="T55" s="938" t="s">
        <v>74</v>
      </c>
      <c r="U55" s="939" t="s">
        <v>74</v>
      </c>
      <c r="V55" s="929" t="s">
        <v>74</v>
      </c>
      <c r="W55" s="930" t="s">
        <v>74</v>
      </c>
      <c r="X55" s="938" t="s">
        <v>74</v>
      </c>
      <c r="Y55" s="939" t="s">
        <v>74</v>
      </c>
      <c r="Z55" s="933">
        <v>-18.114145278930664</v>
      </c>
      <c r="AA55" s="934">
        <v>4.3297786712646484</v>
      </c>
      <c r="AB55" s="938">
        <v>1.1981329917907715</v>
      </c>
      <c r="AC55" s="940">
        <v>0.94889312982559204</v>
      </c>
      <c r="AD55" s="936"/>
      <c r="AE55" s="936"/>
      <c r="AF55" s="936"/>
      <c r="AG55" s="936"/>
      <c r="AH55" s="937"/>
      <c r="AI55" s="937"/>
      <c r="AJ55" s="937"/>
      <c r="AK55" s="937"/>
      <c r="AL55" s="937"/>
      <c r="AM55" s="937"/>
      <c r="AN55" s="937"/>
      <c r="AO55" s="937"/>
      <c r="AP55" s="937"/>
      <c r="AQ55" s="937"/>
      <c r="AR55" s="937"/>
      <c r="AS55" s="937"/>
      <c r="AT55" s="937"/>
      <c r="AU55" s="937"/>
      <c r="AV55" s="937"/>
      <c r="AW55" s="937"/>
      <c r="AX55" s="937"/>
      <c r="AY55" s="937"/>
      <c r="AZ55" s="937"/>
      <c r="BA55" s="937"/>
      <c r="BB55" s="937"/>
      <c r="BC55" s="937"/>
      <c r="BD55" s="937"/>
      <c r="BE55" s="937"/>
      <c r="BF55" s="937"/>
      <c r="BG55" s="937"/>
      <c r="BH55" s="937"/>
      <c r="BI55" s="937"/>
      <c r="BJ55" s="937"/>
      <c r="BK55" s="937"/>
    </row>
    <row r="56" spans="1:63">
      <c r="A56" s="928" t="s">
        <v>61</v>
      </c>
      <c r="B56" s="929">
        <v>60.171702490888073</v>
      </c>
      <c r="C56" s="930">
        <v>1.7894450744840107</v>
      </c>
      <c r="D56" s="938">
        <v>0.16194765982047504</v>
      </c>
      <c r="E56" s="939">
        <v>5.3043021467724938E-2</v>
      </c>
      <c r="F56" s="929">
        <v>54.085350249026206</v>
      </c>
      <c r="G56" s="930">
        <v>1.9345774336522266</v>
      </c>
      <c r="H56" s="931">
        <v>0.13748777042065341</v>
      </c>
      <c r="I56" s="932">
        <v>5.1107597536729367E-2</v>
      </c>
      <c r="J56" s="929">
        <v>56.151185892159305</v>
      </c>
      <c r="K56" s="930">
        <v>1.6084787759036592</v>
      </c>
      <c r="L56" s="931">
        <v>0.13808073206724278</v>
      </c>
      <c r="M56" s="932">
        <v>7.6178467864576327E-2</v>
      </c>
      <c r="N56" s="929">
        <v>49.010434189120474</v>
      </c>
      <c r="O56" s="930">
        <v>1.3193466451240108</v>
      </c>
      <c r="P56" s="931">
        <v>0.35140492625940656</v>
      </c>
      <c r="Q56" s="932">
        <v>9.1894337127560816E-2</v>
      </c>
      <c r="R56" s="929">
        <v>-11.16126823425293</v>
      </c>
      <c r="S56" s="930">
        <v>5.2331209182739258</v>
      </c>
      <c r="T56" s="931">
        <v>0.18945726752281189</v>
      </c>
      <c r="U56" s="932">
        <v>0.10623471438884735</v>
      </c>
      <c r="V56" s="929">
        <v>-5.074915885925293</v>
      </c>
      <c r="W56" s="930">
        <v>5.3269176483154297</v>
      </c>
      <c r="X56" s="931">
        <v>0.21391715109348297</v>
      </c>
      <c r="Y56" s="932">
        <v>0.1052834615111351</v>
      </c>
      <c r="Z56" s="933">
        <v>-7.140751838684082</v>
      </c>
      <c r="AA56" s="934">
        <v>4.2011380195617676</v>
      </c>
      <c r="AB56" s="931">
        <v>0.21332418918609619</v>
      </c>
      <c r="AC56" s="935">
        <v>0.11943170428276062</v>
      </c>
      <c r="AD56" s="936"/>
      <c r="AE56" s="936"/>
      <c r="AF56" s="936"/>
      <c r="AG56" s="936"/>
      <c r="AH56" s="937"/>
      <c r="AI56" s="937"/>
      <c r="AJ56" s="937"/>
      <c r="AK56" s="937"/>
      <c r="AL56" s="937"/>
      <c r="AM56" s="937"/>
      <c r="AN56" s="937"/>
      <c r="AO56" s="937"/>
      <c r="AP56" s="937"/>
      <c r="AQ56" s="937"/>
      <c r="AR56" s="937"/>
      <c r="AS56" s="937"/>
      <c r="AT56" s="937"/>
      <c r="AU56" s="937"/>
      <c r="AV56" s="937"/>
      <c r="AW56" s="937"/>
      <c r="AX56" s="937"/>
      <c r="AY56" s="937"/>
      <c r="AZ56" s="937"/>
      <c r="BA56" s="937"/>
      <c r="BB56" s="937"/>
      <c r="BC56" s="937"/>
      <c r="BD56" s="937"/>
      <c r="BE56" s="937"/>
      <c r="BF56" s="937"/>
      <c r="BG56" s="937"/>
      <c r="BH56" s="937"/>
      <c r="BI56" s="937"/>
      <c r="BJ56" s="937"/>
      <c r="BK56" s="937"/>
    </row>
    <row r="57" spans="1:63">
      <c r="A57" s="928" t="s">
        <v>62</v>
      </c>
      <c r="B57" s="929" t="s">
        <v>74</v>
      </c>
      <c r="C57" s="930" t="s">
        <v>74</v>
      </c>
      <c r="D57" s="931" t="s">
        <v>74</v>
      </c>
      <c r="E57" s="932" t="s">
        <v>74</v>
      </c>
      <c r="F57" s="929">
        <v>39.029219073802714</v>
      </c>
      <c r="G57" s="930">
        <v>1.5255267889624888</v>
      </c>
      <c r="H57" s="931">
        <v>0.34393892124214787</v>
      </c>
      <c r="I57" s="932">
        <v>0.12211908573565371</v>
      </c>
      <c r="J57" s="929">
        <v>39.335883242224433</v>
      </c>
      <c r="K57" s="930">
        <v>1.7456925341122649</v>
      </c>
      <c r="L57" s="931">
        <v>0.23840170139507677</v>
      </c>
      <c r="M57" s="932">
        <v>0.10291940919374976</v>
      </c>
      <c r="N57" s="929">
        <v>46.373583300510191</v>
      </c>
      <c r="O57" s="930">
        <v>1.2316795215602376</v>
      </c>
      <c r="P57" s="931">
        <v>0.1478360344728607</v>
      </c>
      <c r="Q57" s="932">
        <v>7.8862133186489616E-2</v>
      </c>
      <c r="R57" s="929" t="s">
        <v>74</v>
      </c>
      <c r="S57" s="930" t="s">
        <v>74</v>
      </c>
      <c r="T57" s="931" t="s">
        <v>74</v>
      </c>
      <c r="U57" s="932" t="s">
        <v>74</v>
      </c>
      <c r="V57" s="929">
        <v>7.3443641662597656</v>
      </c>
      <c r="W57" s="930">
        <v>6.8609843254089355</v>
      </c>
      <c r="X57" s="931">
        <v>-0.19610288739204407</v>
      </c>
      <c r="Y57" s="932">
        <v>0.14537474513053894</v>
      </c>
      <c r="Z57" s="933">
        <v>7.0377001762390137</v>
      </c>
      <c r="AA57" s="934">
        <v>5.4072203636169434</v>
      </c>
      <c r="AB57" s="931">
        <v>-9.0565666556358337E-2</v>
      </c>
      <c r="AC57" s="935">
        <v>0.12966296076774597</v>
      </c>
      <c r="AD57" s="936"/>
      <c r="AE57" s="936"/>
      <c r="AF57" s="936"/>
      <c r="AG57" s="936"/>
      <c r="AH57" s="937"/>
      <c r="AI57" s="937"/>
      <c r="AJ57" s="937"/>
      <c r="AK57" s="937"/>
      <c r="AL57" s="937"/>
      <c r="AM57" s="937"/>
      <c r="AN57" s="937"/>
      <c r="AO57" s="937"/>
      <c r="AP57" s="937"/>
      <c r="AQ57" s="937"/>
      <c r="AR57" s="937"/>
      <c r="AS57" s="937"/>
      <c r="AT57" s="937"/>
      <c r="AU57" s="937"/>
      <c r="AV57" s="937"/>
      <c r="AW57" s="937"/>
      <c r="AX57" s="937"/>
      <c r="AY57" s="937"/>
      <c r="AZ57" s="937"/>
      <c r="BA57" s="937"/>
      <c r="BB57" s="937"/>
      <c r="BC57" s="937"/>
      <c r="BD57" s="937"/>
      <c r="BE57" s="937"/>
      <c r="BF57" s="937"/>
      <c r="BG57" s="937"/>
      <c r="BH57" s="937"/>
      <c r="BI57" s="937"/>
      <c r="BJ57" s="937"/>
      <c r="BK57" s="937"/>
    </row>
    <row r="58" spans="1:63">
      <c r="A58" s="928" t="s">
        <v>63</v>
      </c>
      <c r="B58" s="929">
        <v>16.956138217956681</v>
      </c>
      <c r="C58" s="930">
        <v>0.90390176259299981</v>
      </c>
      <c r="D58" s="931">
        <v>5.0934299489724904</v>
      </c>
      <c r="E58" s="932">
        <v>0.45021167885472074</v>
      </c>
      <c r="F58" s="929">
        <v>18.481849851348812</v>
      </c>
      <c r="G58" s="930">
        <v>1.1224226566952362</v>
      </c>
      <c r="H58" s="931">
        <v>3.6956360920210005</v>
      </c>
      <c r="I58" s="932">
        <v>0.60504277611286283</v>
      </c>
      <c r="J58" s="929">
        <v>17.293462345343293</v>
      </c>
      <c r="K58" s="930">
        <v>0.9310795254119415</v>
      </c>
      <c r="L58" s="931">
        <v>4.5771529494303111</v>
      </c>
      <c r="M58" s="932">
        <v>0.78888978657982289</v>
      </c>
      <c r="N58" s="929">
        <v>24.643701573302966</v>
      </c>
      <c r="O58" s="930">
        <v>1.1800735911638038</v>
      </c>
      <c r="P58" s="931">
        <v>3.9423745167126949</v>
      </c>
      <c r="Q58" s="932">
        <v>0.38651817154160867</v>
      </c>
      <c r="R58" s="929">
        <v>7.687563419342041</v>
      </c>
      <c r="S58" s="930">
        <v>3.477562427520752</v>
      </c>
      <c r="T58" s="931">
        <v>-1.1510554552078247</v>
      </c>
      <c r="U58" s="932">
        <v>0.6318175196647644</v>
      </c>
      <c r="V58" s="929">
        <v>6.1618518829345703</v>
      </c>
      <c r="W58" s="930">
        <v>3.5623023509979248</v>
      </c>
      <c r="X58" s="931">
        <v>0.24673841893672943</v>
      </c>
      <c r="Y58" s="932">
        <v>0.75060832500457764</v>
      </c>
      <c r="Z58" s="933">
        <v>7.3502392768859863</v>
      </c>
      <c r="AA58" s="934">
        <v>2.890066385269165</v>
      </c>
      <c r="AB58" s="931">
        <v>-0.63477843999862671</v>
      </c>
      <c r="AC58" s="935">
        <v>0.89508342742919922</v>
      </c>
      <c r="AD58" s="936"/>
      <c r="AE58" s="936"/>
      <c r="AF58" s="936"/>
      <c r="AG58" s="936"/>
      <c r="AH58" s="937"/>
      <c r="AI58" s="937"/>
      <c r="AJ58" s="937"/>
      <c r="AK58" s="937"/>
      <c r="AL58" s="937"/>
      <c r="AM58" s="937"/>
      <c r="AN58" s="937"/>
      <c r="AO58" s="937"/>
      <c r="AP58" s="937"/>
      <c r="AQ58" s="937"/>
      <c r="AR58" s="937"/>
      <c r="AS58" s="937"/>
      <c r="AT58" s="937"/>
      <c r="AU58" s="937"/>
      <c r="AV58" s="937"/>
      <c r="AW58" s="937"/>
      <c r="AX58" s="937"/>
      <c r="AY58" s="937"/>
      <c r="AZ58" s="937"/>
      <c r="BA58" s="937"/>
      <c r="BB58" s="937"/>
      <c r="BC58" s="937"/>
      <c r="BD58" s="937"/>
      <c r="BE58" s="937"/>
      <c r="BF58" s="937"/>
      <c r="BG58" s="937"/>
      <c r="BH58" s="937"/>
      <c r="BI58" s="937"/>
      <c r="BJ58" s="937"/>
      <c r="BK58" s="937"/>
    </row>
    <row r="59" spans="1:63">
      <c r="A59" s="928" t="s">
        <v>1325</v>
      </c>
      <c r="B59" s="929" t="s">
        <v>74</v>
      </c>
      <c r="C59" s="930" t="s">
        <v>74</v>
      </c>
      <c r="D59" s="938" t="s">
        <v>74</v>
      </c>
      <c r="E59" s="939" t="s">
        <v>74</v>
      </c>
      <c r="F59" s="929" t="s">
        <v>74</v>
      </c>
      <c r="G59" s="930" t="s">
        <v>74</v>
      </c>
      <c r="H59" s="938" t="s">
        <v>74</v>
      </c>
      <c r="I59" s="939" t="s">
        <v>74</v>
      </c>
      <c r="J59" s="929">
        <v>38.035031942573625</v>
      </c>
      <c r="K59" s="930">
        <v>0.66894887607972231</v>
      </c>
      <c r="L59" s="938">
        <v>1.9602183386728118</v>
      </c>
      <c r="M59" s="939">
        <v>0.29272965416181496</v>
      </c>
      <c r="N59" s="929">
        <v>42.135884828934195</v>
      </c>
      <c r="O59" s="930">
        <v>0.81723824306596349</v>
      </c>
      <c r="P59" s="938">
        <v>1.5716853181675732</v>
      </c>
      <c r="Q59" s="939">
        <v>0.22861825430949631</v>
      </c>
      <c r="R59" s="929" t="s">
        <v>74</v>
      </c>
      <c r="S59" s="930" t="s">
        <v>74</v>
      </c>
      <c r="T59" s="938" t="s">
        <v>74</v>
      </c>
      <c r="U59" s="939" t="s">
        <v>74</v>
      </c>
      <c r="V59" s="929" t="s">
        <v>74</v>
      </c>
      <c r="W59" s="930" t="s">
        <v>74</v>
      </c>
      <c r="X59" s="938" t="s">
        <v>74</v>
      </c>
      <c r="Y59" s="939" t="s">
        <v>74</v>
      </c>
      <c r="Z59" s="933">
        <v>4.1008529663085937</v>
      </c>
      <c r="AA59" s="934">
        <v>2.8700623512268066</v>
      </c>
      <c r="AB59" s="938">
        <v>-0.38853302597999573</v>
      </c>
      <c r="AC59" s="940">
        <v>0.37645137310028076</v>
      </c>
      <c r="AD59" s="936"/>
      <c r="AE59" s="936"/>
      <c r="AF59" s="936"/>
      <c r="AG59" s="936"/>
      <c r="AH59" s="937"/>
      <c r="AI59" s="937"/>
      <c r="AJ59" s="937"/>
      <c r="AK59" s="937"/>
      <c r="AL59" s="937"/>
      <c r="AM59" s="937"/>
      <c r="AN59" s="937"/>
      <c r="AO59" s="937"/>
      <c r="AP59" s="937"/>
      <c r="AQ59" s="937"/>
      <c r="AR59" s="937"/>
      <c r="AS59" s="937"/>
      <c r="AT59" s="937"/>
      <c r="AU59" s="937"/>
      <c r="AV59" s="937"/>
      <c r="AW59" s="937"/>
      <c r="AX59" s="937"/>
      <c r="AY59" s="937"/>
      <c r="AZ59" s="937"/>
      <c r="BA59" s="937"/>
      <c r="BB59" s="937"/>
      <c r="BC59" s="937"/>
      <c r="BD59" s="937"/>
      <c r="BE59" s="937"/>
      <c r="BF59" s="937"/>
      <c r="BG59" s="937"/>
      <c r="BH59" s="937"/>
      <c r="BI59" s="937"/>
      <c r="BJ59" s="937"/>
      <c r="BK59" s="937"/>
    </row>
    <row r="60" spans="1:63">
      <c r="A60" s="928" t="s">
        <v>679</v>
      </c>
      <c r="B60" s="929" t="s">
        <v>74</v>
      </c>
      <c r="C60" s="930" t="s">
        <v>74</v>
      </c>
      <c r="D60" s="938" t="s">
        <v>74</v>
      </c>
      <c r="E60" s="939" t="s">
        <v>74</v>
      </c>
      <c r="F60" s="929" t="s">
        <v>74</v>
      </c>
      <c r="G60" s="930" t="s">
        <v>74</v>
      </c>
      <c r="H60" s="938" t="s">
        <v>74</v>
      </c>
      <c r="I60" s="939" t="s">
        <v>74</v>
      </c>
      <c r="J60" s="929" t="s">
        <v>74</v>
      </c>
      <c r="K60" s="930" t="s">
        <v>74</v>
      </c>
      <c r="L60" s="938" t="s">
        <v>74</v>
      </c>
      <c r="M60" s="939" t="s">
        <v>74</v>
      </c>
      <c r="N60" s="929">
        <v>85.74927813955037</v>
      </c>
      <c r="O60" s="930">
        <v>1.1211114719440254</v>
      </c>
      <c r="P60" s="938">
        <v>1.0504604991130881E-2</v>
      </c>
      <c r="Q60" s="939">
        <v>1.859015891486307E-2</v>
      </c>
      <c r="R60" s="929" t="s">
        <v>74</v>
      </c>
      <c r="S60" s="930" t="s">
        <v>74</v>
      </c>
      <c r="T60" s="938" t="s">
        <v>74</v>
      </c>
      <c r="U60" s="939" t="s">
        <v>74</v>
      </c>
      <c r="V60" s="929" t="s">
        <v>74</v>
      </c>
      <c r="W60" s="930" t="s">
        <v>74</v>
      </c>
      <c r="X60" s="938" t="s">
        <v>74</v>
      </c>
      <c r="Y60" s="939" t="s">
        <v>74</v>
      </c>
      <c r="Z60" s="933" t="s">
        <v>74</v>
      </c>
      <c r="AA60" s="934" t="s">
        <v>74</v>
      </c>
      <c r="AB60" s="938" t="s">
        <v>74</v>
      </c>
      <c r="AC60" s="940" t="s">
        <v>74</v>
      </c>
      <c r="AD60" s="936"/>
      <c r="AE60" s="936"/>
      <c r="AF60" s="936"/>
      <c r="AG60" s="936"/>
      <c r="AH60" s="937"/>
      <c r="AI60" s="937"/>
      <c r="AJ60" s="937"/>
      <c r="AK60" s="937"/>
      <c r="AL60" s="937"/>
      <c r="AM60" s="937"/>
      <c r="AN60" s="937"/>
      <c r="AO60" s="937"/>
      <c r="AP60" s="937"/>
      <c r="AQ60" s="937"/>
      <c r="AR60" s="937"/>
      <c r="AS60" s="937"/>
      <c r="AT60" s="937"/>
      <c r="AU60" s="937"/>
      <c r="AV60" s="937"/>
      <c r="AW60" s="937"/>
      <c r="AX60" s="937"/>
      <c r="AY60" s="937"/>
      <c r="AZ60" s="937"/>
      <c r="BA60" s="937"/>
      <c r="BB60" s="937"/>
      <c r="BC60" s="937"/>
      <c r="BD60" s="937"/>
      <c r="BE60" s="937"/>
      <c r="BF60" s="937"/>
      <c r="BG60" s="937"/>
      <c r="BH60" s="937"/>
      <c r="BI60" s="937"/>
      <c r="BJ60" s="937"/>
      <c r="BK60" s="937"/>
    </row>
    <row r="61" spans="1:63">
      <c r="A61" s="928" t="s">
        <v>680</v>
      </c>
      <c r="B61" s="929" t="s">
        <v>74</v>
      </c>
      <c r="C61" s="930" t="s">
        <v>74</v>
      </c>
      <c r="D61" s="938" t="s">
        <v>74</v>
      </c>
      <c r="E61" s="939" t="s">
        <v>74</v>
      </c>
      <c r="F61" s="929" t="s">
        <v>74</v>
      </c>
      <c r="G61" s="930" t="s">
        <v>74</v>
      </c>
      <c r="H61" s="938" t="s">
        <v>74</v>
      </c>
      <c r="I61" s="939" t="s">
        <v>74</v>
      </c>
      <c r="J61" s="929" t="s">
        <v>74</v>
      </c>
      <c r="K61" s="930" t="s">
        <v>74</v>
      </c>
      <c r="L61" s="938" t="s">
        <v>74</v>
      </c>
      <c r="M61" s="939" t="s">
        <v>74</v>
      </c>
      <c r="N61" s="929">
        <v>62.913881030069675</v>
      </c>
      <c r="O61" s="930">
        <v>0.7574108798691005</v>
      </c>
      <c r="P61" s="938">
        <v>0.19192217093876379</v>
      </c>
      <c r="Q61" s="939">
        <v>8.8003467157656695E-2</v>
      </c>
      <c r="R61" s="929" t="s">
        <v>74</v>
      </c>
      <c r="S61" s="930" t="s">
        <v>74</v>
      </c>
      <c r="T61" s="938" t="s">
        <v>74</v>
      </c>
      <c r="U61" s="939" t="s">
        <v>74</v>
      </c>
      <c r="V61" s="929" t="s">
        <v>74</v>
      </c>
      <c r="W61" s="930" t="s">
        <v>74</v>
      </c>
      <c r="X61" s="938" t="s">
        <v>74</v>
      </c>
      <c r="Y61" s="939" t="s">
        <v>74</v>
      </c>
      <c r="Z61" s="933" t="s">
        <v>74</v>
      </c>
      <c r="AA61" s="934" t="s">
        <v>74</v>
      </c>
      <c r="AB61" s="938" t="s">
        <v>74</v>
      </c>
      <c r="AC61" s="940" t="s">
        <v>74</v>
      </c>
      <c r="AD61" s="936"/>
      <c r="AE61" s="936"/>
      <c r="AF61" s="936"/>
      <c r="AG61" s="936"/>
      <c r="AH61" s="937"/>
      <c r="AI61" s="937"/>
      <c r="AJ61" s="937"/>
      <c r="AK61" s="937"/>
      <c r="AL61" s="937"/>
      <c r="AM61" s="937"/>
      <c r="AN61" s="937"/>
      <c r="AO61" s="937"/>
      <c r="AP61" s="937"/>
      <c r="AQ61" s="937"/>
      <c r="AR61" s="937"/>
      <c r="AS61" s="937"/>
      <c r="AT61" s="937"/>
      <c r="AU61" s="937"/>
      <c r="AV61" s="937"/>
      <c r="AW61" s="937"/>
      <c r="AX61" s="937"/>
      <c r="AY61" s="937"/>
      <c r="AZ61" s="937"/>
      <c r="BA61" s="937"/>
      <c r="BB61" s="937"/>
      <c r="BC61" s="937"/>
      <c r="BD61" s="937"/>
      <c r="BE61" s="937"/>
      <c r="BF61" s="937"/>
      <c r="BG61" s="937"/>
      <c r="BH61" s="937"/>
      <c r="BI61" s="937"/>
      <c r="BJ61" s="937"/>
      <c r="BK61" s="937"/>
    </row>
    <row r="62" spans="1:63">
      <c r="A62" s="928" t="s">
        <v>681</v>
      </c>
      <c r="B62" s="929" t="s">
        <v>74</v>
      </c>
      <c r="C62" s="930" t="s">
        <v>74</v>
      </c>
      <c r="D62" s="931" t="s">
        <v>74</v>
      </c>
      <c r="E62" s="932" t="s">
        <v>74</v>
      </c>
      <c r="F62" s="929">
        <v>65.610440225935065</v>
      </c>
      <c r="G62" s="930">
        <v>1.322028301815144</v>
      </c>
      <c r="H62" s="931">
        <v>0.23005046404974527</v>
      </c>
      <c r="I62" s="932">
        <v>0.10968661212211248</v>
      </c>
      <c r="J62" s="929" t="s">
        <v>74</v>
      </c>
      <c r="K62" s="930" t="s">
        <v>74</v>
      </c>
      <c r="L62" s="931" t="s">
        <v>74</v>
      </c>
      <c r="M62" s="932" t="s">
        <v>74</v>
      </c>
      <c r="N62" s="929">
        <v>50.792367483359612</v>
      </c>
      <c r="O62" s="930">
        <v>1.280452215254041</v>
      </c>
      <c r="P62" s="931">
        <v>0.87076334291797886</v>
      </c>
      <c r="Q62" s="932">
        <v>0.205825663119557</v>
      </c>
      <c r="R62" s="929" t="s">
        <v>74</v>
      </c>
      <c r="S62" s="930" t="s">
        <v>74</v>
      </c>
      <c r="T62" s="931" t="s">
        <v>74</v>
      </c>
      <c r="U62" s="932" t="s">
        <v>74</v>
      </c>
      <c r="V62" s="929">
        <v>-14.818072319030762</v>
      </c>
      <c r="W62" s="930">
        <v>4.7709875106811523</v>
      </c>
      <c r="X62" s="931">
        <v>0.64071285724639893</v>
      </c>
      <c r="Y62" s="932">
        <v>0.2337120920419693</v>
      </c>
      <c r="Z62" s="933" t="s">
        <v>74</v>
      </c>
      <c r="AA62" s="934" t="s">
        <v>74</v>
      </c>
      <c r="AB62" s="931" t="s">
        <v>74</v>
      </c>
      <c r="AC62" s="935" t="s">
        <v>74</v>
      </c>
      <c r="AD62" s="936"/>
      <c r="AE62" s="936"/>
      <c r="AF62" s="936"/>
      <c r="AG62" s="936"/>
      <c r="AH62" s="937"/>
      <c r="AI62" s="937"/>
      <c r="AJ62" s="937"/>
      <c r="AK62" s="937"/>
      <c r="AL62" s="937"/>
      <c r="AM62" s="937"/>
      <c r="AN62" s="937"/>
      <c r="AO62" s="937"/>
      <c r="AP62" s="937"/>
      <c r="AQ62" s="937"/>
      <c r="AR62" s="937"/>
      <c r="AS62" s="937"/>
      <c r="AT62" s="937"/>
      <c r="AU62" s="937"/>
      <c r="AV62" s="937"/>
      <c r="AW62" s="937"/>
      <c r="AX62" s="937"/>
      <c r="AY62" s="937"/>
      <c r="AZ62" s="937"/>
      <c r="BA62" s="937"/>
      <c r="BB62" s="937"/>
      <c r="BC62" s="937"/>
      <c r="BD62" s="937"/>
      <c r="BE62" s="937"/>
      <c r="BF62" s="937"/>
      <c r="BG62" s="937"/>
      <c r="BH62" s="937"/>
      <c r="BI62" s="937"/>
      <c r="BJ62" s="937"/>
      <c r="BK62" s="937"/>
    </row>
    <row r="63" spans="1:63">
      <c r="A63" s="928" t="s">
        <v>682</v>
      </c>
      <c r="B63" s="929">
        <v>8.7439240571824737</v>
      </c>
      <c r="C63" s="930">
        <v>0.82058495436734824</v>
      </c>
      <c r="D63" s="931">
        <v>15.918042910376165</v>
      </c>
      <c r="E63" s="932">
        <v>0.92764911657510585</v>
      </c>
      <c r="F63" s="929">
        <v>6.6216551757070619</v>
      </c>
      <c r="G63" s="930">
        <v>0.73589307513267188</v>
      </c>
      <c r="H63" s="931">
        <v>16.190047805941841</v>
      </c>
      <c r="I63" s="932">
        <v>0.99354233680755477</v>
      </c>
      <c r="J63" s="929">
        <v>5.5622306648136046</v>
      </c>
      <c r="K63" s="930">
        <v>0.62275579600315611</v>
      </c>
      <c r="L63" s="931">
        <v>16.68070110565602</v>
      </c>
      <c r="M63" s="932">
        <v>1.047233833674853</v>
      </c>
      <c r="N63" s="929">
        <v>9.4133404034781254</v>
      </c>
      <c r="O63" s="930">
        <v>0.74790045766495683</v>
      </c>
      <c r="P63" s="931">
        <v>7.3619227294049736</v>
      </c>
      <c r="Q63" s="932">
        <v>0.64532821793499118</v>
      </c>
      <c r="R63" s="929">
        <v>0.66941636800765991</v>
      </c>
      <c r="S63" s="930">
        <v>1.3281739950180054</v>
      </c>
      <c r="T63" s="931">
        <v>-8.5561199188232422</v>
      </c>
      <c r="U63" s="932">
        <v>1.5311588048934937</v>
      </c>
      <c r="V63" s="929">
        <v>2.7916853427886963</v>
      </c>
      <c r="W63" s="930">
        <v>1.2809103727340698</v>
      </c>
      <c r="X63" s="931">
        <v>-8.828125</v>
      </c>
      <c r="Y63" s="932">
        <v>1.5764719247817993</v>
      </c>
      <c r="Z63" s="933">
        <v>3.8511097431182861</v>
      </c>
      <c r="AA63" s="934">
        <v>1.1229721307754517</v>
      </c>
      <c r="AB63" s="931">
        <v>-9.3187780380249023</v>
      </c>
      <c r="AC63" s="935">
        <v>1.4696071147918701</v>
      </c>
      <c r="AD63" s="936"/>
      <c r="AE63" s="936"/>
      <c r="AF63" s="936"/>
      <c r="AG63" s="936"/>
      <c r="AH63" s="937"/>
      <c r="AI63" s="937"/>
      <c r="AJ63" s="937"/>
      <c r="AK63" s="937"/>
      <c r="AL63" s="937"/>
      <c r="AM63" s="937"/>
      <c r="AN63" s="937"/>
      <c r="AO63" s="937"/>
      <c r="AP63" s="937"/>
      <c r="AQ63" s="937"/>
      <c r="AR63" s="937"/>
      <c r="AS63" s="937"/>
      <c r="AT63" s="937"/>
      <c r="AU63" s="937"/>
      <c r="AV63" s="937"/>
      <c r="AW63" s="937"/>
      <c r="AX63" s="937"/>
      <c r="AY63" s="937"/>
      <c r="AZ63" s="937"/>
      <c r="BA63" s="937"/>
      <c r="BB63" s="937"/>
      <c r="BC63" s="937"/>
      <c r="BD63" s="937"/>
      <c r="BE63" s="937"/>
      <c r="BF63" s="937"/>
      <c r="BG63" s="937"/>
      <c r="BH63" s="937"/>
      <c r="BI63" s="937"/>
      <c r="BJ63" s="937"/>
      <c r="BK63" s="937"/>
    </row>
    <row r="64" spans="1:63">
      <c r="A64" s="928" t="s">
        <v>65</v>
      </c>
      <c r="B64" s="929">
        <v>61.605973450829588</v>
      </c>
      <c r="C64" s="930">
        <v>3.3786955091691198</v>
      </c>
      <c r="D64" s="938">
        <v>2.5245432165697482E-2</v>
      </c>
      <c r="E64" s="939">
        <v>3.0458391176547559E-2</v>
      </c>
      <c r="F64" s="929">
        <v>65.59355507155054</v>
      </c>
      <c r="G64" s="930">
        <v>2.3053324294857314</v>
      </c>
      <c r="H64" s="938">
        <v>6.8773448176787794E-3</v>
      </c>
      <c r="I64" s="939">
        <v>2.034024372692942E-2</v>
      </c>
      <c r="J64" s="929">
        <v>66.601939615042568</v>
      </c>
      <c r="K64" s="930">
        <v>2.2006082457971226</v>
      </c>
      <c r="L64" s="938">
        <v>4.3196910968268604E-3</v>
      </c>
      <c r="M64" s="939">
        <v>1.4362781868394786E-2</v>
      </c>
      <c r="N64" s="929">
        <v>55.95362354368099</v>
      </c>
      <c r="O64" s="930">
        <v>1.6459608733840294</v>
      </c>
      <c r="P64" s="938">
        <v>0.10067524970380751</v>
      </c>
      <c r="Q64" s="939">
        <v>6.3920903616901545E-2</v>
      </c>
      <c r="R64" s="929">
        <v>-5.6523499488830566</v>
      </c>
      <c r="S64" s="930">
        <v>8.2488021850585938</v>
      </c>
      <c r="T64" s="938">
        <v>7.5429819524288177E-2</v>
      </c>
      <c r="U64" s="939">
        <v>7.0808552205562592E-2</v>
      </c>
      <c r="V64" s="929">
        <v>-9.6399316787719727</v>
      </c>
      <c r="W64" s="930">
        <v>7.9326305389404297</v>
      </c>
      <c r="X64" s="938">
        <v>9.379790723323822E-2</v>
      </c>
      <c r="Y64" s="939">
        <v>6.7081019282341003E-2</v>
      </c>
      <c r="Z64" s="933">
        <v>-10.648316383361816</v>
      </c>
      <c r="AA64" s="934">
        <v>6.220555305480957</v>
      </c>
      <c r="AB64" s="938">
        <v>9.6355557441711426E-2</v>
      </c>
      <c r="AC64" s="940">
        <v>6.5515995025634766E-2</v>
      </c>
      <c r="AD64" s="936"/>
      <c r="AE64" s="936"/>
      <c r="AF64" s="936"/>
      <c r="AG64" s="936"/>
      <c r="AH64" s="937"/>
      <c r="AI64" s="937"/>
      <c r="AJ64" s="937"/>
      <c r="AK64" s="937"/>
      <c r="AL64" s="937"/>
      <c r="AM64" s="937"/>
      <c r="AN64" s="937"/>
      <c r="AO64" s="937"/>
      <c r="AP64" s="937"/>
      <c r="AQ64" s="937"/>
      <c r="AR64" s="937"/>
      <c r="AS64" s="937"/>
      <c r="AT64" s="937"/>
      <c r="AU64" s="937"/>
      <c r="AV64" s="937"/>
      <c r="AW64" s="937"/>
      <c r="AX64" s="937"/>
      <c r="AY64" s="937"/>
      <c r="AZ64" s="937"/>
      <c r="BA64" s="937"/>
      <c r="BB64" s="937"/>
      <c r="BC64" s="937"/>
      <c r="BD64" s="937"/>
      <c r="BE64" s="937"/>
      <c r="BF64" s="937"/>
      <c r="BG64" s="937"/>
      <c r="BH64" s="937"/>
      <c r="BI64" s="937"/>
      <c r="BJ64" s="937"/>
      <c r="BK64" s="937"/>
    </row>
    <row r="65" spans="1:63">
      <c r="A65" s="928" t="s">
        <v>66</v>
      </c>
      <c r="B65" s="929">
        <v>44.322197388909103</v>
      </c>
      <c r="C65" s="930">
        <v>1.2234520135952447</v>
      </c>
      <c r="D65" s="931">
        <v>0.62705033820252976</v>
      </c>
      <c r="E65" s="932">
        <v>0.19505427580178999</v>
      </c>
      <c r="F65" s="929">
        <v>45.633639212493534</v>
      </c>
      <c r="G65" s="930">
        <v>1.6747251343712009</v>
      </c>
      <c r="H65" s="931">
        <v>0.47096929780294183</v>
      </c>
      <c r="I65" s="932">
        <v>0.1821539084685351</v>
      </c>
      <c r="J65" s="929">
        <v>49.555973309280695</v>
      </c>
      <c r="K65" s="930">
        <v>1.54890031001096</v>
      </c>
      <c r="L65" s="931">
        <v>0.2463881493654474</v>
      </c>
      <c r="M65" s="932">
        <v>0.16322664118655342</v>
      </c>
      <c r="N65" s="929">
        <v>49.762747778386618</v>
      </c>
      <c r="O65" s="930">
        <v>1.4366310585210593</v>
      </c>
      <c r="P65" s="931">
        <v>0.16746130065836867</v>
      </c>
      <c r="Q65" s="932">
        <v>6.8569669542768164E-2</v>
      </c>
      <c r="R65" s="929">
        <v>5.4405503273010254</v>
      </c>
      <c r="S65" s="930">
        <v>4.9291667938232422</v>
      </c>
      <c r="T65" s="931">
        <v>-0.45958903431892395</v>
      </c>
      <c r="U65" s="932">
        <v>0.20676045119762421</v>
      </c>
      <c r="V65" s="929">
        <v>4.1291084289550781</v>
      </c>
      <c r="W65" s="930">
        <v>5.0939831733703613</v>
      </c>
      <c r="X65" s="931">
        <v>-0.30350798368453979</v>
      </c>
      <c r="Y65" s="932">
        <v>0.19463762640953064</v>
      </c>
      <c r="Z65" s="933">
        <v>0.20677447319030762</v>
      </c>
      <c r="AA65" s="934">
        <v>4.0938510894775391</v>
      </c>
      <c r="AB65" s="931">
        <v>-7.8926846385002136E-2</v>
      </c>
      <c r="AC65" s="935">
        <v>0.17704762518405914</v>
      </c>
      <c r="AD65" s="936"/>
      <c r="AE65" s="936"/>
      <c r="AF65" s="936"/>
      <c r="AG65" s="936"/>
      <c r="AH65" s="937"/>
      <c r="AI65" s="937"/>
      <c r="AJ65" s="937"/>
      <c r="AK65" s="937"/>
      <c r="AL65" s="937"/>
      <c r="AM65" s="937"/>
      <c r="AN65" s="937"/>
      <c r="AO65" s="937"/>
      <c r="AP65" s="937"/>
      <c r="AQ65" s="937"/>
      <c r="AR65" s="937"/>
      <c r="AS65" s="937"/>
      <c r="AT65" s="937"/>
      <c r="AU65" s="937"/>
      <c r="AV65" s="937"/>
      <c r="AW65" s="937"/>
      <c r="AX65" s="937"/>
      <c r="AY65" s="937"/>
      <c r="AZ65" s="937"/>
      <c r="BA65" s="937"/>
      <c r="BB65" s="937"/>
      <c r="BC65" s="937"/>
      <c r="BD65" s="937"/>
      <c r="BE65" s="937"/>
      <c r="BF65" s="937"/>
      <c r="BG65" s="937"/>
      <c r="BH65" s="937"/>
      <c r="BI65" s="937"/>
      <c r="BJ65" s="937"/>
      <c r="BK65" s="937"/>
    </row>
    <row r="66" spans="1:63">
      <c r="A66" s="928" t="s">
        <v>683</v>
      </c>
      <c r="B66" s="929" t="s">
        <v>74</v>
      </c>
      <c r="C66" s="930" t="s">
        <v>74</v>
      </c>
      <c r="D66" s="938" t="s">
        <v>74</v>
      </c>
      <c r="E66" s="939" t="s">
        <v>74</v>
      </c>
      <c r="F66" s="929" t="s">
        <v>74</v>
      </c>
      <c r="G66" s="930" t="s">
        <v>74</v>
      </c>
      <c r="H66" s="931" t="s">
        <v>74</v>
      </c>
      <c r="I66" s="932" t="s">
        <v>74</v>
      </c>
      <c r="J66" s="929" t="s">
        <v>74</v>
      </c>
      <c r="K66" s="930" t="s">
        <v>74</v>
      </c>
      <c r="L66" s="931" t="s">
        <v>74</v>
      </c>
      <c r="M66" s="932" t="s">
        <v>74</v>
      </c>
      <c r="N66" s="929">
        <v>67.738880996704552</v>
      </c>
      <c r="O66" s="930">
        <v>1.0751193878187577</v>
      </c>
      <c r="P66" s="931">
        <v>9.2648322458936099E-3</v>
      </c>
      <c r="Q66" s="932">
        <v>1.4273003630591497E-2</v>
      </c>
      <c r="R66" s="929" t="s">
        <v>74</v>
      </c>
      <c r="S66" s="930" t="s">
        <v>74</v>
      </c>
      <c r="T66" s="931" t="s">
        <v>74</v>
      </c>
      <c r="U66" s="932" t="s">
        <v>74</v>
      </c>
      <c r="V66" s="929" t="s">
        <v>74</v>
      </c>
      <c r="W66" s="930" t="s">
        <v>74</v>
      </c>
      <c r="X66" s="931" t="s">
        <v>74</v>
      </c>
      <c r="Y66" s="932" t="s">
        <v>74</v>
      </c>
      <c r="Z66" s="933" t="s">
        <v>74</v>
      </c>
      <c r="AA66" s="934" t="s">
        <v>74</v>
      </c>
      <c r="AB66" s="931" t="s">
        <v>74</v>
      </c>
      <c r="AC66" s="935" t="s">
        <v>74</v>
      </c>
      <c r="AD66" s="936"/>
      <c r="AE66" s="936"/>
      <c r="AF66" s="936"/>
      <c r="AG66" s="936"/>
      <c r="AH66" s="937"/>
      <c r="AI66" s="937"/>
      <c r="AJ66" s="937"/>
      <c r="AK66" s="937"/>
      <c r="AL66" s="937"/>
      <c r="AM66" s="937"/>
      <c r="AN66" s="937"/>
      <c r="AO66" s="937"/>
      <c r="AP66" s="937"/>
      <c r="AQ66" s="937"/>
      <c r="AR66" s="937"/>
      <c r="AS66" s="937"/>
      <c r="AT66" s="937"/>
      <c r="AU66" s="937"/>
      <c r="AV66" s="937"/>
      <c r="AW66" s="937"/>
      <c r="AX66" s="937"/>
      <c r="AY66" s="937"/>
      <c r="AZ66" s="937"/>
      <c r="BA66" s="937"/>
      <c r="BB66" s="937"/>
      <c r="BC66" s="937"/>
      <c r="BD66" s="937"/>
      <c r="BE66" s="937"/>
      <c r="BF66" s="937"/>
      <c r="BG66" s="937"/>
      <c r="BH66" s="937"/>
      <c r="BI66" s="937"/>
      <c r="BJ66" s="937"/>
      <c r="BK66" s="937"/>
    </row>
    <row r="67" spans="1:63">
      <c r="A67" s="928" t="s">
        <v>684</v>
      </c>
      <c r="B67" s="929" t="s">
        <v>74</v>
      </c>
      <c r="C67" s="930" t="s">
        <v>74</v>
      </c>
      <c r="D67" s="938" t="s">
        <v>74</v>
      </c>
      <c r="E67" s="939" t="s">
        <v>74</v>
      </c>
      <c r="F67" s="929" t="s">
        <v>74</v>
      </c>
      <c r="G67" s="930" t="s">
        <v>74</v>
      </c>
      <c r="H67" s="931" t="s">
        <v>74</v>
      </c>
      <c r="I67" s="932" t="s">
        <v>74</v>
      </c>
      <c r="J67" s="929" t="s">
        <v>74</v>
      </c>
      <c r="K67" s="930" t="s">
        <v>74</v>
      </c>
      <c r="L67" s="931" t="s">
        <v>74</v>
      </c>
      <c r="M67" s="932" t="s">
        <v>74</v>
      </c>
      <c r="N67" s="929">
        <v>62.631805025687349</v>
      </c>
      <c r="O67" s="930">
        <v>1.7402703744810477</v>
      </c>
      <c r="P67" s="931">
        <v>0.44041940270855884</v>
      </c>
      <c r="Q67" s="932">
        <v>0.13808236230061297</v>
      </c>
      <c r="R67" s="929" t="s">
        <v>74</v>
      </c>
      <c r="S67" s="930" t="s">
        <v>74</v>
      </c>
      <c r="T67" s="931" t="s">
        <v>74</v>
      </c>
      <c r="U67" s="932" t="s">
        <v>74</v>
      </c>
      <c r="V67" s="929" t="s">
        <v>74</v>
      </c>
      <c r="W67" s="930" t="s">
        <v>74</v>
      </c>
      <c r="X67" s="931" t="s">
        <v>74</v>
      </c>
      <c r="Y67" s="932" t="s">
        <v>74</v>
      </c>
      <c r="Z67" s="933" t="s">
        <v>74</v>
      </c>
      <c r="AA67" s="934" t="s">
        <v>74</v>
      </c>
      <c r="AB67" s="931" t="s">
        <v>74</v>
      </c>
      <c r="AC67" s="935" t="s">
        <v>74</v>
      </c>
      <c r="AD67" s="936"/>
      <c r="AE67" s="936"/>
      <c r="AF67" s="936"/>
      <c r="AG67" s="936"/>
      <c r="AH67" s="937"/>
      <c r="AI67" s="937"/>
      <c r="AJ67" s="937"/>
      <c r="AK67" s="937"/>
      <c r="AL67" s="937"/>
      <c r="AM67" s="937"/>
      <c r="AN67" s="937"/>
      <c r="AO67" s="937"/>
      <c r="AP67" s="937"/>
      <c r="AQ67" s="937"/>
      <c r="AR67" s="937"/>
      <c r="AS67" s="937"/>
      <c r="AT67" s="937"/>
      <c r="AU67" s="937"/>
      <c r="AV67" s="937"/>
      <c r="AW67" s="937"/>
      <c r="AX67" s="937"/>
      <c r="AY67" s="937"/>
      <c r="AZ67" s="937"/>
      <c r="BA67" s="937"/>
      <c r="BB67" s="937"/>
      <c r="BC67" s="937"/>
      <c r="BD67" s="937"/>
      <c r="BE67" s="937"/>
      <c r="BF67" s="937"/>
      <c r="BG67" s="937"/>
      <c r="BH67" s="937"/>
      <c r="BI67" s="937"/>
      <c r="BJ67" s="937"/>
      <c r="BK67" s="937"/>
    </row>
    <row r="68" spans="1:63">
      <c r="A68" s="928" t="s">
        <v>26</v>
      </c>
      <c r="B68" s="929">
        <v>20.343075873785946</v>
      </c>
      <c r="C68" s="930">
        <v>0.9758221387669882</v>
      </c>
      <c r="D68" s="938">
        <v>4.9774386483481061</v>
      </c>
      <c r="E68" s="939">
        <v>0.66238235971830717</v>
      </c>
      <c r="F68" s="929">
        <v>16.997122872281448</v>
      </c>
      <c r="G68" s="930">
        <v>1.139563921052889</v>
      </c>
      <c r="H68" s="938">
        <v>4.6206665978537442</v>
      </c>
      <c r="I68" s="939">
        <v>0.45906883856420622</v>
      </c>
      <c r="J68" s="929">
        <v>16.076855927105118</v>
      </c>
      <c r="K68" s="930">
        <v>1.080900433064133</v>
      </c>
      <c r="L68" s="938">
        <v>5.1039072922283237</v>
      </c>
      <c r="M68" s="939">
        <v>0.4895095060091384</v>
      </c>
      <c r="N68" s="929">
        <v>24.728982072890467</v>
      </c>
      <c r="O68" s="930">
        <v>1.0686590352040859</v>
      </c>
      <c r="P68" s="938">
        <v>4.1746423019689143</v>
      </c>
      <c r="Q68" s="939">
        <v>0.50425023457998042</v>
      </c>
      <c r="R68" s="929">
        <v>4.3859062194824219</v>
      </c>
      <c r="S68" s="930">
        <v>3.0479650497436523</v>
      </c>
      <c r="T68" s="938">
        <v>-0.80279636383056641</v>
      </c>
      <c r="U68" s="939">
        <v>0.88488823175430298</v>
      </c>
      <c r="V68" s="929">
        <v>7.7318592071533203</v>
      </c>
      <c r="W68" s="930">
        <v>3.1256184577941895</v>
      </c>
      <c r="X68" s="938">
        <v>-0.44602429866790771</v>
      </c>
      <c r="Y68" s="939">
        <v>0.74584579467773438</v>
      </c>
      <c r="Z68" s="933">
        <v>8.6521263122558594</v>
      </c>
      <c r="AA68" s="934">
        <v>2.5606400966644287</v>
      </c>
      <c r="AB68" s="938">
        <v>-0.92926496267318726</v>
      </c>
      <c r="AC68" s="940">
        <v>0.73899108171463013</v>
      </c>
      <c r="AD68" s="936"/>
      <c r="AE68" s="936"/>
      <c r="AF68" s="936"/>
      <c r="AG68" s="936"/>
      <c r="AH68" s="937"/>
      <c r="AI68" s="937"/>
      <c r="AJ68" s="937"/>
      <c r="AK68" s="937"/>
      <c r="AL68" s="937"/>
      <c r="AM68" s="937"/>
      <c r="AN68" s="937"/>
      <c r="AO68" s="937"/>
      <c r="AP68" s="937"/>
      <c r="AQ68" s="937"/>
      <c r="AR68" s="937"/>
      <c r="AS68" s="937"/>
      <c r="AT68" s="937"/>
      <c r="AU68" s="937"/>
      <c r="AV68" s="937"/>
      <c r="AW68" s="937"/>
      <c r="AX68" s="937"/>
      <c r="AY68" s="937"/>
      <c r="AZ68" s="937"/>
      <c r="BA68" s="937"/>
      <c r="BB68" s="937"/>
      <c r="BC68" s="937"/>
      <c r="BD68" s="937"/>
      <c r="BE68" s="937"/>
      <c r="BF68" s="937"/>
      <c r="BG68" s="937"/>
      <c r="BH68" s="937"/>
      <c r="BI68" s="937"/>
      <c r="BJ68" s="937"/>
      <c r="BK68" s="937"/>
    </row>
    <row r="69" spans="1:63">
      <c r="A69" s="928" t="s">
        <v>685</v>
      </c>
      <c r="B69" s="929">
        <v>10.287702628796627</v>
      </c>
      <c r="C69" s="930">
        <v>0.52164296381976327</v>
      </c>
      <c r="D69" s="938">
        <v>5.2935107672464872</v>
      </c>
      <c r="E69" s="939">
        <v>0.36077376883631151</v>
      </c>
      <c r="F69" s="929">
        <v>9.6337118476013615</v>
      </c>
      <c r="G69" s="930">
        <v>0.422535432426702</v>
      </c>
      <c r="H69" s="931">
        <v>4.7754450542679381</v>
      </c>
      <c r="I69" s="932">
        <v>0.45701976704991998</v>
      </c>
      <c r="J69" s="929">
        <v>8.7501031028814502</v>
      </c>
      <c r="K69" s="930">
        <v>0.45903357881303264</v>
      </c>
      <c r="L69" s="931">
        <v>6.675490496700391</v>
      </c>
      <c r="M69" s="932">
        <v>0.35620086240321464</v>
      </c>
      <c r="N69" s="929">
        <v>8.0560620959135854</v>
      </c>
      <c r="O69" s="930">
        <v>0.41076025963453111</v>
      </c>
      <c r="P69" s="931">
        <v>9.1750202802953371</v>
      </c>
      <c r="Q69" s="932">
        <v>0.47648245524819793</v>
      </c>
      <c r="R69" s="929">
        <v>-2.2316405773162842</v>
      </c>
      <c r="S69" s="930">
        <v>0.94388705492019653</v>
      </c>
      <c r="T69" s="931">
        <v>3.88150954246521</v>
      </c>
      <c r="U69" s="932">
        <v>1.4375604391098022</v>
      </c>
      <c r="V69" s="929">
        <v>-1.577649712562561</v>
      </c>
      <c r="W69" s="930">
        <v>0.89746284484863281</v>
      </c>
      <c r="X69" s="931">
        <v>4.3995752334594727</v>
      </c>
      <c r="Y69" s="932">
        <v>1.4723219871520996</v>
      </c>
      <c r="Z69" s="933">
        <v>-0.69404101371765137</v>
      </c>
      <c r="AA69" s="934">
        <v>0.80660754442214966</v>
      </c>
      <c r="AB69" s="931">
        <v>2.4995298385620117</v>
      </c>
      <c r="AC69" s="935">
        <v>1.166161060333252</v>
      </c>
      <c r="AD69" s="936"/>
      <c r="AE69" s="936"/>
      <c r="AF69" s="936"/>
      <c r="AG69" s="936"/>
      <c r="AH69" s="937"/>
      <c r="AI69" s="937"/>
      <c r="AJ69" s="937"/>
      <c r="AK69" s="937"/>
      <c r="AL69" s="937"/>
      <c r="AM69" s="937"/>
      <c r="AN69" s="937"/>
      <c r="AO69" s="937"/>
      <c r="AP69" s="937"/>
      <c r="AQ69" s="937"/>
      <c r="AR69" s="937"/>
      <c r="AS69" s="937"/>
      <c r="AT69" s="937"/>
      <c r="AU69" s="937"/>
      <c r="AV69" s="937"/>
      <c r="AW69" s="937"/>
      <c r="AX69" s="937"/>
      <c r="AY69" s="937"/>
      <c r="AZ69" s="937"/>
      <c r="BA69" s="937"/>
      <c r="BB69" s="937"/>
      <c r="BC69" s="937"/>
      <c r="BD69" s="937"/>
      <c r="BE69" s="937"/>
      <c r="BF69" s="937"/>
      <c r="BG69" s="937"/>
      <c r="BH69" s="937"/>
      <c r="BI69" s="937"/>
      <c r="BJ69" s="937"/>
      <c r="BK69" s="937"/>
    </row>
    <row r="70" spans="1:63">
      <c r="A70" s="928" t="s">
        <v>29</v>
      </c>
      <c r="B70" s="929" t="s">
        <v>74</v>
      </c>
      <c r="C70" s="930" t="s">
        <v>74</v>
      </c>
      <c r="D70" s="938" t="s">
        <v>74</v>
      </c>
      <c r="E70" s="939" t="s">
        <v>74</v>
      </c>
      <c r="F70" s="929">
        <v>32.497217849219268</v>
      </c>
      <c r="G70" s="930">
        <v>0.79218492623656567</v>
      </c>
      <c r="H70" s="938">
        <v>5.980193940675937</v>
      </c>
      <c r="I70" s="939">
        <v>0.57209396180858352</v>
      </c>
      <c r="J70" s="929" t="s">
        <v>74</v>
      </c>
      <c r="K70" s="930" t="s">
        <v>74</v>
      </c>
      <c r="L70" s="938" t="s">
        <v>74</v>
      </c>
      <c r="M70" s="939" t="s">
        <v>74</v>
      </c>
      <c r="N70" s="929">
        <v>32.520779309176845</v>
      </c>
      <c r="O70" s="930">
        <v>0.77227711519071973</v>
      </c>
      <c r="P70" s="938">
        <v>7.639655750514347</v>
      </c>
      <c r="Q70" s="939">
        <v>0.48349945761588498</v>
      </c>
      <c r="R70" s="929" t="s">
        <v>74</v>
      </c>
      <c r="S70" s="930" t="s">
        <v>74</v>
      </c>
      <c r="T70" s="938" t="s">
        <v>74</v>
      </c>
      <c r="U70" s="939" t="s">
        <v>74</v>
      </c>
      <c r="V70" s="929">
        <v>2.356145903468132E-2</v>
      </c>
      <c r="W70" s="930">
        <v>2.1682143211364746</v>
      </c>
      <c r="X70" s="938">
        <v>1.6594618558883667</v>
      </c>
      <c r="Y70" s="939">
        <v>0.86727917194366455</v>
      </c>
      <c r="Z70" s="933" t="s">
        <v>74</v>
      </c>
      <c r="AA70" s="934" t="s">
        <v>74</v>
      </c>
      <c r="AB70" s="938" t="s">
        <v>74</v>
      </c>
      <c r="AC70" s="940" t="s">
        <v>74</v>
      </c>
      <c r="AD70" s="936"/>
      <c r="AE70" s="936"/>
      <c r="AF70" s="936"/>
      <c r="AG70" s="936"/>
      <c r="AH70" s="937"/>
      <c r="AI70" s="937"/>
      <c r="AJ70" s="937"/>
      <c r="AK70" s="937"/>
      <c r="AL70" s="937"/>
      <c r="AM70" s="937"/>
      <c r="AN70" s="937"/>
      <c r="AO70" s="937"/>
      <c r="AP70" s="937"/>
      <c r="AQ70" s="937"/>
      <c r="AR70" s="937"/>
      <c r="AS70" s="937"/>
      <c r="AT70" s="937"/>
      <c r="AU70" s="937"/>
      <c r="AV70" s="937"/>
      <c r="AW70" s="937"/>
      <c r="AX70" s="937"/>
      <c r="AY70" s="937"/>
      <c r="AZ70" s="937"/>
      <c r="BA70" s="937"/>
      <c r="BB70" s="937"/>
      <c r="BC70" s="937"/>
      <c r="BD70" s="937"/>
      <c r="BE70" s="937"/>
      <c r="BF70" s="937"/>
      <c r="BG70" s="937"/>
      <c r="BH70" s="937"/>
      <c r="BI70" s="937"/>
      <c r="BJ70" s="937"/>
      <c r="BK70" s="937"/>
    </row>
    <row r="71" spans="1:63">
      <c r="A71" s="928" t="s">
        <v>686</v>
      </c>
      <c r="B71" s="929" t="s">
        <v>74</v>
      </c>
      <c r="C71" s="930" t="s">
        <v>74</v>
      </c>
      <c r="D71" s="938" t="s">
        <v>74</v>
      </c>
      <c r="E71" s="939" t="s">
        <v>74</v>
      </c>
      <c r="F71" s="929">
        <v>47.338034942006885</v>
      </c>
      <c r="G71" s="930">
        <v>1.5470533058884326</v>
      </c>
      <c r="H71" s="938">
        <v>0.22547005327378439</v>
      </c>
      <c r="I71" s="939">
        <v>8.6365912128602687E-2</v>
      </c>
      <c r="J71" s="929" t="s">
        <v>74</v>
      </c>
      <c r="K71" s="930" t="s">
        <v>74</v>
      </c>
      <c r="L71" s="938" t="s">
        <v>74</v>
      </c>
      <c r="M71" s="939" t="s">
        <v>74</v>
      </c>
      <c r="N71" s="929">
        <v>42.242925213137724</v>
      </c>
      <c r="O71" s="930">
        <v>1.1138864956528638</v>
      </c>
      <c r="P71" s="938">
        <v>0.73921815830390813</v>
      </c>
      <c r="Q71" s="939">
        <v>0.15575215997404832</v>
      </c>
      <c r="R71" s="929" t="s">
        <v>74</v>
      </c>
      <c r="S71" s="930" t="s">
        <v>74</v>
      </c>
      <c r="T71" s="938" t="s">
        <v>74</v>
      </c>
      <c r="U71" s="939" t="s">
        <v>74</v>
      </c>
      <c r="V71" s="929">
        <v>-5.0951099395751953</v>
      </c>
      <c r="W71" s="930">
        <v>5.1807818412780762</v>
      </c>
      <c r="X71" s="938">
        <v>0.51374810934066772</v>
      </c>
      <c r="Y71" s="939">
        <v>0.1784166693687439</v>
      </c>
      <c r="Z71" s="933" t="s">
        <v>74</v>
      </c>
      <c r="AA71" s="934" t="s">
        <v>74</v>
      </c>
      <c r="AB71" s="938" t="s">
        <v>74</v>
      </c>
      <c r="AC71" s="940" t="s">
        <v>74</v>
      </c>
      <c r="AD71" s="936"/>
      <c r="AE71" s="936"/>
      <c r="AF71" s="936"/>
      <c r="AG71" s="936"/>
      <c r="AH71" s="937"/>
      <c r="AI71" s="937"/>
      <c r="AJ71" s="937"/>
      <c r="AK71" s="937"/>
      <c r="AL71" s="937"/>
      <c r="AM71" s="937"/>
      <c r="AN71" s="937"/>
      <c r="AO71" s="937"/>
      <c r="AP71" s="937"/>
      <c r="AQ71" s="937"/>
      <c r="AR71" s="937"/>
      <c r="AS71" s="937"/>
      <c r="AT71" s="937"/>
      <c r="AU71" s="937"/>
      <c r="AV71" s="937"/>
      <c r="AW71" s="937"/>
      <c r="AX71" s="937"/>
      <c r="AY71" s="937"/>
      <c r="AZ71" s="937"/>
      <c r="BA71" s="937"/>
      <c r="BB71" s="937"/>
      <c r="BC71" s="937"/>
      <c r="BD71" s="937"/>
      <c r="BE71" s="937"/>
      <c r="BF71" s="937"/>
      <c r="BG71" s="937"/>
      <c r="BH71" s="937"/>
      <c r="BI71" s="937"/>
      <c r="BJ71" s="937"/>
      <c r="BK71" s="937"/>
    </row>
    <row r="72" spans="1:63">
      <c r="A72" s="928" t="s">
        <v>67</v>
      </c>
      <c r="B72" s="929">
        <v>50.230889376254275</v>
      </c>
      <c r="C72" s="930">
        <v>0.90127150271258871</v>
      </c>
      <c r="D72" s="938">
        <v>0.28021407669716591</v>
      </c>
      <c r="E72" s="939">
        <v>0.10619891395080573</v>
      </c>
      <c r="F72" s="929">
        <v>53.56598413968468</v>
      </c>
      <c r="G72" s="930">
        <v>1.0492317171505612</v>
      </c>
      <c r="H72" s="931">
        <v>0.24712158844443591</v>
      </c>
      <c r="I72" s="932">
        <v>0.14534034216387345</v>
      </c>
      <c r="J72" s="929">
        <v>50.690393093992377</v>
      </c>
      <c r="K72" s="930">
        <v>0.72034056011823766</v>
      </c>
      <c r="L72" s="931">
        <v>0.38333719417319534</v>
      </c>
      <c r="M72" s="932">
        <v>0.13628496719216932</v>
      </c>
      <c r="N72" s="929">
        <v>51.029784211392361</v>
      </c>
      <c r="O72" s="930">
        <v>0.65590674076472144</v>
      </c>
      <c r="P72" s="931">
        <v>0.46295678540639679</v>
      </c>
      <c r="Q72" s="932">
        <v>0.11007332831199319</v>
      </c>
      <c r="R72" s="929">
        <v>0.79889482259750366</v>
      </c>
      <c r="S72" s="930">
        <v>4.6702141761779785</v>
      </c>
      <c r="T72" s="931">
        <v>0.18274271488189697</v>
      </c>
      <c r="U72" s="932">
        <v>0.15316544473171234</v>
      </c>
      <c r="V72" s="929">
        <v>-2.5362000465393066</v>
      </c>
      <c r="W72" s="930">
        <v>4.735353946685791</v>
      </c>
      <c r="X72" s="931">
        <v>0.21583519876003265</v>
      </c>
      <c r="Y72" s="932">
        <v>0.18250095844268799</v>
      </c>
      <c r="Z72" s="933">
        <v>0.33939111232757568</v>
      </c>
      <c r="AA72" s="934">
        <v>3.6566107273101807</v>
      </c>
      <c r="AB72" s="931">
        <v>7.9619593918323517E-2</v>
      </c>
      <c r="AC72" s="935">
        <v>0.17529173195362091</v>
      </c>
      <c r="AD72" s="936"/>
      <c r="AE72" s="936"/>
      <c r="AF72" s="936"/>
      <c r="AG72" s="936"/>
      <c r="AH72" s="937"/>
      <c r="AI72" s="937"/>
      <c r="AJ72" s="937"/>
      <c r="AK72" s="937"/>
      <c r="AL72" s="937"/>
      <c r="AM72" s="937"/>
      <c r="AN72" s="937"/>
      <c r="AO72" s="937"/>
      <c r="AP72" s="937"/>
      <c r="AQ72" s="937"/>
      <c r="AR72" s="937"/>
      <c r="AS72" s="937"/>
      <c r="AT72" s="937"/>
      <c r="AU72" s="937"/>
      <c r="AV72" s="937"/>
      <c r="AW72" s="937"/>
      <c r="AX72" s="937"/>
      <c r="AY72" s="937"/>
      <c r="AZ72" s="937"/>
      <c r="BA72" s="937"/>
      <c r="BB72" s="937"/>
      <c r="BC72" s="937"/>
      <c r="BD72" s="937"/>
      <c r="BE72" s="937"/>
      <c r="BF72" s="937"/>
      <c r="BG72" s="937"/>
      <c r="BH72" s="937"/>
      <c r="BI72" s="937"/>
      <c r="BJ72" s="937"/>
      <c r="BK72" s="937"/>
    </row>
    <row r="73" spans="1:63">
      <c r="A73" s="928" t="s">
        <v>68</v>
      </c>
      <c r="B73" s="929" t="s">
        <v>74</v>
      </c>
      <c r="C73" s="930" t="s">
        <v>74</v>
      </c>
      <c r="D73" s="938" t="s">
        <v>74</v>
      </c>
      <c r="E73" s="939" t="s">
        <v>74</v>
      </c>
      <c r="F73" s="929">
        <v>68.30778676088201</v>
      </c>
      <c r="G73" s="930">
        <v>1.6663155639269256</v>
      </c>
      <c r="H73" s="931">
        <v>0.20230033808784992</v>
      </c>
      <c r="I73" s="932">
        <v>0.13481516305264118</v>
      </c>
      <c r="J73" s="929">
        <v>68.474769725146857</v>
      </c>
      <c r="K73" s="930">
        <v>1.9532102589186469</v>
      </c>
      <c r="L73" s="931">
        <v>3.7311626645641242E-2</v>
      </c>
      <c r="M73" s="932">
        <v>5.6392333847472727E-2</v>
      </c>
      <c r="N73" s="929">
        <v>58.461790271978728</v>
      </c>
      <c r="O73" s="930">
        <v>1.3989002990648627</v>
      </c>
      <c r="P73" s="938">
        <v>0.12121227943046307</v>
      </c>
      <c r="Q73" s="939">
        <v>5.5859723206645485E-2</v>
      </c>
      <c r="R73" s="929" t="s">
        <v>74</v>
      </c>
      <c r="S73" s="930" t="s">
        <v>74</v>
      </c>
      <c r="T73" s="938" t="s">
        <v>74</v>
      </c>
      <c r="U73" s="939" t="s">
        <v>74</v>
      </c>
      <c r="V73" s="929">
        <v>-9.8459968566894531</v>
      </c>
      <c r="W73" s="930">
        <v>4.7435798645019531</v>
      </c>
      <c r="X73" s="938">
        <v>-8.1088058650493622E-2</v>
      </c>
      <c r="Y73" s="939">
        <v>0.14593005180358887</v>
      </c>
      <c r="Z73" s="933">
        <v>-10.012979507446289</v>
      </c>
      <c r="AA73" s="934">
        <v>3.9496731758117676</v>
      </c>
      <c r="AB73" s="938">
        <v>8.3900652825832367E-2</v>
      </c>
      <c r="AC73" s="940">
        <v>7.9375647008419037E-2</v>
      </c>
      <c r="AD73" s="936"/>
      <c r="AE73" s="936"/>
      <c r="AF73" s="936"/>
      <c r="AG73" s="936"/>
      <c r="AH73" s="937"/>
      <c r="AI73" s="937"/>
      <c r="AJ73" s="937"/>
      <c r="AK73" s="937"/>
      <c r="AL73" s="937"/>
      <c r="AM73" s="937"/>
      <c r="AN73" s="937"/>
      <c r="AO73" s="937"/>
      <c r="AP73" s="937"/>
      <c r="AQ73" s="937"/>
      <c r="AR73" s="937"/>
      <c r="AS73" s="937"/>
      <c r="AT73" s="937"/>
      <c r="AU73" s="937"/>
      <c r="AV73" s="937"/>
      <c r="AW73" s="937"/>
      <c r="AX73" s="937"/>
      <c r="AY73" s="937"/>
      <c r="AZ73" s="937"/>
      <c r="BA73" s="937"/>
      <c r="BB73" s="937"/>
      <c r="BC73" s="937"/>
      <c r="BD73" s="937"/>
      <c r="BE73" s="937"/>
      <c r="BF73" s="937"/>
      <c r="BG73" s="937"/>
      <c r="BH73" s="937"/>
      <c r="BI73" s="937"/>
      <c r="BJ73" s="937"/>
      <c r="BK73" s="937"/>
    </row>
    <row r="74" spans="1:63">
      <c r="A74" s="928" t="s">
        <v>69</v>
      </c>
      <c r="B74" s="929">
        <v>79.098085877019059</v>
      </c>
      <c r="C74" s="930">
        <v>0.39825048121136325</v>
      </c>
      <c r="D74" s="931">
        <v>0.32894233332906553</v>
      </c>
      <c r="E74" s="932">
        <v>8.8370021936308732E-2</v>
      </c>
      <c r="F74" s="929">
        <v>65.203548860959344</v>
      </c>
      <c r="G74" s="930">
        <v>0.56265230152993306</v>
      </c>
      <c r="H74" s="931">
        <v>1.4262291768653252</v>
      </c>
      <c r="I74" s="932">
        <v>0.14419515271285979</v>
      </c>
      <c r="J74" s="929">
        <v>62.615826713794277</v>
      </c>
      <c r="K74" s="930">
        <v>0.53027579712835227</v>
      </c>
      <c r="L74" s="931">
        <v>1.4606622327174152</v>
      </c>
      <c r="M74" s="932">
        <v>0.11741124585567664</v>
      </c>
      <c r="N74" s="929">
        <v>49.798920249201345</v>
      </c>
      <c r="O74" s="930">
        <v>0.46618513903838588</v>
      </c>
      <c r="P74" s="931">
        <v>1.697653565996589</v>
      </c>
      <c r="Q74" s="932">
        <v>0.15500998866793109</v>
      </c>
      <c r="R74" s="929">
        <v>-29.299165725708008</v>
      </c>
      <c r="S74" s="930">
        <v>3.0323667526245117</v>
      </c>
      <c r="T74" s="931">
        <v>1.3687112331390381</v>
      </c>
      <c r="U74" s="932">
        <v>0.18562042713165283</v>
      </c>
      <c r="V74" s="929">
        <v>-15.404628753662109</v>
      </c>
      <c r="W74" s="930">
        <v>3.0824787616729736</v>
      </c>
      <c r="X74" s="931">
        <v>0.27142438292503357</v>
      </c>
      <c r="Y74" s="932">
        <v>0.21792764961719513</v>
      </c>
      <c r="Z74" s="933">
        <v>-12.816906929016113</v>
      </c>
      <c r="AA74" s="934">
        <v>2.3832755088806152</v>
      </c>
      <c r="AB74" s="931">
        <v>0.23699133098125458</v>
      </c>
      <c r="AC74" s="935">
        <v>0.19816917181015015</v>
      </c>
      <c r="AD74" s="936"/>
      <c r="AE74" s="936"/>
      <c r="AF74" s="936"/>
      <c r="AG74" s="936"/>
      <c r="AH74" s="937"/>
      <c r="AI74" s="937"/>
      <c r="AJ74" s="937"/>
      <c r="AK74" s="937"/>
      <c r="AL74" s="937"/>
      <c r="AM74" s="937"/>
      <c r="AN74" s="937"/>
      <c r="AO74" s="937"/>
      <c r="AP74" s="937"/>
      <c r="AQ74" s="937"/>
      <c r="AR74" s="937"/>
      <c r="AS74" s="937"/>
      <c r="AT74" s="937"/>
      <c r="AU74" s="937"/>
      <c r="AV74" s="937"/>
      <c r="AW74" s="937"/>
      <c r="AX74" s="937"/>
      <c r="AY74" s="937"/>
      <c r="AZ74" s="937"/>
      <c r="BA74" s="937"/>
      <c r="BB74" s="937"/>
      <c r="BC74" s="937"/>
      <c r="BD74" s="937"/>
      <c r="BE74" s="937"/>
      <c r="BF74" s="937"/>
      <c r="BG74" s="937"/>
      <c r="BH74" s="937"/>
      <c r="BI74" s="937"/>
      <c r="BJ74" s="937"/>
      <c r="BK74" s="937"/>
    </row>
    <row r="75" spans="1:63">
      <c r="A75" s="928" t="s">
        <v>33</v>
      </c>
      <c r="B75" s="929">
        <v>46.901527731811271</v>
      </c>
      <c r="C75" s="930">
        <v>2.4263250952547817</v>
      </c>
      <c r="D75" s="938">
        <v>0.46428076405322333</v>
      </c>
      <c r="E75" s="939">
        <v>0.14180971937615164</v>
      </c>
      <c r="F75" s="929">
        <v>41.393447455894638</v>
      </c>
      <c r="G75" s="930">
        <v>2.1118074973739924</v>
      </c>
      <c r="H75" s="938">
        <v>0.39724379818261385</v>
      </c>
      <c r="I75" s="939">
        <v>0.11069740883321962</v>
      </c>
      <c r="J75" s="929">
        <v>37.333658249529996</v>
      </c>
      <c r="K75" s="930">
        <v>1.6410773356191148</v>
      </c>
      <c r="L75" s="938">
        <v>0.91721005997390437</v>
      </c>
      <c r="M75" s="939">
        <v>0.28805568259699882</v>
      </c>
      <c r="N75" s="929">
        <v>38.544392734828982</v>
      </c>
      <c r="O75" s="930">
        <v>1.8073879607311074</v>
      </c>
      <c r="P75" s="938">
        <v>0.67399748110997082</v>
      </c>
      <c r="Q75" s="939">
        <v>0.18639109611695398</v>
      </c>
      <c r="R75" s="929">
        <v>-8.3571348190307617</v>
      </c>
      <c r="S75" s="930">
        <v>5.1297693252563477</v>
      </c>
      <c r="T75" s="938">
        <v>0.20971672236919403</v>
      </c>
      <c r="U75" s="939">
        <v>0.23556375503540039</v>
      </c>
      <c r="V75" s="929">
        <v>-2.8490548133850098</v>
      </c>
      <c r="W75" s="930">
        <v>5.017186164855957</v>
      </c>
      <c r="X75" s="938">
        <v>0.27675369381904602</v>
      </c>
      <c r="Y75" s="939">
        <v>0.21827982366085052</v>
      </c>
      <c r="Z75" s="933">
        <v>1.210734486579895</v>
      </c>
      <c r="AA75" s="934">
        <v>3.9875216484069824</v>
      </c>
      <c r="AB75" s="938">
        <v>-0.24321258068084717</v>
      </c>
      <c r="AC75" s="940">
        <v>0.34371325373649597</v>
      </c>
      <c r="AD75" s="936"/>
      <c r="AE75" s="936"/>
      <c r="AF75" s="936"/>
      <c r="AG75" s="936"/>
      <c r="AH75" s="937"/>
      <c r="AI75" s="937"/>
      <c r="AJ75" s="937"/>
      <c r="AK75" s="937"/>
      <c r="AL75" s="937"/>
      <c r="AM75" s="937"/>
      <c r="AN75" s="937"/>
      <c r="AO75" s="937"/>
      <c r="AP75" s="937"/>
      <c r="AQ75" s="937"/>
      <c r="AR75" s="937"/>
      <c r="AS75" s="937"/>
      <c r="AT75" s="937"/>
      <c r="AU75" s="937"/>
      <c r="AV75" s="937"/>
      <c r="AW75" s="937"/>
      <c r="AX75" s="937"/>
      <c r="AY75" s="937"/>
      <c r="AZ75" s="937"/>
      <c r="BA75" s="937"/>
      <c r="BB75" s="937"/>
      <c r="BC75" s="937"/>
      <c r="BD75" s="937"/>
      <c r="BE75" s="937"/>
      <c r="BF75" s="937"/>
      <c r="BG75" s="937"/>
      <c r="BH75" s="937"/>
      <c r="BI75" s="937"/>
      <c r="BJ75" s="937"/>
      <c r="BK75" s="937"/>
    </row>
    <row r="76" spans="1:63">
      <c r="A76" s="941" t="s">
        <v>79</v>
      </c>
      <c r="B76" s="929">
        <v>22.205695802068348</v>
      </c>
      <c r="C76" s="930">
        <v>1.4365933783231575</v>
      </c>
      <c r="D76" s="931">
        <v>4.1802408259852912</v>
      </c>
      <c r="E76" s="932">
        <v>0.46126847562663342</v>
      </c>
      <c r="F76" s="929">
        <v>21.996970759128398</v>
      </c>
      <c r="G76" s="930">
        <v>1.3885908426534737</v>
      </c>
      <c r="H76" s="931">
        <v>4.3591175808392979</v>
      </c>
      <c r="I76" s="932">
        <v>0.54301256514801688</v>
      </c>
      <c r="J76" s="929">
        <v>18.754022304277807</v>
      </c>
      <c r="K76" s="930">
        <v>1.1453124790327165</v>
      </c>
      <c r="L76" s="931">
        <v>4.2519530011318816</v>
      </c>
      <c r="M76" s="932">
        <v>0.59339038165198998</v>
      </c>
      <c r="N76" s="929">
        <v>18.157274523191074</v>
      </c>
      <c r="O76" s="930">
        <v>1.1175908991434598</v>
      </c>
      <c r="P76" s="931">
        <v>3.7448528464058199</v>
      </c>
      <c r="Q76" s="932">
        <v>0.39862649570134989</v>
      </c>
      <c r="R76" s="929">
        <v>-4.0484213829040527</v>
      </c>
      <c r="S76" s="930">
        <v>2.9676909446716309</v>
      </c>
      <c r="T76" s="931">
        <v>-0.43538796901702881</v>
      </c>
      <c r="U76" s="932">
        <v>0.66606676578521729</v>
      </c>
      <c r="V76" s="929">
        <v>-3.8396961688995361</v>
      </c>
      <c r="W76" s="930">
        <v>2.961949348449707</v>
      </c>
      <c r="X76" s="931">
        <v>-0.61426472663879395</v>
      </c>
      <c r="Y76" s="932">
        <v>0.7257724404335022</v>
      </c>
      <c r="Z76" s="933">
        <v>-0.5967477560043335</v>
      </c>
      <c r="AA76" s="934">
        <v>2.4285726547241211</v>
      </c>
      <c r="AB76" s="931">
        <v>-0.50710016489028931</v>
      </c>
      <c r="AC76" s="935">
        <v>0.74317342042922974</v>
      </c>
      <c r="AD76" s="936"/>
      <c r="AE76" s="936"/>
      <c r="AF76" s="936"/>
      <c r="AG76" s="936"/>
      <c r="AH76" s="937"/>
      <c r="AI76" s="937"/>
      <c r="AJ76" s="937"/>
      <c r="AK76" s="937"/>
      <c r="AL76" s="937"/>
      <c r="AM76" s="937"/>
      <c r="AN76" s="937"/>
      <c r="AO76" s="937"/>
      <c r="AP76" s="937"/>
      <c r="AQ76" s="937"/>
      <c r="AR76" s="937"/>
      <c r="AS76" s="937"/>
      <c r="AT76" s="937"/>
      <c r="AU76" s="937"/>
      <c r="AV76" s="937"/>
      <c r="AW76" s="937"/>
      <c r="AX76" s="937"/>
      <c r="AY76" s="937"/>
      <c r="AZ76" s="937"/>
      <c r="BA76" s="937"/>
      <c r="BB76" s="937"/>
      <c r="BC76" s="937"/>
      <c r="BD76" s="937"/>
      <c r="BE76" s="937"/>
      <c r="BF76" s="937"/>
      <c r="BG76" s="937"/>
      <c r="BH76" s="937"/>
      <c r="BI76" s="937"/>
      <c r="BJ76" s="937"/>
      <c r="BK76" s="937"/>
    </row>
    <row r="77" spans="1:63">
      <c r="A77" s="928" t="s">
        <v>70</v>
      </c>
      <c r="B77" s="929" t="s">
        <v>74</v>
      </c>
      <c r="C77" s="930" t="s">
        <v>74</v>
      </c>
      <c r="D77" s="938" t="s">
        <v>74</v>
      </c>
      <c r="E77" s="939" t="s">
        <v>74</v>
      </c>
      <c r="F77" s="929">
        <v>11.494684533695585</v>
      </c>
      <c r="G77" s="930">
        <v>0.50334609377694384</v>
      </c>
      <c r="H77" s="931">
        <v>19.908807330205558</v>
      </c>
      <c r="I77" s="932">
        <v>0.61221690878876966</v>
      </c>
      <c r="J77" s="929">
        <v>9.5917104272280493</v>
      </c>
      <c r="K77" s="930">
        <v>0.50864531091414911</v>
      </c>
      <c r="L77" s="931">
        <v>22.713610893156734</v>
      </c>
      <c r="M77" s="932">
        <v>0.80586112009881683</v>
      </c>
      <c r="N77" s="929">
        <v>9.5988856511853946</v>
      </c>
      <c r="O77" s="930">
        <v>0.39743391634474989</v>
      </c>
      <c r="P77" s="931">
        <v>24.181238058319856</v>
      </c>
      <c r="Q77" s="932">
        <v>0.59996433743159716</v>
      </c>
      <c r="R77" s="929" t="s">
        <v>74</v>
      </c>
      <c r="S77" s="930" t="s">
        <v>74</v>
      </c>
      <c r="T77" s="931" t="s">
        <v>74</v>
      </c>
      <c r="U77" s="932" t="s">
        <v>74</v>
      </c>
      <c r="V77" s="929">
        <v>-1.895798921585083</v>
      </c>
      <c r="W77" s="930">
        <v>0.89978873729705811</v>
      </c>
      <c r="X77" s="931">
        <v>4.2724308967590332</v>
      </c>
      <c r="Y77" s="932">
        <v>2.9560327529907227</v>
      </c>
      <c r="Z77" s="933">
        <v>7.1752239018678665E-3</v>
      </c>
      <c r="AA77" s="934">
        <v>0.80251485109329224</v>
      </c>
      <c r="AB77" s="931">
        <v>1.4676271677017212</v>
      </c>
      <c r="AC77" s="935">
        <v>2.359600305557251</v>
      </c>
      <c r="AD77" s="936"/>
      <c r="AE77" s="936"/>
      <c r="AF77" s="936"/>
      <c r="AG77" s="936"/>
      <c r="AH77" s="937"/>
      <c r="AI77" s="937"/>
      <c r="AJ77" s="937"/>
      <c r="AK77" s="937"/>
      <c r="AL77" s="937"/>
      <c r="AM77" s="937"/>
      <c r="AN77" s="937"/>
      <c r="AO77" s="937"/>
      <c r="AP77" s="937"/>
      <c r="AQ77" s="937"/>
      <c r="AR77" s="937"/>
      <c r="AS77" s="937"/>
      <c r="AT77" s="937"/>
      <c r="AU77" s="937"/>
      <c r="AV77" s="937"/>
      <c r="AW77" s="937"/>
      <c r="AX77" s="937"/>
      <c r="AY77" s="937"/>
      <c r="AZ77" s="937"/>
      <c r="BA77" s="937"/>
      <c r="BB77" s="937"/>
      <c r="BC77" s="937"/>
      <c r="BD77" s="937"/>
      <c r="BE77" s="937"/>
      <c r="BF77" s="937"/>
      <c r="BG77" s="937"/>
      <c r="BH77" s="937"/>
      <c r="BI77" s="937"/>
      <c r="BJ77" s="937"/>
      <c r="BK77" s="937"/>
    </row>
    <row r="78" spans="1:63">
      <c r="A78" s="928" t="s">
        <v>64</v>
      </c>
      <c r="B78" s="929">
        <v>11.644076491132736</v>
      </c>
      <c r="C78" s="930">
        <v>1.0247283429544976</v>
      </c>
      <c r="D78" s="931">
        <v>14.63687771198525</v>
      </c>
      <c r="E78" s="932">
        <v>0.88442967853388443</v>
      </c>
      <c r="F78" s="929">
        <v>11.053614185411682</v>
      </c>
      <c r="G78" s="930">
        <v>0.71067121253206456</v>
      </c>
      <c r="H78" s="931">
        <v>8.8287815605608468</v>
      </c>
      <c r="I78" s="932">
        <v>0.86731451669810233</v>
      </c>
      <c r="J78" s="929">
        <v>9.8137592523214252</v>
      </c>
      <c r="K78" s="930">
        <v>0.7723598055599149</v>
      </c>
      <c r="L78" s="931">
        <v>8.33999705471747</v>
      </c>
      <c r="M78" s="932">
        <v>0.60798363866697192</v>
      </c>
      <c r="N78" s="929">
        <v>12.43357368274819</v>
      </c>
      <c r="O78" s="930">
        <v>0.78991636040939717</v>
      </c>
      <c r="P78" s="931">
        <v>15.379471280931458</v>
      </c>
      <c r="Q78" s="932">
        <v>1.0812756065205709</v>
      </c>
      <c r="R78" s="929">
        <v>0.78949719667434692</v>
      </c>
      <c r="S78" s="930">
        <v>1.5013424158096313</v>
      </c>
      <c r="T78" s="931">
        <v>0.74259358644485474</v>
      </c>
      <c r="U78" s="932">
        <v>2.4009501934051514</v>
      </c>
      <c r="V78" s="929">
        <v>1.3799594640731812</v>
      </c>
      <c r="W78" s="930">
        <v>1.3107776641845703</v>
      </c>
      <c r="X78" s="931">
        <v>6.550689697265625</v>
      </c>
      <c r="Y78" s="932">
        <v>2.4074680805206299</v>
      </c>
      <c r="Z78" s="933">
        <v>2.619814395904541</v>
      </c>
      <c r="AA78" s="934">
        <v>1.2582697868347168</v>
      </c>
      <c r="AB78" s="931">
        <v>7.0394740104675293</v>
      </c>
      <c r="AC78" s="935">
        <v>1.9590840339660645</v>
      </c>
      <c r="AD78" s="936"/>
      <c r="AE78" s="936"/>
      <c r="AF78" s="936"/>
      <c r="AG78" s="936"/>
      <c r="AH78" s="937"/>
      <c r="AI78" s="937"/>
      <c r="AJ78" s="937"/>
      <c r="AK78" s="937"/>
      <c r="AL78" s="937"/>
      <c r="AM78" s="937"/>
      <c r="AN78" s="937"/>
      <c r="AO78" s="937"/>
      <c r="AP78" s="937"/>
      <c r="AQ78" s="937"/>
      <c r="AR78" s="937"/>
      <c r="AS78" s="937"/>
      <c r="AT78" s="937"/>
      <c r="AU78" s="937"/>
      <c r="AV78" s="937"/>
      <c r="AW78" s="937"/>
      <c r="AX78" s="937"/>
      <c r="AY78" s="937"/>
      <c r="AZ78" s="937"/>
      <c r="BA78" s="937"/>
      <c r="BB78" s="937"/>
      <c r="BC78" s="937"/>
      <c r="BD78" s="937"/>
      <c r="BE78" s="937"/>
      <c r="BF78" s="937"/>
      <c r="BG78" s="937"/>
      <c r="BH78" s="937"/>
      <c r="BI78" s="937"/>
      <c r="BJ78" s="937"/>
      <c r="BK78" s="937"/>
    </row>
    <row r="79" spans="1:63">
      <c r="A79" s="928" t="s">
        <v>71</v>
      </c>
      <c r="B79" s="929">
        <v>46.070411617289423</v>
      </c>
      <c r="C79" s="930">
        <v>1.2290915519987855</v>
      </c>
      <c r="D79" s="938">
        <v>0.4027607880910189</v>
      </c>
      <c r="E79" s="939">
        <v>0.11748731662048872</v>
      </c>
      <c r="F79" s="929">
        <v>42.798520339209404</v>
      </c>
      <c r="G79" s="930">
        <v>1.5973862988606182</v>
      </c>
      <c r="H79" s="938">
        <v>0.61891751139850815</v>
      </c>
      <c r="I79" s="939">
        <v>0.28317186083032658</v>
      </c>
      <c r="J79" s="929">
        <v>33.599866230712713</v>
      </c>
      <c r="K79" s="930">
        <v>1.5583217896894417</v>
      </c>
      <c r="L79" s="938">
        <v>0.92050211153599459</v>
      </c>
      <c r="M79" s="939">
        <v>0.26759012546381949</v>
      </c>
      <c r="N79" s="929">
        <v>46.746549437983681</v>
      </c>
      <c r="O79" s="930">
        <v>1.4769298534876836</v>
      </c>
      <c r="P79" s="938">
        <v>0.45806126140972125</v>
      </c>
      <c r="Q79" s="939">
        <v>0.16102436619704585</v>
      </c>
      <c r="R79" s="929">
        <v>0.67613780498504639</v>
      </c>
      <c r="S79" s="930">
        <v>6.1754183769226074</v>
      </c>
      <c r="T79" s="938">
        <v>5.5300474166870117E-2</v>
      </c>
      <c r="U79" s="939">
        <v>0.20010851323604584</v>
      </c>
      <c r="V79" s="929">
        <v>3.9480290412902832</v>
      </c>
      <c r="W79" s="930">
        <v>6.3040914535522461</v>
      </c>
      <c r="X79" s="938">
        <v>-0.16085624694824219</v>
      </c>
      <c r="Y79" s="939">
        <v>0.32623988389968872</v>
      </c>
      <c r="Z79" s="933">
        <v>13.146682739257813</v>
      </c>
      <c r="AA79" s="934">
        <v>5.077700138092041</v>
      </c>
      <c r="AB79" s="938">
        <v>-0.4624408483505249</v>
      </c>
      <c r="AC79" s="940">
        <v>0.31259268522262573</v>
      </c>
      <c r="AD79" s="936"/>
      <c r="AE79" s="936"/>
      <c r="AF79" s="936"/>
      <c r="AG79" s="936"/>
      <c r="AH79" s="937"/>
      <c r="AI79" s="937"/>
      <c r="AJ79" s="937"/>
      <c r="AK79" s="937"/>
      <c r="AL79" s="937"/>
      <c r="AM79" s="937"/>
      <c r="AN79" s="937"/>
      <c r="AO79" s="937"/>
      <c r="AP79" s="937"/>
      <c r="AQ79" s="937"/>
      <c r="AR79" s="937"/>
      <c r="AS79" s="937"/>
      <c r="AT79" s="937"/>
      <c r="AU79" s="937"/>
      <c r="AV79" s="937"/>
      <c r="AW79" s="937"/>
      <c r="AX79" s="937"/>
      <c r="AY79" s="937"/>
      <c r="AZ79" s="937"/>
      <c r="BA79" s="937"/>
      <c r="BB79" s="937"/>
      <c r="BC79" s="937"/>
      <c r="BD79" s="937"/>
      <c r="BE79" s="937"/>
      <c r="BF79" s="937"/>
      <c r="BG79" s="937"/>
      <c r="BH79" s="937"/>
      <c r="BI79" s="937"/>
      <c r="BJ79" s="937"/>
      <c r="BK79" s="937"/>
    </row>
    <row r="80" spans="1:63">
      <c r="A80" s="928" t="s">
        <v>687</v>
      </c>
      <c r="B80" s="929" t="s">
        <v>74</v>
      </c>
      <c r="C80" s="930" t="s">
        <v>74</v>
      </c>
      <c r="D80" s="931" t="s">
        <v>74</v>
      </c>
      <c r="E80" s="932" t="s">
        <v>74</v>
      </c>
      <c r="F80" s="929">
        <v>49.903419675034264</v>
      </c>
      <c r="G80" s="930">
        <v>0.66871660585578974</v>
      </c>
      <c r="H80" s="931">
        <v>1.8650815282141466</v>
      </c>
      <c r="I80" s="932">
        <v>0.22859255654265415</v>
      </c>
      <c r="J80" s="929" t="s">
        <v>74</v>
      </c>
      <c r="K80" s="930" t="s">
        <v>74</v>
      </c>
      <c r="L80" s="931" t="s">
        <v>74</v>
      </c>
      <c r="M80" s="932" t="s">
        <v>74</v>
      </c>
      <c r="N80" s="929">
        <v>45.842214599183251</v>
      </c>
      <c r="O80" s="930">
        <v>0.80496146055110596</v>
      </c>
      <c r="P80" s="931">
        <v>1.3754707266370447</v>
      </c>
      <c r="Q80" s="932">
        <v>0.22731522995092779</v>
      </c>
      <c r="R80" s="929" t="s">
        <v>74</v>
      </c>
      <c r="S80" s="930" t="s">
        <v>74</v>
      </c>
      <c r="T80" s="931" t="s">
        <v>74</v>
      </c>
      <c r="U80" s="932" t="s">
        <v>74</v>
      </c>
      <c r="V80" s="929">
        <v>-4.0612049102783203</v>
      </c>
      <c r="W80" s="930">
        <v>3.6329114437103271</v>
      </c>
      <c r="X80" s="931">
        <v>-0.48961079120635986</v>
      </c>
      <c r="Y80" s="932">
        <v>0.32685855031013489</v>
      </c>
      <c r="Z80" s="933" t="s">
        <v>74</v>
      </c>
      <c r="AA80" s="934" t="s">
        <v>74</v>
      </c>
      <c r="AB80" s="931" t="s">
        <v>74</v>
      </c>
      <c r="AC80" s="935" t="s">
        <v>74</v>
      </c>
      <c r="AD80" s="936"/>
      <c r="AE80" s="936"/>
      <c r="AF80" s="936"/>
      <c r="AG80" s="936"/>
      <c r="AH80" s="937"/>
      <c r="AI80" s="937"/>
      <c r="AJ80" s="937"/>
      <c r="AK80" s="937"/>
      <c r="AL80" s="937"/>
      <c r="AM80" s="937"/>
      <c r="AN80" s="937"/>
      <c r="AO80" s="937"/>
      <c r="AP80" s="937"/>
      <c r="AQ80" s="937"/>
      <c r="AR80" s="937"/>
      <c r="AS80" s="937"/>
      <c r="AT80" s="937"/>
      <c r="AU80" s="937"/>
      <c r="AV80" s="937"/>
      <c r="AW80" s="937"/>
      <c r="AX80" s="937"/>
      <c r="AY80" s="937"/>
      <c r="AZ80" s="937"/>
      <c r="BA80" s="937"/>
      <c r="BB80" s="937"/>
      <c r="BC80" s="937"/>
      <c r="BD80" s="937"/>
      <c r="BE80" s="937"/>
      <c r="BF80" s="937"/>
      <c r="BG80" s="937"/>
      <c r="BH80" s="937"/>
      <c r="BI80" s="937"/>
      <c r="BJ80" s="937"/>
      <c r="BK80" s="937"/>
    </row>
    <row r="81" spans="1:63">
      <c r="A81" s="928" t="s">
        <v>72</v>
      </c>
      <c r="B81" s="929">
        <v>62.750655648241924</v>
      </c>
      <c r="C81" s="930">
        <v>1.3834692938736626</v>
      </c>
      <c r="D81" s="938">
        <v>0.11738091743631736</v>
      </c>
      <c r="E81" s="939">
        <v>6.5255799726706615E-2</v>
      </c>
      <c r="F81" s="929">
        <v>53.733558532216982</v>
      </c>
      <c r="G81" s="930">
        <v>1.4191362067676234</v>
      </c>
      <c r="H81" s="931">
        <v>0.15961633958324761</v>
      </c>
      <c r="I81" s="932">
        <v>0.11830650860056911</v>
      </c>
      <c r="J81" s="929">
        <v>55.32364384048855</v>
      </c>
      <c r="K81" s="930">
        <v>1.8729643169459715</v>
      </c>
      <c r="L81" s="931">
        <v>0.10961849520978909</v>
      </c>
      <c r="M81" s="932">
        <v>8.4716046105542703E-2</v>
      </c>
      <c r="N81" s="929">
        <v>65.88400010216445</v>
      </c>
      <c r="O81" s="930">
        <v>1.2579244559695846</v>
      </c>
      <c r="P81" s="931">
        <v>3.9221786028488019E-2</v>
      </c>
      <c r="Q81" s="932">
        <v>4.8423344430320113E-2</v>
      </c>
      <c r="R81" s="929">
        <v>3.1333444118499756</v>
      </c>
      <c r="S81" s="930">
        <v>6.1824231147766113</v>
      </c>
      <c r="T81" s="931">
        <v>-7.8159131109714508E-2</v>
      </c>
      <c r="U81" s="932">
        <v>8.1259898841381073E-2</v>
      </c>
      <c r="V81" s="929">
        <v>12.15044116973877</v>
      </c>
      <c r="W81" s="930">
        <v>6.2422313690185547</v>
      </c>
      <c r="X81" s="931">
        <v>-0.12039455026388168</v>
      </c>
      <c r="Y81" s="932">
        <v>0.12783302366733551</v>
      </c>
      <c r="Z81" s="933">
        <v>10.560356140136719</v>
      </c>
      <c r="AA81" s="934">
        <v>5.0817346572875977</v>
      </c>
      <c r="AB81" s="931">
        <v>-7.0396706461906433E-2</v>
      </c>
      <c r="AC81" s="935">
        <v>9.7578950226306915E-2</v>
      </c>
      <c r="AD81" s="936"/>
      <c r="AE81" s="936"/>
      <c r="AF81" s="936"/>
      <c r="AG81" s="936"/>
      <c r="AH81" s="937"/>
      <c r="AI81" s="937"/>
      <c r="AJ81" s="937"/>
      <c r="AK81" s="937"/>
      <c r="AL81" s="937"/>
      <c r="AM81" s="937"/>
      <c r="AN81" s="937"/>
      <c r="AO81" s="937"/>
      <c r="AP81" s="937"/>
      <c r="AQ81" s="937"/>
      <c r="AR81" s="937"/>
      <c r="AS81" s="937"/>
      <c r="AT81" s="937"/>
      <c r="AU81" s="937"/>
      <c r="AV81" s="937"/>
      <c r="AW81" s="937"/>
      <c r="AX81" s="937"/>
      <c r="AY81" s="937"/>
      <c r="AZ81" s="937"/>
      <c r="BA81" s="937"/>
      <c r="BB81" s="937"/>
      <c r="BC81" s="937"/>
      <c r="BD81" s="937"/>
      <c r="BE81" s="937"/>
      <c r="BF81" s="937"/>
      <c r="BG81" s="937"/>
      <c r="BH81" s="937"/>
      <c r="BI81" s="937"/>
      <c r="BJ81" s="937"/>
      <c r="BK81" s="937"/>
    </row>
    <row r="82" spans="1:63">
      <c r="A82" s="928" t="s">
        <v>73</v>
      </c>
      <c r="B82" s="929" t="s">
        <v>74</v>
      </c>
      <c r="C82" s="930" t="s">
        <v>74</v>
      </c>
      <c r="D82" s="938" t="s">
        <v>74</v>
      </c>
      <c r="E82" s="939" t="s">
        <v>74</v>
      </c>
      <c r="F82" s="929" t="s">
        <v>74</v>
      </c>
      <c r="G82" s="930" t="s">
        <v>74</v>
      </c>
      <c r="H82" s="938" t="s">
        <v>74</v>
      </c>
      <c r="I82" s="939" t="s">
        <v>74</v>
      </c>
      <c r="J82" s="929">
        <v>35.156617909811487</v>
      </c>
      <c r="K82" s="930">
        <v>1.2953393778039701</v>
      </c>
      <c r="L82" s="938">
        <v>2.531881344424586</v>
      </c>
      <c r="M82" s="939">
        <v>0.27069356064843503</v>
      </c>
      <c r="N82" s="929">
        <v>41.7709902213318</v>
      </c>
      <c r="O82" s="930">
        <v>1.1076868353180365</v>
      </c>
      <c r="P82" s="938">
        <v>2.7897344773995614</v>
      </c>
      <c r="Q82" s="939">
        <v>0.20629956450192311</v>
      </c>
      <c r="R82" s="929" t="s">
        <v>74</v>
      </c>
      <c r="S82" s="930" t="s">
        <v>74</v>
      </c>
      <c r="T82" s="938" t="s">
        <v>74</v>
      </c>
      <c r="U82" s="939" t="s">
        <v>74</v>
      </c>
      <c r="V82" s="929" t="s">
        <v>74</v>
      </c>
      <c r="W82" s="930" t="s">
        <v>74</v>
      </c>
      <c r="X82" s="938" t="s">
        <v>74</v>
      </c>
      <c r="Y82" s="939" t="s">
        <v>74</v>
      </c>
      <c r="Z82" s="933">
        <v>6.6143722534179687</v>
      </c>
      <c r="AA82" s="934">
        <v>2.9266636371612549</v>
      </c>
      <c r="AB82" s="938">
        <v>0.25785312056541443</v>
      </c>
      <c r="AC82" s="940">
        <v>0.34548282623291016</v>
      </c>
      <c r="AD82" s="936"/>
      <c r="AE82" s="936"/>
      <c r="AF82" s="936"/>
      <c r="AG82" s="936"/>
      <c r="AH82" s="937"/>
      <c r="AI82" s="937"/>
      <c r="AJ82" s="937"/>
      <c r="AK82" s="937"/>
      <c r="AL82" s="937"/>
      <c r="AM82" s="937"/>
      <c r="AN82" s="937"/>
      <c r="AO82" s="937"/>
      <c r="AP82" s="937"/>
      <c r="AQ82" s="937"/>
      <c r="AR82" s="937"/>
      <c r="AS82" s="937"/>
      <c r="AT82" s="937"/>
      <c r="AU82" s="937"/>
      <c r="AV82" s="937"/>
      <c r="AW82" s="937"/>
      <c r="AX82" s="937"/>
      <c r="AY82" s="937"/>
      <c r="AZ82" s="937"/>
      <c r="BA82" s="937"/>
      <c r="BB82" s="937"/>
      <c r="BC82" s="937"/>
      <c r="BD82" s="937"/>
      <c r="BE82" s="937"/>
      <c r="BF82" s="937"/>
      <c r="BG82" s="937"/>
      <c r="BH82" s="937"/>
      <c r="BI82" s="937"/>
      <c r="BJ82" s="937"/>
      <c r="BK82" s="937"/>
    </row>
    <row r="83" spans="1:63">
      <c r="A83" s="928" t="s">
        <v>75</v>
      </c>
      <c r="B83" s="929">
        <v>42.147634128799837</v>
      </c>
      <c r="C83" s="930">
        <v>1.4269076096365536</v>
      </c>
      <c r="D83" s="938">
        <v>1.4418657865452253</v>
      </c>
      <c r="E83" s="939">
        <v>0.22362337526756157</v>
      </c>
      <c r="F83" s="929">
        <v>42.590330406359868</v>
      </c>
      <c r="G83" s="930">
        <v>1.1183594382619493</v>
      </c>
      <c r="H83" s="938">
        <v>1.510229253822249</v>
      </c>
      <c r="I83" s="939">
        <v>0.23226812235805364</v>
      </c>
      <c r="J83" s="929">
        <v>46.918131254583216</v>
      </c>
      <c r="K83" s="930">
        <v>1.2542687852865799</v>
      </c>
      <c r="L83" s="938">
        <v>1.0447437988274109</v>
      </c>
      <c r="M83" s="939">
        <v>0.24702371246931365</v>
      </c>
      <c r="N83" s="929">
        <v>40.787405783176744</v>
      </c>
      <c r="O83" s="930">
        <v>1.1302849045027068</v>
      </c>
      <c r="P83" s="938">
        <v>1.2728957492231192</v>
      </c>
      <c r="Q83" s="939">
        <v>0.22674621056709943</v>
      </c>
      <c r="R83" s="929">
        <v>-1.3602283000946045</v>
      </c>
      <c r="S83" s="930">
        <v>4.5654916763305664</v>
      </c>
      <c r="T83" s="938">
        <v>-0.16897003352642059</v>
      </c>
      <c r="U83" s="939">
        <v>0.32197797298431396</v>
      </c>
      <c r="V83" s="929">
        <v>-1.802924633026123</v>
      </c>
      <c r="W83" s="930">
        <v>4.514042854309082</v>
      </c>
      <c r="X83" s="938">
        <v>-0.2373335063457489</v>
      </c>
      <c r="Y83" s="939">
        <v>0.32811906933784485</v>
      </c>
      <c r="Z83" s="933">
        <v>-6.1307253837585449</v>
      </c>
      <c r="AA83" s="934">
        <v>3.6818439960479736</v>
      </c>
      <c r="AB83" s="938">
        <v>0.22815194725990295</v>
      </c>
      <c r="AC83" s="940">
        <v>0.33717194199562073</v>
      </c>
      <c r="AD83" s="936"/>
      <c r="AE83" s="936"/>
      <c r="AF83" s="936"/>
      <c r="AG83" s="936"/>
      <c r="AH83" s="937"/>
      <c r="AI83" s="937"/>
      <c r="AJ83" s="937"/>
      <c r="AK83" s="937"/>
      <c r="AL83" s="937"/>
      <c r="AM83" s="937"/>
      <c r="AN83" s="937"/>
      <c r="AO83" s="937"/>
      <c r="AP83" s="937"/>
      <c r="AQ83" s="937"/>
      <c r="AR83" s="937"/>
      <c r="AS83" s="937"/>
      <c r="AT83" s="937"/>
      <c r="AU83" s="937"/>
      <c r="AV83" s="937"/>
      <c r="AW83" s="937"/>
      <c r="AX83" s="937"/>
      <c r="AY83" s="937"/>
      <c r="AZ83" s="937"/>
      <c r="BA83" s="937"/>
      <c r="BB83" s="937"/>
      <c r="BC83" s="937"/>
      <c r="BD83" s="937"/>
      <c r="BE83" s="937"/>
      <c r="BF83" s="937"/>
      <c r="BG83" s="937"/>
      <c r="BH83" s="937"/>
      <c r="BI83" s="937"/>
      <c r="BJ83" s="937"/>
      <c r="BK83" s="937"/>
    </row>
    <row r="84" spans="1:63">
      <c r="A84" s="928" t="s">
        <v>76</v>
      </c>
      <c r="B84" s="929" t="s">
        <v>74</v>
      </c>
      <c r="C84" s="930" t="s">
        <v>74</v>
      </c>
      <c r="D84" s="938" t="s">
        <v>74</v>
      </c>
      <c r="E84" s="939" t="s">
        <v>74</v>
      </c>
      <c r="F84" s="929" t="s">
        <v>74</v>
      </c>
      <c r="G84" s="930" t="s">
        <v>74</v>
      </c>
      <c r="H84" s="938" t="s">
        <v>74</v>
      </c>
      <c r="I84" s="939" t="s">
        <v>74</v>
      </c>
      <c r="J84" s="929">
        <v>6.6865416701848863</v>
      </c>
      <c r="K84" s="930">
        <v>1.0906992982213852</v>
      </c>
      <c r="L84" s="938">
        <v>8.115066817620983</v>
      </c>
      <c r="M84" s="939">
        <v>1.094414135621272</v>
      </c>
      <c r="N84" s="929">
        <v>5.9226015725624466</v>
      </c>
      <c r="O84" s="930">
        <v>0.75958339737415193</v>
      </c>
      <c r="P84" s="938">
        <v>8.2549014128811304</v>
      </c>
      <c r="Q84" s="939">
        <v>1.2182561130313916</v>
      </c>
      <c r="R84" s="929" t="s">
        <v>74</v>
      </c>
      <c r="S84" s="930" t="s">
        <v>74</v>
      </c>
      <c r="T84" s="938" t="s">
        <v>74</v>
      </c>
      <c r="U84" s="939" t="s">
        <v>74</v>
      </c>
      <c r="V84" s="929" t="s">
        <v>74</v>
      </c>
      <c r="W84" s="930" t="s">
        <v>74</v>
      </c>
      <c r="X84" s="938" t="s">
        <v>74</v>
      </c>
      <c r="Y84" s="939" t="s">
        <v>74</v>
      </c>
      <c r="Z84" s="933">
        <v>-0.76394009590148926</v>
      </c>
      <c r="AA84" s="934">
        <v>1.5304176807403564</v>
      </c>
      <c r="AB84" s="938">
        <v>0.13983459770679474</v>
      </c>
      <c r="AC84" s="940">
        <v>1.7157719135284424</v>
      </c>
      <c r="AD84" s="936"/>
      <c r="AE84" s="936"/>
      <c r="AF84" s="936"/>
      <c r="AG84" s="936"/>
      <c r="AH84" s="937"/>
      <c r="AI84" s="937"/>
      <c r="AJ84" s="937"/>
      <c r="AK84" s="937"/>
      <c r="AL84" s="937"/>
      <c r="AM84" s="937"/>
      <c r="AN84" s="937"/>
      <c r="AO84" s="937"/>
      <c r="AP84" s="937"/>
      <c r="AQ84" s="937"/>
      <c r="AR84" s="937"/>
      <c r="AS84" s="937"/>
      <c r="AT84" s="937"/>
      <c r="AU84" s="937"/>
      <c r="AV84" s="937"/>
      <c r="AW84" s="937"/>
      <c r="AX84" s="937"/>
      <c r="AY84" s="937"/>
      <c r="AZ84" s="937"/>
      <c r="BA84" s="937"/>
      <c r="BB84" s="937"/>
      <c r="BC84" s="937"/>
      <c r="BD84" s="937"/>
      <c r="BE84" s="937"/>
      <c r="BF84" s="937"/>
      <c r="BG84" s="937"/>
      <c r="BH84" s="937"/>
      <c r="BI84" s="937"/>
      <c r="BJ84" s="937"/>
      <c r="BK84" s="937"/>
    </row>
    <row r="85" spans="1:63">
      <c r="A85" s="928"/>
      <c r="B85" s="929"/>
      <c r="C85" s="930"/>
      <c r="D85" s="938"/>
      <c r="E85" s="939"/>
      <c r="F85" s="929"/>
      <c r="G85" s="930"/>
      <c r="H85" s="938"/>
      <c r="I85" s="939"/>
      <c r="J85" s="929"/>
      <c r="K85" s="930"/>
      <c r="L85" s="938"/>
      <c r="M85" s="939"/>
      <c r="N85" s="929"/>
      <c r="O85" s="930"/>
      <c r="P85" s="938"/>
      <c r="Q85" s="939"/>
      <c r="R85" s="929"/>
      <c r="S85" s="930"/>
      <c r="T85" s="938"/>
      <c r="U85" s="939"/>
      <c r="V85" s="929"/>
      <c r="W85" s="930"/>
      <c r="X85" s="938"/>
      <c r="Y85" s="939"/>
      <c r="Z85" s="933"/>
      <c r="AA85" s="934"/>
      <c r="AB85" s="938"/>
      <c r="AC85" s="940"/>
      <c r="AD85" s="936"/>
      <c r="AE85" s="936"/>
      <c r="AF85" s="936"/>
      <c r="AG85" s="936"/>
      <c r="AH85" s="937"/>
      <c r="AI85" s="937"/>
      <c r="AJ85" s="937"/>
      <c r="AK85" s="937"/>
      <c r="AL85" s="937"/>
      <c r="AM85" s="937"/>
      <c r="AN85" s="937"/>
      <c r="AO85" s="937"/>
      <c r="AP85" s="937"/>
      <c r="AQ85" s="937"/>
      <c r="AR85" s="937"/>
      <c r="AS85" s="937"/>
      <c r="AT85" s="937"/>
      <c r="AU85" s="937"/>
      <c r="AV85" s="937"/>
      <c r="AW85" s="937"/>
      <c r="AX85" s="937"/>
      <c r="AY85" s="937"/>
      <c r="AZ85" s="937"/>
      <c r="BA85" s="937"/>
      <c r="BB85" s="937"/>
      <c r="BC85" s="937"/>
      <c r="BD85" s="937"/>
      <c r="BE85" s="937"/>
      <c r="BF85" s="937"/>
      <c r="BG85" s="937"/>
      <c r="BH85" s="937"/>
      <c r="BI85" s="937"/>
      <c r="BJ85" s="937"/>
      <c r="BK85" s="937"/>
    </row>
    <row r="86" spans="1:63">
      <c r="A86" s="928" t="s">
        <v>688</v>
      </c>
      <c r="B86" s="929">
        <v>56.253767822915464</v>
      </c>
      <c r="C86" s="930">
        <v>2.5164176309450177</v>
      </c>
      <c r="D86" s="938">
        <v>0.44829353559584278</v>
      </c>
      <c r="E86" s="939">
        <v>0.13586836764122154</v>
      </c>
      <c r="F86" s="929">
        <v>52.411056951788453</v>
      </c>
      <c r="G86" s="930">
        <v>1.931524630792872</v>
      </c>
      <c r="H86" s="938">
        <v>0.65149457989448389</v>
      </c>
      <c r="I86" s="939">
        <v>0.19271745594112691</v>
      </c>
      <c r="J86" s="929">
        <v>50.862051965695549</v>
      </c>
      <c r="K86" s="930">
        <v>2.2052189435762117</v>
      </c>
      <c r="L86" s="938">
        <v>0.24162056539534471</v>
      </c>
      <c r="M86" s="939">
        <v>9.9079537977312185E-2</v>
      </c>
      <c r="N86" s="929">
        <v>39.734300659685275</v>
      </c>
      <c r="O86" s="930">
        <v>1.4899116862761652</v>
      </c>
      <c r="P86" s="938">
        <v>0.70851651350792721</v>
      </c>
      <c r="Q86" s="939">
        <v>0.19275157681575059</v>
      </c>
      <c r="R86" s="929">
        <v>-16.519466400146484</v>
      </c>
      <c r="S86" s="930">
        <v>4.8639011383056641</v>
      </c>
      <c r="T86" s="938">
        <v>0.26022297143936157</v>
      </c>
      <c r="U86" s="939">
        <v>0.23633065819740295</v>
      </c>
      <c r="V86" s="929">
        <v>-12.676755905151367</v>
      </c>
      <c r="W86" s="930">
        <v>4.6196322441101074</v>
      </c>
      <c r="X86" s="938">
        <v>5.7021934539079666E-2</v>
      </c>
      <c r="Y86" s="939">
        <v>0.27302277088165283</v>
      </c>
      <c r="Z86" s="933">
        <v>-11.127751350402832</v>
      </c>
      <c r="AA86" s="934">
        <v>3.9819958209991455</v>
      </c>
      <c r="AB86" s="938">
        <v>0.4668959379196167</v>
      </c>
      <c r="AC86" s="940">
        <v>0.21703062951564789</v>
      </c>
      <c r="AD86" s="936"/>
      <c r="AE86" s="936"/>
      <c r="AF86" s="936"/>
      <c r="AG86" s="936"/>
      <c r="AH86" s="937"/>
      <c r="AI86" s="937"/>
      <c r="AJ86" s="937"/>
      <c r="AK86" s="937"/>
      <c r="AL86" s="937"/>
      <c r="AM86" s="937"/>
      <c r="AN86" s="937"/>
      <c r="AO86" s="937"/>
      <c r="AP86" s="937"/>
      <c r="AQ86" s="937"/>
      <c r="AR86" s="937"/>
      <c r="AS86" s="937"/>
      <c r="AT86" s="937"/>
      <c r="AU86" s="937"/>
      <c r="AV86" s="937"/>
      <c r="AW86" s="937"/>
      <c r="AX86" s="937"/>
      <c r="AY86" s="937"/>
      <c r="AZ86" s="937"/>
      <c r="BA86" s="937"/>
      <c r="BB86" s="937"/>
      <c r="BC86" s="937"/>
      <c r="BD86" s="937"/>
      <c r="BE86" s="937"/>
      <c r="BF86" s="937"/>
      <c r="BG86" s="937"/>
      <c r="BH86" s="937"/>
      <c r="BI86" s="937"/>
      <c r="BJ86" s="937"/>
      <c r="BK86" s="937"/>
    </row>
    <row r="87" spans="1:63">
      <c r="A87" s="928" t="s">
        <v>689</v>
      </c>
      <c r="B87" s="929" t="s">
        <v>74</v>
      </c>
      <c r="C87" s="930" t="s">
        <v>74</v>
      </c>
      <c r="D87" s="938" t="s">
        <v>74</v>
      </c>
      <c r="E87" s="939" t="s">
        <v>74</v>
      </c>
      <c r="F87" s="929">
        <v>55.413449972061159</v>
      </c>
      <c r="G87" s="930">
        <v>1.5919420531282269</v>
      </c>
      <c r="H87" s="938">
        <v>0.32474301584175908</v>
      </c>
      <c r="I87" s="939">
        <v>0.15267994100395013</v>
      </c>
      <c r="J87" s="929">
        <v>41.946343731066037</v>
      </c>
      <c r="K87" s="930">
        <v>1.8285397426475143</v>
      </c>
      <c r="L87" s="938">
        <v>0.19585555873967986</v>
      </c>
      <c r="M87" s="939">
        <v>9.2798950467411517E-2</v>
      </c>
      <c r="N87" s="929">
        <v>28.089955969190356</v>
      </c>
      <c r="O87" s="930">
        <v>1.5581229619083041</v>
      </c>
      <c r="P87" s="938">
        <v>1.7963750429803143</v>
      </c>
      <c r="Q87" s="939">
        <v>0.56600507959692348</v>
      </c>
      <c r="R87" s="929" t="s">
        <v>74</v>
      </c>
      <c r="S87" s="930" t="s">
        <v>74</v>
      </c>
      <c r="T87" s="938" t="s">
        <v>74</v>
      </c>
      <c r="U87" s="939" t="s">
        <v>74</v>
      </c>
      <c r="V87" s="929">
        <v>-27.323493957519531</v>
      </c>
      <c r="W87" s="930">
        <v>6.7077817916870117</v>
      </c>
      <c r="X87" s="938">
        <v>1.4716320037841797</v>
      </c>
      <c r="Y87" s="939">
        <v>0.58908873796463013</v>
      </c>
      <c r="Z87" s="933">
        <v>-13.856388092041016</v>
      </c>
      <c r="AA87" s="934">
        <v>5.4545736312866211</v>
      </c>
      <c r="AB87" s="938">
        <v>1.6005195379257202</v>
      </c>
      <c r="AC87" s="940">
        <v>0.57526808977127075</v>
      </c>
      <c r="AD87" s="936"/>
      <c r="AE87" s="936"/>
      <c r="AF87" s="936"/>
      <c r="AG87" s="936"/>
      <c r="AH87" s="937"/>
      <c r="AI87" s="937"/>
      <c r="AJ87" s="937"/>
      <c r="AK87" s="937"/>
      <c r="AL87" s="937"/>
      <c r="AM87" s="937"/>
      <c r="AN87" s="937"/>
      <c r="AO87" s="937"/>
      <c r="AP87" s="937"/>
      <c r="AQ87" s="937"/>
      <c r="AR87" s="937"/>
      <c r="AS87" s="937"/>
      <c r="AT87" s="937"/>
      <c r="AU87" s="937"/>
      <c r="AV87" s="937"/>
      <c r="AW87" s="937"/>
      <c r="AX87" s="937"/>
      <c r="AY87" s="937"/>
      <c r="AZ87" s="937"/>
      <c r="BA87" s="937"/>
      <c r="BB87" s="937"/>
      <c r="BC87" s="937"/>
      <c r="BD87" s="937"/>
      <c r="BE87" s="937"/>
      <c r="BF87" s="937"/>
      <c r="BG87" s="937"/>
      <c r="BH87" s="937"/>
      <c r="BI87" s="937"/>
      <c r="BJ87" s="937"/>
      <c r="BK87" s="937"/>
    </row>
    <row r="88" spans="1:63">
      <c r="A88" s="928" t="s">
        <v>690</v>
      </c>
      <c r="B88" s="929" t="s">
        <v>74</v>
      </c>
      <c r="C88" s="930" t="s">
        <v>74</v>
      </c>
      <c r="D88" s="938" t="s">
        <v>74</v>
      </c>
      <c r="E88" s="939" t="s">
        <v>74</v>
      </c>
      <c r="F88" s="929">
        <v>43.028229878369984</v>
      </c>
      <c r="G88" s="930">
        <v>1.5265164523991568</v>
      </c>
      <c r="H88" s="938">
        <v>0.2016156536413948</v>
      </c>
      <c r="I88" s="939">
        <v>8.0367908702874788E-2</v>
      </c>
      <c r="J88" s="929">
        <v>45.505928682483855</v>
      </c>
      <c r="K88" s="930">
        <v>1.5512289714587193</v>
      </c>
      <c r="L88" s="938">
        <v>0.32834797114746145</v>
      </c>
      <c r="M88" s="939">
        <v>0.12376377550344064</v>
      </c>
      <c r="N88" s="929">
        <v>33.721643849633992</v>
      </c>
      <c r="O88" s="930">
        <v>1.52259895397584</v>
      </c>
      <c r="P88" s="938">
        <v>0.56442832096940265</v>
      </c>
      <c r="Q88" s="939">
        <v>0.19022108495061424</v>
      </c>
      <c r="R88" s="929" t="s">
        <v>74</v>
      </c>
      <c r="S88" s="930" t="s">
        <v>74</v>
      </c>
      <c r="T88" s="938" t="s">
        <v>74</v>
      </c>
      <c r="U88" s="939" t="s">
        <v>74</v>
      </c>
      <c r="V88" s="929">
        <v>-9.3065862655639648</v>
      </c>
      <c r="W88" s="930">
        <v>5.188560962677002</v>
      </c>
      <c r="X88" s="938">
        <v>0.36281266808509827</v>
      </c>
      <c r="Y88" s="939">
        <v>0.20738568902015686</v>
      </c>
      <c r="Z88" s="933">
        <v>-11.784284591674805</v>
      </c>
      <c r="AA88" s="934">
        <v>4.1842455863952637</v>
      </c>
      <c r="AB88" s="938">
        <v>0.2360803484916687</v>
      </c>
      <c r="AC88" s="940">
        <v>0.22742079198360443</v>
      </c>
      <c r="AD88" s="936"/>
      <c r="AE88" s="936"/>
      <c r="AF88" s="936"/>
      <c r="AG88" s="936"/>
      <c r="AH88" s="937"/>
      <c r="AI88" s="937"/>
      <c r="AJ88" s="937"/>
      <c r="AK88" s="937"/>
      <c r="AL88" s="937"/>
      <c r="AM88" s="937"/>
      <c r="AN88" s="937"/>
      <c r="AO88" s="937"/>
      <c r="AP88" s="937"/>
      <c r="AQ88" s="937"/>
      <c r="AR88" s="937"/>
      <c r="AS88" s="937"/>
      <c r="AT88" s="937"/>
      <c r="AU88" s="937"/>
      <c r="AV88" s="937"/>
      <c r="AW88" s="937"/>
      <c r="AX88" s="937"/>
      <c r="AY88" s="937"/>
      <c r="AZ88" s="937"/>
      <c r="BA88" s="937"/>
      <c r="BB88" s="937"/>
      <c r="BC88" s="937"/>
      <c r="BD88" s="937"/>
      <c r="BE88" s="937"/>
      <c r="BF88" s="937"/>
      <c r="BG88" s="937"/>
      <c r="BH88" s="937"/>
      <c r="BI88" s="937"/>
      <c r="BJ88" s="937"/>
      <c r="BK88" s="937"/>
    </row>
    <row r="89" spans="1:63" ht="13.5" thickBot="1">
      <c r="A89" s="943"/>
      <c r="B89" s="944"/>
      <c r="C89" s="945"/>
      <c r="D89" s="946"/>
      <c r="E89" s="947"/>
      <c r="F89" s="944"/>
      <c r="G89" s="945"/>
      <c r="H89" s="946"/>
      <c r="I89" s="947"/>
      <c r="J89" s="944"/>
      <c r="K89" s="945"/>
      <c r="L89" s="946"/>
      <c r="M89" s="947"/>
      <c r="N89" s="944"/>
      <c r="O89" s="945"/>
      <c r="P89" s="946"/>
      <c r="Q89" s="947"/>
      <c r="R89" s="944"/>
      <c r="S89" s="945"/>
      <c r="T89" s="946"/>
      <c r="U89" s="947"/>
      <c r="V89" s="944"/>
      <c r="W89" s="945"/>
      <c r="X89" s="946"/>
      <c r="Y89" s="947"/>
      <c r="Z89" s="948"/>
      <c r="AA89" s="949"/>
      <c r="AB89" s="946"/>
      <c r="AC89" s="950"/>
      <c r="AD89" s="936"/>
      <c r="AE89" s="936"/>
      <c r="AF89" s="936"/>
      <c r="AG89" s="936"/>
      <c r="AH89" s="937"/>
      <c r="AI89" s="937"/>
      <c r="AJ89" s="937"/>
      <c r="AK89" s="937"/>
      <c r="AL89" s="937"/>
      <c r="AM89" s="937"/>
      <c r="AN89" s="937"/>
      <c r="AO89" s="937"/>
      <c r="AP89" s="937"/>
      <c r="AQ89" s="937"/>
      <c r="AR89" s="937"/>
      <c r="AS89" s="937"/>
      <c r="AT89" s="937"/>
      <c r="AU89" s="937"/>
      <c r="AV89" s="937"/>
      <c r="AW89" s="937"/>
      <c r="AX89" s="937"/>
      <c r="AY89" s="937"/>
      <c r="AZ89" s="937"/>
      <c r="BA89" s="937"/>
      <c r="BB89" s="937"/>
      <c r="BC89" s="937"/>
      <c r="BD89" s="937"/>
      <c r="BE89" s="937"/>
      <c r="BF89" s="937"/>
      <c r="BG89" s="937"/>
      <c r="BH89" s="937"/>
      <c r="BI89" s="937"/>
      <c r="BJ89" s="937"/>
      <c r="BK89" s="937"/>
    </row>
    <row r="90" spans="1:63" ht="16.5">
      <c r="A90" s="94" t="s">
        <v>58</v>
      </c>
      <c r="B90" s="933">
        <f>AVERAGE(B12:B46)</f>
        <v>19.758985224225288</v>
      </c>
      <c r="C90" s="934"/>
      <c r="D90" s="933"/>
      <c r="E90" s="934"/>
      <c r="F90" s="933">
        <f>AVERAGE(F12:F46)</f>
        <v>17.770239356201124</v>
      </c>
      <c r="G90" s="934"/>
      <c r="H90" s="933"/>
      <c r="I90" s="934"/>
      <c r="J90" s="933">
        <f>AVERAGE(J12:J46)</f>
        <v>17.602576787109715</v>
      </c>
      <c r="K90" s="934"/>
      <c r="L90" s="933"/>
      <c r="M90" s="934"/>
      <c r="N90" s="933">
        <f>AVERAGE(N12:N46)</f>
        <v>21.241754631633189</v>
      </c>
      <c r="O90" s="934"/>
      <c r="P90" s="933"/>
      <c r="Q90" s="934"/>
      <c r="R90" s="933"/>
      <c r="S90" s="934"/>
      <c r="T90" s="933"/>
      <c r="U90" s="934"/>
      <c r="V90" s="933"/>
      <c r="W90" s="934"/>
      <c r="X90" s="933"/>
      <c r="Y90" s="934"/>
      <c r="Z90" s="933"/>
      <c r="AA90" s="934"/>
      <c r="AB90" s="933"/>
      <c r="AC90" s="934"/>
      <c r="AD90" s="936"/>
      <c r="AE90" s="936"/>
      <c r="AF90" s="936"/>
      <c r="AG90" s="936"/>
      <c r="AH90" s="937"/>
      <c r="AI90" s="937"/>
      <c r="AJ90" s="937"/>
      <c r="AK90" s="937"/>
      <c r="AL90" s="937"/>
      <c r="AM90" s="937"/>
      <c r="AN90" s="937"/>
      <c r="AO90" s="937"/>
      <c r="AP90" s="937"/>
      <c r="AQ90" s="937"/>
      <c r="AR90" s="937"/>
      <c r="AS90" s="937"/>
      <c r="AT90" s="937"/>
      <c r="AU90" s="937"/>
      <c r="AV90" s="937"/>
      <c r="AW90" s="937"/>
      <c r="AX90" s="937"/>
      <c r="AY90" s="937"/>
      <c r="AZ90" s="937"/>
      <c r="BA90" s="937"/>
      <c r="BB90" s="937"/>
      <c r="BC90" s="937"/>
      <c r="BD90" s="937"/>
      <c r="BE90" s="937"/>
      <c r="BF90" s="937"/>
      <c r="BG90" s="937"/>
      <c r="BH90" s="937"/>
      <c r="BI90" s="937"/>
      <c r="BJ90" s="937"/>
      <c r="BK90" s="937"/>
    </row>
    <row r="91" spans="1:63" ht="16.5">
      <c r="A91" s="94" t="s">
        <v>718</v>
      </c>
      <c r="B91" s="933">
        <f>STDEV(B12:B48)</f>
        <v>9.7045507864180145</v>
      </c>
      <c r="C91" s="934"/>
      <c r="D91" s="933"/>
      <c r="E91" s="934"/>
      <c r="F91" s="933">
        <f>STDEV(F12:F48)</f>
        <v>8.0763827236737331</v>
      </c>
      <c r="G91" s="934"/>
      <c r="H91" s="933"/>
      <c r="I91" s="934"/>
      <c r="J91" s="933">
        <f>STDEV(J12:J48)</f>
        <v>8.1502758256387438</v>
      </c>
      <c r="K91" s="934"/>
      <c r="L91" s="933"/>
      <c r="M91" s="934"/>
      <c r="N91" s="933">
        <f>STDEV(N12:N48)</f>
        <v>8.507549173470645</v>
      </c>
      <c r="O91" s="934"/>
      <c r="P91" s="933"/>
      <c r="Q91" s="934"/>
      <c r="R91" s="933"/>
      <c r="S91" s="934"/>
      <c r="T91" s="933"/>
      <c r="U91" s="934"/>
      <c r="V91" s="933"/>
      <c r="W91" s="934"/>
      <c r="X91" s="933"/>
      <c r="Y91" s="934"/>
      <c r="Z91" s="933"/>
      <c r="AA91" s="934"/>
      <c r="AB91" s="933"/>
      <c r="AC91" s="934"/>
      <c r="AD91" s="936"/>
      <c r="AE91" s="936"/>
      <c r="AF91" s="936"/>
      <c r="AG91" s="936"/>
      <c r="AH91" s="937"/>
      <c r="AI91" s="937"/>
      <c r="AJ91" s="937"/>
      <c r="AK91" s="937"/>
      <c r="AL91" s="937"/>
      <c r="AM91" s="937"/>
      <c r="AN91" s="937"/>
      <c r="AO91" s="937"/>
      <c r="AP91" s="937"/>
      <c r="AQ91" s="937"/>
      <c r="AR91" s="937"/>
      <c r="AS91" s="937"/>
      <c r="AT91" s="937"/>
      <c r="AU91" s="937"/>
      <c r="AV91" s="937"/>
      <c r="AW91" s="937"/>
      <c r="AX91" s="937"/>
      <c r="AY91" s="937"/>
      <c r="AZ91" s="937"/>
      <c r="BA91" s="937"/>
      <c r="BB91" s="937"/>
      <c r="BC91" s="937"/>
      <c r="BD91" s="937"/>
      <c r="BE91" s="937"/>
      <c r="BF91" s="937"/>
      <c r="BG91" s="937"/>
      <c r="BH91" s="937"/>
      <c r="BI91" s="937"/>
      <c r="BJ91" s="937"/>
      <c r="BK91" s="937"/>
    </row>
    <row r="92" spans="1:63" ht="16.5">
      <c r="A92" s="305" t="s">
        <v>719</v>
      </c>
      <c r="B92" s="305">
        <f>-(B39-B90)/B91</f>
        <v>-4.525570337000441E-2</v>
      </c>
      <c r="C92" s="951"/>
      <c r="D92" s="951"/>
      <c r="E92" s="951"/>
      <c r="F92" s="305">
        <f>-(F39-F90)/F91</f>
        <v>-0.18416750275905536</v>
      </c>
      <c r="G92" s="951"/>
      <c r="H92" s="951"/>
      <c r="I92" s="951"/>
      <c r="J92" s="305">
        <f>-(J39-J90)/J91</f>
        <v>-1.1352169880702776</v>
      </c>
      <c r="K92" s="951"/>
      <c r="L92" s="951"/>
      <c r="M92" s="951"/>
      <c r="N92" s="305">
        <f>-(N39-N90)/N91</f>
        <v>-1.112408608186491</v>
      </c>
      <c r="O92" s="951"/>
      <c r="P92" s="951"/>
      <c r="Q92" s="951"/>
      <c r="R92" s="951"/>
      <c r="S92" s="951"/>
      <c r="T92" s="951"/>
      <c r="U92" s="951"/>
      <c r="V92" s="951"/>
      <c r="W92" s="951"/>
      <c r="X92" s="951"/>
      <c r="Y92" s="951"/>
      <c r="Z92" s="899"/>
      <c r="AA92" s="899"/>
      <c r="AB92" s="899"/>
      <c r="AC92" s="899"/>
      <c r="AD92" s="899"/>
      <c r="AE92" s="899"/>
      <c r="AF92" s="899"/>
      <c r="AG92" s="899"/>
      <c r="AH92" s="952"/>
      <c r="AI92" s="952"/>
      <c r="AJ92" s="952"/>
      <c r="AK92" s="952"/>
      <c r="AL92" s="952"/>
      <c r="AM92" s="952"/>
      <c r="AN92" s="952"/>
      <c r="AO92" s="952"/>
      <c r="AP92" s="952"/>
      <c r="AQ92" s="952"/>
      <c r="AR92" s="952"/>
      <c r="AS92" s="952"/>
      <c r="AT92" s="952"/>
      <c r="AU92" s="952"/>
      <c r="AV92" s="952"/>
      <c r="AW92" s="952"/>
      <c r="AX92" s="952"/>
      <c r="AY92" s="952"/>
      <c r="AZ92" s="952"/>
      <c r="BA92" s="952"/>
      <c r="BB92" s="952"/>
      <c r="BC92" s="952"/>
      <c r="BD92" s="952"/>
      <c r="BE92" s="952"/>
      <c r="BF92" s="952"/>
      <c r="BG92" s="952"/>
      <c r="BH92" s="952"/>
      <c r="BI92" s="952"/>
      <c r="BJ92" s="952"/>
    </row>
    <row r="93" spans="1:63" ht="38.25" customHeight="1">
      <c r="A93" s="1333" t="s">
        <v>1321</v>
      </c>
      <c r="B93" s="1333"/>
      <c r="C93" s="1333"/>
      <c r="D93" s="1333"/>
      <c r="E93" s="1333"/>
      <c r="F93" s="1333"/>
      <c r="G93" s="1333"/>
      <c r="H93" s="1333"/>
      <c r="I93" s="1333"/>
      <c r="J93" s="1333"/>
      <c r="K93" s="1333"/>
      <c r="L93" s="1333"/>
      <c r="M93" s="1333"/>
      <c r="N93" s="1333"/>
      <c r="O93" s="1333"/>
      <c r="P93" s="1333"/>
      <c r="Q93" s="1333"/>
      <c r="R93" s="951"/>
      <c r="S93" s="951"/>
      <c r="T93" s="951"/>
      <c r="U93" s="951"/>
      <c r="V93" s="951"/>
      <c r="W93" s="951"/>
      <c r="X93" s="951"/>
      <c r="Y93" s="951"/>
      <c r="Z93" s="899"/>
      <c r="AA93" s="899"/>
      <c r="AB93" s="899"/>
      <c r="AC93" s="899"/>
      <c r="AD93" s="899"/>
      <c r="AE93" s="899"/>
      <c r="AF93" s="899"/>
      <c r="AG93" s="899"/>
      <c r="AH93" s="952"/>
      <c r="AI93" s="952"/>
      <c r="AJ93" s="952"/>
      <c r="AK93" s="952"/>
      <c r="AL93" s="952"/>
      <c r="AM93" s="952"/>
      <c r="AN93" s="952"/>
      <c r="AO93" s="952"/>
      <c r="AP93" s="952"/>
      <c r="AQ93" s="952"/>
      <c r="AR93" s="952"/>
      <c r="AS93" s="952"/>
      <c r="AT93" s="952"/>
      <c r="AU93" s="952"/>
      <c r="AV93" s="952"/>
      <c r="AW93" s="952"/>
      <c r="AX93" s="952"/>
      <c r="AY93" s="952"/>
      <c r="AZ93" s="952"/>
      <c r="BA93" s="952"/>
      <c r="BB93" s="952"/>
      <c r="BC93" s="952"/>
      <c r="BD93" s="952"/>
      <c r="BE93" s="952"/>
      <c r="BF93" s="952"/>
      <c r="BG93" s="952"/>
      <c r="BH93" s="952"/>
      <c r="BI93" s="952"/>
      <c r="BJ93" s="952"/>
    </row>
    <row r="94" spans="1:63" ht="26.25" customHeight="1">
      <c r="A94" s="1333" t="s">
        <v>1322</v>
      </c>
      <c r="B94" s="1333"/>
      <c r="C94" s="1333"/>
      <c r="D94" s="1333"/>
      <c r="E94" s="1333"/>
      <c r="F94" s="1333"/>
      <c r="G94" s="1333"/>
      <c r="H94" s="1333"/>
      <c r="I94" s="1333"/>
      <c r="J94" s="1333"/>
      <c r="K94" s="1333"/>
      <c r="L94" s="1333"/>
      <c r="M94" s="1333"/>
      <c r="N94" s="1333"/>
      <c r="O94" s="1333"/>
      <c r="P94" s="1333"/>
      <c r="Q94" s="1333"/>
      <c r="R94" s="951"/>
      <c r="S94" s="951"/>
      <c r="T94" s="951"/>
      <c r="U94" s="951"/>
      <c r="V94" s="951"/>
      <c r="W94" s="951"/>
      <c r="X94" s="951"/>
      <c r="Y94" s="951"/>
      <c r="Z94" s="899"/>
      <c r="AA94" s="899"/>
      <c r="AB94" s="899"/>
      <c r="AC94" s="899"/>
      <c r="AD94" s="899"/>
      <c r="AE94" s="899"/>
      <c r="AF94" s="899"/>
      <c r="AG94" s="899"/>
      <c r="AH94" s="952"/>
      <c r="AI94" s="952"/>
      <c r="AJ94" s="952"/>
      <c r="AK94" s="952"/>
      <c r="AL94" s="952"/>
      <c r="AM94" s="952"/>
      <c r="AN94" s="952"/>
      <c r="AO94" s="952"/>
      <c r="AP94" s="952"/>
      <c r="AQ94" s="952"/>
      <c r="AR94" s="952"/>
      <c r="AS94" s="952"/>
      <c r="AT94" s="952"/>
      <c r="AU94" s="952"/>
      <c r="AV94" s="952"/>
      <c r="AW94" s="952"/>
      <c r="AX94" s="952"/>
      <c r="AY94" s="952"/>
      <c r="AZ94" s="952"/>
      <c r="BA94" s="952"/>
      <c r="BB94" s="952"/>
      <c r="BC94" s="952"/>
      <c r="BD94" s="952"/>
      <c r="BE94" s="952"/>
      <c r="BF94" s="952"/>
      <c r="BG94" s="952"/>
      <c r="BH94" s="952"/>
      <c r="BI94" s="952"/>
      <c r="BJ94" s="952"/>
    </row>
    <row r="95" spans="1:63">
      <c r="A95" s="953" t="s">
        <v>1323</v>
      </c>
      <c r="B95" s="951"/>
      <c r="C95" s="951"/>
      <c r="D95" s="951"/>
      <c r="E95" s="951"/>
      <c r="F95" s="951"/>
      <c r="G95" s="951"/>
      <c r="H95" s="951"/>
      <c r="I95" s="951"/>
      <c r="J95" s="951"/>
      <c r="K95" s="951"/>
      <c r="L95" s="951"/>
      <c r="M95" s="951"/>
      <c r="N95" s="951"/>
      <c r="O95" s="951"/>
      <c r="P95" s="951"/>
      <c r="Q95" s="951"/>
      <c r="R95" s="951"/>
      <c r="S95" s="951"/>
      <c r="T95" s="951"/>
      <c r="U95" s="951"/>
      <c r="V95" s="951"/>
      <c r="W95" s="951"/>
      <c r="X95" s="951"/>
      <c r="Y95" s="951"/>
      <c r="Z95" s="899"/>
      <c r="AA95" s="899"/>
      <c r="AB95" s="899"/>
      <c r="AC95" s="899"/>
      <c r="AD95" s="899"/>
      <c r="AE95" s="899"/>
      <c r="AF95" s="899"/>
      <c r="AG95" s="899"/>
      <c r="AH95" s="952"/>
      <c r="AI95" s="952"/>
      <c r="AJ95" s="952"/>
      <c r="AK95" s="952"/>
      <c r="AL95" s="952"/>
      <c r="AM95" s="952"/>
      <c r="AN95" s="952"/>
      <c r="AO95" s="952"/>
      <c r="AP95" s="952"/>
      <c r="AQ95" s="952"/>
      <c r="AR95" s="952"/>
      <c r="AS95" s="952"/>
      <c r="AT95" s="952"/>
      <c r="AU95" s="952"/>
      <c r="AV95" s="952"/>
      <c r="AW95" s="952"/>
      <c r="AX95" s="952"/>
      <c r="AY95" s="952"/>
      <c r="AZ95" s="952"/>
      <c r="BA95" s="952"/>
      <c r="BB95" s="952"/>
      <c r="BC95" s="952"/>
      <c r="BD95" s="952"/>
      <c r="BE95" s="952"/>
      <c r="BF95" s="952"/>
      <c r="BG95" s="952"/>
      <c r="BH95" s="952"/>
      <c r="BI95" s="952"/>
      <c r="BJ95" s="952"/>
    </row>
    <row r="96" spans="1:63">
      <c r="A96" s="951" t="s">
        <v>1324</v>
      </c>
      <c r="B96" s="954"/>
      <c r="C96" s="954"/>
      <c r="D96" s="954"/>
      <c r="E96" s="954"/>
      <c r="F96" s="954"/>
      <c r="G96" s="954"/>
      <c r="H96" s="954"/>
      <c r="I96" s="954"/>
      <c r="J96" s="954"/>
      <c r="K96" s="954"/>
      <c r="L96" s="954"/>
      <c r="M96" s="954"/>
      <c r="N96" s="954"/>
      <c r="O96" s="954"/>
      <c r="P96" s="954"/>
      <c r="Q96" s="954"/>
      <c r="R96" s="954"/>
      <c r="S96" s="954"/>
      <c r="T96" s="954"/>
      <c r="U96" s="954"/>
      <c r="V96" s="954"/>
      <c r="W96" s="954"/>
      <c r="X96" s="954"/>
      <c r="Y96" s="954"/>
      <c r="Z96" s="936"/>
      <c r="AA96" s="936"/>
      <c r="AB96" s="936"/>
      <c r="AC96" s="936"/>
      <c r="AD96" s="936"/>
      <c r="AE96" s="936"/>
      <c r="AF96" s="936"/>
      <c r="AG96" s="936"/>
    </row>
    <row r="97" spans="1:33">
      <c r="A97" s="951"/>
      <c r="B97" s="954"/>
      <c r="C97" s="954"/>
      <c r="D97" s="954"/>
      <c r="E97" s="954"/>
      <c r="F97" s="954"/>
      <c r="G97" s="954"/>
      <c r="H97" s="954"/>
      <c r="I97" s="954"/>
      <c r="J97" s="954"/>
      <c r="K97" s="954"/>
      <c r="L97" s="954"/>
      <c r="M97" s="954"/>
      <c r="N97" s="954"/>
      <c r="O97" s="954"/>
      <c r="P97" s="954"/>
      <c r="Q97" s="954"/>
      <c r="R97" s="954"/>
      <c r="S97" s="954"/>
      <c r="T97" s="954"/>
      <c r="U97" s="954"/>
      <c r="V97" s="954"/>
      <c r="W97" s="954"/>
      <c r="X97" s="954"/>
      <c r="Y97" s="954"/>
      <c r="Z97" s="936"/>
      <c r="AA97" s="936"/>
      <c r="AB97" s="936"/>
      <c r="AC97" s="936"/>
      <c r="AD97" s="936"/>
      <c r="AE97" s="936"/>
      <c r="AF97" s="936"/>
      <c r="AG97" s="936"/>
    </row>
    <row r="98" spans="1:33">
      <c r="A98" s="955" t="s">
        <v>694</v>
      </c>
      <c r="B98" s="954"/>
      <c r="C98" s="954"/>
      <c r="D98" s="954"/>
      <c r="E98" s="954"/>
      <c r="F98" s="954"/>
      <c r="G98" s="954"/>
      <c r="H98" s="954"/>
      <c r="I98" s="954"/>
      <c r="J98" s="954"/>
      <c r="K98" s="954"/>
      <c r="L98" s="954"/>
      <c r="M98" s="954"/>
      <c r="N98" s="954"/>
      <c r="O98" s="954"/>
      <c r="P98" s="954"/>
      <c r="Q98" s="954"/>
      <c r="R98" s="954"/>
      <c r="S98" s="954"/>
      <c r="T98" s="954"/>
      <c r="U98" s="954"/>
      <c r="V98" s="954"/>
      <c r="W98" s="954"/>
      <c r="X98" s="954"/>
      <c r="Y98" s="954"/>
      <c r="Z98" s="936"/>
      <c r="AA98" s="936"/>
      <c r="AB98" s="936"/>
      <c r="AC98" s="936"/>
      <c r="AD98" s="936"/>
      <c r="AE98" s="936"/>
      <c r="AF98" s="936"/>
      <c r="AG98" s="936"/>
    </row>
    <row r="99" spans="1:33">
      <c r="A99" s="951"/>
      <c r="B99" s="954"/>
      <c r="C99" s="954"/>
      <c r="D99" s="954"/>
      <c r="E99" s="954"/>
      <c r="F99" s="954"/>
      <c r="G99" s="954"/>
      <c r="H99" s="954"/>
      <c r="I99" s="954"/>
      <c r="J99" s="954"/>
      <c r="K99" s="954"/>
      <c r="L99" s="954"/>
      <c r="M99" s="954"/>
      <c r="N99" s="954"/>
      <c r="O99" s="954"/>
      <c r="P99" s="954"/>
      <c r="Q99" s="954"/>
      <c r="R99" s="954"/>
      <c r="S99" s="954"/>
      <c r="T99" s="954"/>
      <c r="U99" s="954"/>
      <c r="V99" s="954"/>
      <c r="W99" s="954"/>
      <c r="X99" s="954"/>
      <c r="Y99" s="954"/>
      <c r="Z99" s="936"/>
      <c r="AA99" s="936"/>
      <c r="AB99" s="936"/>
      <c r="AC99" s="936"/>
      <c r="AD99" s="936"/>
      <c r="AE99" s="936"/>
      <c r="AF99" s="936"/>
      <c r="AG99" s="936"/>
    </row>
    <row r="100" spans="1:33">
      <c r="A100" s="951"/>
      <c r="B100" s="954"/>
      <c r="C100" s="954"/>
      <c r="D100" s="954"/>
      <c r="E100" s="954"/>
      <c r="F100" s="954"/>
      <c r="G100" s="954"/>
      <c r="H100" s="954"/>
      <c r="I100" s="954"/>
      <c r="J100" s="954"/>
      <c r="K100" s="954"/>
      <c r="L100" s="954"/>
      <c r="M100" s="954"/>
      <c r="N100" s="954"/>
      <c r="O100" s="954"/>
      <c r="P100" s="954"/>
      <c r="Q100" s="954"/>
      <c r="R100" s="954"/>
      <c r="S100" s="954"/>
      <c r="T100" s="954"/>
      <c r="U100" s="954"/>
      <c r="V100" s="954"/>
      <c r="W100" s="954"/>
      <c r="X100" s="954"/>
      <c r="Y100" s="954"/>
      <c r="Z100" s="936"/>
      <c r="AA100" s="936"/>
      <c r="AB100" s="936"/>
      <c r="AC100" s="936"/>
      <c r="AD100" s="936"/>
      <c r="AE100" s="936"/>
      <c r="AF100" s="936"/>
      <c r="AG100" s="936"/>
    </row>
    <row r="101" spans="1:33">
      <c r="A101" s="951"/>
      <c r="B101" s="954"/>
      <c r="C101" s="954"/>
      <c r="D101" s="954"/>
      <c r="E101" s="954"/>
      <c r="F101" s="954"/>
      <c r="G101" s="954"/>
      <c r="H101" s="954"/>
      <c r="I101" s="954"/>
      <c r="J101" s="954"/>
      <c r="K101" s="954"/>
      <c r="L101" s="954"/>
      <c r="M101" s="954"/>
      <c r="N101" s="954"/>
      <c r="O101" s="954"/>
      <c r="P101" s="954"/>
      <c r="Q101" s="954"/>
      <c r="R101" s="954"/>
      <c r="S101" s="954"/>
      <c r="T101" s="954"/>
      <c r="U101" s="954"/>
      <c r="V101" s="954"/>
      <c r="W101" s="954"/>
      <c r="X101" s="954"/>
      <c r="Y101" s="954"/>
      <c r="Z101" s="936"/>
      <c r="AA101" s="936"/>
      <c r="AB101" s="936"/>
      <c r="AC101" s="936"/>
      <c r="AD101" s="936"/>
      <c r="AE101" s="936"/>
      <c r="AF101" s="936"/>
      <c r="AG101" s="936"/>
    </row>
    <row r="102" spans="1:33">
      <c r="A102" s="956"/>
      <c r="B102" s="954"/>
      <c r="C102" s="954"/>
      <c r="D102" s="954"/>
      <c r="E102" s="954"/>
      <c r="F102" s="954"/>
      <c r="G102" s="954"/>
      <c r="H102" s="954"/>
      <c r="I102" s="954"/>
      <c r="J102" s="954"/>
      <c r="K102" s="954"/>
      <c r="L102" s="954"/>
      <c r="M102" s="954"/>
      <c r="N102" s="954"/>
      <c r="O102" s="954"/>
      <c r="P102" s="954"/>
      <c r="Q102" s="954"/>
      <c r="R102" s="954"/>
      <c r="S102" s="954"/>
      <c r="T102" s="954"/>
      <c r="U102" s="954"/>
      <c r="V102" s="954"/>
      <c r="W102" s="954"/>
      <c r="X102" s="954"/>
      <c r="Y102" s="954"/>
      <c r="Z102" s="936"/>
      <c r="AA102" s="936"/>
      <c r="AB102" s="936"/>
      <c r="AC102" s="936"/>
      <c r="AD102" s="936"/>
      <c r="AE102" s="936"/>
      <c r="AF102" s="936"/>
      <c r="AG102" s="936"/>
    </row>
    <row r="103" spans="1:33">
      <c r="A103" s="951"/>
      <c r="B103" s="954"/>
      <c r="C103" s="954"/>
      <c r="D103" s="954"/>
      <c r="E103" s="954"/>
      <c r="F103" s="954"/>
      <c r="G103" s="954"/>
      <c r="H103" s="954"/>
      <c r="I103" s="954"/>
      <c r="J103" s="954"/>
      <c r="K103" s="954"/>
      <c r="L103" s="954"/>
      <c r="M103" s="954"/>
      <c r="N103" s="954"/>
      <c r="O103" s="954"/>
      <c r="P103" s="954"/>
      <c r="Q103" s="954"/>
      <c r="R103" s="954"/>
      <c r="S103" s="954"/>
      <c r="T103" s="954"/>
      <c r="U103" s="954"/>
      <c r="V103" s="954"/>
      <c r="W103" s="954"/>
      <c r="X103" s="954"/>
      <c r="Y103" s="954"/>
      <c r="Z103" s="936"/>
      <c r="AA103" s="936"/>
      <c r="AB103" s="936"/>
      <c r="AC103" s="936"/>
      <c r="AD103" s="936"/>
      <c r="AE103" s="936"/>
      <c r="AF103" s="936"/>
      <c r="AG103" s="936"/>
    </row>
    <row r="104" spans="1:33">
      <c r="A104" s="951"/>
      <c r="B104" s="954"/>
      <c r="C104" s="954"/>
      <c r="D104" s="954"/>
      <c r="E104" s="954"/>
      <c r="F104" s="954"/>
      <c r="G104" s="954"/>
      <c r="H104" s="954"/>
      <c r="I104" s="954"/>
      <c r="J104" s="954"/>
      <c r="K104" s="954"/>
      <c r="L104" s="954"/>
      <c r="M104" s="954"/>
      <c r="N104" s="954"/>
      <c r="O104" s="954"/>
      <c r="P104" s="954"/>
      <c r="Q104" s="954"/>
      <c r="R104" s="954"/>
      <c r="S104" s="954"/>
      <c r="T104" s="954"/>
      <c r="U104" s="954"/>
      <c r="V104" s="954"/>
      <c r="W104" s="954"/>
      <c r="X104" s="954"/>
      <c r="Y104" s="954"/>
      <c r="Z104" s="936"/>
      <c r="AA104" s="936"/>
      <c r="AB104" s="936"/>
      <c r="AC104" s="936"/>
      <c r="AD104" s="936"/>
      <c r="AE104" s="936"/>
      <c r="AF104" s="936"/>
      <c r="AG104" s="936"/>
    </row>
    <row r="105" spans="1:33">
      <c r="A105" s="951"/>
      <c r="B105" s="954"/>
      <c r="C105" s="954"/>
      <c r="D105" s="954"/>
      <c r="E105" s="954"/>
      <c r="F105" s="954"/>
      <c r="G105" s="954"/>
      <c r="H105" s="954"/>
      <c r="I105" s="954"/>
      <c r="J105" s="954"/>
      <c r="K105" s="954"/>
      <c r="L105" s="954"/>
      <c r="M105" s="954"/>
      <c r="N105" s="954"/>
      <c r="O105" s="954"/>
      <c r="P105" s="954"/>
      <c r="Q105" s="954"/>
      <c r="R105" s="954"/>
      <c r="S105" s="954"/>
      <c r="T105" s="954"/>
      <c r="U105" s="954"/>
      <c r="V105" s="954"/>
      <c r="W105" s="954"/>
      <c r="X105" s="954"/>
      <c r="Y105" s="954"/>
      <c r="Z105" s="936"/>
      <c r="AA105" s="936"/>
      <c r="AB105" s="936"/>
      <c r="AC105" s="936"/>
      <c r="AD105" s="936"/>
      <c r="AE105" s="936"/>
      <c r="AF105" s="936"/>
      <c r="AG105" s="936"/>
    </row>
    <row r="106" spans="1:33">
      <c r="A106" s="951"/>
      <c r="B106" s="954"/>
      <c r="C106" s="954"/>
      <c r="D106" s="954"/>
      <c r="E106" s="954"/>
      <c r="F106" s="954"/>
      <c r="G106" s="954"/>
      <c r="H106" s="954"/>
      <c r="I106" s="954"/>
      <c r="J106" s="954"/>
      <c r="K106" s="954"/>
      <c r="L106" s="954"/>
      <c r="M106" s="954"/>
      <c r="N106" s="954"/>
      <c r="O106" s="954"/>
      <c r="P106" s="954"/>
      <c r="Q106" s="954"/>
      <c r="R106" s="954"/>
      <c r="S106" s="954"/>
      <c r="T106" s="954"/>
      <c r="U106" s="954"/>
      <c r="V106" s="954"/>
      <c r="W106" s="954"/>
      <c r="X106" s="954"/>
      <c r="Y106" s="954"/>
      <c r="Z106" s="936"/>
      <c r="AA106" s="936"/>
      <c r="AB106" s="936"/>
      <c r="AC106" s="936"/>
      <c r="AD106" s="936"/>
      <c r="AE106" s="936"/>
      <c r="AF106" s="936"/>
      <c r="AG106" s="936"/>
    </row>
    <row r="107" spans="1:33">
      <c r="A107" s="951"/>
      <c r="B107" s="954"/>
      <c r="C107" s="954"/>
      <c r="D107" s="954"/>
      <c r="E107" s="954"/>
      <c r="F107" s="954"/>
      <c r="G107" s="954"/>
      <c r="H107" s="954"/>
      <c r="I107" s="954"/>
      <c r="J107" s="954"/>
      <c r="K107" s="954"/>
      <c r="L107" s="954"/>
      <c r="M107" s="954"/>
      <c r="N107" s="954"/>
      <c r="O107" s="954"/>
      <c r="P107" s="954"/>
      <c r="Q107" s="954"/>
      <c r="R107" s="954"/>
      <c r="S107" s="954"/>
      <c r="T107" s="954"/>
      <c r="U107" s="954"/>
      <c r="V107" s="954"/>
      <c r="W107" s="954"/>
      <c r="X107" s="954"/>
      <c r="Y107" s="954"/>
      <c r="Z107" s="936"/>
      <c r="AA107" s="936"/>
      <c r="AB107" s="936"/>
      <c r="AC107" s="936"/>
      <c r="AD107" s="936"/>
      <c r="AE107" s="936"/>
      <c r="AF107" s="936"/>
      <c r="AG107" s="936"/>
    </row>
    <row r="108" spans="1:33">
      <c r="A108" s="951"/>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02"/>
      <c r="AA108" s="902"/>
      <c r="AB108" s="902"/>
      <c r="AC108" s="902"/>
      <c r="AD108" s="936"/>
      <c r="AE108" s="936"/>
      <c r="AF108" s="936"/>
      <c r="AG108" s="936"/>
    </row>
    <row r="109" spans="1:33">
      <c r="A109" s="951"/>
      <c r="B109" s="954"/>
      <c r="C109" s="954"/>
      <c r="D109" s="954"/>
      <c r="E109" s="954"/>
      <c r="F109" s="954"/>
      <c r="G109" s="954"/>
      <c r="H109" s="954"/>
      <c r="I109" s="954"/>
      <c r="J109" s="954"/>
      <c r="K109" s="954"/>
      <c r="L109" s="954"/>
      <c r="M109" s="954"/>
      <c r="N109" s="954"/>
      <c r="O109" s="954"/>
      <c r="P109" s="954"/>
      <c r="Q109" s="954"/>
      <c r="R109" s="954"/>
      <c r="S109" s="954"/>
      <c r="T109" s="954"/>
      <c r="U109" s="954"/>
      <c r="V109" s="954"/>
      <c r="W109" s="954"/>
      <c r="X109" s="954"/>
      <c r="Y109" s="954"/>
      <c r="Z109" s="901"/>
      <c r="AA109" s="900"/>
      <c r="AB109" s="901"/>
      <c r="AC109" s="901"/>
      <c r="AD109" s="936"/>
      <c r="AE109" s="936"/>
      <c r="AF109" s="936"/>
      <c r="AG109" s="936"/>
    </row>
    <row r="110" spans="1:33">
      <c r="A110" s="951"/>
      <c r="B110" s="954"/>
      <c r="C110" s="954"/>
      <c r="D110" s="954"/>
      <c r="E110" s="954"/>
      <c r="F110" s="954"/>
      <c r="G110" s="954"/>
      <c r="H110" s="954"/>
      <c r="I110" s="954"/>
      <c r="J110" s="954"/>
      <c r="K110" s="954"/>
      <c r="L110" s="954"/>
      <c r="M110" s="954"/>
      <c r="N110" s="954"/>
      <c r="O110" s="954"/>
      <c r="P110" s="954"/>
      <c r="Q110" s="954"/>
      <c r="R110" s="954"/>
      <c r="S110" s="954"/>
      <c r="T110" s="954"/>
      <c r="U110" s="954"/>
      <c r="V110" s="954"/>
      <c r="W110" s="954"/>
      <c r="X110" s="954"/>
      <c r="Y110" s="954"/>
      <c r="Z110" s="901"/>
      <c r="AA110" s="900"/>
      <c r="AB110" s="901"/>
      <c r="AC110" s="901"/>
      <c r="AD110" s="936"/>
      <c r="AE110" s="936"/>
      <c r="AF110" s="936"/>
      <c r="AG110" s="936"/>
    </row>
    <row r="111" spans="1:33">
      <c r="A111" s="951"/>
      <c r="B111" s="954"/>
      <c r="C111" s="954"/>
      <c r="D111" s="954"/>
      <c r="E111" s="954"/>
      <c r="F111" s="954"/>
      <c r="G111" s="954"/>
      <c r="H111" s="954"/>
      <c r="I111" s="954"/>
      <c r="J111" s="954"/>
      <c r="K111" s="954"/>
      <c r="L111" s="954"/>
      <c r="M111" s="954"/>
      <c r="N111" s="954"/>
      <c r="O111" s="954"/>
      <c r="P111" s="954"/>
      <c r="Q111" s="954"/>
      <c r="R111" s="954"/>
      <c r="S111" s="954"/>
      <c r="T111" s="954"/>
      <c r="U111" s="954"/>
      <c r="V111" s="954"/>
      <c r="W111" s="954"/>
      <c r="X111" s="954"/>
      <c r="Y111" s="954"/>
      <c r="Z111" s="901"/>
      <c r="AA111" s="900"/>
      <c r="AB111" s="901"/>
      <c r="AC111" s="901"/>
      <c r="AD111" s="936"/>
      <c r="AE111" s="936"/>
      <c r="AF111" s="936"/>
      <c r="AG111" s="936"/>
    </row>
    <row r="112" spans="1:33">
      <c r="A112" s="951"/>
      <c r="B112" s="954"/>
      <c r="C112" s="954"/>
      <c r="D112" s="954"/>
      <c r="E112" s="954"/>
      <c r="F112" s="954"/>
      <c r="G112" s="954"/>
      <c r="H112" s="954"/>
      <c r="I112" s="954"/>
      <c r="J112" s="954"/>
      <c r="K112" s="954"/>
      <c r="L112" s="954"/>
      <c r="M112" s="954"/>
      <c r="N112" s="954"/>
      <c r="O112" s="954"/>
      <c r="P112" s="954"/>
      <c r="Q112" s="954"/>
      <c r="R112" s="954"/>
      <c r="S112" s="954"/>
      <c r="T112" s="954"/>
      <c r="U112" s="954"/>
      <c r="V112" s="954"/>
      <c r="W112" s="954"/>
      <c r="X112" s="954"/>
      <c r="Y112" s="954"/>
      <c r="Z112" s="901"/>
      <c r="AA112" s="900"/>
      <c r="AB112" s="901"/>
      <c r="AC112" s="901"/>
      <c r="AD112" s="936"/>
      <c r="AE112" s="936"/>
      <c r="AF112" s="936"/>
      <c r="AG112" s="936"/>
    </row>
    <row r="113" spans="1:33">
      <c r="A113" s="951"/>
      <c r="B113" s="954"/>
      <c r="C113" s="954"/>
      <c r="D113" s="954"/>
      <c r="E113" s="954"/>
      <c r="F113" s="954"/>
      <c r="G113" s="954"/>
      <c r="H113" s="954"/>
      <c r="I113" s="954"/>
      <c r="J113" s="954"/>
      <c r="K113" s="954"/>
      <c r="L113" s="954"/>
      <c r="M113" s="954"/>
      <c r="N113" s="954"/>
      <c r="O113" s="954"/>
      <c r="P113" s="954"/>
      <c r="Q113" s="954"/>
      <c r="R113" s="954"/>
      <c r="S113" s="954"/>
      <c r="T113" s="954"/>
      <c r="U113" s="954"/>
      <c r="V113" s="954"/>
      <c r="W113" s="954"/>
      <c r="X113" s="954"/>
      <c r="Y113" s="954"/>
      <c r="Z113" s="901"/>
      <c r="AA113" s="900"/>
      <c r="AB113" s="901"/>
      <c r="AC113" s="901"/>
      <c r="AD113" s="903"/>
      <c r="AE113" s="903"/>
      <c r="AF113" s="903"/>
      <c r="AG113" s="903"/>
    </row>
    <row r="114" spans="1:33">
      <c r="A114" s="951"/>
      <c r="B114" s="954"/>
      <c r="C114" s="954"/>
      <c r="D114" s="954"/>
      <c r="E114" s="954"/>
      <c r="F114" s="954"/>
      <c r="G114" s="954"/>
      <c r="H114" s="954"/>
      <c r="I114" s="954"/>
      <c r="J114" s="954"/>
      <c r="K114" s="954"/>
      <c r="L114" s="954"/>
      <c r="M114" s="954"/>
      <c r="N114" s="954"/>
      <c r="O114" s="954"/>
      <c r="P114" s="954"/>
      <c r="Q114" s="954"/>
      <c r="R114" s="954"/>
      <c r="S114" s="954"/>
      <c r="T114" s="954"/>
      <c r="U114" s="954"/>
      <c r="V114" s="954"/>
      <c r="W114" s="954"/>
      <c r="X114" s="954"/>
      <c r="Y114" s="954"/>
      <c r="Z114" s="901"/>
      <c r="AA114" s="900"/>
      <c r="AB114" s="901"/>
      <c r="AC114" s="901"/>
      <c r="AD114" s="903"/>
      <c r="AE114" s="903"/>
      <c r="AF114" s="903"/>
      <c r="AG114" s="903"/>
    </row>
    <row r="115" spans="1:33">
      <c r="A115" s="951"/>
      <c r="B115" s="954"/>
      <c r="C115" s="954"/>
      <c r="D115" s="954"/>
      <c r="E115" s="954"/>
      <c r="F115" s="954"/>
      <c r="G115" s="954"/>
      <c r="H115" s="954"/>
      <c r="I115" s="954"/>
      <c r="J115" s="954"/>
      <c r="K115" s="954"/>
      <c r="L115" s="954"/>
      <c r="M115" s="954"/>
      <c r="N115" s="954"/>
      <c r="O115" s="954"/>
      <c r="P115" s="954"/>
      <c r="Q115" s="954"/>
      <c r="R115" s="954"/>
      <c r="S115" s="954"/>
      <c r="T115" s="954"/>
      <c r="U115" s="954"/>
      <c r="V115" s="954"/>
      <c r="W115" s="954"/>
      <c r="X115" s="954"/>
      <c r="Y115" s="954"/>
      <c r="Z115" s="901"/>
      <c r="AA115" s="900"/>
      <c r="AB115" s="901"/>
      <c r="AC115" s="901"/>
      <c r="AD115" s="903"/>
      <c r="AE115" s="903"/>
      <c r="AF115" s="903"/>
      <c r="AG115" s="903"/>
    </row>
    <row r="116" spans="1:33">
      <c r="A116" s="951"/>
      <c r="B116" s="954"/>
      <c r="C116" s="954"/>
      <c r="D116" s="954"/>
      <c r="E116" s="954"/>
      <c r="F116" s="954"/>
      <c r="G116" s="954"/>
      <c r="H116" s="954"/>
      <c r="I116" s="954"/>
      <c r="J116" s="954"/>
      <c r="K116" s="954"/>
      <c r="L116" s="954"/>
      <c r="M116" s="954"/>
      <c r="N116" s="954"/>
      <c r="O116" s="954"/>
      <c r="P116" s="954"/>
      <c r="Q116" s="954"/>
      <c r="R116" s="954"/>
      <c r="S116" s="954"/>
      <c r="T116" s="954"/>
      <c r="U116" s="954"/>
      <c r="V116" s="954"/>
      <c r="W116" s="954"/>
      <c r="X116" s="954"/>
      <c r="Y116" s="954"/>
      <c r="Z116" s="901"/>
      <c r="AA116" s="900"/>
      <c r="AB116" s="901"/>
      <c r="AC116" s="901"/>
      <c r="AD116" s="903"/>
      <c r="AE116" s="903"/>
      <c r="AF116" s="903"/>
      <c r="AG116" s="903"/>
    </row>
  </sheetData>
  <mergeCells count="23">
    <mergeCell ref="J8:M8"/>
    <mergeCell ref="N8:Q8"/>
    <mergeCell ref="A94:Q94"/>
    <mergeCell ref="T9:U9"/>
    <mergeCell ref="V9:W9"/>
    <mergeCell ref="R8:U8"/>
    <mergeCell ref="V8:Y8"/>
    <mergeCell ref="AB9:AC9"/>
    <mergeCell ref="A93:Q93"/>
    <mergeCell ref="Z8:AC8"/>
    <mergeCell ref="B9:C9"/>
    <mergeCell ref="D9:E9"/>
    <mergeCell ref="F9:G9"/>
    <mergeCell ref="H9:I9"/>
    <mergeCell ref="J9:K9"/>
    <mergeCell ref="L9:M9"/>
    <mergeCell ref="N9:O9"/>
    <mergeCell ref="P9:Q9"/>
    <mergeCell ref="R9:S9"/>
    <mergeCell ref="B8:E8"/>
    <mergeCell ref="F8:I8"/>
    <mergeCell ref="X9:Y9"/>
    <mergeCell ref="Z9:AA9"/>
  </mergeCells>
  <conditionalFormatting sqref="V12:V88 X12:X88 AB12:AB88 R12:R88 T12:T88 Z12:Z88">
    <cfRule type="expression" dxfId="5" priority="2" stopIfTrue="1">
      <formula>ABS(R12/S12)&gt;1.96</formula>
    </cfRule>
  </conditionalFormatting>
  <conditionalFormatting sqref="Z89:Z91 T89:T91 R89:R91 AB89:AB91 X89:X91 V89:V91">
    <cfRule type="expression" dxfId="4" priority="1" stopIfTrue="1">
      <formula>ABS(R89/S89)&gt;1.96</formula>
    </cfRule>
  </conditionalFormatting>
  <hyperlinks>
    <hyperlink ref="A1" r:id="rId1" display="http://dx.doi.org/10.1787/9789264266490-en"/>
    <hyperlink ref="A4" r:id="rId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B82"/>
  <sheetViews>
    <sheetView workbookViewId="0"/>
  </sheetViews>
  <sheetFormatPr defaultColWidth="9.140625" defaultRowHeight="12.75"/>
  <cols>
    <col min="1" max="1" width="30" style="558" customWidth="1"/>
    <col min="2" max="2" width="3.7109375" style="558" customWidth="1"/>
    <col min="3" max="3" width="8.140625" style="558" customWidth="1"/>
    <col min="4" max="4" width="6" style="558" bestFit="1" customWidth="1"/>
    <col min="5" max="5" width="3.7109375" style="558" bestFit="1" customWidth="1"/>
    <col min="6" max="6" width="5.7109375" style="558" bestFit="1" customWidth="1"/>
    <col min="7" max="7" width="3.7109375" style="558" bestFit="1" customWidth="1"/>
    <col min="8" max="8" width="5.7109375" style="558" customWidth="1"/>
    <col min="9" max="9" width="3.7109375" style="558" bestFit="1" customWidth="1"/>
    <col min="10" max="10" width="5.5703125" style="558" customWidth="1"/>
    <col min="11" max="11" width="3.7109375" style="558" bestFit="1" customWidth="1"/>
    <col min="12" max="12" width="5.7109375" style="558" bestFit="1" customWidth="1"/>
    <col min="13" max="13" width="3.28515625" style="558" bestFit="1" customWidth="1"/>
    <col min="14" max="14" width="6.140625" style="558" customWidth="1"/>
    <col min="15" max="15" width="3.28515625" style="558" bestFit="1" customWidth="1"/>
    <col min="16" max="16" width="6.5703125" style="558" bestFit="1" customWidth="1"/>
    <col min="17" max="17" width="3.28515625" style="558" bestFit="1" customWidth="1"/>
    <col min="18" max="18" width="6.5703125" style="558" bestFit="1" customWidth="1"/>
    <col min="19" max="19" width="3.28515625" style="558" bestFit="1" customWidth="1"/>
    <col min="20" max="20" width="5.85546875" style="558" customWidth="1"/>
    <col min="21" max="21" width="3.7109375" style="558" bestFit="1" customWidth="1"/>
    <col min="22" max="22" width="5.85546875" style="558" bestFit="1" customWidth="1"/>
    <col min="23" max="23" width="3.28515625" style="558" bestFit="1" customWidth="1"/>
    <col min="24" max="24" width="6" style="558" customWidth="1"/>
    <col min="25" max="25" width="3.28515625" style="558" bestFit="1" customWidth="1"/>
    <col min="26" max="26" width="6.140625" style="558" customWidth="1"/>
    <col min="27" max="27" width="3.28515625" style="558" bestFit="1" customWidth="1"/>
    <col min="28" max="16384" width="9.140625" style="558"/>
  </cols>
  <sheetData>
    <row r="1" spans="1:28" s="483" customFormat="1">
      <c r="A1" s="150" t="s">
        <v>964</v>
      </c>
    </row>
    <row r="2" spans="1:28" s="483" customFormat="1">
      <c r="A2" s="483" t="s">
        <v>985</v>
      </c>
      <c r="B2" s="483" t="s">
        <v>1235</v>
      </c>
    </row>
    <row r="3" spans="1:28" s="483" customFormat="1">
      <c r="A3" s="483" t="s">
        <v>967</v>
      </c>
    </row>
    <row r="4" spans="1:28" s="483" customFormat="1">
      <c r="A4" s="150" t="s">
        <v>392</v>
      </c>
    </row>
    <row r="5" spans="1:28" s="483" customFormat="1"/>
    <row r="6" spans="1:28">
      <c r="A6" s="573" t="s">
        <v>1236</v>
      </c>
      <c r="B6" s="573"/>
      <c r="C6" s="573"/>
    </row>
    <row r="7" spans="1:28">
      <c r="A7" s="573" t="s">
        <v>1237</v>
      </c>
      <c r="B7" s="573"/>
      <c r="C7" s="573"/>
    </row>
    <row r="8" spans="1:28" ht="27.75" customHeight="1">
      <c r="A8" s="1348" t="s">
        <v>1238</v>
      </c>
      <c r="B8" s="1349"/>
      <c r="C8" s="1349"/>
      <c r="D8" s="1349"/>
      <c r="E8" s="1349"/>
      <c r="F8" s="1349"/>
      <c r="G8" s="1349"/>
      <c r="H8" s="1349"/>
      <c r="I8" s="1349"/>
      <c r="J8" s="1349"/>
      <c r="K8" s="1349"/>
      <c r="L8" s="1349"/>
      <c r="M8" s="1349"/>
      <c r="N8" s="1349"/>
      <c r="O8" s="1349"/>
      <c r="P8" s="1349"/>
      <c r="Q8" s="1349"/>
      <c r="R8" s="1349"/>
      <c r="S8" s="1349"/>
      <c r="T8" s="1349"/>
      <c r="U8" s="1349"/>
      <c r="V8" s="1349"/>
      <c r="W8" s="1349"/>
      <c r="X8" s="1349"/>
      <c r="Y8" s="1349"/>
      <c r="Z8" s="1349"/>
      <c r="AA8" s="1349"/>
    </row>
    <row r="9" spans="1:28">
      <c r="A9" s="574"/>
      <c r="B9" s="574"/>
      <c r="C9" s="575"/>
      <c r="D9" s="576"/>
      <c r="E9" s="575"/>
      <c r="F9" s="576"/>
      <c r="G9" s="575"/>
      <c r="H9" s="576"/>
      <c r="I9" s="575"/>
      <c r="J9" s="576"/>
      <c r="K9" s="575"/>
      <c r="L9" s="576"/>
      <c r="M9" s="575"/>
      <c r="N9" s="576"/>
      <c r="O9" s="575"/>
      <c r="P9" s="576"/>
      <c r="Q9" s="575"/>
      <c r="R9" s="576"/>
      <c r="S9" s="575"/>
      <c r="T9" s="576"/>
      <c r="U9" s="575"/>
      <c r="V9" s="576"/>
      <c r="W9" s="575"/>
      <c r="X9" s="576"/>
      <c r="Y9" s="575"/>
      <c r="Z9" s="576"/>
      <c r="AA9" s="575"/>
      <c r="AB9" s="576"/>
    </row>
    <row r="10" spans="1:28" ht="12.75" customHeight="1">
      <c r="A10" s="1350"/>
      <c r="B10" s="1351" t="s">
        <v>991</v>
      </c>
      <c r="C10" s="1352" t="s">
        <v>1239</v>
      </c>
      <c r="D10" s="1353" t="s">
        <v>1240</v>
      </c>
      <c r="E10" s="1354"/>
      <c r="F10" s="1354"/>
      <c r="G10" s="1354"/>
      <c r="H10" s="1354"/>
      <c r="I10" s="1354"/>
      <c r="J10" s="1354"/>
      <c r="K10" s="1354"/>
      <c r="L10" s="1354"/>
      <c r="M10" s="1354"/>
      <c r="N10" s="1354"/>
      <c r="O10" s="1354"/>
      <c r="P10" s="1354"/>
      <c r="Q10" s="1354"/>
      <c r="R10" s="1354"/>
      <c r="S10" s="1354"/>
      <c r="T10" s="1355" t="s">
        <v>1241</v>
      </c>
      <c r="U10" s="1356"/>
      <c r="V10" s="1356"/>
      <c r="W10" s="1356"/>
      <c r="X10" s="1356"/>
      <c r="Y10" s="1356"/>
      <c r="Z10" s="1356"/>
      <c r="AA10" s="1357"/>
    </row>
    <row r="11" spans="1:28" ht="46.5" customHeight="1">
      <c r="A11" s="1350"/>
      <c r="B11" s="1351"/>
      <c r="C11" s="1352"/>
      <c r="D11" s="1352" t="s">
        <v>1242</v>
      </c>
      <c r="E11" s="1358"/>
      <c r="F11" s="1358"/>
      <c r="G11" s="1358"/>
      <c r="H11" s="1358"/>
      <c r="I11" s="1358"/>
      <c r="J11" s="1358"/>
      <c r="K11" s="1359"/>
      <c r="L11" s="1352" t="s">
        <v>1243</v>
      </c>
      <c r="M11" s="1358"/>
      <c r="N11" s="1358"/>
      <c r="O11" s="1358"/>
      <c r="P11" s="1358"/>
      <c r="Q11" s="1358"/>
      <c r="R11" s="1358"/>
      <c r="S11" s="1359"/>
      <c r="T11" s="1352" t="s">
        <v>1243</v>
      </c>
      <c r="U11" s="1358"/>
      <c r="V11" s="1358"/>
      <c r="W11" s="1358"/>
      <c r="X11" s="1358"/>
      <c r="Y11" s="1358"/>
      <c r="Z11" s="1358"/>
      <c r="AA11" s="1359"/>
    </row>
    <row r="12" spans="1:28" ht="48.75" customHeight="1">
      <c r="A12" s="1350"/>
      <c r="B12" s="1351"/>
      <c r="C12" s="1352"/>
      <c r="D12" s="1360" t="s">
        <v>992</v>
      </c>
      <c r="E12" s="1361"/>
      <c r="F12" s="1360" t="s">
        <v>993</v>
      </c>
      <c r="G12" s="1361"/>
      <c r="H12" s="1360" t="s">
        <v>994</v>
      </c>
      <c r="I12" s="1361"/>
      <c r="J12" s="1362" t="s">
        <v>995</v>
      </c>
      <c r="K12" s="1361"/>
      <c r="L12" s="1363" t="s">
        <v>992</v>
      </c>
      <c r="M12" s="1364"/>
      <c r="N12" s="1363" t="s">
        <v>993</v>
      </c>
      <c r="O12" s="1364"/>
      <c r="P12" s="1365" t="s">
        <v>994</v>
      </c>
      <c r="Q12" s="1366"/>
      <c r="R12" s="1363" t="s">
        <v>995</v>
      </c>
      <c r="S12" s="1364"/>
      <c r="T12" s="1363" t="s">
        <v>992</v>
      </c>
      <c r="U12" s="1364"/>
      <c r="V12" s="1363" t="s">
        <v>993</v>
      </c>
      <c r="W12" s="1364"/>
      <c r="X12" s="1363" t="s">
        <v>994</v>
      </c>
      <c r="Y12" s="1364"/>
      <c r="Z12" s="1363" t="s">
        <v>995</v>
      </c>
      <c r="AA12" s="1364"/>
    </row>
    <row r="13" spans="1:28">
      <c r="A13" s="1350"/>
      <c r="B13" s="1351"/>
      <c r="C13" s="792">
        <v>1</v>
      </c>
      <c r="D13" s="1371">
        <v>2</v>
      </c>
      <c r="E13" s="1372">
        <v>0</v>
      </c>
      <c r="F13" s="1371">
        <v>3</v>
      </c>
      <c r="G13" s="1372">
        <v>0</v>
      </c>
      <c r="H13" s="1371">
        <v>4</v>
      </c>
      <c r="I13" s="1372">
        <v>0</v>
      </c>
      <c r="J13" s="1373">
        <v>5</v>
      </c>
      <c r="K13" s="1372">
        <v>0</v>
      </c>
      <c r="L13" s="1367">
        <v>6</v>
      </c>
      <c r="M13" s="1364"/>
      <c r="N13" s="1368">
        <v>7</v>
      </c>
      <c r="O13" s="1364"/>
      <c r="P13" s="1370">
        <v>8</v>
      </c>
      <c r="Q13" s="1366"/>
      <c r="R13" s="1368">
        <v>9</v>
      </c>
      <c r="S13" s="1364"/>
      <c r="T13" s="1367">
        <v>10</v>
      </c>
      <c r="U13" s="1364"/>
      <c r="V13" s="1368">
        <v>11</v>
      </c>
      <c r="W13" s="1364"/>
      <c r="X13" s="1367">
        <v>12</v>
      </c>
      <c r="Y13" s="1364"/>
      <c r="Z13" s="1368">
        <v>13</v>
      </c>
      <c r="AA13" s="1364"/>
    </row>
    <row r="14" spans="1:28">
      <c r="A14" s="793" t="s">
        <v>5</v>
      </c>
      <c r="B14" s="794"/>
      <c r="C14" s="795"/>
      <c r="D14" s="796"/>
      <c r="E14" s="797"/>
      <c r="F14" s="796"/>
      <c r="G14" s="797"/>
      <c r="H14" s="796"/>
      <c r="I14" s="797"/>
      <c r="J14" s="798"/>
      <c r="K14" s="797"/>
      <c r="L14" s="796"/>
      <c r="M14" s="797"/>
      <c r="N14" s="796"/>
      <c r="O14" s="797"/>
      <c r="P14" s="837"/>
      <c r="Q14" s="838"/>
      <c r="R14" s="798"/>
      <c r="S14" s="797"/>
      <c r="T14" s="798"/>
      <c r="U14" s="797"/>
      <c r="V14" s="798"/>
      <c r="W14" s="797"/>
      <c r="X14" s="798"/>
      <c r="Y14" s="797"/>
      <c r="Z14" s="798"/>
      <c r="AA14" s="797"/>
    </row>
    <row r="15" spans="1:28">
      <c r="A15" s="799" t="s">
        <v>996</v>
      </c>
      <c r="B15" s="800"/>
      <c r="C15" s="801"/>
      <c r="D15" s="802"/>
      <c r="E15" s="803"/>
      <c r="F15" s="804"/>
      <c r="G15" s="803"/>
      <c r="H15" s="804"/>
      <c r="I15" s="803"/>
      <c r="J15" s="805"/>
      <c r="K15" s="803"/>
      <c r="L15" s="804"/>
      <c r="M15" s="803"/>
      <c r="N15" s="804"/>
      <c r="O15" s="803"/>
      <c r="P15" s="839"/>
      <c r="Q15" s="840"/>
      <c r="R15" s="805"/>
      <c r="S15" s="803"/>
      <c r="T15" s="805"/>
      <c r="U15" s="803"/>
      <c r="V15" s="805"/>
      <c r="W15" s="803"/>
      <c r="X15" s="805"/>
      <c r="Y15" s="803"/>
      <c r="Z15" s="805"/>
      <c r="AA15" s="803"/>
    </row>
    <row r="16" spans="1:28">
      <c r="A16" s="806" t="s">
        <v>39</v>
      </c>
      <c r="B16" s="577" t="s">
        <v>40</v>
      </c>
      <c r="C16" s="807">
        <v>2016</v>
      </c>
      <c r="D16" s="808" t="s">
        <v>40</v>
      </c>
      <c r="E16" s="578" t="s">
        <v>74</v>
      </c>
      <c r="F16" s="809" t="s">
        <v>40</v>
      </c>
      <c r="G16" s="578" t="s">
        <v>74</v>
      </c>
      <c r="H16" s="809" t="s">
        <v>40</v>
      </c>
      <c r="I16" s="578" t="s">
        <v>74</v>
      </c>
      <c r="J16" s="809" t="s">
        <v>40</v>
      </c>
      <c r="K16" s="578" t="s">
        <v>74</v>
      </c>
      <c r="L16" s="809">
        <v>0.92210973163508081</v>
      </c>
      <c r="M16" s="578" t="s">
        <v>40</v>
      </c>
      <c r="N16" s="809">
        <v>0.92649160549604859</v>
      </c>
      <c r="O16" s="578" t="s">
        <v>40</v>
      </c>
      <c r="P16" s="841">
        <v>0.93322271242867127</v>
      </c>
      <c r="Q16" s="842" t="s">
        <v>40</v>
      </c>
      <c r="R16" s="809">
        <v>0.93322271242867127</v>
      </c>
      <c r="S16" s="578" t="s">
        <v>40</v>
      </c>
      <c r="T16" s="809">
        <v>1.3622821738427806</v>
      </c>
      <c r="U16" s="578" t="s">
        <v>40</v>
      </c>
      <c r="V16" s="809">
        <v>1.4224980426113378</v>
      </c>
      <c r="W16" s="578" t="s">
        <v>40</v>
      </c>
      <c r="X16" s="809">
        <v>1.6764473875794887</v>
      </c>
      <c r="Y16" s="578" t="s">
        <v>40</v>
      </c>
      <c r="Z16" s="809">
        <v>1.5880223880995035</v>
      </c>
      <c r="AA16" s="578" t="s">
        <v>40</v>
      </c>
    </row>
    <row r="17" spans="1:27">
      <c r="A17" s="806" t="s">
        <v>31</v>
      </c>
      <c r="B17" s="577" t="s">
        <v>40</v>
      </c>
      <c r="C17" s="807">
        <v>2016</v>
      </c>
      <c r="D17" s="808" t="s">
        <v>40</v>
      </c>
      <c r="E17" s="578" t="s">
        <v>74</v>
      </c>
      <c r="F17" s="809" t="s">
        <v>40</v>
      </c>
      <c r="G17" s="578" t="s">
        <v>74</v>
      </c>
      <c r="H17" s="809" t="s">
        <v>40</v>
      </c>
      <c r="I17" s="578" t="s">
        <v>74</v>
      </c>
      <c r="J17" s="809" t="s">
        <v>40</v>
      </c>
      <c r="K17" s="578" t="s">
        <v>74</v>
      </c>
      <c r="L17" s="809" t="s">
        <v>40</v>
      </c>
      <c r="M17" s="578" t="s">
        <v>74</v>
      </c>
      <c r="N17" s="809">
        <v>0.76490731497296161</v>
      </c>
      <c r="O17" s="578" t="s">
        <v>40</v>
      </c>
      <c r="P17" s="841">
        <v>0.89505090316235258</v>
      </c>
      <c r="Q17" s="842" t="s">
        <v>40</v>
      </c>
      <c r="R17" s="809">
        <v>0.97049252976234668</v>
      </c>
      <c r="S17" s="578" t="s">
        <v>40</v>
      </c>
      <c r="T17" s="809" t="s">
        <v>40</v>
      </c>
      <c r="U17" s="578" t="s">
        <v>74</v>
      </c>
      <c r="V17" s="809">
        <v>1.0593275426281363</v>
      </c>
      <c r="W17" s="578" t="s">
        <v>40</v>
      </c>
      <c r="X17" s="809">
        <v>1.1798218107340102</v>
      </c>
      <c r="Y17" s="578" t="s">
        <v>40</v>
      </c>
      <c r="Z17" s="809">
        <v>1.4160976824740663</v>
      </c>
      <c r="AA17" s="578" t="s">
        <v>40</v>
      </c>
    </row>
    <row r="18" spans="1:27">
      <c r="A18" s="800" t="s">
        <v>41</v>
      </c>
      <c r="B18" s="579" t="s">
        <v>40</v>
      </c>
      <c r="C18" s="810">
        <v>2015</v>
      </c>
      <c r="D18" s="811" t="s">
        <v>40</v>
      </c>
      <c r="E18" s="580" t="s">
        <v>74</v>
      </c>
      <c r="F18" s="812" t="s">
        <v>40</v>
      </c>
      <c r="G18" s="580" t="s">
        <v>74</v>
      </c>
      <c r="H18" s="812" t="s">
        <v>40</v>
      </c>
      <c r="I18" s="580" t="s">
        <v>74</v>
      </c>
      <c r="J18" s="812" t="s">
        <v>40</v>
      </c>
      <c r="K18" s="580" t="s">
        <v>74</v>
      </c>
      <c r="L18" s="812" t="s">
        <v>40</v>
      </c>
      <c r="M18" s="580" t="s">
        <v>74</v>
      </c>
      <c r="N18" s="812" t="s">
        <v>40</v>
      </c>
      <c r="O18" s="580" t="s">
        <v>74</v>
      </c>
      <c r="P18" s="841" t="s">
        <v>40</v>
      </c>
      <c r="Q18" s="842" t="s">
        <v>74</v>
      </c>
      <c r="R18" s="812" t="s">
        <v>40</v>
      </c>
      <c r="S18" s="580" t="s">
        <v>74</v>
      </c>
      <c r="T18" s="812" t="s">
        <v>40</v>
      </c>
      <c r="U18" s="580" t="s">
        <v>74</v>
      </c>
      <c r="V18" s="812" t="s">
        <v>40</v>
      </c>
      <c r="W18" s="580" t="s">
        <v>74</v>
      </c>
      <c r="X18" s="812" t="s">
        <v>40</v>
      </c>
      <c r="Y18" s="580" t="s">
        <v>74</v>
      </c>
      <c r="Z18" s="812" t="s">
        <v>40</v>
      </c>
      <c r="AA18" s="580" t="s">
        <v>74</v>
      </c>
    </row>
    <row r="19" spans="1:27">
      <c r="A19" s="800" t="s">
        <v>56</v>
      </c>
      <c r="B19" s="579" t="s">
        <v>40</v>
      </c>
      <c r="C19" s="810">
        <v>2015</v>
      </c>
      <c r="D19" s="811">
        <v>0.72564762779353442</v>
      </c>
      <c r="E19" s="580" t="s">
        <v>40</v>
      </c>
      <c r="F19" s="812">
        <v>0.69419543346172741</v>
      </c>
      <c r="G19" s="580" t="s">
        <v>40</v>
      </c>
      <c r="H19" s="812">
        <v>0.70696794940142016</v>
      </c>
      <c r="I19" s="580" t="s">
        <v>40</v>
      </c>
      <c r="J19" s="812">
        <v>0.76331239348606372</v>
      </c>
      <c r="K19" s="580" t="s">
        <v>40</v>
      </c>
      <c r="L19" s="812">
        <v>0.84066585816598105</v>
      </c>
      <c r="M19" s="580" t="s">
        <v>40</v>
      </c>
      <c r="N19" s="812">
        <v>0.80498542644917148</v>
      </c>
      <c r="O19" s="580" t="s">
        <v>40</v>
      </c>
      <c r="P19" s="841">
        <v>0.81918768685985544</v>
      </c>
      <c r="Q19" s="842" t="s">
        <v>40</v>
      </c>
      <c r="R19" s="812">
        <v>0.88688561269130939</v>
      </c>
      <c r="S19" s="580" t="s">
        <v>40</v>
      </c>
      <c r="T19" s="812">
        <v>1.1701052217401195</v>
      </c>
      <c r="U19" s="580" t="s">
        <v>40</v>
      </c>
      <c r="V19" s="812">
        <v>1.160862185169321</v>
      </c>
      <c r="W19" s="580" t="s">
        <v>40</v>
      </c>
      <c r="X19" s="812">
        <v>1.1810006799481696</v>
      </c>
      <c r="Y19" s="580" t="s">
        <v>40</v>
      </c>
      <c r="Z19" s="812">
        <v>1.3002479065134356</v>
      </c>
      <c r="AA19" s="580" t="s">
        <v>40</v>
      </c>
    </row>
    <row r="20" spans="1:27">
      <c r="A20" s="806" t="s">
        <v>17</v>
      </c>
      <c r="B20" s="577" t="s">
        <v>40</v>
      </c>
      <c r="C20" s="807">
        <v>2015</v>
      </c>
      <c r="D20" s="808">
        <v>0.74664659716066784</v>
      </c>
      <c r="E20" s="578" t="s">
        <v>40</v>
      </c>
      <c r="F20" s="809">
        <v>0.60270947440753631</v>
      </c>
      <c r="G20" s="578" t="s">
        <v>40</v>
      </c>
      <c r="H20" s="809">
        <v>0.59889941535863001</v>
      </c>
      <c r="I20" s="578" t="s">
        <v>40</v>
      </c>
      <c r="J20" s="809">
        <v>0.61182082274862315</v>
      </c>
      <c r="K20" s="578" t="s">
        <v>40</v>
      </c>
      <c r="L20" s="809">
        <v>0.51617204747316803</v>
      </c>
      <c r="M20" s="578" t="s">
        <v>40</v>
      </c>
      <c r="N20" s="809">
        <v>0.61380495025394566</v>
      </c>
      <c r="O20" s="578" t="s">
        <v>40</v>
      </c>
      <c r="P20" s="841">
        <v>0.61142627722411536</v>
      </c>
      <c r="Q20" s="842" t="s">
        <v>40</v>
      </c>
      <c r="R20" s="809">
        <v>0.63494473612807634</v>
      </c>
      <c r="S20" s="578" t="s">
        <v>40</v>
      </c>
      <c r="T20" s="809">
        <v>0.73932019328664345</v>
      </c>
      <c r="U20" s="578" t="s">
        <v>40</v>
      </c>
      <c r="V20" s="809">
        <v>0.96659971857298199</v>
      </c>
      <c r="W20" s="578" t="s">
        <v>40</v>
      </c>
      <c r="X20" s="809">
        <v>0.96659971857298199</v>
      </c>
      <c r="Y20" s="578" t="s">
        <v>40</v>
      </c>
      <c r="Z20" s="809">
        <v>1.0487980737992972</v>
      </c>
      <c r="AA20" s="578" t="s">
        <v>40</v>
      </c>
    </row>
    <row r="21" spans="1:27">
      <c r="A21" s="806" t="s">
        <v>18</v>
      </c>
      <c r="B21" s="577" t="s">
        <v>40</v>
      </c>
      <c r="C21" s="807">
        <v>2016</v>
      </c>
      <c r="D21" s="808" t="s">
        <v>40</v>
      </c>
      <c r="E21" s="578" t="s">
        <v>74</v>
      </c>
      <c r="F21" s="809" t="s">
        <v>40</v>
      </c>
      <c r="G21" s="578" t="s">
        <v>74</v>
      </c>
      <c r="H21" s="809" t="s">
        <v>40</v>
      </c>
      <c r="I21" s="578" t="s">
        <v>74</v>
      </c>
      <c r="J21" s="809">
        <v>0.79438891017863889</v>
      </c>
      <c r="K21" s="578" t="s">
        <v>40</v>
      </c>
      <c r="L21" s="809">
        <v>0.68391170182457151</v>
      </c>
      <c r="M21" s="578" t="s">
        <v>40</v>
      </c>
      <c r="N21" s="809">
        <v>0.81750004546320387</v>
      </c>
      <c r="O21" s="578" t="s">
        <v>40</v>
      </c>
      <c r="P21" s="841">
        <v>0.82645124516827162</v>
      </c>
      <c r="Q21" s="842" t="s">
        <v>40</v>
      </c>
      <c r="R21" s="809">
        <v>0.94547850527272126</v>
      </c>
      <c r="S21" s="578" t="s">
        <v>40</v>
      </c>
      <c r="T21" s="809">
        <v>0.76111465122007615</v>
      </c>
      <c r="U21" s="578" t="s">
        <v>40</v>
      </c>
      <c r="V21" s="809">
        <v>1.1484721699982163</v>
      </c>
      <c r="W21" s="578" t="s">
        <v>40</v>
      </c>
      <c r="X21" s="809">
        <v>1.1484721699982163</v>
      </c>
      <c r="Y21" s="578" t="s">
        <v>40</v>
      </c>
      <c r="Z21" s="809">
        <v>1.5143379923779789</v>
      </c>
      <c r="AA21" s="578" t="s">
        <v>40</v>
      </c>
    </row>
    <row r="22" spans="1:27">
      <c r="A22" s="800" t="s">
        <v>20</v>
      </c>
      <c r="B22" s="579" t="s">
        <v>40</v>
      </c>
      <c r="C22" s="810">
        <v>2016</v>
      </c>
      <c r="D22" s="811">
        <v>0.66983016784474181</v>
      </c>
      <c r="E22" s="580" t="s">
        <v>40</v>
      </c>
      <c r="F22" s="812">
        <v>0.87726336527972892</v>
      </c>
      <c r="G22" s="580" t="s">
        <v>40</v>
      </c>
      <c r="H22" s="812">
        <v>0.86052863166244953</v>
      </c>
      <c r="I22" s="580" t="s">
        <v>40</v>
      </c>
      <c r="J22" s="812">
        <v>0.85050029367594338</v>
      </c>
      <c r="K22" s="580" t="s">
        <v>40</v>
      </c>
      <c r="L22" s="812">
        <v>0.61504300691107039</v>
      </c>
      <c r="M22" s="580" t="s">
        <v>40</v>
      </c>
      <c r="N22" s="812">
        <v>0.91449711302423675</v>
      </c>
      <c r="O22" s="580" t="s">
        <v>40</v>
      </c>
      <c r="P22" s="841">
        <v>0.91449711302423675</v>
      </c>
      <c r="Q22" s="842" t="s">
        <v>40</v>
      </c>
      <c r="R22" s="812">
        <v>0.91449711302423675</v>
      </c>
      <c r="S22" s="580" t="s">
        <v>40</v>
      </c>
      <c r="T22" s="812">
        <v>0.93671446919726831</v>
      </c>
      <c r="U22" s="580" t="s">
        <v>40</v>
      </c>
      <c r="V22" s="812">
        <v>1.1408324273518065</v>
      </c>
      <c r="W22" s="580" t="s">
        <v>40</v>
      </c>
      <c r="X22" s="812">
        <v>1.1408324273518065</v>
      </c>
      <c r="Y22" s="580" t="s">
        <v>40</v>
      </c>
      <c r="Z22" s="812">
        <v>1.1408324273518065</v>
      </c>
      <c r="AA22" s="580" t="s">
        <v>40</v>
      </c>
    </row>
    <row r="23" spans="1:27">
      <c r="A23" s="800" t="s">
        <v>36</v>
      </c>
      <c r="B23" s="579" t="s">
        <v>40</v>
      </c>
      <c r="C23" s="810">
        <v>2015</v>
      </c>
      <c r="D23" s="811">
        <v>0.72934463911584735</v>
      </c>
      <c r="E23" s="580" t="s">
        <v>40</v>
      </c>
      <c r="F23" s="812">
        <v>0.77062411875364822</v>
      </c>
      <c r="G23" s="580" t="s">
        <v>40</v>
      </c>
      <c r="H23" s="812">
        <v>0.84490297567238515</v>
      </c>
      <c r="I23" s="580" t="s">
        <v>40</v>
      </c>
      <c r="J23" s="812">
        <v>0.93560394970779637</v>
      </c>
      <c r="K23" s="580" t="s">
        <v>40</v>
      </c>
      <c r="L23" s="812">
        <v>0.66155292478623295</v>
      </c>
      <c r="M23" s="580" t="s">
        <v>40</v>
      </c>
      <c r="N23" s="812">
        <v>0.8948020651174492</v>
      </c>
      <c r="O23" s="580" t="s">
        <v>40</v>
      </c>
      <c r="P23" s="841">
        <v>0.98610509890851117</v>
      </c>
      <c r="Q23" s="842" t="s">
        <v>40</v>
      </c>
      <c r="R23" s="812">
        <v>1.1118842229270081</v>
      </c>
      <c r="S23" s="580" t="s">
        <v>40</v>
      </c>
      <c r="T23" s="812">
        <v>0.82000956222663046</v>
      </c>
      <c r="U23" s="580" t="s">
        <v>40</v>
      </c>
      <c r="V23" s="812">
        <v>1.2443322272356887</v>
      </c>
      <c r="W23" s="580" t="s">
        <v>40</v>
      </c>
      <c r="X23" s="812">
        <v>1.4154193197711313</v>
      </c>
      <c r="Y23" s="580" t="s">
        <v>40</v>
      </c>
      <c r="Z23" s="812">
        <v>1.4995078376119033</v>
      </c>
      <c r="AA23" s="580" t="s">
        <v>40</v>
      </c>
    </row>
    <row r="24" spans="1:27">
      <c r="A24" s="806" t="s">
        <v>22</v>
      </c>
      <c r="B24" s="577" t="s">
        <v>40</v>
      </c>
      <c r="C24" s="807">
        <v>2014</v>
      </c>
      <c r="D24" s="808">
        <v>0.81710924163359155</v>
      </c>
      <c r="E24" s="578" t="s">
        <v>40</v>
      </c>
      <c r="F24" s="809">
        <v>0.79669058286412453</v>
      </c>
      <c r="G24" s="578" t="s">
        <v>40</v>
      </c>
      <c r="H24" s="809">
        <v>0.87524848496118157</v>
      </c>
      <c r="I24" s="578" t="s">
        <v>40</v>
      </c>
      <c r="J24" s="809">
        <v>0.98567405127402563</v>
      </c>
      <c r="K24" s="578" t="s">
        <v>40</v>
      </c>
      <c r="L24" s="809">
        <v>0.77772006853087861</v>
      </c>
      <c r="M24" s="578" t="s">
        <v>40</v>
      </c>
      <c r="N24" s="809">
        <v>0.75828570175545129</v>
      </c>
      <c r="O24" s="578" t="s">
        <v>40</v>
      </c>
      <c r="P24" s="841">
        <v>0.88463211229664829</v>
      </c>
      <c r="Q24" s="842" t="s">
        <v>40</v>
      </c>
      <c r="R24" s="809">
        <v>0.9962415622498435</v>
      </c>
      <c r="S24" s="578" t="s">
        <v>40</v>
      </c>
      <c r="T24" s="809">
        <v>0.80795386423720117</v>
      </c>
      <c r="U24" s="578" t="s">
        <v>40</v>
      </c>
      <c r="V24" s="809">
        <v>0.80795386423720117</v>
      </c>
      <c r="W24" s="578" t="s">
        <v>40</v>
      </c>
      <c r="X24" s="809">
        <v>1.3683958700987275</v>
      </c>
      <c r="Y24" s="578" t="s">
        <v>40</v>
      </c>
      <c r="Z24" s="809">
        <v>1.3683958700987275</v>
      </c>
      <c r="AA24" s="578" t="s">
        <v>40</v>
      </c>
    </row>
    <row r="25" spans="1:27">
      <c r="A25" s="806" t="s">
        <v>19</v>
      </c>
      <c r="B25" s="577" t="s">
        <v>40</v>
      </c>
      <c r="C25" s="807">
        <v>2016</v>
      </c>
      <c r="D25" s="808" t="s">
        <v>40</v>
      </c>
      <c r="E25" s="578" t="s">
        <v>74</v>
      </c>
      <c r="F25" s="809">
        <v>0.83096635716337441</v>
      </c>
      <c r="G25" s="578" t="s">
        <v>40</v>
      </c>
      <c r="H25" s="809">
        <v>0.91791867646539982</v>
      </c>
      <c r="I25" s="578" t="s">
        <v>40</v>
      </c>
      <c r="J25" s="809">
        <v>0.97140763785131257</v>
      </c>
      <c r="K25" s="578" t="s">
        <v>40</v>
      </c>
      <c r="L25" s="809" t="s">
        <v>40</v>
      </c>
      <c r="M25" s="578" t="s">
        <v>74</v>
      </c>
      <c r="N25" s="809">
        <v>0.89826681696976418</v>
      </c>
      <c r="O25" s="578" t="s">
        <v>40</v>
      </c>
      <c r="P25" s="841">
        <v>0.99226145636069751</v>
      </c>
      <c r="Q25" s="842" t="s">
        <v>40</v>
      </c>
      <c r="R25" s="809">
        <v>1.0500825205625735</v>
      </c>
      <c r="S25" s="578" t="s">
        <v>40</v>
      </c>
      <c r="T25" s="809" t="s">
        <v>40</v>
      </c>
      <c r="U25" s="578" t="s">
        <v>74</v>
      </c>
      <c r="V25" s="809" t="s">
        <v>40</v>
      </c>
      <c r="W25" s="578" t="s">
        <v>74</v>
      </c>
      <c r="X25" s="809" t="s">
        <v>40</v>
      </c>
      <c r="Y25" s="578" t="s">
        <v>74</v>
      </c>
      <c r="Z25" s="809" t="s">
        <v>40</v>
      </c>
      <c r="AA25" s="578" t="s">
        <v>74</v>
      </c>
    </row>
    <row r="26" spans="1:27">
      <c r="A26" s="800" t="s">
        <v>42</v>
      </c>
      <c r="B26" s="579" t="s">
        <v>40</v>
      </c>
      <c r="C26" s="810">
        <v>2016</v>
      </c>
      <c r="D26" s="811" t="s">
        <v>40</v>
      </c>
      <c r="E26" s="580" t="s">
        <v>74</v>
      </c>
      <c r="F26" s="812" t="s">
        <v>40</v>
      </c>
      <c r="G26" s="580" t="s">
        <v>74</v>
      </c>
      <c r="H26" s="812" t="s">
        <v>40</v>
      </c>
      <c r="I26" s="580" t="s">
        <v>74</v>
      </c>
      <c r="J26" s="812" t="s">
        <v>40</v>
      </c>
      <c r="K26" s="580" t="s">
        <v>74</v>
      </c>
      <c r="L26" s="812">
        <v>1.0645221242561984</v>
      </c>
      <c r="M26" s="580" t="s">
        <v>40</v>
      </c>
      <c r="N26" s="812">
        <v>1.0645221242561984</v>
      </c>
      <c r="O26" s="580" t="s">
        <v>40</v>
      </c>
      <c r="P26" s="841">
        <v>1.1473679899954954</v>
      </c>
      <c r="Q26" s="842" t="s">
        <v>40</v>
      </c>
      <c r="R26" s="812">
        <v>1.1473679899954954</v>
      </c>
      <c r="S26" s="580" t="s">
        <v>40</v>
      </c>
      <c r="T26" s="812">
        <v>1.4353893598188101</v>
      </c>
      <c r="U26" s="580" t="s">
        <v>40</v>
      </c>
      <c r="V26" s="812">
        <v>1.4353893598188101</v>
      </c>
      <c r="W26" s="580" t="s">
        <v>40</v>
      </c>
      <c r="X26" s="812">
        <v>1.5679654252386939</v>
      </c>
      <c r="Y26" s="580" t="s">
        <v>40</v>
      </c>
      <c r="Z26" s="812">
        <v>1.5679654252386939</v>
      </c>
      <c r="AA26" s="580" t="s">
        <v>40</v>
      </c>
    </row>
    <row r="27" spans="1:27">
      <c r="A27" s="800" t="s">
        <v>28</v>
      </c>
      <c r="B27" s="579" t="s">
        <v>40</v>
      </c>
      <c r="C27" s="810">
        <v>2016</v>
      </c>
      <c r="D27" s="811">
        <v>0.75966402598996885</v>
      </c>
      <c r="E27" s="580" t="s">
        <v>40</v>
      </c>
      <c r="F27" s="812">
        <v>0.74893062602127691</v>
      </c>
      <c r="G27" s="580" t="s">
        <v>40</v>
      </c>
      <c r="H27" s="812">
        <v>0.74893062602127691</v>
      </c>
      <c r="I27" s="580" t="s">
        <v>40</v>
      </c>
      <c r="J27" s="812">
        <v>0.66511272786063547</v>
      </c>
      <c r="K27" s="580" t="s">
        <v>40</v>
      </c>
      <c r="L27" s="812">
        <v>0.66054113364841704</v>
      </c>
      <c r="M27" s="580" t="s">
        <v>40</v>
      </c>
      <c r="N27" s="812">
        <v>0.69811649184755997</v>
      </c>
      <c r="O27" s="580" t="s">
        <v>40</v>
      </c>
      <c r="P27" s="841">
        <v>0.69811649184755997</v>
      </c>
      <c r="Q27" s="842" t="s">
        <v>40</v>
      </c>
      <c r="R27" s="812">
        <v>0.74983564569096417</v>
      </c>
      <c r="S27" s="580" t="s">
        <v>40</v>
      </c>
      <c r="T27" s="812" t="s">
        <v>40</v>
      </c>
      <c r="U27" s="580" t="s">
        <v>74</v>
      </c>
      <c r="V27" s="812" t="s">
        <v>40</v>
      </c>
      <c r="W27" s="580" t="s">
        <v>74</v>
      </c>
      <c r="X27" s="812" t="s">
        <v>40</v>
      </c>
      <c r="Y27" s="580" t="s">
        <v>74</v>
      </c>
      <c r="Z27" s="812" t="s">
        <v>40</v>
      </c>
      <c r="AA27" s="580" t="s">
        <v>74</v>
      </c>
    </row>
    <row r="28" spans="1:27">
      <c r="A28" s="806" t="s">
        <v>43</v>
      </c>
      <c r="B28" s="577" t="s">
        <v>40</v>
      </c>
      <c r="C28" s="807" t="s">
        <v>74</v>
      </c>
      <c r="D28" s="808" t="s">
        <v>40</v>
      </c>
      <c r="E28" s="578" t="s">
        <v>74</v>
      </c>
      <c r="F28" s="809" t="s">
        <v>40</v>
      </c>
      <c r="G28" s="578" t="s">
        <v>74</v>
      </c>
      <c r="H28" s="809" t="s">
        <v>40</v>
      </c>
      <c r="I28" s="578" t="s">
        <v>74</v>
      </c>
      <c r="J28" s="809" t="s">
        <v>40</v>
      </c>
      <c r="K28" s="578" t="s">
        <v>74</v>
      </c>
      <c r="L28" s="809" t="s">
        <v>40</v>
      </c>
      <c r="M28" s="578" t="s">
        <v>74</v>
      </c>
      <c r="N28" s="809" t="s">
        <v>40</v>
      </c>
      <c r="O28" s="578" t="s">
        <v>74</v>
      </c>
      <c r="P28" s="841" t="s">
        <v>40</v>
      </c>
      <c r="Q28" s="842" t="s">
        <v>74</v>
      </c>
      <c r="R28" s="809" t="s">
        <v>40</v>
      </c>
      <c r="S28" s="578" t="s">
        <v>74</v>
      </c>
      <c r="T28" s="809" t="s">
        <v>40</v>
      </c>
      <c r="U28" s="578" t="s">
        <v>74</v>
      </c>
      <c r="V28" s="809" t="s">
        <v>40</v>
      </c>
      <c r="W28" s="578" t="s">
        <v>74</v>
      </c>
      <c r="X28" s="809" t="s">
        <v>40</v>
      </c>
      <c r="Y28" s="578" t="s">
        <v>74</v>
      </c>
      <c r="Z28" s="809" t="s">
        <v>40</v>
      </c>
      <c r="AA28" s="578" t="s">
        <v>74</v>
      </c>
    </row>
    <row r="29" spans="1:27">
      <c r="A29" s="806" t="s">
        <v>44</v>
      </c>
      <c r="B29" s="577" t="s">
        <v>40</v>
      </c>
      <c r="C29" s="807" t="s">
        <v>74</v>
      </c>
      <c r="D29" s="808" t="s">
        <v>40</v>
      </c>
      <c r="E29" s="578" t="s">
        <v>74</v>
      </c>
      <c r="F29" s="809" t="s">
        <v>40</v>
      </c>
      <c r="G29" s="578" t="s">
        <v>74</v>
      </c>
      <c r="H29" s="809" t="s">
        <v>40</v>
      </c>
      <c r="I29" s="578" t="s">
        <v>74</v>
      </c>
      <c r="J29" s="809" t="s">
        <v>40</v>
      </c>
      <c r="K29" s="578" t="s">
        <v>74</v>
      </c>
      <c r="L29" s="809" t="s">
        <v>40</v>
      </c>
      <c r="M29" s="578" t="s">
        <v>74</v>
      </c>
      <c r="N29" s="809" t="s">
        <v>40</v>
      </c>
      <c r="O29" s="578" t="s">
        <v>74</v>
      </c>
      <c r="P29" s="841" t="s">
        <v>40</v>
      </c>
      <c r="Q29" s="842" t="s">
        <v>74</v>
      </c>
      <c r="R29" s="809" t="s">
        <v>40</v>
      </c>
      <c r="S29" s="578" t="s">
        <v>74</v>
      </c>
      <c r="T29" s="809" t="s">
        <v>40</v>
      </c>
      <c r="U29" s="578" t="s">
        <v>74</v>
      </c>
      <c r="V29" s="809" t="s">
        <v>40</v>
      </c>
      <c r="W29" s="578" t="s">
        <v>74</v>
      </c>
      <c r="X29" s="809" t="s">
        <v>40</v>
      </c>
      <c r="Y29" s="578" t="s">
        <v>74</v>
      </c>
      <c r="Z29" s="809" t="s">
        <v>40</v>
      </c>
      <c r="AA29" s="578" t="s">
        <v>74</v>
      </c>
    </row>
    <row r="30" spans="1:27">
      <c r="A30" s="800" t="s">
        <v>57</v>
      </c>
      <c r="B30" s="579" t="s">
        <v>40</v>
      </c>
      <c r="C30" s="810">
        <v>2016</v>
      </c>
      <c r="D30" s="811">
        <v>0.84239796201857398</v>
      </c>
      <c r="E30" s="580" t="s">
        <v>40</v>
      </c>
      <c r="F30" s="812">
        <v>0.84057208669398531</v>
      </c>
      <c r="G30" s="580" t="s">
        <v>40</v>
      </c>
      <c r="H30" s="812">
        <v>0.85571349549180586</v>
      </c>
      <c r="I30" s="580" t="s">
        <v>40</v>
      </c>
      <c r="J30" s="812">
        <v>0.8216744767190356</v>
      </c>
      <c r="K30" s="580" t="s">
        <v>40</v>
      </c>
      <c r="L30" s="812">
        <v>0.8407740840760648</v>
      </c>
      <c r="M30" s="580" t="s">
        <v>40</v>
      </c>
      <c r="N30" s="812">
        <v>0.88232081417140507</v>
      </c>
      <c r="O30" s="580" t="s">
        <v>40</v>
      </c>
      <c r="P30" s="841">
        <v>0.95268715363438017</v>
      </c>
      <c r="Q30" s="842" t="s">
        <v>40</v>
      </c>
      <c r="R30" s="812">
        <v>0.89630811770251584</v>
      </c>
      <c r="S30" s="580" t="s">
        <v>40</v>
      </c>
      <c r="T30" s="812" t="s">
        <v>40</v>
      </c>
      <c r="U30" s="580" t="s">
        <v>74</v>
      </c>
      <c r="V30" s="812">
        <v>1.6038702387429182</v>
      </c>
      <c r="W30" s="580" t="s">
        <v>40</v>
      </c>
      <c r="X30" s="812">
        <v>1.5858543388687583</v>
      </c>
      <c r="Y30" s="580" t="s">
        <v>40</v>
      </c>
      <c r="Z30" s="812">
        <v>1.6210019790646546</v>
      </c>
      <c r="AA30" s="580" t="s">
        <v>40</v>
      </c>
    </row>
    <row r="31" spans="1:27">
      <c r="A31" s="800" t="s">
        <v>23</v>
      </c>
      <c r="B31" s="579" t="s">
        <v>40</v>
      </c>
      <c r="C31" s="810">
        <v>2014</v>
      </c>
      <c r="D31" s="811" t="s">
        <v>40</v>
      </c>
      <c r="E31" s="580" t="s">
        <v>74</v>
      </c>
      <c r="F31" s="812" t="s">
        <v>40</v>
      </c>
      <c r="G31" s="580" t="s">
        <v>74</v>
      </c>
      <c r="H31" s="812" t="s">
        <v>40</v>
      </c>
      <c r="I31" s="580" t="s">
        <v>74</v>
      </c>
      <c r="J31" s="812" t="s">
        <v>40</v>
      </c>
      <c r="K31" s="580" t="s">
        <v>74</v>
      </c>
      <c r="L31" s="812">
        <v>0.68021909607163622</v>
      </c>
      <c r="M31" s="580" t="s">
        <v>40</v>
      </c>
      <c r="N31" s="812">
        <v>0.68021909607163622</v>
      </c>
      <c r="O31" s="580" t="s">
        <v>40</v>
      </c>
      <c r="P31" s="841">
        <v>0.68819902519069365</v>
      </c>
      <c r="Q31" s="842" t="s">
        <v>40</v>
      </c>
      <c r="R31" s="812">
        <v>0.72433265420247051</v>
      </c>
      <c r="S31" s="580" t="s">
        <v>40</v>
      </c>
      <c r="T31" s="812" t="s">
        <v>40</v>
      </c>
      <c r="U31" s="580" t="s">
        <v>74</v>
      </c>
      <c r="V31" s="812">
        <v>1.442948330367132</v>
      </c>
      <c r="W31" s="580" t="s">
        <v>40</v>
      </c>
      <c r="X31" s="812">
        <v>1.442948330367132</v>
      </c>
      <c r="Y31" s="580" t="s">
        <v>40</v>
      </c>
      <c r="Z31" s="812">
        <v>1.442948330367132</v>
      </c>
      <c r="AA31" s="580" t="s">
        <v>40</v>
      </c>
    </row>
    <row r="32" spans="1:27">
      <c r="A32" s="806" t="s">
        <v>45</v>
      </c>
      <c r="B32" s="577" t="s">
        <v>40</v>
      </c>
      <c r="C32" s="807" t="s">
        <v>74</v>
      </c>
      <c r="D32" s="808" t="s">
        <v>40</v>
      </c>
      <c r="E32" s="578" t="s">
        <v>74</v>
      </c>
      <c r="F32" s="809" t="s">
        <v>40</v>
      </c>
      <c r="G32" s="578" t="s">
        <v>74</v>
      </c>
      <c r="H32" s="809" t="s">
        <v>40</v>
      </c>
      <c r="I32" s="578" t="s">
        <v>74</v>
      </c>
      <c r="J32" s="809" t="s">
        <v>40</v>
      </c>
      <c r="K32" s="578" t="s">
        <v>74</v>
      </c>
      <c r="L32" s="809" t="s">
        <v>40</v>
      </c>
      <c r="M32" s="578" t="s">
        <v>74</v>
      </c>
      <c r="N32" s="809" t="s">
        <v>40</v>
      </c>
      <c r="O32" s="578" t="s">
        <v>74</v>
      </c>
      <c r="P32" s="841" t="s">
        <v>40</v>
      </c>
      <c r="Q32" s="842" t="s">
        <v>74</v>
      </c>
      <c r="R32" s="809" t="s">
        <v>40</v>
      </c>
      <c r="S32" s="578" t="s">
        <v>74</v>
      </c>
      <c r="T32" s="809" t="s">
        <v>40</v>
      </c>
      <c r="U32" s="578" t="s">
        <v>74</v>
      </c>
      <c r="V32" s="809" t="s">
        <v>40</v>
      </c>
      <c r="W32" s="578" t="s">
        <v>74</v>
      </c>
      <c r="X32" s="809" t="s">
        <v>40</v>
      </c>
      <c r="Y32" s="578" t="s">
        <v>74</v>
      </c>
      <c r="Z32" s="809" t="s">
        <v>40</v>
      </c>
      <c r="AA32" s="578" t="s">
        <v>74</v>
      </c>
    </row>
    <row r="33" spans="1:27">
      <c r="A33" s="806" t="s">
        <v>46</v>
      </c>
      <c r="B33" s="577" t="s">
        <v>40</v>
      </c>
      <c r="C33" s="807" t="s">
        <v>74</v>
      </c>
      <c r="D33" s="808" t="s">
        <v>40</v>
      </c>
      <c r="E33" s="578" t="s">
        <v>74</v>
      </c>
      <c r="F33" s="809" t="s">
        <v>40</v>
      </c>
      <c r="G33" s="578" t="s">
        <v>74</v>
      </c>
      <c r="H33" s="809" t="s">
        <v>40</v>
      </c>
      <c r="I33" s="578" t="s">
        <v>74</v>
      </c>
      <c r="J33" s="809" t="s">
        <v>40</v>
      </c>
      <c r="K33" s="578" t="s">
        <v>74</v>
      </c>
      <c r="L33" s="809" t="s">
        <v>40</v>
      </c>
      <c r="M33" s="578" t="s">
        <v>74</v>
      </c>
      <c r="N33" s="809" t="s">
        <v>40</v>
      </c>
      <c r="O33" s="578" t="s">
        <v>74</v>
      </c>
      <c r="P33" s="841" t="s">
        <v>40</v>
      </c>
      <c r="Q33" s="842" t="s">
        <v>74</v>
      </c>
      <c r="R33" s="809" t="s">
        <v>40</v>
      </c>
      <c r="S33" s="578" t="s">
        <v>74</v>
      </c>
      <c r="T33" s="809" t="s">
        <v>40</v>
      </c>
      <c r="U33" s="578" t="s">
        <v>74</v>
      </c>
      <c r="V33" s="809" t="s">
        <v>40</v>
      </c>
      <c r="W33" s="578" t="s">
        <v>74</v>
      </c>
      <c r="X33" s="809" t="s">
        <v>40</v>
      </c>
      <c r="Y33" s="578" t="s">
        <v>74</v>
      </c>
      <c r="Z33" s="809" t="s">
        <v>40</v>
      </c>
      <c r="AA33" s="578" t="s">
        <v>74</v>
      </c>
    </row>
    <row r="34" spans="1:27">
      <c r="A34" s="800" t="s">
        <v>25</v>
      </c>
      <c r="B34" s="579" t="s">
        <v>40</v>
      </c>
      <c r="C34" s="810">
        <v>2016</v>
      </c>
      <c r="D34" s="811">
        <v>0.86680140300551178</v>
      </c>
      <c r="E34" s="580" t="s">
        <v>40</v>
      </c>
      <c r="F34" s="812">
        <v>0.87503368151643468</v>
      </c>
      <c r="G34" s="580" t="s">
        <v>40</v>
      </c>
      <c r="H34" s="812">
        <v>1.0488350119979717</v>
      </c>
      <c r="I34" s="580" t="s">
        <v>40</v>
      </c>
      <c r="J34" s="812">
        <v>1.2158021171491331</v>
      </c>
      <c r="K34" s="580" t="s">
        <v>40</v>
      </c>
      <c r="L34" s="812">
        <v>0.78632238734411897</v>
      </c>
      <c r="M34" s="580" t="s">
        <v>40</v>
      </c>
      <c r="N34" s="812">
        <v>0.79900002450920327</v>
      </c>
      <c r="O34" s="580" t="s">
        <v>40</v>
      </c>
      <c r="P34" s="841">
        <v>0.96769049106706684</v>
      </c>
      <c r="Q34" s="842" t="s">
        <v>40</v>
      </c>
      <c r="R34" s="812">
        <v>1.127530785070068</v>
      </c>
      <c r="S34" s="580" t="s">
        <v>40</v>
      </c>
      <c r="T34" s="812">
        <v>1.2272597401420124</v>
      </c>
      <c r="U34" s="580" t="s">
        <v>40</v>
      </c>
      <c r="V34" s="812">
        <v>1.3249876698563323</v>
      </c>
      <c r="W34" s="580" t="s">
        <v>40</v>
      </c>
      <c r="X34" s="812">
        <v>1.2103517473551044</v>
      </c>
      <c r="Y34" s="580" t="s">
        <v>40</v>
      </c>
      <c r="Z34" s="812">
        <v>1.4834044156183388</v>
      </c>
      <c r="AA34" s="580" t="s">
        <v>40</v>
      </c>
    </row>
    <row r="35" spans="1:27">
      <c r="A35" s="800" t="s">
        <v>26</v>
      </c>
      <c r="B35" s="579" t="s">
        <v>40</v>
      </c>
      <c r="C35" s="810">
        <v>2014</v>
      </c>
      <c r="D35" s="811" t="s">
        <v>40</v>
      </c>
      <c r="E35" s="580" t="s">
        <v>74</v>
      </c>
      <c r="F35" s="812" t="s">
        <v>40</v>
      </c>
      <c r="G35" s="580" t="s">
        <v>74</v>
      </c>
      <c r="H35" s="812" t="s">
        <v>40</v>
      </c>
      <c r="I35" s="580" t="s">
        <v>74</v>
      </c>
      <c r="J35" s="812" t="s">
        <v>40</v>
      </c>
      <c r="K35" s="580" t="s">
        <v>74</v>
      </c>
      <c r="L35" s="812">
        <v>0.95305819110134904</v>
      </c>
      <c r="M35" s="580" t="s">
        <v>40</v>
      </c>
      <c r="N35" s="812">
        <v>0.95305819110134904</v>
      </c>
      <c r="O35" s="580" t="s">
        <v>40</v>
      </c>
      <c r="P35" s="841">
        <v>0.95305819110134904</v>
      </c>
      <c r="Q35" s="842" t="s">
        <v>40</v>
      </c>
      <c r="R35" s="812">
        <v>0.95305819110134904</v>
      </c>
      <c r="S35" s="580" t="s">
        <v>40</v>
      </c>
      <c r="T35" s="812" t="s">
        <v>40</v>
      </c>
      <c r="U35" s="580" t="s">
        <v>74</v>
      </c>
      <c r="V35" s="812" t="s">
        <v>40</v>
      </c>
      <c r="W35" s="580" t="s">
        <v>74</v>
      </c>
      <c r="X35" s="812" t="s">
        <v>40</v>
      </c>
      <c r="Y35" s="580" t="s">
        <v>74</v>
      </c>
      <c r="Z35" s="812" t="s">
        <v>40</v>
      </c>
      <c r="AA35" s="580" t="s">
        <v>74</v>
      </c>
    </row>
    <row r="36" spans="1:27">
      <c r="A36" s="800" t="s">
        <v>27</v>
      </c>
      <c r="B36" s="579" t="s">
        <v>40</v>
      </c>
      <c r="C36" s="810">
        <v>2016</v>
      </c>
      <c r="D36" s="811" t="s">
        <v>40</v>
      </c>
      <c r="E36" s="580" t="s">
        <v>74</v>
      </c>
      <c r="F36" s="812" t="s">
        <v>40</v>
      </c>
      <c r="G36" s="580" t="s">
        <v>74</v>
      </c>
      <c r="H36" s="812" t="s">
        <v>40</v>
      </c>
      <c r="I36" s="580" t="s">
        <v>74</v>
      </c>
      <c r="J36" s="812" t="s">
        <v>40</v>
      </c>
      <c r="K36" s="580" t="s">
        <v>74</v>
      </c>
      <c r="L36" s="812">
        <v>1.798810382598889</v>
      </c>
      <c r="M36" s="580" t="s">
        <v>40</v>
      </c>
      <c r="N36" s="812">
        <v>1.798810382598889</v>
      </c>
      <c r="O36" s="580" t="s">
        <v>40</v>
      </c>
      <c r="P36" s="841">
        <v>2.0177017665055006</v>
      </c>
      <c r="Q36" s="842" t="s">
        <v>40</v>
      </c>
      <c r="R36" s="812">
        <v>2.0177017665055006</v>
      </c>
      <c r="S36" s="580" t="s">
        <v>40</v>
      </c>
      <c r="T36" s="812" t="s">
        <v>40</v>
      </c>
      <c r="U36" s="580" t="s">
        <v>74</v>
      </c>
      <c r="V36" s="812" t="s">
        <v>40</v>
      </c>
      <c r="W36" s="580" t="s">
        <v>74</v>
      </c>
      <c r="X36" s="812">
        <v>2.4349124331901328</v>
      </c>
      <c r="Y36" s="580" t="s">
        <v>40</v>
      </c>
      <c r="Z36" s="812">
        <v>2.4349124331901328</v>
      </c>
      <c r="AA36" s="580" t="s">
        <v>40</v>
      </c>
    </row>
    <row r="37" spans="1:27">
      <c r="A37" s="806" t="s">
        <v>47</v>
      </c>
      <c r="B37" s="577" t="s">
        <v>40</v>
      </c>
      <c r="C37" s="807" t="s">
        <v>74</v>
      </c>
      <c r="D37" s="808" t="s">
        <v>40</v>
      </c>
      <c r="E37" s="578" t="s">
        <v>74</v>
      </c>
      <c r="F37" s="809" t="s">
        <v>40</v>
      </c>
      <c r="G37" s="578" t="s">
        <v>74</v>
      </c>
      <c r="H37" s="809" t="s">
        <v>40</v>
      </c>
      <c r="I37" s="578" t="s">
        <v>74</v>
      </c>
      <c r="J37" s="809" t="s">
        <v>40</v>
      </c>
      <c r="K37" s="578" t="s">
        <v>74</v>
      </c>
      <c r="L37" s="809" t="s">
        <v>40</v>
      </c>
      <c r="M37" s="578" t="s">
        <v>74</v>
      </c>
      <c r="N37" s="809" t="s">
        <v>40</v>
      </c>
      <c r="O37" s="578" t="s">
        <v>74</v>
      </c>
      <c r="P37" s="841" t="s">
        <v>40</v>
      </c>
      <c r="Q37" s="842" t="s">
        <v>74</v>
      </c>
      <c r="R37" s="809" t="s">
        <v>40</v>
      </c>
      <c r="S37" s="578" t="s">
        <v>74</v>
      </c>
      <c r="T37" s="809" t="s">
        <v>40</v>
      </c>
      <c r="U37" s="578" t="s">
        <v>74</v>
      </c>
      <c r="V37" s="809" t="s">
        <v>40</v>
      </c>
      <c r="W37" s="578" t="s">
        <v>74</v>
      </c>
      <c r="X37" s="809" t="s">
        <v>40</v>
      </c>
      <c r="Y37" s="578" t="s">
        <v>74</v>
      </c>
      <c r="Z37" s="809" t="s">
        <v>40</v>
      </c>
      <c r="AA37" s="578" t="s">
        <v>74</v>
      </c>
    </row>
    <row r="38" spans="1:27">
      <c r="A38" s="806" t="s">
        <v>30</v>
      </c>
      <c r="B38" s="577" t="s">
        <v>40</v>
      </c>
      <c r="C38" s="807">
        <v>2014</v>
      </c>
      <c r="D38" s="808">
        <v>0.78067974430380871</v>
      </c>
      <c r="E38" s="578" t="s">
        <v>40</v>
      </c>
      <c r="F38" s="809">
        <v>0.78067974430380871</v>
      </c>
      <c r="G38" s="578" t="s">
        <v>40</v>
      </c>
      <c r="H38" s="809">
        <v>0.91833362293678567</v>
      </c>
      <c r="I38" s="578" t="s">
        <v>40</v>
      </c>
      <c r="J38" s="809">
        <v>0.91833362293678567</v>
      </c>
      <c r="K38" s="578" t="s">
        <v>40</v>
      </c>
      <c r="L38" s="809">
        <v>0.73219454376229942</v>
      </c>
      <c r="M38" s="578" t="s">
        <v>40</v>
      </c>
      <c r="N38" s="809">
        <v>0.73219454376229942</v>
      </c>
      <c r="O38" s="578" t="s">
        <v>40</v>
      </c>
      <c r="P38" s="841">
        <v>0.91773261336263923</v>
      </c>
      <c r="Q38" s="842" t="s">
        <v>40</v>
      </c>
      <c r="R38" s="809">
        <v>0.91773261336263923</v>
      </c>
      <c r="S38" s="578" t="s">
        <v>40</v>
      </c>
      <c r="T38" s="809">
        <v>1.0319981791145689</v>
      </c>
      <c r="U38" s="578" t="s">
        <v>40</v>
      </c>
      <c r="V38" s="809">
        <v>1.0319981791145689</v>
      </c>
      <c r="W38" s="578" t="s">
        <v>40</v>
      </c>
      <c r="X38" s="809">
        <v>1.2789443102217215</v>
      </c>
      <c r="Y38" s="578" t="s">
        <v>40</v>
      </c>
      <c r="Z38" s="809">
        <v>1.2789443102217215</v>
      </c>
      <c r="AA38" s="578" t="s">
        <v>40</v>
      </c>
    </row>
    <row r="39" spans="1:27">
      <c r="A39" s="800" t="s">
        <v>48</v>
      </c>
      <c r="B39" s="579" t="s">
        <v>40</v>
      </c>
      <c r="C39" s="810">
        <v>2016</v>
      </c>
      <c r="D39" s="811" t="s">
        <v>40</v>
      </c>
      <c r="E39" s="580" t="s">
        <v>74</v>
      </c>
      <c r="F39" s="812">
        <v>0.87092511677637374</v>
      </c>
      <c r="G39" s="580" t="s">
        <v>40</v>
      </c>
      <c r="H39" s="812">
        <v>0.88855938546548552</v>
      </c>
      <c r="I39" s="580" t="s">
        <v>40</v>
      </c>
      <c r="J39" s="812">
        <v>0.93495651300386484</v>
      </c>
      <c r="K39" s="580" t="s">
        <v>40</v>
      </c>
      <c r="L39" s="812" t="s">
        <v>40</v>
      </c>
      <c r="M39" s="580" t="s">
        <v>74</v>
      </c>
      <c r="N39" s="812">
        <v>0.8505684635008981</v>
      </c>
      <c r="O39" s="580" t="s">
        <v>40</v>
      </c>
      <c r="P39" s="841">
        <v>0.86779055588856213</v>
      </c>
      <c r="Q39" s="842" t="s">
        <v>40</v>
      </c>
      <c r="R39" s="812">
        <v>0.93411211252125559</v>
      </c>
      <c r="S39" s="580" t="s">
        <v>40</v>
      </c>
      <c r="T39" s="812" t="s">
        <v>40</v>
      </c>
      <c r="U39" s="580" t="s">
        <v>74</v>
      </c>
      <c r="V39" s="812">
        <v>1.2705112797982534</v>
      </c>
      <c r="W39" s="580" t="s">
        <v>40</v>
      </c>
      <c r="X39" s="812">
        <v>1.3484568320737207</v>
      </c>
      <c r="Y39" s="580" t="s">
        <v>40</v>
      </c>
      <c r="Z39" s="812">
        <v>1.4661024241470113</v>
      </c>
      <c r="AA39" s="580" t="s">
        <v>40</v>
      </c>
    </row>
    <row r="40" spans="1:27">
      <c r="A40" s="800" t="s">
        <v>49</v>
      </c>
      <c r="B40" s="579" t="s">
        <v>40</v>
      </c>
      <c r="C40" s="810">
        <v>2016</v>
      </c>
      <c r="D40" s="811">
        <v>0.74005398186047766</v>
      </c>
      <c r="E40" s="580" t="s">
        <v>40</v>
      </c>
      <c r="F40" s="812">
        <v>0.82349453662742911</v>
      </c>
      <c r="G40" s="580" t="s">
        <v>40</v>
      </c>
      <c r="H40" s="812">
        <v>0.82349453662742911</v>
      </c>
      <c r="I40" s="580" t="s">
        <v>40</v>
      </c>
      <c r="J40" s="812">
        <v>0.80011505101556468</v>
      </c>
      <c r="K40" s="580" t="s">
        <v>40</v>
      </c>
      <c r="L40" s="812">
        <v>0.66671689236108067</v>
      </c>
      <c r="M40" s="580" t="s">
        <v>40</v>
      </c>
      <c r="N40" s="812">
        <v>0.75183922404806247</v>
      </c>
      <c r="O40" s="580" t="s">
        <v>40</v>
      </c>
      <c r="P40" s="841">
        <v>0.75183922404806247</v>
      </c>
      <c r="Q40" s="842" t="s">
        <v>40</v>
      </c>
      <c r="R40" s="812">
        <v>0.8179268935816818</v>
      </c>
      <c r="S40" s="580" t="s">
        <v>40</v>
      </c>
      <c r="T40" s="812">
        <v>0.81221810098985492</v>
      </c>
      <c r="U40" s="580" t="s">
        <v>40</v>
      </c>
      <c r="V40" s="812">
        <v>0.973496601881361</v>
      </c>
      <c r="W40" s="580" t="s">
        <v>40</v>
      </c>
      <c r="X40" s="812">
        <v>0.973496601881361</v>
      </c>
      <c r="Y40" s="580" t="s">
        <v>40</v>
      </c>
      <c r="Z40" s="812">
        <v>1.1179363547008621</v>
      </c>
      <c r="AA40" s="580" t="s">
        <v>40</v>
      </c>
    </row>
    <row r="41" spans="1:27">
      <c r="A41" s="806" t="s">
        <v>32</v>
      </c>
      <c r="B41" s="577" t="s">
        <v>40</v>
      </c>
      <c r="C41" s="807">
        <v>2016</v>
      </c>
      <c r="D41" s="808">
        <v>0.69055108192566983</v>
      </c>
      <c r="E41" s="578" t="s">
        <v>40</v>
      </c>
      <c r="F41" s="809">
        <v>0.77256739442207867</v>
      </c>
      <c r="G41" s="578" t="s">
        <v>40</v>
      </c>
      <c r="H41" s="809">
        <v>0.79588917850226659</v>
      </c>
      <c r="I41" s="578" t="s">
        <v>40</v>
      </c>
      <c r="J41" s="809">
        <v>0.77442200062849498</v>
      </c>
      <c r="K41" s="578" t="s">
        <v>40</v>
      </c>
      <c r="L41" s="809">
        <v>0.68023989249038763</v>
      </c>
      <c r="M41" s="578" t="s">
        <v>40</v>
      </c>
      <c r="N41" s="809">
        <v>0.78898493190737584</v>
      </c>
      <c r="O41" s="578" t="s">
        <v>40</v>
      </c>
      <c r="P41" s="841">
        <v>0.81638395976351175</v>
      </c>
      <c r="Q41" s="842" t="s">
        <v>40</v>
      </c>
      <c r="R41" s="809">
        <v>0.79599941248577544</v>
      </c>
      <c r="S41" s="578" t="s">
        <v>40</v>
      </c>
      <c r="T41" s="809">
        <v>1.0133522216411139</v>
      </c>
      <c r="U41" s="578" t="s">
        <v>40</v>
      </c>
      <c r="V41" s="809">
        <v>1.0754804781926524</v>
      </c>
      <c r="W41" s="578" t="s">
        <v>40</v>
      </c>
      <c r="X41" s="809">
        <v>1.0969631828994926</v>
      </c>
      <c r="Y41" s="578" t="s">
        <v>40</v>
      </c>
      <c r="Z41" s="809">
        <v>1.0998733000866172</v>
      </c>
      <c r="AA41" s="578" t="s">
        <v>40</v>
      </c>
    </row>
    <row r="42" spans="1:27">
      <c r="A42" s="806" t="s">
        <v>50</v>
      </c>
      <c r="B42" s="577" t="s">
        <v>40</v>
      </c>
      <c r="C42" s="807">
        <v>2016</v>
      </c>
      <c r="D42" s="808" t="s">
        <v>40</v>
      </c>
      <c r="E42" s="578" t="s">
        <v>74</v>
      </c>
      <c r="F42" s="809" t="s">
        <v>40</v>
      </c>
      <c r="G42" s="578" t="s">
        <v>74</v>
      </c>
      <c r="H42" s="809" t="s">
        <v>40</v>
      </c>
      <c r="I42" s="578" t="s">
        <v>74</v>
      </c>
      <c r="J42" s="809" t="s">
        <v>40</v>
      </c>
      <c r="K42" s="578" t="s">
        <v>74</v>
      </c>
      <c r="L42" s="809">
        <v>1.4978960634757743</v>
      </c>
      <c r="M42" s="578" t="s">
        <v>40</v>
      </c>
      <c r="N42" s="809">
        <v>1.376453888490428</v>
      </c>
      <c r="O42" s="578" t="s">
        <v>40</v>
      </c>
      <c r="P42" s="841">
        <v>1.3534201374908943</v>
      </c>
      <c r="Q42" s="842" t="s">
        <v>40</v>
      </c>
      <c r="R42" s="809">
        <v>1.4742068805372295</v>
      </c>
      <c r="S42" s="578" t="s">
        <v>40</v>
      </c>
      <c r="T42" s="809">
        <v>1.9937771419047603</v>
      </c>
      <c r="U42" s="578" t="s">
        <v>40</v>
      </c>
      <c r="V42" s="809">
        <v>1.9937771419047603</v>
      </c>
      <c r="W42" s="578" t="s">
        <v>40</v>
      </c>
      <c r="X42" s="809">
        <v>1.9937771419047603</v>
      </c>
      <c r="Y42" s="578" t="s">
        <v>40</v>
      </c>
      <c r="Z42" s="809">
        <v>1.9937771419047603</v>
      </c>
      <c r="AA42" s="578" t="s">
        <v>40</v>
      </c>
    </row>
    <row r="43" spans="1:27">
      <c r="A43" s="800" t="s">
        <v>51</v>
      </c>
      <c r="B43" s="579" t="s">
        <v>40</v>
      </c>
      <c r="C43" s="810">
        <v>2016</v>
      </c>
      <c r="D43" s="811" t="s">
        <v>40</v>
      </c>
      <c r="E43" s="580" t="s">
        <v>74</v>
      </c>
      <c r="F43" s="812" t="s">
        <v>40</v>
      </c>
      <c r="G43" s="580" t="s">
        <v>74</v>
      </c>
      <c r="H43" s="812" t="s">
        <v>40</v>
      </c>
      <c r="I43" s="580" t="s">
        <v>74</v>
      </c>
      <c r="J43" s="812" t="s">
        <v>40</v>
      </c>
      <c r="K43" s="580" t="s">
        <v>74</v>
      </c>
      <c r="L43" s="812">
        <v>0.4762453450730037</v>
      </c>
      <c r="M43" s="580" t="s">
        <v>40</v>
      </c>
      <c r="N43" s="812">
        <v>0.63636788053190074</v>
      </c>
      <c r="O43" s="580" t="s">
        <v>40</v>
      </c>
      <c r="P43" s="841">
        <v>0.63636788053190074</v>
      </c>
      <c r="Q43" s="842" t="s">
        <v>40</v>
      </c>
      <c r="R43" s="812">
        <v>0.63775852289940982</v>
      </c>
      <c r="S43" s="580" t="s">
        <v>40</v>
      </c>
      <c r="T43" s="812">
        <v>0.4762453450730037</v>
      </c>
      <c r="U43" s="580" t="s">
        <v>40</v>
      </c>
      <c r="V43" s="812">
        <v>0.63636788053190074</v>
      </c>
      <c r="W43" s="580" t="s">
        <v>40</v>
      </c>
      <c r="X43" s="812">
        <v>0.63636788053190074</v>
      </c>
      <c r="Y43" s="580" t="s">
        <v>40</v>
      </c>
      <c r="Z43" s="812">
        <v>0.63775852289940982</v>
      </c>
      <c r="AA43" s="580" t="s">
        <v>40</v>
      </c>
    </row>
    <row r="44" spans="1:27">
      <c r="A44" s="800" t="s">
        <v>34</v>
      </c>
      <c r="B44" s="579" t="s">
        <v>40</v>
      </c>
      <c r="C44" s="810">
        <v>2016</v>
      </c>
      <c r="D44" s="811">
        <v>0.77706024506427451</v>
      </c>
      <c r="E44" s="580" t="s">
        <v>40</v>
      </c>
      <c r="F44" s="812">
        <v>0.83313937273093908</v>
      </c>
      <c r="G44" s="580" t="s">
        <v>40</v>
      </c>
      <c r="H44" s="812">
        <v>0.8575410847446463</v>
      </c>
      <c r="I44" s="580" t="s">
        <v>40</v>
      </c>
      <c r="J44" s="812">
        <v>0.84176018501992711</v>
      </c>
      <c r="K44" s="580" t="s">
        <v>40</v>
      </c>
      <c r="L44" s="812">
        <v>0.68964597689958462</v>
      </c>
      <c r="M44" s="580" t="s">
        <v>40</v>
      </c>
      <c r="N44" s="812">
        <v>0.87034616260206832</v>
      </c>
      <c r="O44" s="580" t="s">
        <v>40</v>
      </c>
      <c r="P44" s="841">
        <v>0.8882792667543874</v>
      </c>
      <c r="Q44" s="842" t="s">
        <v>40</v>
      </c>
      <c r="R44" s="812">
        <v>0.93853491192376037</v>
      </c>
      <c r="S44" s="580" t="s">
        <v>40</v>
      </c>
      <c r="T44" s="812">
        <v>1.183450770268945</v>
      </c>
      <c r="U44" s="580" t="s">
        <v>40</v>
      </c>
      <c r="V44" s="812">
        <v>1.2112899092105283</v>
      </c>
      <c r="W44" s="580" t="s">
        <v>40</v>
      </c>
      <c r="X44" s="812">
        <v>1.2112899092105283</v>
      </c>
      <c r="Y44" s="580" t="s">
        <v>40</v>
      </c>
      <c r="Z44" s="812">
        <v>1.2442324414825987</v>
      </c>
      <c r="AA44" s="580" t="s">
        <v>40</v>
      </c>
    </row>
    <row r="45" spans="1:27">
      <c r="A45" s="806" t="s">
        <v>21</v>
      </c>
      <c r="B45" s="577" t="s">
        <v>40</v>
      </c>
      <c r="C45" s="807" t="s">
        <v>74</v>
      </c>
      <c r="D45" s="808" t="s">
        <v>40</v>
      </c>
      <c r="E45" s="578" t="s">
        <v>74</v>
      </c>
      <c r="F45" s="809" t="s">
        <v>40</v>
      </c>
      <c r="G45" s="578" t="s">
        <v>74</v>
      </c>
      <c r="H45" s="809" t="s">
        <v>40</v>
      </c>
      <c r="I45" s="578" t="s">
        <v>74</v>
      </c>
      <c r="J45" s="809" t="s">
        <v>40</v>
      </c>
      <c r="K45" s="578" t="s">
        <v>74</v>
      </c>
      <c r="L45" s="809" t="s">
        <v>40</v>
      </c>
      <c r="M45" s="578" t="s">
        <v>74</v>
      </c>
      <c r="N45" s="809" t="s">
        <v>40</v>
      </c>
      <c r="O45" s="578" t="s">
        <v>74</v>
      </c>
      <c r="P45" s="841" t="s">
        <v>40</v>
      </c>
      <c r="Q45" s="842" t="s">
        <v>74</v>
      </c>
      <c r="R45" s="809" t="s">
        <v>40</v>
      </c>
      <c r="S45" s="578" t="s">
        <v>74</v>
      </c>
      <c r="T45" s="809" t="s">
        <v>40</v>
      </c>
      <c r="U45" s="578" t="s">
        <v>74</v>
      </c>
      <c r="V45" s="809" t="s">
        <v>40</v>
      </c>
      <c r="W45" s="578" t="s">
        <v>74</v>
      </c>
      <c r="X45" s="809" t="s">
        <v>40</v>
      </c>
      <c r="Y45" s="578" t="s">
        <v>74</v>
      </c>
      <c r="Z45" s="809" t="s">
        <v>40</v>
      </c>
      <c r="AA45" s="578" t="s">
        <v>74</v>
      </c>
    </row>
    <row r="46" spans="1:27">
      <c r="A46" s="806" t="s">
        <v>37</v>
      </c>
      <c r="B46" s="577" t="s">
        <v>40</v>
      </c>
      <c r="C46" s="807">
        <v>2016</v>
      </c>
      <c r="D46" s="808">
        <v>0.83936793444665125</v>
      </c>
      <c r="E46" s="578" t="s">
        <v>40</v>
      </c>
      <c r="F46" s="809">
        <v>0.88073184674424865</v>
      </c>
      <c r="G46" s="578" t="s">
        <v>40</v>
      </c>
      <c r="H46" s="809">
        <v>0.82860067779442359</v>
      </c>
      <c r="I46" s="578" t="s">
        <v>40</v>
      </c>
      <c r="J46" s="809">
        <v>0.82574806125357636</v>
      </c>
      <c r="K46" s="578" t="s">
        <v>40</v>
      </c>
      <c r="L46" s="809">
        <v>0.75861163743370985</v>
      </c>
      <c r="M46" s="578" t="s">
        <v>40</v>
      </c>
      <c r="N46" s="809">
        <v>0.85844333181611288</v>
      </c>
      <c r="O46" s="578" t="s">
        <v>40</v>
      </c>
      <c r="P46" s="841">
        <v>0.88580622624932515</v>
      </c>
      <c r="Q46" s="842" t="s">
        <v>40</v>
      </c>
      <c r="R46" s="809">
        <v>0.91262080426797643</v>
      </c>
      <c r="S46" s="578" t="s">
        <v>40</v>
      </c>
      <c r="T46" s="809">
        <v>1.1061447428311333</v>
      </c>
      <c r="U46" s="578" t="s">
        <v>40</v>
      </c>
      <c r="V46" s="809">
        <v>1.2094102952228727</v>
      </c>
      <c r="W46" s="578" t="s">
        <v>40</v>
      </c>
      <c r="X46" s="809">
        <v>1.2094102952228727</v>
      </c>
      <c r="Y46" s="578" t="s">
        <v>40</v>
      </c>
      <c r="Z46" s="809">
        <v>1.2531655216944884</v>
      </c>
      <c r="AA46" s="578" t="s">
        <v>40</v>
      </c>
    </row>
    <row r="47" spans="1:27">
      <c r="A47" s="800" t="s">
        <v>52</v>
      </c>
      <c r="B47" s="579" t="s">
        <v>40</v>
      </c>
      <c r="C47" s="810" t="s">
        <v>74</v>
      </c>
      <c r="D47" s="811" t="s">
        <v>40</v>
      </c>
      <c r="E47" s="580" t="s">
        <v>74</v>
      </c>
      <c r="F47" s="812" t="s">
        <v>40</v>
      </c>
      <c r="G47" s="580" t="s">
        <v>74</v>
      </c>
      <c r="H47" s="812" t="s">
        <v>40</v>
      </c>
      <c r="I47" s="580" t="s">
        <v>74</v>
      </c>
      <c r="J47" s="812" t="s">
        <v>40</v>
      </c>
      <c r="K47" s="580" t="s">
        <v>74</v>
      </c>
      <c r="L47" s="812" t="s">
        <v>40</v>
      </c>
      <c r="M47" s="580" t="s">
        <v>74</v>
      </c>
      <c r="N47" s="812" t="s">
        <v>40</v>
      </c>
      <c r="O47" s="580" t="s">
        <v>74</v>
      </c>
      <c r="P47" s="841" t="s">
        <v>40</v>
      </c>
      <c r="Q47" s="842" t="s">
        <v>74</v>
      </c>
      <c r="R47" s="812" t="s">
        <v>40</v>
      </c>
      <c r="S47" s="580" t="s">
        <v>74</v>
      </c>
      <c r="T47" s="812" t="s">
        <v>40</v>
      </c>
      <c r="U47" s="580" t="s">
        <v>74</v>
      </c>
      <c r="V47" s="812" t="s">
        <v>40</v>
      </c>
      <c r="W47" s="580" t="s">
        <v>74</v>
      </c>
      <c r="X47" s="812" t="s">
        <v>40</v>
      </c>
      <c r="Y47" s="580" t="s">
        <v>74</v>
      </c>
      <c r="Z47" s="812" t="s">
        <v>40</v>
      </c>
      <c r="AA47" s="580" t="s">
        <v>74</v>
      </c>
    </row>
    <row r="48" spans="1:27">
      <c r="A48" s="800" t="s">
        <v>53</v>
      </c>
      <c r="B48" s="579" t="s">
        <v>40</v>
      </c>
      <c r="C48" s="810">
        <v>2016</v>
      </c>
      <c r="D48" s="811" t="s">
        <v>40</v>
      </c>
      <c r="E48" s="580" t="s">
        <v>74</v>
      </c>
      <c r="F48" s="812" t="s">
        <v>40</v>
      </c>
      <c r="G48" s="580" t="s">
        <v>74</v>
      </c>
      <c r="H48" s="812" t="s">
        <v>40</v>
      </c>
      <c r="I48" s="580" t="s">
        <v>74</v>
      </c>
      <c r="J48" s="812" t="s">
        <v>40</v>
      </c>
      <c r="K48" s="580" t="s">
        <v>74</v>
      </c>
      <c r="L48" s="812">
        <v>0.80246781938123124</v>
      </c>
      <c r="M48" s="580" t="s">
        <v>40</v>
      </c>
      <c r="N48" s="812">
        <v>0.80246781938123124</v>
      </c>
      <c r="O48" s="580" t="s">
        <v>40</v>
      </c>
      <c r="P48" s="841">
        <v>0.80246781938123124</v>
      </c>
      <c r="Q48" s="842" t="s">
        <v>40</v>
      </c>
      <c r="R48" s="812">
        <v>0.80246781938123124</v>
      </c>
      <c r="S48" s="580" t="s">
        <v>40</v>
      </c>
      <c r="T48" s="812">
        <v>1.0059321499655385</v>
      </c>
      <c r="U48" s="580" t="s">
        <v>40</v>
      </c>
      <c r="V48" s="812">
        <v>1.0059321499655385</v>
      </c>
      <c r="W48" s="580" t="s">
        <v>40</v>
      </c>
      <c r="X48" s="812">
        <v>1.0059321499655385</v>
      </c>
      <c r="Y48" s="580" t="s">
        <v>40</v>
      </c>
      <c r="Z48" s="812">
        <v>1.0059321499655385</v>
      </c>
      <c r="AA48" s="580" t="s">
        <v>40</v>
      </c>
    </row>
    <row r="49" spans="1:27">
      <c r="A49" s="806" t="s">
        <v>55</v>
      </c>
      <c r="B49" s="577" t="s">
        <v>40</v>
      </c>
      <c r="C49" s="807">
        <v>2016</v>
      </c>
      <c r="D49" s="808">
        <v>0.54737106738027663</v>
      </c>
      <c r="E49" s="578" t="s">
        <v>40</v>
      </c>
      <c r="F49" s="809">
        <v>0.54967791067713112</v>
      </c>
      <c r="G49" s="578" t="s">
        <v>40</v>
      </c>
      <c r="H49" s="809">
        <v>0.56434457854904008</v>
      </c>
      <c r="I49" s="578" t="s">
        <v>40</v>
      </c>
      <c r="J49" s="809">
        <v>0.58295260195281717</v>
      </c>
      <c r="K49" s="578" t="s">
        <v>40</v>
      </c>
      <c r="L49" s="809">
        <v>0.62214443647989603</v>
      </c>
      <c r="M49" s="578" t="s">
        <v>40</v>
      </c>
      <c r="N49" s="809">
        <v>0.63308457258877338</v>
      </c>
      <c r="O49" s="578" t="s">
        <v>40</v>
      </c>
      <c r="P49" s="841">
        <v>0.65495271605252725</v>
      </c>
      <c r="Q49" s="842" t="s">
        <v>40</v>
      </c>
      <c r="R49" s="809">
        <v>0.67911319402246495</v>
      </c>
      <c r="S49" s="578" t="s">
        <v>40</v>
      </c>
      <c r="T49" s="809">
        <v>1.0941106409197476</v>
      </c>
      <c r="U49" s="578" t="s">
        <v>40</v>
      </c>
      <c r="V49" s="809">
        <v>1.1144869476413819</v>
      </c>
      <c r="W49" s="578" t="s">
        <v>40</v>
      </c>
      <c r="X49" s="809">
        <v>1.1495026604421901</v>
      </c>
      <c r="Y49" s="578" t="s">
        <v>40</v>
      </c>
      <c r="Z49" s="809">
        <v>1.1675381176416366</v>
      </c>
      <c r="AA49" s="578" t="s">
        <v>40</v>
      </c>
    </row>
    <row r="50" spans="1:27">
      <c r="A50" s="800"/>
      <c r="B50" s="579"/>
      <c r="C50" s="810"/>
      <c r="D50" s="811"/>
      <c r="E50" s="580"/>
      <c r="F50" s="812"/>
      <c r="G50" s="580"/>
      <c r="H50" s="812"/>
      <c r="I50" s="580"/>
      <c r="J50" s="812"/>
      <c r="K50" s="580"/>
      <c r="L50" s="812"/>
      <c r="M50" s="580"/>
      <c r="N50" s="812"/>
      <c r="O50" s="580"/>
      <c r="P50" s="812"/>
      <c r="Q50" s="580"/>
      <c r="R50" s="812"/>
      <c r="S50" s="580"/>
      <c r="T50" s="812"/>
      <c r="U50" s="580"/>
      <c r="V50" s="812"/>
      <c r="W50" s="580"/>
      <c r="X50" s="812"/>
      <c r="Y50" s="580"/>
      <c r="Z50" s="812"/>
      <c r="AA50" s="580"/>
    </row>
    <row r="51" spans="1:27">
      <c r="A51" s="799" t="s">
        <v>997</v>
      </c>
      <c r="B51" s="579"/>
      <c r="C51" s="810"/>
      <c r="D51" s="811"/>
      <c r="E51" s="580"/>
      <c r="F51" s="812"/>
      <c r="G51" s="580"/>
      <c r="H51" s="812"/>
      <c r="I51" s="580"/>
      <c r="J51" s="812"/>
      <c r="K51" s="580"/>
      <c r="L51" s="812"/>
      <c r="M51" s="580"/>
      <c r="N51" s="812"/>
      <c r="O51" s="580"/>
      <c r="P51" s="812"/>
      <c r="Q51" s="580"/>
      <c r="R51" s="812"/>
      <c r="S51" s="580"/>
      <c r="T51" s="812"/>
      <c r="U51" s="580"/>
      <c r="V51" s="812"/>
      <c r="W51" s="580"/>
      <c r="X51" s="812"/>
      <c r="Y51" s="580"/>
      <c r="Z51" s="812"/>
      <c r="AA51" s="580"/>
    </row>
    <row r="52" spans="1:27">
      <c r="A52" s="806" t="s">
        <v>998</v>
      </c>
      <c r="B52" s="577" t="s">
        <v>40</v>
      </c>
      <c r="C52" s="807">
        <v>2015</v>
      </c>
      <c r="D52" s="808">
        <v>0.98835943143381766</v>
      </c>
      <c r="E52" s="578" t="s">
        <v>40</v>
      </c>
      <c r="F52" s="809">
        <v>1.0010400633314676</v>
      </c>
      <c r="G52" s="578" t="s">
        <v>40</v>
      </c>
      <c r="H52" s="809">
        <v>0.95815760105971481</v>
      </c>
      <c r="I52" s="578" t="s">
        <v>40</v>
      </c>
      <c r="J52" s="809">
        <v>0.97380886305279279</v>
      </c>
      <c r="K52" s="578" t="s">
        <v>40</v>
      </c>
      <c r="L52" s="809">
        <v>0.87695737303472532</v>
      </c>
      <c r="M52" s="578" t="s">
        <v>40</v>
      </c>
      <c r="N52" s="809">
        <v>0.88399655815764233</v>
      </c>
      <c r="O52" s="578" t="s">
        <v>40</v>
      </c>
      <c r="P52" s="809">
        <v>0.85585038710640449</v>
      </c>
      <c r="Q52" s="578" t="s">
        <v>40</v>
      </c>
      <c r="R52" s="809">
        <v>1.1102306763165313</v>
      </c>
      <c r="S52" s="578" t="s">
        <v>40</v>
      </c>
      <c r="T52" s="809">
        <v>1.2473100089844296</v>
      </c>
      <c r="U52" s="578" t="s">
        <v>40</v>
      </c>
      <c r="V52" s="809">
        <v>1.247636025187755</v>
      </c>
      <c r="W52" s="578" t="s">
        <v>40</v>
      </c>
      <c r="X52" s="809">
        <v>1.2788518591409188</v>
      </c>
      <c r="Y52" s="578" t="s">
        <v>40</v>
      </c>
      <c r="Z52" s="809">
        <v>1.5328996505069372</v>
      </c>
      <c r="AA52" s="578" t="s">
        <v>40</v>
      </c>
    </row>
    <row r="53" spans="1:27">
      <c r="A53" s="806" t="s">
        <v>987</v>
      </c>
      <c r="B53" s="577" t="s">
        <v>40</v>
      </c>
      <c r="C53" s="807">
        <v>2015</v>
      </c>
      <c r="D53" s="808">
        <v>0.95391824407518888</v>
      </c>
      <c r="E53" s="578" t="s">
        <v>40</v>
      </c>
      <c r="F53" s="809">
        <v>0.94083715161516968</v>
      </c>
      <c r="G53" s="578" t="s">
        <v>40</v>
      </c>
      <c r="H53" s="809">
        <v>0.88962701794442034</v>
      </c>
      <c r="I53" s="578" t="s">
        <v>40</v>
      </c>
      <c r="J53" s="809">
        <v>0.9386758502327468</v>
      </c>
      <c r="K53" s="578" t="s">
        <v>40</v>
      </c>
      <c r="L53" s="809">
        <v>0.85327654857833313</v>
      </c>
      <c r="M53" s="578" t="s">
        <v>40</v>
      </c>
      <c r="N53" s="809">
        <v>0.83847497410587168</v>
      </c>
      <c r="O53" s="578" t="s">
        <v>40</v>
      </c>
      <c r="P53" s="809">
        <v>0.81802949679840453</v>
      </c>
      <c r="Q53" s="578" t="s">
        <v>40</v>
      </c>
      <c r="R53" s="809">
        <v>1.0402974398613538</v>
      </c>
      <c r="S53" s="578" t="s">
        <v>40</v>
      </c>
      <c r="T53" s="809">
        <v>1.1943795355113935</v>
      </c>
      <c r="U53" s="578" t="s">
        <v>40</v>
      </c>
      <c r="V53" s="809">
        <v>1.2077787648736831</v>
      </c>
      <c r="W53" s="578" t="s">
        <v>40</v>
      </c>
      <c r="X53" s="809">
        <v>1.2859124243283948</v>
      </c>
      <c r="Y53" s="578" t="s">
        <v>40</v>
      </c>
      <c r="Z53" s="809">
        <v>1.5377288724089304</v>
      </c>
      <c r="AA53" s="578" t="s">
        <v>40</v>
      </c>
    </row>
    <row r="54" spans="1:27">
      <c r="A54" s="800" t="s">
        <v>430</v>
      </c>
      <c r="B54" s="579" t="s">
        <v>40</v>
      </c>
      <c r="C54" s="810">
        <v>2016</v>
      </c>
      <c r="D54" s="811" t="s">
        <v>40</v>
      </c>
      <c r="E54" s="580" t="s">
        <v>74</v>
      </c>
      <c r="F54" s="812" t="s">
        <v>40</v>
      </c>
      <c r="G54" s="580" t="s">
        <v>74</v>
      </c>
      <c r="H54" s="812" t="s">
        <v>40</v>
      </c>
      <c r="I54" s="580" t="s">
        <v>74</v>
      </c>
      <c r="J54" s="812" t="s">
        <v>40</v>
      </c>
      <c r="K54" s="580" t="s">
        <v>74</v>
      </c>
      <c r="L54" s="812">
        <v>0.80434261223000392</v>
      </c>
      <c r="M54" s="580" t="s">
        <v>40</v>
      </c>
      <c r="N54" s="812">
        <v>0.80434261223000392</v>
      </c>
      <c r="O54" s="580" t="s">
        <v>40</v>
      </c>
      <c r="P54" s="812">
        <v>0.89934618701665836</v>
      </c>
      <c r="Q54" s="580" t="s">
        <v>40</v>
      </c>
      <c r="R54" s="812">
        <v>0.89934618701665836</v>
      </c>
      <c r="S54" s="580" t="s">
        <v>40</v>
      </c>
      <c r="T54" s="812">
        <v>1.4756416865217024</v>
      </c>
      <c r="U54" s="580" t="s">
        <v>40</v>
      </c>
      <c r="V54" s="812">
        <v>1.4756416865217024</v>
      </c>
      <c r="W54" s="580" t="s">
        <v>40</v>
      </c>
      <c r="X54" s="812">
        <v>2.1905344501157633</v>
      </c>
      <c r="Y54" s="580" t="s">
        <v>40</v>
      </c>
      <c r="Z54" s="812">
        <v>2.1905344501157633</v>
      </c>
      <c r="AA54" s="580" t="s">
        <v>40</v>
      </c>
    </row>
    <row r="55" spans="1:27">
      <c r="A55" s="800" t="s">
        <v>431</v>
      </c>
      <c r="B55" s="579" t="s">
        <v>40</v>
      </c>
      <c r="C55" s="810">
        <v>2016</v>
      </c>
      <c r="D55" s="811" t="s">
        <v>40</v>
      </c>
      <c r="E55" s="580" t="s">
        <v>74</v>
      </c>
      <c r="F55" s="812" t="s">
        <v>40</v>
      </c>
      <c r="G55" s="580" t="s">
        <v>74</v>
      </c>
      <c r="H55" s="812" t="s">
        <v>40</v>
      </c>
      <c r="I55" s="580" t="s">
        <v>74</v>
      </c>
      <c r="J55" s="812" t="s">
        <v>40</v>
      </c>
      <c r="K55" s="580" t="s">
        <v>74</v>
      </c>
      <c r="L55" s="812">
        <v>0.82648783337153509</v>
      </c>
      <c r="M55" s="580" t="s">
        <v>40</v>
      </c>
      <c r="N55" s="812">
        <v>0.82648783337153509</v>
      </c>
      <c r="O55" s="580" t="s">
        <v>40</v>
      </c>
      <c r="P55" s="812">
        <v>0.82648783337153509</v>
      </c>
      <c r="Q55" s="580" t="s">
        <v>40</v>
      </c>
      <c r="R55" s="812">
        <v>0.82648783337153509</v>
      </c>
      <c r="S55" s="580" t="s">
        <v>40</v>
      </c>
      <c r="T55" s="812">
        <v>1.2800776850256692</v>
      </c>
      <c r="U55" s="580" t="s">
        <v>40</v>
      </c>
      <c r="V55" s="812">
        <v>1.2800776850256692</v>
      </c>
      <c r="W55" s="580" t="s">
        <v>40</v>
      </c>
      <c r="X55" s="812">
        <v>1.2800776850256692</v>
      </c>
      <c r="Y55" s="580" t="s">
        <v>40</v>
      </c>
      <c r="Z55" s="812">
        <v>1.2800776850256692</v>
      </c>
      <c r="AA55" s="580" t="s">
        <v>40</v>
      </c>
    </row>
    <row r="56" spans="1:27">
      <c r="A56" s="813"/>
      <c r="B56" s="579"/>
      <c r="C56" s="810"/>
      <c r="D56" s="811"/>
      <c r="E56" s="580"/>
      <c r="F56" s="812"/>
      <c r="G56" s="580"/>
      <c r="H56" s="812"/>
      <c r="I56" s="580"/>
      <c r="J56" s="812"/>
      <c r="K56" s="580"/>
      <c r="L56" s="812"/>
      <c r="M56" s="580"/>
      <c r="N56" s="812"/>
      <c r="O56" s="580"/>
      <c r="P56" s="812"/>
      <c r="Q56" s="580"/>
      <c r="R56" s="812"/>
      <c r="S56" s="580"/>
      <c r="T56" s="812"/>
      <c r="U56" s="580"/>
      <c r="V56" s="812"/>
      <c r="W56" s="580"/>
      <c r="X56" s="812"/>
      <c r="Y56" s="580"/>
      <c r="Z56" s="812"/>
      <c r="AA56" s="580"/>
    </row>
    <row r="57" spans="1:27">
      <c r="A57" s="814" t="s">
        <v>217</v>
      </c>
      <c r="B57" s="815" t="s">
        <v>40</v>
      </c>
      <c r="C57" s="816" t="s">
        <v>40</v>
      </c>
      <c r="D57" s="817" t="s">
        <v>40</v>
      </c>
      <c r="E57" s="818" t="s">
        <v>74</v>
      </c>
      <c r="F57" s="817" t="s">
        <v>40</v>
      </c>
      <c r="G57" s="818" t="s">
        <v>74</v>
      </c>
      <c r="H57" s="817" t="s">
        <v>40</v>
      </c>
      <c r="I57" s="818" t="s">
        <v>74</v>
      </c>
      <c r="J57" s="817" t="s">
        <v>40</v>
      </c>
      <c r="K57" s="818" t="s">
        <v>74</v>
      </c>
      <c r="L57" s="817">
        <v>0.81290736622668736</v>
      </c>
      <c r="M57" s="818" t="s">
        <v>40</v>
      </c>
      <c r="N57" s="817">
        <v>0.86105457825694232</v>
      </c>
      <c r="O57" s="818" t="s">
        <v>40</v>
      </c>
      <c r="P57" s="817">
        <v>0.90721902853414149</v>
      </c>
      <c r="Q57" s="818" t="s">
        <v>40</v>
      </c>
      <c r="R57" s="817">
        <v>0.96184971640563122</v>
      </c>
      <c r="S57" s="818" t="s">
        <v>40</v>
      </c>
      <c r="T57" s="817" t="s">
        <v>40</v>
      </c>
      <c r="U57" s="818" t="s">
        <v>74</v>
      </c>
      <c r="V57" s="817">
        <v>1.2112291846793275</v>
      </c>
      <c r="W57" s="818" t="s">
        <v>40</v>
      </c>
      <c r="X57" s="817">
        <v>1.3429088534088587</v>
      </c>
      <c r="Y57" s="818" t="s">
        <v>40</v>
      </c>
      <c r="Z57" s="817">
        <v>1.4160360631336151</v>
      </c>
      <c r="AA57" s="818" t="s">
        <v>40</v>
      </c>
    </row>
    <row r="58" spans="1:27">
      <c r="A58" s="814" t="s">
        <v>432</v>
      </c>
      <c r="B58" s="815" t="s">
        <v>40</v>
      </c>
      <c r="C58" s="816" t="s">
        <v>40</v>
      </c>
      <c r="D58" s="817">
        <v>0.80161106299997831</v>
      </c>
      <c r="E58" s="818" t="s">
        <v>40</v>
      </c>
      <c r="F58" s="817">
        <v>0.82393952147337213</v>
      </c>
      <c r="G58" s="818" t="s">
        <v>40</v>
      </c>
      <c r="H58" s="817">
        <v>0.85718561577858088</v>
      </c>
      <c r="I58" s="818" t="s">
        <v>40</v>
      </c>
      <c r="J58" s="817">
        <v>0.8787899352550308</v>
      </c>
      <c r="K58" s="818" t="s">
        <v>40</v>
      </c>
      <c r="L58" s="817">
        <v>0.82203563498972687</v>
      </c>
      <c r="M58" s="818" t="s">
        <v>40</v>
      </c>
      <c r="N58" s="817">
        <v>0.87812840199162434</v>
      </c>
      <c r="O58" s="818" t="s">
        <v>40</v>
      </c>
      <c r="P58" s="817">
        <v>0.93305472541803691</v>
      </c>
      <c r="Q58" s="818" t="s">
        <v>40</v>
      </c>
      <c r="R58" s="817">
        <v>0.99743660515609889</v>
      </c>
      <c r="S58" s="818" t="s">
        <v>40</v>
      </c>
      <c r="T58" s="817">
        <v>1.1017728915885507</v>
      </c>
      <c r="U58" s="818" t="s">
        <v>40</v>
      </c>
      <c r="V58" s="817">
        <v>1.2073842818869684</v>
      </c>
      <c r="W58" s="818" t="s">
        <v>40</v>
      </c>
      <c r="X58" s="817">
        <v>1.366892419563998</v>
      </c>
      <c r="Y58" s="818" t="s">
        <v>40</v>
      </c>
      <c r="Z58" s="817">
        <v>1.4483096192237488</v>
      </c>
      <c r="AA58" s="818" t="s">
        <v>40</v>
      </c>
    </row>
    <row r="59" spans="1:27">
      <c r="A59" s="819"/>
      <c r="B59" s="579"/>
      <c r="C59" s="810"/>
      <c r="D59" s="811"/>
      <c r="E59" s="580"/>
      <c r="F59" s="812"/>
      <c r="G59" s="580"/>
      <c r="H59" s="812"/>
      <c r="I59" s="580"/>
      <c r="J59" s="812"/>
      <c r="K59" s="580"/>
      <c r="L59" s="812"/>
      <c r="M59" s="580"/>
      <c r="N59" s="812"/>
      <c r="O59" s="580"/>
      <c r="P59" s="812"/>
      <c r="Q59" s="580"/>
      <c r="R59" s="812"/>
      <c r="S59" s="580"/>
      <c r="T59" s="812"/>
      <c r="U59" s="580"/>
      <c r="V59" s="812"/>
      <c r="W59" s="580"/>
      <c r="X59" s="812"/>
      <c r="Y59" s="580"/>
      <c r="Z59" s="812"/>
      <c r="AA59" s="580"/>
    </row>
    <row r="60" spans="1:27">
      <c r="A60" s="820" t="s">
        <v>674</v>
      </c>
      <c r="B60" s="579"/>
      <c r="C60" s="810"/>
      <c r="D60" s="811"/>
      <c r="E60" s="580"/>
      <c r="F60" s="812"/>
      <c r="G60" s="580"/>
      <c r="H60" s="812"/>
      <c r="I60" s="580"/>
      <c r="J60" s="812"/>
      <c r="K60" s="580"/>
      <c r="L60" s="812"/>
      <c r="M60" s="580"/>
      <c r="N60" s="812"/>
      <c r="O60" s="580"/>
      <c r="P60" s="812"/>
      <c r="Q60" s="580"/>
      <c r="R60" s="812"/>
      <c r="S60" s="580"/>
      <c r="T60" s="812"/>
      <c r="U60" s="580"/>
      <c r="V60" s="812"/>
      <c r="W60" s="580"/>
      <c r="X60" s="812"/>
      <c r="Y60" s="580"/>
      <c r="Z60" s="812"/>
      <c r="AA60" s="580"/>
    </row>
    <row r="61" spans="1:27">
      <c r="A61" s="806" t="s">
        <v>972</v>
      </c>
      <c r="B61" s="577" t="s">
        <v>40</v>
      </c>
      <c r="C61" s="807" t="s">
        <v>74</v>
      </c>
      <c r="D61" s="808" t="s">
        <v>40</v>
      </c>
      <c r="E61" s="578" t="s">
        <v>74</v>
      </c>
      <c r="F61" s="809" t="s">
        <v>40</v>
      </c>
      <c r="G61" s="578" t="s">
        <v>74</v>
      </c>
      <c r="H61" s="809" t="s">
        <v>40</v>
      </c>
      <c r="I61" s="578" t="s">
        <v>74</v>
      </c>
      <c r="J61" s="809" t="s">
        <v>40</v>
      </c>
      <c r="K61" s="578" t="s">
        <v>74</v>
      </c>
      <c r="L61" s="809" t="s">
        <v>40</v>
      </c>
      <c r="M61" s="578" t="s">
        <v>74</v>
      </c>
      <c r="N61" s="809" t="s">
        <v>40</v>
      </c>
      <c r="O61" s="578" t="s">
        <v>74</v>
      </c>
      <c r="P61" s="809" t="s">
        <v>40</v>
      </c>
      <c r="Q61" s="578" t="s">
        <v>74</v>
      </c>
      <c r="R61" s="809" t="s">
        <v>40</v>
      </c>
      <c r="S61" s="578" t="s">
        <v>74</v>
      </c>
      <c r="T61" s="809" t="s">
        <v>40</v>
      </c>
      <c r="U61" s="578" t="s">
        <v>74</v>
      </c>
      <c r="V61" s="809" t="s">
        <v>40</v>
      </c>
      <c r="W61" s="578" t="s">
        <v>74</v>
      </c>
      <c r="X61" s="809" t="s">
        <v>40</v>
      </c>
      <c r="Y61" s="578" t="s">
        <v>74</v>
      </c>
      <c r="Z61" s="809" t="s">
        <v>40</v>
      </c>
      <c r="AA61" s="578" t="s">
        <v>74</v>
      </c>
    </row>
    <row r="62" spans="1:27">
      <c r="A62" s="806" t="s">
        <v>60</v>
      </c>
      <c r="B62" s="577" t="s">
        <v>40</v>
      </c>
      <c r="C62" s="807" t="s">
        <v>74</v>
      </c>
      <c r="D62" s="808" t="s">
        <v>40</v>
      </c>
      <c r="E62" s="578" t="s">
        <v>74</v>
      </c>
      <c r="F62" s="809" t="s">
        <v>40</v>
      </c>
      <c r="G62" s="578" t="s">
        <v>74</v>
      </c>
      <c r="H62" s="809" t="s">
        <v>40</v>
      </c>
      <c r="I62" s="578" t="s">
        <v>74</v>
      </c>
      <c r="J62" s="809" t="s">
        <v>40</v>
      </c>
      <c r="K62" s="578" t="s">
        <v>74</v>
      </c>
      <c r="L62" s="809" t="s">
        <v>40</v>
      </c>
      <c r="M62" s="578" t="s">
        <v>74</v>
      </c>
      <c r="N62" s="809" t="s">
        <v>40</v>
      </c>
      <c r="O62" s="578" t="s">
        <v>74</v>
      </c>
      <c r="P62" s="809" t="s">
        <v>40</v>
      </c>
      <c r="Q62" s="578" t="s">
        <v>74</v>
      </c>
      <c r="R62" s="809" t="s">
        <v>40</v>
      </c>
      <c r="S62" s="578" t="s">
        <v>74</v>
      </c>
      <c r="T62" s="809" t="s">
        <v>40</v>
      </c>
      <c r="U62" s="578" t="s">
        <v>74</v>
      </c>
      <c r="V62" s="809" t="s">
        <v>40</v>
      </c>
      <c r="W62" s="578" t="s">
        <v>74</v>
      </c>
      <c r="X62" s="809" t="s">
        <v>40</v>
      </c>
      <c r="Y62" s="578" t="s">
        <v>74</v>
      </c>
      <c r="Z62" s="809" t="s">
        <v>40</v>
      </c>
      <c r="AA62" s="578" t="s">
        <v>74</v>
      </c>
    </row>
    <row r="63" spans="1:27">
      <c r="A63" s="800" t="s">
        <v>973</v>
      </c>
      <c r="B63" s="579" t="s">
        <v>40</v>
      </c>
      <c r="C63" s="810" t="s">
        <v>74</v>
      </c>
      <c r="D63" s="811" t="s">
        <v>40</v>
      </c>
      <c r="E63" s="580" t="s">
        <v>74</v>
      </c>
      <c r="F63" s="812" t="s">
        <v>40</v>
      </c>
      <c r="G63" s="580" t="s">
        <v>74</v>
      </c>
      <c r="H63" s="812" t="s">
        <v>40</v>
      </c>
      <c r="I63" s="580" t="s">
        <v>74</v>
      </c>
      <c r="J63" s="812" t="s">
        <v>40</v>
      </c>
      <c r="K63" s="580" t="s">
        <v>74</v>
      </c>
      <c r="L63" s="812" t="s">
        <v>40</v>
      </c>
      <c r="M63" s="580" t="s">
        <v>74</v>
      </c>
      <c r="N63" s="812" t="s">
        <v>40</v>
      </c>
      <c r="O63" s="580" t="s">
        <v>74</v>
      </c>
      <c r="P63" s="812" t="s">
        <v>40</v>
      </c>
      <c r="Q63" s="580" t="s">
        <v>74</v>
      </c>
      <c r="R63" s="812" t="s">
        <v>40</v>
      </c>
      <c r="S63" s="580" t="s">
        <v>74</v>
      </c>
      <c r="T63" s="812" t="s">
        <v>40</v>
      </c>
      <c r="U63" s="580" t="s">
        <v>74</v>
      </c>
      <c r="V63" s="812" t="s">
        <v>40</v>
      </c>
      <c r="W63" s="580" t="s">
        <v>74</v>
      </c>
      <c r="X63" s="812" t="s">
        <v>40</v>
      </c>
      <c r="Y63" s="580" t="s">
        <v>74</v>
      </c>
      <c r="Z63" s="812" t="s">
        <v>40</v>
      </c>
      <c r="AA63" s="580" t="s">
        <v>74</v>
      </c>
    </row>
    <row r="64" spans="1:27">
      <c r="A64" s="800" t="s">
        <v>61</v>
      </c>
      <c r="B64" s="579" t="s">
        <v>40</v>
      </c>
      <c r="C64" s="810" t="s">
        <v>74</v>
      </c>
      <c r="D64" s="811" t="s">
        <v>40</v>
      </c>
      <c r="E64" s="580" t="s">
        <v>74</v>
      </c>
      <c r="F64" s="812" t="s">
        <v>40</v>
      </c>
      <c r="G64" s="580" t="s">
        <v>74</v>
      </c>
      <c r="H64" s="812" t="s">
        <v>40</v>
      </c>
      <c r="I64" s="580" t="s">
        <v>74</v>
      </c>
      <c r="J64" s="812" t="s">
        <v>40</v>
      </c>
      <c r="K64" s="580" t="s">
        <v>74</v>
      </c>
      <c r="L64" s="812" t="s">
        <v>40</v>
      </c>
      <c r="M64" s="580" t="s">
        <v>74</v>
      </c>
      <c r="N64" s="812" t="s">
        <v>40</v>
      </c>
      <c r="O64" s="580" t="s">
        <v>74</v>
      </c>
      <c r="P64" s="812" t="s">
        <v>40</v>
      </c>
      <c r="Q64" s="580" t="s">
        <v>74</v>
      </c>
      <c r="R64" s="812" t="s">
        <v>40</v>
      </c>
      <c r="S64" s="580" t="s">
        <v>74</v>
      </c>
      <c r="T64" s="812" t="s">
        <v>40</v>
      </c>
      <c r="U64" s="580" t="s">
        <v>74</v>
      </c>
      <c r="V64" s="812" t="s">
        <v>40</v>
      </c>
      <c r="W64" s="580" t="s">
        <v>74</v>
      </c>
      <c r="X64" s="812" t="s">
        <v>40</v>
      </c>
      <c r="Y64" s="580" t="s">
        <v>74</v>
      </c>
      <c r="Z64" s="812" t="s">
        <v>40</v>
      </c>
      <c r="AA64" s="580" t="s">
        <v>74</v>
      </c>
    </row>
    <row r="65" spans="1:27">
      <c r="A65" s="806" t="s">
        <v>62</v>
      </c>
      <c r="B65" s="577" t="s">
        <v>40</v>
      </c>
      <c r="C65" s="807" t="s">
        <v>74</v>
      </c>
      <c r="D65" s="808" t="s">
        <v>40</v>
      </c>
      <c r="E65" s="578" t="s">
        <v>74</v>
      </c>
      <c r="F65" s="809" t="s">
        <v>40</v>
      </c>
      <c r="G65" s="578" t="s">
        <v>74</v>
      </c>
      <c r="H65" s="809" t="s">
        <v>40</v>
      </c>
      <c r="I65" s="578" t="s">
        <v>74</v>
      </c>
      <c r="J65" s="809" t="s">
        <v>40</v>
      </c>
      <c r="K65" s="578" t="s">
        <v>74</v>
      </c>
      <c r="L65" s="809" t="s">
        <v>40</v>
      </c>
      <c r="M65" s="578" t="s">
        <v>74</v>
      </c>
      <c r="N65" s="809" t="s">
        <v>40</v>
      </c>
      <c r="O65" s="578" t="s">
        <v>74</v>
      </c>
      <c r="P65" s="809" t="s">
        <v>40</v>
      </c>
      <c r="Q65" s="578" t="s">
        <v>74</v>
      </c>
      <c r="R65" s="809" t="s">
        <v>40</v>
      </c>
      <c r="S65" s="578" t="s">
        <v>74</v>
      </c>
      <c r="T65" s="809" t="s">
        <v>40</v>
      </c>
      <c r="U65" s="578" t="s">
        <v>74</v>
      </c>
      <c r="V65" s="809" t="s">
        <v>40</v>
      </c>
      <c r="W65" s="578" t="s">
        <v>74</v>
      </c>
      <c r="X65" s="809" t="s">
        <v>40</v>
      </c>
      <c r="Y65" s="578" t="s">
        <v>74</v>
      </c>
      <c r="Z65" s="809" t="s">
        <v>40</v>
      </c>
      <c r="AA65" s="578" t="s">
        <v>74</v>
      </c>
    </row>
    <row r="66" spans="1:27">
      <c r="A66" s="806" t="s">
        <v>748</v>
      </c>
      <c r="B66" s="577" t="s">
        <v>40</v>
      </c>
      <c r="C66" s="807" t="s">
        <v>74</v>
      </c>
      <c r="D66" s="808" t="s">
        <v>40</v>
      </c>
      <c r="E66" s="578" t="s">
        <v>74</v>
      </c>
      <c r="F66" s="809" t="s">
        <v>40</v>
      </c>
      <c r="G66" s="578" t="s">
        <v>74</v>
      </c>
      <c r="H66" s="809" t="s">
        <v>40</v>
      </c>
      <c r="I66" s="578" t="s">
        <v>74</v>
      </c>
      <c r="J66" s="809" t="s">
        <v>40</v>
      </c>
      <c r="K66" s="578" t="s">
        <v>74</v>
      </c>
      <c r="L66" s="809" t="s">
        <v>40</v>
      </c>
      <c r="M66" s="578" t="s">
        <v>74</v>
      </c>
      <c r="N66" s="809" t="s">
        <v>40</v>
      </c>
      <c r="O66" s="578" t="s">
        <v>74</v>
      </c>
      <c r="P66" s="809" t="s">
        <v>40</v>
      </c>
      <c r="Q66" s="578" t="s">
        <v>74</v>
      </c>
      <c r="R66" s="809" t="s">
        <v>40</v>
      </c>
      <c r="S66" s="578" t="s">
        <v>74</v>
      </c>
      <c r="T66" s="809" t="s">
        <v>40</v>
      </c>
      <c r="U66" s="578" t="s">
        <v>74</v>
      </c>
      <c r="V66" s="809" t="s">
        <v>40</v>
      </c>
      <c r="W66" s="578" t="s">
        <v>74</v>
      </c>
      <c r="X66" s="809" t="s">
        <v>40</v>
      </c>
      <c r="Y66" s="578" t="s">
        <v>74</v>
      </c>
      <c r="Z66" s="809" t="s">
        <v>40</v>
      </c>
      <c r="AA66" s="578" t="s">
        <v>74</v>
      </c>
    </row>
    <row r="67" spans="1:27">
      <c r="A67" s="800" t="s">
        <v>65</v>
      </c>
      <c r="B67" s="579" t="s">
        <v>40</v>
      </c>
      <c r="C67" s="810" t="s">
        <v>74</v>
      </c>
      <c r="D67" s="811" t="s">
        <v>40</v>
      </c>
      <c r="E67" s="580" t="s">
        <v>74</v>
      </c>
      <c r="F67" s="812" t="s">
        <v>40</v>
      </c>
      <c r="G67" s="580" t="s">
        <v>74</v>
      </c>
      <c r="H67" s="812" t="s">
        <v>40</v>
      </c>
      <c r="I67" s="580" t="s">
        <v>74</v>
      </c>
      <c r="J67" s="812" t="s">
        <v>40</v>
      </c>
      <c r="K67" s="580" t="s">
        <v>74</v>
      </c>
      <c r="L67" s="812" t="s">
        <v>40</v>
      </c>
      <c r="M67" s="580" t="s">
        <v>74</v>
      </c>
      <c r="N67" s="812" t="s">
        <v>40</v>
      </c>
      <c r="O67" s="580" t="s">
        <v>74</v>
      </c>
      <c r="P67" s="812" t="s">
        <v>40</v>
      </c>
      <c r="Q67" s="580" t="s">
        <v>74</v>
      </c>
      <c r="R67" s="812" t="s">
        <v>40</v>
      </c>
      <c r="S67" s="580" t="s">
        <v>74</v>
      </c>
      <c r="T67" s="812" t="s">
        <v>40</v>
      </c>
      <c r="U67" s="580" t="s">
        <v>74</v>
      </c>
      <c r="V67" s="812" t="s">
        <v>40</v>
      </c>
      <c r="W67" s="580" t="s">
        <v>74</v>
      </c>
      <c r="X67" s="812" t="s">
        <v>40</v>
      </c>
      <c r="Y67" s="580" t="s">
        <v>74</v>
      </c>
      <c r="Z67" s="812" t="s">
        <v>40</v>
      </c>
      <c r="AA67" s="580" t="s">
        <v>74</v>
      </c>
    </row>
    <row r="68" spans="1:27">
      <c r="A68" s="806" t="s">
        <v>974</v>
      </c>
      <c r="B68" s="577" t="s">
        <v>40</v>
      </c>
      <c r="C68" s="807" t="s">
        <v>74</v>
      </c>
      <c r="D68" s="808" t="s">
        <v>40</v>
      </c>
      <c r="E68" s="578" t="s">
        <v>74</v>
      </c>
      <c r="F68" s="809" t="s">
        <v>40</v>
      </c>
      <c r="G68" s="578" t="s">
        <v>74</v>
      </c>
      <c r="H68" s="809" t="s">
        <v>40</v>
      </c>
      <c r="I68" s="578" t="s">
        <v>74</v>
      </c>
      <c r="J68" s="809" t="s">
        <v>40</v>
      </c>
      <c r="K68" s="578" t="s">
        <v>74</v>
      </c>
      <c r="L68" s="809" t="s">
        <v>40</v>
      </c>
      <c r="M68" s="578" t="s">
        <v>74</v>
      </c>
      <c r="N68" s="809" t="s">
        <v>40</v>
      </c>
      <c r="O68" s="578" t="s">
        <v>74</v>
      </c>
      <c r="P68" s="809" t="s">
        <v>40</v>
      </c>
      <c r="Q68" s="578" t="s">
        <v>74</v>
      </c>
      <c r="R68" s="809" t="s">
        <v>40</v>
      </c>
      <c r="S68" s="578" t="s">
        <v>74</v>
      </c>
      <c r="T68" s="809" t="s">
        <v>40</v>
      </c>
      <c r="U68" s="578" t="s">
        <v>74</v>
      </c>
      <c r="V68" s="809" t="s">
        <v>40</v>
      </c>
      <c r="W68" s="578" t="s">
        <v>74</v>
      </c>
      <c r="X68" s="809" t="s">
        <v>40</v>
      </c>
      <c r="Y68" s="578" t="s">
        <v>74</v>
      </c>
      <c r="Z68" s="809" t="s">
        <v>40</v>
      </c>
      <c r="AA68" s="578" t="s">
        <v>74</v>
      </c>
    </row>
    <row r="69" spans="1:27">
      <c r="A69" s="806" t="s">
        <v>975</v>
      </c>
      <c r="B69" s="577" t="s">
        <v>40</v>
      </c>
      <c r="C69" s="807" t="s">
        <v>74</v>
      </c>
      <c r="D69" s="808" t="s">
        <v>40</v>
      </c>
      <c r="E69" s="578" t="s">
        <v>74</v>
      </c>
      <c r="F69" s="809" t="s">
        <v>40</v>
      </c>
      <c r="G69" s="578" t="s">
        <v>74</v>
      </c>
      <c r="H69" s="809" t="s">
        <v>40</v>
      </c>
      <c r="I69" s="578" t="s">
        <v>74</v>
      </c>
      <c r="J69" s="809" t="s">
        <v>40</v>
      </c>
      <c r="K69" s="578" t="s">
        <v>74</v>
      </c>
      <c r="L69" s="809" t="s">
        <v>40</v>
      </c>
      <c r="M69" s="578" t="s">
        <v>74</v>
      </c>
      <c r="N69" s="809" t="s">
        <v>40</v>
      </c>
      <c r="O69" s="578" t="s">
        <v>74</v>
      </c>
      <c r="P69" s="809" t="s">
        <v>40</v>
      </c>
      <c r="Q69" s="578" t="s">
        <v>74</v>
      </c>
      <c r="R69" s="809" t="s">
        <v>40</v>
      </c>
      <c r="S69" s="578" t="s">
        <v>74</v>
      </c>
      <c r="T69" s="809" t="s">
        <v>40</v>
      </c>
      <c r="U69" s="578" t="s">
        <v>74</v>
      </c>
      <c r="V69" s="809" t="s">
        <v>40</v>
      </c>
      <c r="W69" s="578" t="s">
        <v>74</v>
      </c>
      <c r="X69" s="809" t="s">
        <v>40</v>
      </c>
      <c r="Y69" s="578" t="s">
        <v>74</v>
      </c>
      <c r="Z69" s="809" t="s">
        <v>40</v>
      </c>
      <c r="AA69" s="578" t="s">
        <v>74</v>
      </c>
    </row>
    <row r="70" spans="1:27">
      <c r="A70" s="800" t="s">
        <v>749</v>
      </c>
      <c r="B70" s="579" t="s">
        <v>40</v>
      </c>
      <c r="C70" s="810" t="s">
        <v>74</v>
      </c>
      <c r="D70" s="811" t="s">
        <v>40</v>
      </c>
      <c r="E70" s="580" t="s">
        <v>74</v>
      </c>
      <c r="F70" s="812" t="s">
        <v>40</v>
      </c>
      <c r="G70" s="580" t="s">
        <v>74</v>
      </c>
      <c r="H70" s="812" t="s">
        <v>40</v>
      </c>
      <c r="I70" s="580" t="s">
        <v>74</v>
      </c>
      <c r="J70" s="812" t="s">
        <v>40</v>
      </c>
      <c r="K70" s="580" t="s">
        <v>74</v>
      </c>
      <c r="L70" s="812" t="s">
        <v>40</v>
      </c>
      <c r="M70" s="580" t="s">
        <v>74</v>
      </c>
      <c r="N70" s="812" t="s">
        <v>40</v>
      </c>
      <c r="O70" s="580" t="s">
        <v>74</v>
      </c>
      <c r="P70" s="812" t="s">
        <v>40</v>
      </c>
      <c r="Q70" s="580" t="s">
        <v>74</v>
      </c>
      <c r="R70" s="812" t="s">
        <v>40</v>
      </c>
      <c r="S70" s="580" t="s">
        <v>74</v>
      </c>
      <c r="T70" s="812" t="s">
        <v>40</v>
      </c>
      <c r="U70" s="580" t="s">
        <v>74</v>
      </c>
      <c r="V70" s="812" t="s">
        <v>40</v>
      </c>
      <c r="W70" s="580" t="s">
        <v>74</v>
      </c>
      <c r="X70" s="812" t="s">
        <v>40</v>
      </c>
      <c r="Y70" s="580" t="s">
        <v>74</v>
      </c>
      <c r="Z70" s="812" t="s">
        <v>40</v>
      </c>
      <c r="AA70" s="580" t="s">
        <v>74</v>
      </c>
    </row>
    <row r="71" spans="1:27">
      <c r="A71" s="813"/>
      <c r="B71" s="579"/>
      <c r="C71" s="810"/>
      <c r="D71" s="811"/>
      <c r="E71" s="580"/>
      <c r="F71" s="812"/>
      <c r="G71" s="580"/>
      <c r="H71" s="812"/>
      <c r="I71" s="580"/>
      <c r="J71" s="812"/>
      <c r="K71" s="580"/>
      <c r="L71" s="812"/>
      <c r="M71" s="580"/>
      <c r="N71" s="812"/>
      <c r="O71" s="580"/>
      <c r="P71" s="812"/>
      <c r="Q71" s="580"/>
      <c r="R71" s="812"/>
      <c r="S71" s="580"/>
      <c r="T71" s="812"/>
      <c r="U71" s="580"/>
      <c r="V71" s="812"/>
      <c r="W71" s="580"/>
      <c r="X71" s="812"/>
      <c r="Y71" s="580"/>
      <c r="Z71" s="812"/>
      <c r="AA71" s="580"/>
    </row>
    <row r="72" spans="1:27">
      <c r="A72" s="821" t="s">
        <v>976</v>
      </c>
      <c r="B72" s="822" t="s">
        <v>40</v>
      </c>
      <c r="C72" s="823" t="s">
        <v>40</v>
      </c>
      <c r="D72" s="824" t="s">
        <v>40</v>
      </c>
      <c r="E72" s="825" t="s">
        <v>74</v>
      </c>
      <c r="F72" s="824" t="s">
        <v>40</v>
      </c>
      <c r="G72" s="825" t="s">
        <v>74</v>
      </c>
      <c r="H72" s="824" t="s">
        <v>40</v>
      </c>
      <c r="I72" s="825" t="s">
        <v>74</v>
      </c>
      <c r="J72" s="824" t="s">
        <v>40</v>
      </c>
      <c r="K72" s="825" t="s">
        <v>74</v>
      </c>
      <c r="L72" s="826" t="s">
        <v>40</v>
      </c>
      <c r="M72" s="827" t="s">
        <v>74</v>
      </c>
      <c r="N72" s="824" t="s">
        <v>40</v>
      </c>
      <c r="O72" s="825" t="s">
        <v>74</v>
      </c>
      <c r="P72" s="824" t="s">
        <v>40</v>
      </c>
      <c r="Q72" s="825" t="s">
        <v>74</v>
      </c>
      <c r="R72" s="824" t="s">
        <v>40</v>
      </c>
      <c r="S72" s="825" t="s">
        <v>74</v>
      </c>
      <c r="T72" s="824" t="s">
        <v>40</v>
      </c>
      <c r="U72" s="825" t="s">
        <v>74</v>
      </c>
      <c r="V72" s="826" t="s">
        <v>40</v>
      </c>
      <c r="W72" s="827" t="s">
        <v>74</v>
      </c>
      <c r="X72" s="824" t="s">
        <v>40</v>
      </c>
      <c r="Y72" s="825" t="s">
        <v>74</v>
      </c>
      <c r="Z72" s="824" t="s">
        <v>40</v>
      </c>
      <c r="AA72" s="825" t="s">
        <v>74</v>
      </c>
    </row>
    <row r="73" spans="1:27">
      <c r="A73" s="828" t="s">
        <v>977</v>
      </c>
      <c r="B73" s="829" t="s">
        <v>40</v>
      </c>
      <c r="C73" s="830" t="s">
        <v>40</v>
      </c>
      <c r="D73" s="831" t="s">
        <v>40</v>
      </c>
      <c r="E73" s="832" t="s">
        <v>74</v>
      </c>
      <c r="F73" s="833" t="s">
        <v>40</v>
      </c>
      <c r="G73" s="832" t="s">
        <v>74</v>
      </c>
      <c r="H73" s="833" t="s">
        <v>40</v>
      </c>
      <c r="I73" s="832" t="s">
        <v>74</v>
      </c>
      <c r="J73" s="833" t="s">
        <v>40</v>
      </c>
      <c r="K73" s="832" t="s">
        <v>74</v>
      </c>
      <c r="L73" s="833">
        <v>0.81809813751834148</v>
      </c>
      <c r="M73" s="832" t="s">
        <v>40</v>
      </c>
      <c r="N73" s="833">
        <v>0.86412136535175577</v>
      </c>
      <c r="O73" s="832" t="s">
        <v>40</v>
      </c>
      <c r="P73" s="833">
        <v>0.90874700061971514</v>
      </c>
      <c r="Q73" s="832" t="s">
        <v>40</v>
      </c>
      <c r="R73" s="833">
        <v>0.96155666556215513</v>
      </c>
      <c r="S73" s="832" t="s">
        <v>40</v>
      </c>
      <c r="T73" s="833" t="s">
        <v>40</v>
      </c>
      <c r="U73" s="832" t="s">
        <v>74</v>
      </c>
      <c r="V73" s="833">
        <v>1.2112291846793275</v>
      </c>
      <c r="W73" s="832" t="s">
        <v>40</v>
      </c>
      <c r="X73" s="833">
        <v>1.3429088534088587</v>
      </c>
      <c r="Y73" s="832" t="s">
        <v>40</v>
      </c>
      <c r="Z73" s="833">
        <v>1.4160360631336151</v>
      </c>
      <c r="AA73" s="832" t="s">
        <v>40</v>
      </c>
    </row>
    <row r="74" spans="1:27">
      <c r="A74" s="828" t="s">
        <v>978</v>
      </c>
      <c r="B74" s="829" t="s">
        <v>40</v>
      </c>
      <c r="C74" s="830" t="s">
        <v>40</v>
      </c>
      <c r="D74" s="831">
        <v>0.80161106299997831</v>
      </c>
      <c r="E74" s="832" t="s">
        <v>40</v>
      </c>
      <c r="F74" s="833">
        <v>0.82393952147337213</v>
      </c>
      <c r="G74" s="832" t="s">
        <v>40</v>
      </c>
      <c r="H74" s="833">
        <v>0.85718561577858088</v>
      </c>
      <c r="I74" s="832" t="s">
        <v>40</v>
      </c>
      <c r="J74" s="833">
        <v>0.8787899352550308</v>
      </c>
      <c r="K74" s="832" t="s">
        <v>40</v>
      </c>
      <c r="L74" s="833">
        <v>0.82827480432837552</v>
      </c>
      <c r="M74" s="832" t="s">
        <v>40</v>
      </c>
      <c r="N74" s="833">
        <v>0.88138621890943847</v>
      </c>
      <c r="O74" s="832" t="s">
        <v>40</v>
      </c>
      <c r="P74" s="833">
        <v>0.93392444131731123</v>
      </c>
      <c r="Q74" s="832" t="s">
        <v>40</v>
      </c>
      <c r="R74" s="833">
        <v>0.99550710889284888</v>
      </c>
      <c r="S74" s="832" t="s">
        <v>40</v>
      </c>
      <c r="T74" s="833">
        <v>1.1017728915885507</v>
      </c>
      <c r="U74" s="832" t="s">
        <v>40</v>
      </c>
      <c r="V74" s="833">
        <v>1.2073842818869684</v>
      </c>
      <c r="W74" s="832" t="s">
        <v>40</v>
      </c>
      <c r="X74" s="833">
        <v>1.366892419563998</v>
      </c>
      <c r="Y74" s="832" t="s">
        <v>40</v>
      </c>
      <c r="Z74" s="833">
        <v>1.4483096192237488</v>
      </c>
      <c r="AA74" s="832" t="s">
        <v>40</v>
      </c>
    </row>
    <row r="75" spans="1:27" s="1087" customFormat="1" ht="16.5">
      <c r="A75" s="130" t="s">
        <v>58</v>
      </c>
      <c r="B75" s="1082"/>
      <c r="C75" s="1083"/>
      <c r="D75" s="1084"/>
      <c r="E75" s="1085"/>
      <c r="F75" s="1086"/>
      <c r="G75" s="1085"/>
      <c r="H75" s="1086"/>
      <c r="I75" s="1085"/>
      <c r="J75" s="1086"/>
      <c r="K75" s="1085"/>
      <c r="L75" s="1086"/>
      <c r="M75" s="1085"/>
      <c r="N75" s="1086"/>
      <c r="O75" s="1085"/>
      <c r="P75" s="1086">
        <f>AVERAGE(P16:P49)</f>
        <v>0.9177960043960941</v>
      </c>
      <c r="Q75" s="1085"/>
      <c r="R75" s="1086"/>
      <c r="S75" s="1085"/>
      <c r="T75" s="1086"/>
      <c r="U75" s="1085"/>
      <c r="V75" s="1086"/>
      <c r="W75" s="1085"/>
      <c r="X75" s="1086"/>
      <c r="Y75" s="1085"/>
      <c r="Z75" s="1086"/>
      <c r="AA75" s="1085"/>
    </row>
    <row r="76" spans="1:27" s="1087" customFormat="1" ht="16.5">
      <c r="A76" s="130" t="s">
        <v>718</v>
      </c>
      <c r="B76" s="1082"/>
      <c r="C76" s="1083"/>
      <c r="D76" s="1084"/>
      <c r="E76" s="1085"/>
      <c r="F76" s="1086"/>
      <c r="G76" s="1085"/>
      <c r="H76" s="1086"/>
      <c r="I76" s="1085"/>
      <c r="J76" s="1086"/>
      <c r="K76" s="1085"/>
      <c r="L76" s="1086"/>
      <c r="M76" s="1085"/>
      <c r="N76" s="1086"/>
      <c r="O76" s="1085"/>
      <c r="P76" s="1086">
        <f>STDEV(P16:P49)</f>
        <v>0.27466385452177433</v>
      </c>
      <c r="Q76" s="1085"/>
      <c r="R76" s="1086"/>
      <c r="S76" s="1085"/>
      <c r="T76" s="1086"/>
      <c r="U76" s="1085"/>
      <c r="V76" s="1086"/>
      <c r="W76" s="1085"/>
      <c r="X76" s="1086"/>
      <c r="Y76" s="1085"/>
      <c r="Z76" s="1086"/>
      <c r="AA76" s="1085"/>
    </row>
    <row r="77" spans="1:27" s="1087" customFormat="1" ht="16.5">
      <c r="A77" s="305" t="s">
        <v>719</v>
      </c>
      <c r="B77" s="1082"/>
      <c r="C77" s="1083"/>
      <c r="D77" s="1084"/>
      <c r="E77" s="1085"/>
      <c r="F77" s="1086"/>
      <c r="G77" s="1085"/>
      <c r="H77" s="1086"/>
      <c r="I77" s="1085"/>
      <c r="J77" s="1086"/>
      <c r="K77" s="1085"/>
      <c r="L77" s="1086"/>
      <c r="M77" s="1085"/>
      <c r="N77" s="1086"/>
      <c r="O77" s="1085"/>
      <c r="P77" s="305">
        <f>(P43-P75)/P76</f>
        <v>-1.0246274463532761</v>
      </c>
      <c r="Q77" s="1085"/>
      <c r="R77" s="1086"/>
      <c r="S77" s="1085"/>
      <c r="T77" s="1086"/>
      <c r="U77" s="1085"/>
      <c r="V77" s="1086"/>
      <c r="W77" s="1085"/>
      <c r="X77" s="1086"/>
      <c r="Y77" s="1085"/>
      <c r="Z77" s="1086"/>
      <c r="AA77" s="1085"/>
    </row>
    <row r="78" spans="1:27">
      <c r="A78" s="579" t="s">
        <v>1244</v>
      </c>
      <c r="B78" s="834"/>
      <c r="C78" s="835"/>
      <c r="D78" s="836"/>
      <c r="E78" s="834"/>
      <c r="F78" s="836"/>
      <c r="G78" s="834"/>
      <c r="H78" s="836"/>
      <c r="I78" s="834"/>
      <c r="J78" s="836"/>
      <c r="K78" s="834"/>
    </row>
    <row r="79" spans="1:27">
      <c r="A79" s="579" t="s">
        <v>999</v>
      </c>
      <c r="B79" s="581"/>
      <c r="C79" s="581"/>
    </row>
    <row r="80" spans="1:27">
      <c r="A80" s="582" t="s">
        <v>433</v>
      </c>
      <c r="B80" s="581"/>
      <c r="C80" s="581"/>
    </row>
    <row r="81" spans="1:26">
      <c r="A81" s="583"/>
      <c r="B81" s="581"/>
      <c r="C81" s="581"/>
    </row>
    <row r="82" spans="1:26" ht="27.75" customHeight="1">
      <c r="A82" s="1369" t="s">
        <v>986</v>
      </c>
      <c r="B82" s="1369"/>
      <c r="C82" s="1369"/>
      <c r="D82" s="1369"/>
      <c r="E82" s="1369"/>
      <c r="F82" s="1369"/>
      <c r="G82" s="1369"/>
      <c r="H82" s="1369"/>
      <c r="I82" s="1369"/>
      <c r="J82" s="1369"/>
      <c r="K82" s="1369"/>
      <c r="L82" s="1369"/>
      <c r="M82" s="1369"/>
      <c r="N82" s="1369"/>
      <c r="O82" s="1369"/>
      <c r="P82" s="1369"/>
      <c r="Q82" s="1369"/>
      <c r="R82" s="1369"/>
      <c r="S82" s="1369"/>
      <c r="T82" s="1369"/>
      <c r="U82" s="1369"/>
      <c r="V82" s="1369"/>
      <c r="W82" s="1369"/>
      <c r="X82" s="1369"/>
      <c r="Y82" s="1369"/>
      <c r="Z82" s="1369"/>
    </row>
  </sheetData>
  <mergeCells count="34">
    <mergeCell ref="X13:Y13"/>
    <mergeCell ref="Z13:AA13"/>
    <mergeCell ref="A82:Z82"/>
    <mergeCell ref="N13:O13"/>
    <mergeCell ref="P13:Q13"/>
    <mergeCell ref="R13:S13"/>
    <mergeCell ref="T13:U13"/>
    <mergeCell ref="V13:W13"/>
    <mergeCell ref="D13:E13"/>
    <mergeCell ref="F13:G13"/>
    <mergeCell ref="H13:I13"/>
    <mergeCell ref="J13:K13"/>
    <mergeCell ref="L13:M13"/>
    <mergeCell ref="R12:S12"/>
    <mergeCell ref="T12:U12"/>
    <mergeCell ref="V12:W12"/>
    <mergeCell ref="X12:Y12"/>
    <mergeCell ref="Z12:AA12"/>
    <mergeCell ref="A8:AA8"/>
    <mergeCell ref="A10:A13"/>
    <mergeCell ref="B10:B13"/>
    <mergeCell ref="C10:C12"/>
    <mergeCell ref="D10:S10"/>
    <mergeCell ref="T10:AA10"/>
    <mergeCell ref="D11:K11"/>
    <mergeCell ref="L11:S11"/>
    <mergeCell ref="T11:AA11"/>
    <mergeCell ref="D12:E12"/>
    <mergeCell ref="F12:G12"/>
    <mergeCell ref="H12:I12"/>
    <mergeCell ref="J12:K12"/>
    <mergeCell ref="L12:M12"/>
    <mergeCell ref="N12:O12"/>
    <mergeCell ref="P12:Q12"/>
  </mergeCells>
  <conditionalFormatting sqref="A81:AA81 B79:AA80 A78:AA78 A83:AA83 AA82">
    <cfRule type="expression" dxfId="3" priority="1">
      <formula>A78&lt;&gt;#REF!</formula>
    </cfRule>
  </conditionalFormatting>
  <conditionalFormatting sqref="A84:AA90">
    <cfRule type="expression" dxfId="2" priority="2">
      <formula>A84&lt;&gt;A106</formula>
    </cfRule>
  </conditionalFormatting>
  <conditionalFormatting sqref="A79:A80">
    <cfRule type="expression" dxfId="1" priority="3">
      <formula>A79&lt;&gt;#REF!</formula>
    </cfRule>
  </conditionalFormatting>
  <conditionalFormatting sqref="B73:AA76 B77:O77 Q77:AA77 A6:AA72">
    <cfRule type="expression" dxfId="0" priority="4">
      <formula>A6&lt;&gt;#REF!</formula>
    </cfRule>
  </conditionalFormatting>
  <hyperlinks>
    <hyperlink ref="A1" r:id="rId1" display="https://doi.org/10.1787/eag-2018-en"/>
    <hyperlink ref="A4" r:id="rId2"/>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AG73"/>
  <sheetViews>
    <sheetView topLeftCell="A25" zoomScaleNormal="100" workbookViewId="0">
      <selection activeCell="U69" sqref="U69"/>
    </sheetView>
  </sheetViews>
  <sheetFormatPr defaultColWidth="9.140625" defaultRowHeight="12.75"/>
  <cols>
    <col min="1" max="1" width="15.85546875" style="565" customWidth="1"/>
    <col min="2" max="2" width="8" style="565" customWidth="1"/>
    <col min="3" max="3" width="9.140625" style="1097" customWidth="1"/>
    <col min="4" max="4" width="3.85546875" style="565" bestFit="1" customWidth="1"/>
    <col min="5" max="5" width="9.140625" style="565" customWidth="1"/>
    <col min="6" max="6" width="6.42578125" style="565" bestFit="1" customWidth="1"/>
    <col min="7" max="7" width="9.140625" style="565" customWidth="1"/>
    <col min="8" max="8" width="3.85546875" style="565" bestFit="1" customWidth="1"/>
    <col min="9" max="9" width="9.140625" style="565" customWidth="1"/>
    <col min="10" max="10" width="3.85546875" style="565" bestFit="1" customWidth="1"/>
    <col min="11" max="11" width="9.140625" style="565" customWidth="1"/>
    <col min="12" max="12" width="3.85546875" style="565" bestFit="1" customWidth="1"/>
    <col min="13" max="13" width="9.140625" style="565" customWidth="1"/>
    <col min="14" max="14" width="3.85546875" style="565" bestFit="1" customWidth="1"/>
    <col min="15" max="15" width="9.140625" style="565" customWidth="1"/>
    <col min="16" max="16" width="10.7109375" style="565" bestFit="1" customWidth="1"/>
    <col min="17" max="17" width="9.140625" style="565" customWidth="1"/>
    <col min="18" max="18" width="3" style="565" bestFit="1" customWidth="1"/>
    <col min="19" max="19" width="9.140625" style="565" customWidth="1"/>
    <col min="20" max="20" width="4.7109375" style="565" bestFit="1" customWidth="1"/>
    <col min="21" max="21" width="9.140625" style="565" customWidth="1"/>
    <col min="22" max="22" width="4.7109375" style="565" bestFit="1" customWidth="1"/>
    <col min="23" max="23" width="9.140625" style="565" customWidth="1"/>
    <col min="24" max="24" width="3" style="565" bestFit="1" customWidth="1"/>
    <col min="25" max="25" width="9.140625" style="565" customWidth="1"/>
    <col min="26" max="26" width="4.7109375" style="565" bestFit="1" customWidth="1"/>
    <col min="27" max="27" width="9.140625" style="558"/>
    <col min="28" max="28" width="3" style="558" bestFit="1" customWidth="1"/>
    <col min="29" max="29" width="9.140625" style="558"/>
    <col min="30" max="30" width="4.7109375" style="558" bestFit="1" customWidth="1"/>
    <col min="31" max="16384" width="9.140625" style="558"/>
  </cols>
  <sheetData>
    <row r="1" spans="1:30" s="483" customFormat="1">
      <c r="A1" s="482" t="s">
        <v>964</v>
      </c>
      <c r="C1" s="85"/>
    </row>
    <row r="2" spans="1:30" s="483" customFormat="1">
      <c r="A2" s="483" t="s">
        <v>1000</v>
      </c>
      <c r="B2" s="483" t="s">
        <v>1001</v>
      </c>
      <c r="C2" s="85"/>
    </row>
    <row r="3" spans="1:30" s="483" customFormat="1">
      <c r="A3" s="483" t="s">
        <v>967</v>
      </c>
      <c r="C3" s="85"/>
    </row>
    <row r="4" spans="1:30" s="483" customFormat="1">
      <c r="A4" s="482" t="s">
        <v>392</v>
      </c>
      <c r="C4" s="85"/>
      <c r="O4" s="619"/>
    </row>
    <row r="5" spans="1:30" s="483" customFormat="1">
      <c r="C5" s="85"/>
      <c r="Q5" s="623"/>
    </row>
    <row r="6" spans="1:30">
      <c r="A6" s="589" t="s">
        <v>1002</v>
      </c>
      <c r="C6" s="1087"/>
      <c r="D6" s="558"/>
      <c r="E6" s="558"/>
      <c r="F6" s="558"/>
      <c r="G6" s="558"/>
      <c r="H6" s="558"/>
      <c r="I6" s="558"/>
      <c r="J6" s="558"/>
      <c r="K6" s="558"/>
      <c r="L6" s="558"/>
      <c r="M6" s="558"/>
      <c r="N6" s="558"/>
      <c r="O6" s="558"/>
      <c r="P6" s="558"/>
      <c r="Q6" s="558"/>
      <c r="R6" s="558"/>
      <c r="S6" s="558"/>
      <c r="T6" s="558"/>
      <c r="U6" s="558"/>
      <c r="V6" s="558"/>
      <c r="W6" s="558"/>
      <c r="X6" s="558"/>
      <c r="Y6" s="558"/>
      <c r="Z6" s="558"/>
    </row>
    <row r="7" spans="1:30">
      <c r="A7" s="589" t="s">
        <v>1003</v>
      </c>
    </row>
    <row r="8" spans="1:30">
      <c r="A8" s="560" t="s">
        <v>1004</v>
      </c>
    </row>
    <row r="9" spans="1:30">
      <c r="A9" s="590"/>
      <c r="B9" s="590"/>
      <c r="C9" s="1098"/>
      <c r="D9" s="591"/>
      <c r="E9" s="591"/>
      <c r="F9" s="591"/>
      <c r="G9" s="591"/>
      <c r="H9" s="591"/>
      <c r="I9" s="591"/>
      <c r="J9" s="591"/>
      <c r="K9" s="591"/>
      <c r="L9" s="591"/>
      <c r="M9" s="591"/>
      <c r="N9" s="591"/>
      <c r="O9" s="591"/>
      <c r="P9" s="591"/>
      <c r="Q9" s="591"/>
      <c r="R9" s="591"/>
      <c r="S9" s="591"/>
      <c r="T9" s="591"/>
      <c r="U9" s="591"/>
      <c r="V9" s="591"/>
      <c r="W9" s="591"/>
      <c r="X9" s="591"/>
      <c r="Y9" s="591"/>
      <c r="Z9" s="591"/>
    </row>
    <row r="10" spans="1:30" ht="12.75" customHeight="1">
      <c r="B10" s="590"/>
    </row>
    <row r="11" spans="1:30" ht="12.75" customHeight="1">
      <c r="A11" s="590"/>
      <c r="B11" s="590"/>
    </row>
    <row r="12" spans="1:30" ht="12.75" customHeight="1">
      <c r="A12" s="590"/>
      <c r="B12" s="590"/>
      <c r="C12" s="1376" t="s">
        <v>993</v>
      </c>
      <c r="D12" s="1376"/>
      <c r="E12" s="1376" t="s">
        <v>1005</v>
      </c>
      <c r="F12" s="1376"/>
      <c r="G12" s="1376"/>
      <c r="H12" s="1376"/>
      <c r="I12" s="1376"/>
      <c r="J12" s="1376"/>
      <c r="K12" s="1376"/>
      <c r="L12" s="1376"/>
      <c r="M12" s="1376"/>
      <c r="N12" s="1376"/>
      <c r="O12" s="1376" t="s">
        <v>1006</v>
      </c>
      <c r="P12" s="1376"/>
      <c r="Q12" s="1376" t="s">
        <v>1007</v>
      </c>
      <c r="R12" s="1376"/>
      <c r="S12" s="1376" t="s">
        <v>1008</v>
      </c>
      <c r="T12" s="1376"/>
      <c r="U12" s="1376"/>
      <c r="V12" s="1376"/>
      <c r="W12" s="1376"/>
      <c r="X12" s="1376"/>
      <c r="Y12" s="1376"/>
      <c r="Z12" s="1376"/>
      <c r="AA12" s="1376" t="s">
        <v>1009</v>
      </c>
      <c r="AB12" s="1376"/>
      <c r="AC12" s="1376" t="s">
        <v>1010</v>
      </c>
      <c r="AD12" s="1376"/>
    </row>
    <row r="13" spans="1:30" ht="12.75" customHeight="1">
      <c r="C13" s="1376"/>
      <c r="D13" s="1376"/>
      <c r="E13" s="1376" t="s">
        <v>1011</v>
      </c>
      <c r="F13" s="1376"/>
      <c r="G13" s="1376" t="s">
        <v>1012</v>
      </c>
      <c r="H13" s="1376"/>
      <c r="I13" s="1376"/>
      <c r="J13" s="1376"/>
      <c r="K13" s="1376"/>
      <c r="L13" s="1376"/>
      <c r="M13" s="1376" t="s">
        <v>1013</v>
      </c>
      <c r="N13" s="1376"/>
      <c r="O13" s="1376"/>
      <c r="P13" s="1376"/>
      <c r="Q13" s="1376"/>
      <c r="R13" s="1376"/>
      <c r="S13" s="1376" t="s">
        <v>434</v>
      </c>
      <c r="T13" s="1376"/>
      <c r="U13" s="1376" t="s">
        <v>1014</v>
      </c>
      <c r="V13" s="1376"/>
      <c r="W13" s="1376" t="s">
        <v>1015</v>
      </c>
      <c r="X13" s="1376"/>
      <c r="Y13" s="1376" t="s">
        <v>1016</v>
      </c>
      <c r="Z13" s="1376"/>
      <c r="AA13" s="1376"/>
      <c r="AB13" s="1376"/>
      <c r="AC13" s="1376"/>
      <c r="AD13" s="1376"/>
    </row>
    <row r="14" spans="1:30" ht="36" customHeight="1">
      <c r="C14" s="1376"/>
      <c r="D14" s="1376"/>
      <c r="E14" s="1376"/>
      <c r="F14" s="1376"/>
      <c r="G14" s="1376" t="s">
        <v>435</v>
      </c>
      <c r="H14" s="1376"/>
      <c r="I14" s="1376" t="s">
        <v>436</v>
      </c>
      <c r="J14" s="1376"/>
      <c r="K14" s="1376" t="s">
        <v>437</v>
      </c>
      <c r="L14" s="1376"/>
      <c r="M14" s="1376"/>
      <c r="N14" s="1376"/>
      <c r="O14" s="1376"/>
      <c r="P14" s="1376"/>
      <c r="Q14" s="1376"/>
      <c r="R14" s="1376"/>
      <c r="S14" s="1376"/>
      <c r="T14" s="1376"/>
      <c r="U14" s="1376"/>
      <c r="V14" s="1376"/>
      <c r="W14" s="1376"/>
      <c r="X14" s="1376"/>
      <c r="Y14" s="1376"/>
      <c r="Z14" s="1376"/>
      <c r="AA14" s="1376"/>
      <c r="AB14" s="1376"/>
      <c r="AC14" s="1376"/>
      <c r="AD14" s="1376"/>
    </row>
    <row r="15" spans="1:30">
      <c r="C15" s="1374">
        <v>1</v>
      </c>
      <c r="D15" s="1375"/>
      <c r="E15" s="1374">
        <v>2</v>
      </c>
      <c r="F15" s="1375"/>
      <c r="G15" s="1374">
        <v>3</v>
      </c>
      <c r="H15" s="1375"/>
      <c r="I15" s="1374">
        <v>4</v>
      </c>
      <c r="J15" s="1375"/>
      <c r="K15" s="1374">
        <v>5</v>
      </c>
      <c r="L15" s="1375"/>
      <c r="M15" s="1374">
        <v>6</v>
      </c>
      <c r="N15" s="1375"/>
      <c r="O15" s="1374">
        <v>7</v>
      </c>
      <c r="P15" s="1375"/>
      <c r="Q15" s="1374">
        <v>8</v>
      </c>
      <c r="R15" s="1375"/>
      <c r="S15" s="1374">
        <v>9</v>
      </c>
      <c r="T15" s="1375"/>
      <c r="U15" s="1374">
        <v>10</v>
      </c>
      <c r="V15" s="1375"/>
      <c r="W15" s="1374">
        <v>11</v>
      </c>
      <c r="X15" s="1375"/>
      <c r="Y15" s="1374">
        <v>12</v>
      </c>
      <c r="Z15" s="1375"/>
      <c r="AA15" s="1374">
        <v>13</v>
      </c>
      <c r="AB15" s="1375"/>
      <c r="AC15" s="1374">
        <v>14</v>
      </c>
      <c r="AD15" s="1375"/>
    </row>
    <row r="16" spans="1:30">
      <c r="A16" s="592" t="s">
        <v>5</v>
      </c>
      <c r="B16" s="593"/>
      <c r="C16" s="1096"/>
      <c r="D16" s="595"/>
      <c r="E16" s="594"/>
      <c r="F16" s="595"/>
      <c r="G16" s="594"/>
      <c r="H16" s="595"/>
      <c r="I16" s="594"/>
      <c r="J16" s="595"/>
      <c r="K16" s="594"/>
      <c r="L16" s="595"/>
      <c r="M16" s="594"/>
      <c r="N16" s="595"/>
      <c r="O16" s="594"/>
      <c r="P16" s="595"/>
      <c r="Q16" s="594"/>
      <c r="R16" s="595"/>
      <c r="S16" s="594"/>
      <c r="T16" s="595"/>
      <c r="U16" s="594"/>
      <c r="V16" s="595"/>
      <c r="W16" s="594"/>
      <c r="X16" s="595"/>
      <c r="Y16" s="594"/>
      <c r="Z16" s="595"/>
      <c r="AA16" s="594"/>
      <c r="AB16" s="595"/>
      <c r="AC16" s="594"/>
      <c r="AD16" s="595"/>
    </row>
    <row r="17" spans="1:33">
      <c r="A17" s="596" t="s">
        <v>39</v>
      </c>
      <c r="B17" s="597"/>
      <c r="C17" s="1096">
        <v>9545.8942620316993</v>
      </c>
      <c r="D17" s="599" t="s">
        <v>40</v>
      </c>
      <c r="E17" s="598">
        <v>12466.122319843</v>
      </c>
      <c r="F17" s="599" t="s">
        <v>40</v>
      </c>
      <c r="G17" s="598">
        <v>12826.318194916999</v>
      </c>
      <c r="H17" s="599" t="s">
        <v>40</v>
      </c>
      <c r="I17" s="598">
        <v>9328.2903573604999</v>
      </c>
      <c r="J17" s="599" t="s">
        <v>40</v>
      </c>
      <c r="K17" s="598">
        <v>12027.927707929</v>
      </c>
      <c r="L17" s="599" t="s">
        <v>40</v>
      </c>
      <c r="M17" s="598">
        <v>12302.706005063999</v>
      </c>
      <c r="N17" s="599" t="s">
        <v>40</v>
      </c>
      <c r="O17" s="598">
        <v>9342.7942411705008</v>
      </c>
      <c r="P17" s="599" t="s">
        <v>40</v>
      </c>
      <c r="Q17" s="598">
        <v>10766.426069536001</v>
      </c>
      <c r="R17" s="599" t="s">
        <v>40</v>
      </c>
      <c r="S17" s="598">
        <v>21289.878719438999</v>
      </c>
      <c r="T17" s="599" t="s">
        <v>40</v>
      </c>
      <c r="U17" s="598">
        <v>20121.792490836</v>
      </c>
      <c r="V17" s="599" t="s">
        <v>40</v>
      </c>
      <c r="W17" s="598">
        <v>20344.155715880999</v>
      </c>
      <c r="X17" s="599" t="s">
        <v>40</v>
      </c>
      <c r="Y17" s="598">
        <v>14158.640421094</v>
      </c>
      <c r="Z17" s="599" t="s">
        <v>40</v>
      </c>
      <c r="AA17" s="598">
        <v>12829.492888311999</v>
      </c>
      <c r="AB17" s="599" t="s">
        <v>40</v>
      </c>
      <c r="AC17" s="598">
        <v>11497.117489036</v>
      </c>
      <c r="AD17" s="599" t="s">
        <v>40</v>
      </c>
      <c r="AF17" s="600"/>
      <c r="AG17" s="600"/>
    </row>
    <row r="18" spans="1:33">
      <c r="A18" s="596" t="s">
        <v>31</v>
      </c>
      <c r="B18" s="597"/>
      <c r="C18" s="1096">
        <v>11688.610745043001</v>
      </c>
      <c r="D18" s="599" t="s">
        <v>40</v>
      </c>
      <c r="E18" s="598">
        <v>15514.174162521</v>
      </c>
      <c r="F18" s="599" t="s">
        <v>40</v>
      </c>
      <c r="G18" s="598">
        <v>13513.539270251</v>
      </c>
      <c r="H18" s="599" t="s">
        <v>40</v>
      </c>
      <c r="I18" s="598">
        <v>16695.54741083</v>
      </c>
      <c r="J18" s="599" t="s">
        <v>40</v>
      </c>
      <c r="K18" s="598">
        <v>15431.708407802</v>
      </c>
      <c r="L18" s="599" t="s">
        <v>40</v>
      </c>
      <c r="M18" s="598">
        <v>15477.014549482001</v>
      </c>
      <c r="N18" s="599" t="s">
        <v>40</v>
      </c>
      <c r="O18" s="598">
        <v>4875.7326285935997</v>
      </c>
      <c r="P18" s="599" t="s">
        <v>40</v>
      </c>
      <c r="Q18" s="598">
        <v>13930.769030205</v>
      </c>
      <c r="R18" s="599" t="s">
        <v>40</v>
      </c>
      <c r="S18" s="598">
        <v>16700.167562131999</v>
      </c>
      <c r="T18" s="599" t="s">
        <v>40</v>
      </c>
      <c r="U18" s="598">
        <v>17717.828481332999</v>
      </c>
      <c r="V18" s="599" t="s">
        <v>40</v>
      </c>
      <c r="W18" s="598">
        <v>17555.235361543</v>
      </c>
      <c r="X18" s="599" t="s">
        <v>40</v>
      </c>
      <c r="Y18" s="598">
        <v>13138.024403072</v>
      </c>
      <c r="Z18" s="599" t="s">
        <v>40</v>
      </c>
      <c r="AA18" s="598">
        <v>15042.89879639</v>
      </c>
      <c r="AB18" s="599" t="s">
        <v>40</v>
      </c>
      <c r="AC18" s="598">
        <v>13687.523593161</v>
      </c>
      <c r="AD18" s="599" t="s">
        <v>40</v>
      </c>
      <c r="AF18" s="600"/>
      <c r="AG18" s="600"/>
    </row>
    <row r="19" spans="1:33">
      <c r="A19" s="601" t="s">
        <v>15</v>
      </c>
      <c r="B19" s="602"/>
      <c r="C19" s="1096">
        <v>10210.840914963999</v>
      </c>
      <c r="D19" s="595" t="s">
        <v>40</v>
      </c>
      <c r="E19" s="594">
        <v>12538.379238566</v>
      </c>
      <c r="F19" s="595" t="s">
        <v>40</v>
      </c>
      <c r="G19" s="594">
        <v>13138.276574183999</v>
      </c>
      <c r="H19" s="595" t="s">
        <v>438</v>
      </c>
      <c r="I19" s="594">
        <v>13496.680757824999</v>
      </c>
      <c r="J19" s="595" t="s">
        <v>438</v>
      </c>
      <c r="K19" s="594">
        <v>13351.662909598999</v>
      </c>
      <c r="L19" s="595" t="s">
        <v>438</v>
      </c>
      <c r="M19" s="594">
        <v>13070.467081514</v>
      </c>
      <c r="N19" s="595" t="s">
        <v>438</v>
      </c>
      <c r="O19" s="594" t="s">
        <v>40</v>
      </c>
      <c r="P19" s="595" t="s">
        <v>1017</v>
      </c>
      <c r="Q19" s="594">
        <v>11855.899176606999</v>
      </c>
      <c r="R19" s="595" t="s">
        <v>40</v>
      </c>
      <c r="S19" s="594">
        <v>11576.608675385</v>
      </c>
      <c r="T19" s="595" t="s">
        <v>40</v>
      </c>
      <c r="U19" s="594">
        <v>17537.630068098999</v>
      </c>
      <c r="V19" s="595" t="s">
        <v>40</v>
      </c>
      <c r="W19" s="594">
        <v>17320.184612703</v>
      </c>
      <c r="X19" s="595" t="s">
        <v>40</v>
      </c>
      <c r="Y19" s="594">
        <v>11627.210041867</v>
      </c>
      <c r="Z19" s="595" t="s">
        <v>40</v>
      </c>
      <c r="AA19" s="594">
        <v>12900.035877472999</v>
      </c>
      <c r="AB19" s="595" t="s">
        <v>40</v>
      </c>
      <c r="AC19" s="594">
        <v>11812.200376194</v>
      </c>
      <c r="AD19" s="595" t="s">
        <v>40</v>
      </c>
      <c r="AF19" s="600"/>
      <c r="AG19" s="600"/>
    </row>
    <row r="20" spans="1:33">
      <c r="A20" s="601" t="s">
        <v>41</v>
      </c>
      <c r="B20" s="602">
        <v>1</v>
      </c>
      <c r="C20" s="1096">
        <v>9249.3938441473001</v>
      </c>
      <c r="D20" s="595" t="s">
        <v>438</v>
      </c>
      <c r="E20" s="594" t="s">
        <v>40</v>
      </c>
      <c r="F20" s="595" t="s">
        <v>440</v>
      </c>
      <c r="G20" s="594" t="s">
        <v>40</v>
      </c>
      <c r="H20" s="595" t="s">
        <v>439</v>
      </c>
      <c r="I20" s="594" t="s">
        <v>40</v>
      </c>
      <c r="J20" s="595" t="s">
        <v>439</v>
      </c>
      <c r="K20" s="594">
        <v>12900.199777536</v>
      </c>
      <c r="L20" s="595" t="s">
        <v>40</v>
      </c>
      <c r="M20" s="594">
        <v>12900.199777536</v>
      </c>
      <c r="N20" s="595" t="s">
        <v>40</v>
      </c>
      <c r="O20" s="594" t="s">
        <v>40</v>
      </c>
      <c r="P20" s="595" t="s">
        <v>1018</v>
      </c>
      <c r="Q20" s="594">
        <v>10467.831112734</v>
      </c>
      <c r="R20" s="595" t="s">
        <v>438</v>
      </c>
      <c r="S20" s="594" t="s">
        <v>40</v>
      </c>
      <c r="T20" s="595" t="s">
        <v>74</v>
      </c>
      <c r="U20" s="594" t="s">
        <v>40</v>
      </c>
      <c r="V20" s="595" t="s">
        <v>74</v>
      </c>
      <c r="W20" s="594" t="s">
        <v>40</v>
      </c>
      <c r="X20" s="595" t="s">
        <v>74</v>
      </c>
      <c r="Y20" s="594" t="s">
        <v>40</v>
      </c>
      <c r="Z20" s="595" t="s">
        <v>74</v>
      </c>
      <c r="AA20" s="594" t="s">
        <v>40</v>
      </c>
      <c r="AB20" s="595" t="s">
        <v>74</v>
      </c>
      <c r="AC20" s="594" t="s">
        <v>40</v>
      </c>
      <c r="AD20" s="595" t="s">
        <v>74</v>
      </c>
      <c r="AF20" s="600"/>
      <c r="AG20" s="600"/>
    </row>
    <row r="21" spans="1:33">
      <c r="A21" s="596" t="s">
        <v>56</v>
      </c>
      <c r="B21" s="597">
        <v>2</v>
      </c>
      <c r="C21" s="1096">
        <v>5063.8314331376996</v>
      </c>
      <c r="D21" s="599" t="s">
        <v>40</v>
      </c>
      <c r="E21" s="598">
        <v>4973.9182914043004</v>
      </c>
      <c r="F21" s="599" t="s">
        <v>40</v>
      </c>
      <c r="G21" s="598">
        <v>4852.3584456057997</v>
      </c>
      <c r="H21" s="599" t="s">
        <v>40</v>
      </c>
      <c r="I21" s="598">
        <v>5053.8234509351996</v>
      </c>
      <c r="J21" s="599" t="s">
        <v>40</v>
      </c>
      <c r="K21" s="598">
        <v>4908.9929383020999</v>
      </c>
      <c r="L21" s="599" t="s">
        <v>40</v>
      </c>
      <c r="M21" s="598">
        <v>4930.4535873829</v>
      </c>
      <c r="N21" s="599" t="s">
        <v>40</v>
      </c>
      <c r="O21" s="598" t="s">
        <v>40</v>
      </c>
      <c r="P21" s="599" t="s">
        <v>441</v>
      </c>
      <c r="Q21" s="598">
        <v>4996.3390834667998</v>
      </c>
      <c r="R21" s="599" t="s">
        <v>40</v>
      </c>
      <c r="S21" s="598">
        <v>4102.9865049644004</v>
      </c>
      <c r="T21" s="599" t="s">
        <v>40</v>
      </c>
      <c r="U21" s="598">
        <v>10164.231661485999</v>
      </c>
      <c r="V21" s="599" t="s">
        <v>40</v>
      </c>
      <c r="W21" s="598">
        <v>8405.8662881651999</v>
      </c>
      <c r="X21" s="599" t="s">
        <v>40</v>
      </c>
      <c r="Y21" s="598">
        <v>8066.6058838199997</v>
      </c>
      <c r="Z21" s="599" t="s">
        <v>40</v>
      </c>
      <c r="AA21" s="598">
        <v>5986.0050112485997</v>
      </c>
      <c r="AB21" s="599" t="s">
        <v>40</v>
      </c>
      <c r="AC21" s="598">
        <v>5887.5296383688001</v>
      </c>
      <c r="AD21" s="599" t="s">
        <v>40</v>
      </c>
      <c r="AF21" s="600"/>
      <c r="AG21" s="600"/>
    </row>
    <row r="22" spans="1:33">
      <c r="A22" s="596" t="s">
        <v>17</v>
      </c>
      <c r="B22" s="597"/>
      <c r="C22" s="1096">
        <v>5207.0544334172</v>
      </c>
      <c r="D22" s="599" t="s">
        <v>40</v>
      </c>
      <c r="E22" s="598">
        <v>8714.2712990839009</v>
      </c>
      <c r="F22" s="599" t="s">
        <v>40</v>
      </c>
      <c r="G22" s="598">
        <v>7368.3755071617998</v>
      </c>
      <c r="H22" s="599" t="s">
        <v>40</v>
      </c>
      <c r="I22" s="598">
        <v>8566.3306627817001</v>
      </c>
      <c r="J22" s="599" t="s">
        <v>40</v>
      </c>
      <c r="K22" s="598">
        <v>8251.0998040997001</v>
      </c>
      <c r="L22" s="599" t="s">
        <v>40</v>
      </c>
      <c r="M22" s="598">
        <v>8475.9537498352001</v>
      </c>
      <c r="N22" s="599" t="s">
        <v>40</v>
      </c>
      <c r="O22" s="598">
        <v>2399.3044120427999</v>
      </c>
      <c r="P22" s="599" t="s">
        <v>40</v>
      </c>
      <c r="Q22" s="598">
        <v>7074.8865978157</v>
      </c>
      <c r="R22" s="599" t="s">
        <v>40</v>
      </c>
      <c r="S22" s="598">
        <v>18635.223223944002</v>
      </c>
      <c r="T22" s="599" t="s">
        <v>40</v>
      </c>
      <c r="U22" s="598">
        <v>10870.345909209</v>
      </c>
      <c r="V22" s="599" t="s">
        <v>40</v>
      </c>
      <c r="W22" s="598">
        <v>10890.714026084999</v>
      </c>
      <c r="X22" s="599" t="s">
        <v>40</v>
      </c>
      <c r="Y22" s="598">
        <v>6365.0246471467999</v>
      </c>
      <c r="Z22" s="599" t="s">
        <v>40</v>
      </c>
      <c r="AA22" s="598">
        <v>7918.5379848342</v>
      </c>
      <c r="AB22" s="599" t="s">
        <v>40</v>
      </c>
      <c r="AC22" s="598">
        <v>6917.9413400619997</v>
      </c>
      <c r="AD22" s="599" t="s">
        <v>40</v>
      </c>
      <c r="AF22" s="600"/>
      <c r="AG22" s="600"/>
    </row>
    <row r="23" spans="1:33">
      <c r="A23" s="601" t="s">
        <v>18</v>
      </c>
      <c r="B23" s="602"/>
      <c r="C23" s="1096" t="s">
        <v>40</v>
      </c>
      <c r="D23" s="595" t="s">
        <v>74</v>
      </c>
      <c r="E23" s="594" t="s">
        <v>40</v>
      </c>
      <c r="F23" s="595" t="s">
        <v>74</v>
      </c>
      <c r="G23" s="594" t="s">
        <v>40</v>
      </c>
      <c r="H23" s="595" t="s">
        <v>74</v>
      </c>
      <c r="I23" s="594" t="s">
        <v>40</v>
      </c>
      <c r="J23" s="595" t="s">
        <v>74</v>
      </c>
      <c r="K23" s="594" t="s">
        <v>40</v>
      </c>
      <c r="L23" s="595" t="s">
        <v>74</v>
      </c>
      <c r="M23" s="594" t="s">
        <v>40</v>
      </c>
      <c r="N23" s="595" t="s">
        <v>74</v>
      </c>
      <c r="O23" s="594" t="s">
        <v>40</v>
      </c>
      <c r="P23" s="595" t="s">
        <v>74</v>
      </c>
      <c r="Q23" s="594" t="s">
        <v>40</v>
      </c>
      <c r="R23" s="595" t="s">
        <v>74</v>
      </c>
      <c r="S23" s="594" t="s">
        <v>40</v>
      </c>
      <c r="T23" s="595" t="s">
        <v>74</v>
      </c>
      <c r="U23" s="594" t="s">
        <v>40</v>
      </c>
      <c r="V23" s="595" t="s">
        <v>74</v>
      </c>
      <c r="W23" s="594" t="s">
        <v>40</v>
      </c>
      <c r="X23" s="595" t="s">
        <v>74</v>
      </c>
      <c r="Y23" s="594" t="s">
        <v>40</v>
      </c>
      <c r="Z23" s="595" t="s">
        <v>74</v>
      </c>
      <c r="AA23" s="594" t="s">
        <v>40</v>
      </c>
      <c r="AB23" s="595" t="s">
        <v>74</v>
      </c>
      <c r="AC23" s="594" t="s">
        <v>40</v>
      </c>
      <c r="AD23" s="595" t="s">
        <v>74</v>
      </c>
      <c r="AF23" s="600"/>
      <c r="AG23" s="600"/>
    </row>
    <row r="24" spans="1:33">
      <c r="A24" s="601" t="s">
        <v>20</v>
      </c>
      <c r="B24" s="602"/>
      <c r="C24" s="1096">
        <v>6326.6130512486998</v>
      </c>
      <c r="D24" s="595" t="s">
        <v>40</v>
      </c>
      <c r="E24" s="594">
        <v>6613.7074072122005</v>
      </c>
      <c r="F24" s="595" t="s">
        <v>40</v>
      </c>
      <c r="G24" s="594">
        <v>6514.2520849964003</v>
      </c>
      <c r="H24" s="595" t="s">
        <v>40</v>
      </c>
      <c r="I24" s="594">
        <v>8047.5576583579004</v>
      </c>
      <c r="J24" s="595" t="s">
        <v>40</v>
      </c>
      <c r="K24" s="594">
        <v>7090.4120355882997</v>
      </c>
      <c r="L24" s="595" t="s">
        <v>40</v>
      </c>
      <c r="M24" s="594">
        <v>6861.1596699493002</v>
      </c>
      <c r="N24" s="595" t="s">
        <v>40</v>
      </c>
      <c r="O24" s="594">
        <v>7929.4945403287002</v>
      </c>
      <c r="P24" s="595" t="s">
        <v>40</v>
      </c>
      <c r="Q24" s="594">
        <v>6663.2675749546997</v>
      </c>
      <c r="R24" s="595" t="s">
        <v>40</v>
      </c>
      <c r="S24" s="594" t="s">
        <v>40</v>
      </c>
      <c r="T24" s="595" t="s">
        <v>441</v>
      </c>
      <c r="U24" s="594">
        <v>12867.498690724</v>
      </c>
      <c r="V24" s="595" t="s">
        <v>40</v>
      </c>
      <c r="W24" s="594">
        <v>12867.498690724</v>
      </c>
      <c r="X24" s="595" t="s">
        <v>40</v>
      </c>
      <c r="Y24" s="594">
        <v>8404.3206639479995</v>
      </c>
      <c r="Z24" s="595" t="s">
        <v>40</v>
      </c>
      <c r="AA24" s="594">
        <v>8133.1449472579998</v>
      </c>
      <c r="AB24" s="595" t="s">
        <v>40</v>
      </c>
      <c r="AC24" s="594">
        <v>7075.7497168569998</v>
      </c>
      <c r="AD24" s="595" t="s">
        <v>40</v>
      </c>
      <c r="AF24" s="600"/>
      <c r="AG24" s="600"/>
    </row>
    <row r="25" spans="1:33">
      <c r="A25" s="596" t="s">
        <v>36</v>
      </c>
      <c r="B25" s="597"/>
      <c r="C25" s="1096">
        <v>9305.3163700967998</v>
      </c>
      <c r="D25" s="599" t="s">
        <v>40</v>
      </c>
      <c r="E25" s="598">
        <v>14682.049654412</v>
      </c>
      <c r="F25" s="599" t="s">
        <v>40</v>
      </c>
      <c r="G25" s="598">
        <v>8424.8170382732005</v>
      </c>
      <c r="H25" s="599" t="s">
        <v>40</v>
      </c>
      <c r="I25" s="598">
        <v>8586.5510898687007</v>
      </c>
      <c r="J25" s="599" t="s">
        <v>438</v>
      </c>
      <c r="K25" s="598">
        <v>8542.9179857244999</v>
      </c>
      <c r="L25" s="599" t="s">
        <v>438</v>
      </c>
      <c r="M25" s="598">
        <v>10481.939545898</v>
      </c>
      <c r="N25" s="599" t="s">
        <v>438</v>
      </c>
      <c r="O25" s="598" t="s">
        <v>40</v>
      </c>
      <c r="P25" s="599" t="s">
        <v>1019</v>
      </c>
      <c r="Q25" s="598">
        <v>10025.468723844</v>
      </c>
      <c r="R25" s="599" t="s">
        <v>40</v>
      </c>
      <c r="S25" s="598" t="s">
        <v>40</v>
      </c>
      <c r="T25" s="599" t="s">
        <v>441</v>
      </c>
      <c r="U25" s="598">
        <v>17591.235617286002</v>
      </c>
      <c r="V25" s="599" t="s">
        <v>40</v>
      </c>
      <c r="W25" s="598">
        <v>17591.235617286002</v>
      </c>
      <c r="X25" s="599" t="s">
        <v>40</v>
      </c>
      <c r="Y25" s="598">
        <v>10391.133372050001</v>
      </c>
      <c r="Z25" s="599" t="s">
        <v>40</v>
      </c>
      <c r="AA25" s="598">
        <v>11517.74644855</v>
      </c>
      <c r="AB25" s="599" t="s">
        <v>40</v>
      </c>
      <c r="AC25" s="598">
        <v>10097.592702407001</v>
      </c>
      <c r="AD25" s="599" t="s">
        <v>40</v>
      </c>
      <c r="AF25" s="600"/>
      <c r="AG25" s="600"/>
    </row>
    <row r="26" spans="1:33">
      <c r="A26" s="596" t="s">
        <v>22</v>
      </c>
      <c r="B26" s="597"/>
      <c r="C26" s="1096">
        <v>7395.3461768667003</v>
      </c>
      <c r="D26" s="599" t="s">
        <v>40</v>
      </c>
      <c r="E26" s="598">
        <v>10268.412149043999</v>
      </c>
      <c r="F26" s="599" t="s">
        <v>40</v>
      </c>
      <c r="G26" s="598">
        <v>13130.705250902</v>
      </c>
      <c r="H26" s="599" t="s">
        <v>40</v>
      </c>
      <c r="I26" s="598">
        <v>14963.221957919</v>
      </c>
      <c r="J26" s="599" t="s">
        <v>40</v>
      </c>
      <c r="K26" s="598">
        <v>13799.225899841</v>
      </c>
      <c r="L26" s="599" t="s">
        <v>40</v>
      </c>
      <c r="M26" s="598">
        <v>11747.243460678001</v>
      </c>
      <c r="N26" s="599" t="s">
        <v>40</v>
      </c>
      <c r="O26" s="598">
        <v>9285.7303786684006</v>
      </c>
      <c r="P26" s="599" t="s">
        <v>40</v>
      </c>
      <c r="Q26" s="598">
        <v>9897.1652927419</v>
      </c>
      <c r="R26" s="599" t="s">
        <v>40</v>
      </c>
      <c r="S26" s="598">
        <v>14093.027745351999</v>
      </c>
      <c r="T26" s="599" t="s">
        <v>40</v>
      </c>
      <c r="U26" s="598">
        <v>16805.368959947999</v>
      </c>
      <c r="V26" s="599" t="s">
        <v>40</v>
      </c>
      <c r="W26" s="598">
        <v>16144.755449398001</v>
      </c>
      <c r="X26" s="599" t="s">
        <v>40</v>
      </c>
      <c r="Y26" s="598">
        <v>10638.191288788999</v>
      </c>
      <c r="Z26" s="599" t="s">
        <v>40</v>
      </c>
      <c r="AA26" s="598">
        <v>11105.586314679</v>
      </c>
      <c r="AB26" s="599" t="s">
        <v>40</v>
      </c>
      <c r="AC26" s="598">
        <v>10040.49598009</v>
      </c>
      <c r="AD26" s="599" t="s">
        <v>40</v>
      </c>
      <c r="AF26" s="600"/>
      <c r="AG26" s="600"/>
    </row>
    <row r="27" spans="1:33">
      <c r="A27" s="601" t="s">
        <v>19</v>
      </c>
      <c r="B27" s="602"/>
      <c r="C27" s="1096">
        <v>8618.7562657995004</v>
      </c>
      <c r="D27" s="595" t="s">
        <v>40</v>
      </c>
      <c r="E27" s="594">
        <v>10680.365380153</v>
      </c>
      <c r="F27" s="595" t="s">
        <v>40</v>
      </c>
      <c r="G27" s="594">
        <v>11423.339903988001</v>
      </c>
      <c r="H27" s="595" t="s">
        <v>40</v>
      </c>
      <c r="I27" s="594">
        <v>15942.562398890001</v>
      </c>
      <c r="J27" s="595" t="s">
        <v>40</v>
      </c>
      <c r="K27" s="594">
        <v>13651.682911169</v>
      </c>
      <c r="L27" s="595" t="s">
        <v>40</v>
      </c>
      <c r="M27" s="594">
        <v>11790.508606429999</v>
      </c>
      <c r="N27" s="595" t="s">
        <v>40</v>
      </c>
      <c r="O27" s="594">
        <v>10736.195727251999</v>
      </c>
      <c r="P27" s="595" t="s">
        <v>40</v>
      </c>
      <c r="Q27" s="594">
        <v>10863.3754807</v>
      </c>
      <c r="R27" s="595" t="s">
        <v>40</v>
      </c>
      <c r="S27" s="594">
        <v>10149.432227474999</v>
      </c>
      <c r="T27" s="595" t="s">
        <v>40</v>
      </c>
      <c r="U27" s="594">
        <v>17036.294077428</v>
      </c>
      <c r="V27" s="595" t="s">
        <v>40</v>
      </c>
      <c r="W27" s="594">
        <v>17035.570739982999</v>
      </c>
      <c r="X27" s="595" t="s">
        <v>40</v>
      </c>
      <c r="Y27" s="594">
        <v>10017.533761614</v>
      </c>
      <c r="Z27" s="595" t="s">
        <v>40</v>
      </c>
      <c r="AA27" s="594">
        <v>12138.681006373001</v>
      </c>
      <c r="AB27" s="595" t="s">
        <v>40</v>
      </c>
      <c r="AC27" s="594">
        <v>10688.606768293001</v>
      </c>
      <c r="AD27" s="595" t="s">
        <v>40</v>
      </c>
      <c r="AF27" s="600"/>
      <c r="AG27" s="600"/>
    </row>
    <row r="28" spans="1:33">
      <c r="A28" s="601" t="s">
        <v>42</v>
      </c>
      <c r="B28" s="602"/>
      <c r="C28" s="1096">
        <v>5809.7295400725998</v>
      </c>
      <c r="D28" s="595" t="s">
        <v>40</v>
      </c>
      <c r="E28" s="594">
        <v>7098.8496807456004</v>
      </c>
      <c r="F28" s="595" t="s">
        <v>40</v>
      </c>
      <c r="G28" s="594">
        <v>5677.5634823439996</v>
      </c>
      <c r="H28" s="595" t="s">
        <v>40</v>
      </c>
      <c r="I28" s="594">
        <v>8513.2944394780006</v>
      </c>
      <c r="J28" s="595" t="s">
        <v>40</v>
      </c>
      <c r="K28" s="594">
        <v>6490.2155295058001</v>
      </c>
      <c r="L28" s="595" t="s">
        <v>40</v>
      </c>
      <c r="M28" s="594">
        <v>6785.7357607109998</v>
      </c>
      <c r="N28" s="595" t="s">
        <v>40</v>
      </c>
      <c r="O28" s="594" t="s">
        <v>40</v>
      </c>
      <c r="P28" s="595" t="s">
        <v>74</v>
      </c>
      <c r="Q28" s="594">
        <v>6190.6813880345999</v>
      </c>
      <c r="R28" s="595" t="s">
        <v>40</v>
      </c>
      <c r="S28" s="594" t="s">
        <v>40</v>
      </c>
      <c r="T28" s="595" t="s">
        <v>441</v>
      </c>
      <c r="U28" s="594">
        <v>4094.5259540027</v>
      </c>
      <c r="V28" s="595" t="s">
        <v>40</v>
      </c>
      <c r="W28" s="594">
        <v>4094.5259540027</v>
      </c>
      <c r="X28" s="595" t="s">
        <v>40</v>
      </c>
      <c r="Y28" s="594">
        <v>2601.4657083446</v>
      </c>
      <c r="Z28" s="595" t="s">
        <v>40</v>
      </c>
      <c r="AA28" s="594">
        <v>5470.1700792431002</v>
      </c>
      <c r="AB28" s="595" t="s">
        <v>40</v>
      </c>
      <c r="AC28" s="594">
        <v>4956.9606224259996</v>
      </c>
      <c r="AD28" s="595" t="s">
        <v>40</v>
      </c>
      <c r="AF28" s="600"/>
      <c r="AG28" s="600"/>
    </row>
    <row r="29" spans="1:33">
      <c r="A29" s="596" t="s">
        <v>28</v>
      </c>
      <c r="B29" s="597"/>
      <c r="C29" s="1096">
        <v>5089.1613280125002</v>
      </c>
      <c r="D29" s="599" t="s">
        <v>40</v>
      </c>
      <c r="E29" s="598">
        <v>4710.8066308060997</v>
      </c>
      <c r="F29" s="599" t="s">
        <v>40</v>
      </c>
      <c r="G29" s="598">
        <v>6109.6294500692002</v>
      </c>
      <c r="H29" s="599" t="s">
        <v>40</v>
      </c>
      <c r="I29" s="598">
        <v>9794.0105438522005</v>
      </c>
      <c r="J29" s="599" t="s">
        <v>40</v>
      </c>
      <c r="K29" s="598">
        <v>6966.1462524627996</v>
      </c>
      <c r="L29" s="599" t="s">
        <v>40</v>
      </c>
      <c r="M29" s="598">
        <v>5869.9668357526998</v>
      </c>
      <c r="N29" s="599" t="s">
        <v>40</v>
      </c>
      <c r="O29" s="598">
        <v>12301.471511621001</v>
      </c>
      <c r="P29" s="599" t="s">
        <v>40</v>
      </c>
      <c r="Q29" s="598">
        <v>5851.6959249050997</v>
      </c>
      <c r="R29" s="599" t="s">
        <v>40</v>
      </c>
      <c r="S29" s="598">
        <v>4102.0450563209997</v>
      </c>
      <c r="T29" s="599" t="s">
        <v>40</v>
      </c>
      <c r="U29" s="598">
        <v>8951.9816677539002</v>
      </c>
      <c r="V29" s="599" t="s">
        <v>40</v>
      </c>
      <c r="W29" s="598">
        <v>8761.4621871421004</v>
      </c>
      <c r="X29" s="599" t="s">
        <v>40</v>
      </c>
      <c r="Y29" s="598">
        <v>7067.5835562126003</v>
      </c>
      <c r="Z29" s="599" t="s">
        <v>40</v>
      </c>
      <c r="AA29" s="598">
        <v>6346.2207590600001</v>
      </c>
      <c r="AB29" s="599" t="s">
        <v>40</v>
      </c>
      <c r="AC29" s="598">
        <v>6058.3402306785001</v>
      </c>
      <c r="AD29" s="599" t="s">
        <v>40</v>
      </c>
      <c r="AF29" s="600"/>
      <c r="AG29" s="600"/>
    </row>
    <row r="30" spans="1:33">
      <c r="A30" s="596" t="s">
        <v>43</v>
      </c>
      <c r="B30" s="597"/>
      <c r="C30" s="1096">
        <v>11214.792837808</v>
      </c>
      <c r="D30" s="599" t="s">
        <v>40</v>
      </c>
      <c r="E30" s="598">
        <v>12872.341807104</v>
      </c>
      <c r="F30" s="599" t="s">
        <v>40</v>
      </c>
      <c r="G30" s="598">
        <v>8141.7581052245996</v>
      </c>
      <c r="H30" s="599" t="s">
        <v>40</v>
      </c>
      <c r="I30" s="598">
        <v>14820.637261612999</v>
      </c>
      <c r="J30" s="599" t="s">
        <v>40</v>
      </c>
      <c r="K30" s="598">
        <v>10022.50601065</v>
      </c>
      <c r="L30" s="599" t="s">
        <v>40</v>
      </c>
      <c r="M30" s="598">
        <v>11149.170683238999</v>
      </c>
      <c r="N30" s="599" t="s">
        <v>40</v>
      </c>
      <c r="O30" s="598">
        <v>13859.805484848001</v>
      </c>
      <c r="P30" s="599" t="s">
        <v>40</v>
      </c>
      <c r="Q30" s="598">
        <v>11207.250791541999</v>
      </c>
      <c r="R30" s="599" t="s">
        <v>40</v>
      </c>
      <c r="S30" s="598">
        <v>8918.4686248984999</v>
      </c>
      <c r="T30" s="599" t="s">
        <v>40</v>
      </c>
      <c r="U30" s="598">
        <v>12753.996045069</v>
      </c>
      <c r="V30" s="599" t="s">
        <v>40</v>
      </c>
      <c r="W30" s="598">
        <v>12670.651776003</v>
      </c>
      <c r="X30" s="599" t="s">
        <v>40</v>
      </c>
      <c r="Y30" s="598"/>
      <c r="Z30" s="599" t="s">
        <v>1020</v>
      </c>
      <c r="AA30" s="598">
        <v>11499.298222068001</v>
      </c>
      <c r="AB30" s="599" t="s">
        <v>40</v>
      </c>
      <c r="AC30" s="598"/>
      <c r="AD30" s="599" t="s">
        <v>1021</v>
      </c>
      <c r="AF30" s="600"/>
      <c r="AG30" s="600"/>
    </row>
    <row r="31" spans="1:33">
      <c r="A31" s="601" t="s">
        <v>44</v>
      </c>
      <c r="B31" s="602"/>
      <c r="C31" s="1096">
        <v>8287.5320763315995</v>
      </c>
      <c r="D31" s="595" t="s">
        <v>40</v>
      </c>
      <c r="E31" s="594">
        <v>9983.3894877600997</v>
      </c>
      <c r="F31" s="595" t="s">
        <v>40</v>
      </c>
      <c r="G31" s="594">
        <v>10259.189849719</v>
      </c>
      <c r="H31" s="595" t="s">
        <v>40</v>
      </c>
      <c r="I31" s="594" t="s">
        <v>40</v>
      </c>
      <c r="J31" s="595" t="s">
        <v>441</v>
      </c>
      <c r="K31" s="594">
        <v>10259.189849719</v>
      </c>
      <c r="L31" s="595" t="s">
        <v>40</v>
      </c>
      <c r="M31" s="594">
        <v>10111.209553070999</v>
      </c>
      <c r="N31" s="595" t="s">
        <v>40</v>
      </c>
      <c r="O31" s="594"/>
      <c r="P31" s="595" t="s">
        <v>74</v>
      </c>
      <c r="Q31" s="594">
        <v>8670.9527942145996</v>
      </c>
      <c r="R31" s="595" t="s">
        <v>40</v>
      </c>
      <c r="S31" s="594" t="s">
        <v>40</v>
      </c>
      <c r="T31" s="595" t="s">
        <v>1020</v>
      </c>
      <c r="U31" s="594" t="s">
        <v>40</v>
      </c>
      <c r="V31" s="595" t="s">
        <v>1020</v>
      </c>
      <c r="W31" s="594">
        <v>13229.358668815668</v>
      </c>
      <c r="X31" s="595" t="s">
        <v>40</v>
      </c>
      <c r="Y31" s="594">
        <v>9746.6294644141271</v>
      </c>
      <c r="Z31" s="595" t="s">
        <v>40</v>
      </c>
      <c r="AA31" s="594">
        <v>9438.6598697638728</v>
      </c>
      <c r="AB31" s="595" t="s">
        <v>40</v>
      </c>
      <c r="AC31" s="594">
        <v>8852.271886904</v>
      </c>
      <c r="AD31" s="595" t="s">
        <v>40</v>
      </c>
      <c r="AF31" s="600"/>
      <c r="AG31" s="600"/>
    </row>
    <row r="32" spans="1:33">
      <c r="A32" s="601" t="s">
        <v>57</v>
      </c>
      <c r="B32" s="602"/>
      <c r="C32" s="1096">
        <v>7971.3107436544997</v>
      </c>
      <c r="D32" s="595" t="s">
        <v>40</v>
      </c>
      <c r="E32" s="594" t="s">
        <v>40</v>
      </c>
      <c r="F32" s="595" t="s">
        <v>1022</v>
      </c>
      <c r="G32" s="594">
        <v>6025.1669610855997</v>
      </c>
      <c r="H32" s="595" t="s">
        <v>438</v>
      </c>
      <c r="I32" s="594">
        <v>15400.123162889</v>
      </c>
      <c r="J32" s="595" t="s">
        <v>438</v>
      </c>
      <c r="K32" s="594">
        <v>7987.0360227572</v>
      </c>
      <c r="L32" s="595" t="s">
        <v>438</v>
      </c>
      <c r="M32" s="594">
        <v>7987.0360227572</v>
      </c>
      <c r="N32" s="595" t="s">
        <v>438</v>
      </c>
      <c r="O32" s="594" t="s">
        <v>40</v>
      </c>
      <c r="P32" s="595" t="s">
        <v>74</v>
      </c>
      <c r="Q32" s="594" t="s">
        <v>40</v>
      </c>
      <c r="R32" s="595" t="s">
        <v>74</v>
      </c>
      <c r="S32" s="594">
        <v>5266.6639725601999</v>
      </c>
      <c r="T32" s="595" t="s">
        <v>40</v>
      </c>
      <c r="U32" s="594">
        <v>13864.630455903</v>
      </c>
      <c r="V32" s="595" t="s">
        <v>40</v>
      </c>
      <c r="W32" s="594">
        <v>11003.17834647</v>
      </c>
      <c r="X32" s="595" t="s">
        <v>40</v>
      </c>
      <c r="Y32" s="594">
        <v>7108.7942750759003</v>
      </c>
      <c r="Z32" s="595" t="s">
        <v>40</v>
      </c>
      <c r="AA32" s="594" t="s">
        <v>40</v>
      </c>
      <c r="AB32" s="595" t="s">
        <v>74</v>
      </c>
      <c r="AC32" s="594" t="s">
        <v>40</v>
      </c>
      <c r="AD32" s="595" t="s">
        <v>74</v>
      </c>
      <c r="AF32" s="600"/>
      <c r="AG32" s="600"/>
    </row>
    <row r="33" spans="1:33">
      <c r="A33" s="596" t="s">
        <v>23</v>
      </c>
      <c r="B33" s="597"/>
      <c r="C33" s="1096">
        <v>8425.7592574787996</v>
      </c>
      <c r="D33" s="599" t="s">
        <v>40</v>
      </c>
      <c r="E33" s="598">
        <v>9257.9409813437996</v>
      </c>
      <c r="F33" s="599" t="s">
        <v>40</v>
      </c>
      <c r="G33" s="598" t="s">
        <v>40</v>
      </c>
      <c r="H33" s="599" t="s">
        <v>439</v>
      </c>
      <c r="I33" s="598" t="s">
        <v>40</v>
      </c>
      <c r="J33" s="599" t="s">
        <v>439</v>
      </c>
      <c r="K33" s="598">
        <v>8968.6870676761991</v>
      </c>
      <c r="L33" s="599" t="s">
        <v>40</v>
      </c>
      <c r="M33" s="598">
        <v>9079.1812661505992</v>
      </c>
      <c r="N33" s="599" t="s">
        <v>40</v>
      </c>
      <c r="O33" s="598" t="s">
        <v>40</v>
      </c>
      <c r="P33" s="599" t="s">
        <v>74</v>
      </c>
      <c r="Q33" s="598">
        <v>8830.5430779671751</v>
      </c>
      <c r="R33" s="599" t="s">
        <v>40</v>
      </c>
      <c r="S33" s="598">
        <v>4120.4263276815</v>
      </c>
      <c r="T33" s="599" t="s">
        <v>40</v>
      </c>
      <c r="U33" s="598">
        <v>11285.098045369999</v>
      </c>
      <c r="V33" s="599" t="s">
        <v>40</v>
      </c>
      <c r="W33" s="598">
        <v>11257.073745308</v>
      </c>
      <c r="X33" s="599" t="s">
        <v>40</v>
      </c>
      <c r="Y33" s="598">
        <v>7351.5414636743999</v>
      </c>
      <c r="Z33" s="599" t="s">
        <v>40</v>
      </c>
      <c r="AA33" s="598">
        <v>9308.3409560725104</v>
      </c>
      <c r="AB33" s="599" t="s">
        <v>40</v>
      </c>
      <c r="AC33" s="598">
        <v>8539.3191332074148</v>
      </c>
      <c r="AD33" s="599" t="s">
        <v>40</v>
      </c>
      <c r="AF33" s="600"/>
      <c r="AG33" s="600"/>
    </row>
    <row r="34" spans="1:33">
      <c r="A34" s="596" t="s">
        <v>45</v>
      </c>
      <c r="B34" s="597"/>
      <c r="C34" s="1096">
        <v>9104.7426318475009</v>
      </c>
      <c r="D34" s="599" t="s">
        <v>40</v>
      </c>
      <c r="E34" s="598">
        <v>10562.170891431</v>
      </c>
      <c r="F34" s="599" t="s">
        <v>40</v>
      </c>
      <c r="G34" s="598" t="s">
        <v>40</v>
      </c>
      <c r="H34" s="599" t="s">
        <v>439</v>
      </c>
      <c r="I34" s="598" t="s">
        <v>40</v>
      </c>
      <c r="J34" s="599" t="s">
        <v>439</v>
      </c>
      <c r="K34" s="598">
        <v>11715.217722752001</v>
      </c>
      <c r="L34" s="599" t="s">
        <v>438</v>
      </c>
      <c r="M34" s="598">
        <v>11147.488395705001</v>
      </c>
      <c r="N34" s="599" t="s">
        <v>438</v>
      </c>
      <c r="O34" s="598" t="s">
        <v>40</v>
      </c>
      <c r="P34" s="599" t="s">
        <v>1023</v>
      </c>
      <c r="Q34" s="598">
        <v>10167.273467036001</v>
      </c>
      <c r="R34" s="599" t="s">
        <v>40</v>
      </c>
      <c r="S34" s="598">
        <v>13806.237036394001</v>
      </c>
      <c r="T34" s="599" t="s">
        <v>438</v>
      </c>
      <c r="U34" s="598">
        <v>20758.091616267</v>
      </c>
      <c r="V34" s="599" t="s">
        <v>438</v>
      </c>
      <c r="W34" s="598">
        <v>19289.16196474</v>
      </c>
      <c r="X34" s="599" t="s">
        <v>438</v>
      </c>
      <c r="Y34" s="598" t="s">
        <v>40</v>
      </c>
      <c r="Z34" s="599" t="s">
        <v>1020</v>
      </c>
      <c r="AA34" s="598">
        <v>12119.893714113001</v>
      </c>
      <c r="AB34" s="599" t="s">
        <v>40</v>
      </c>
      <c r="AC34" s="598" t="s">
        <v>40</v>
      </c>
      <c r="AD34" s="599" t="s">
        <v>1021</v>
      </c>
      <c r="AF34" s="600"/>
      <c r="AG34" s="600"/>
    </row>
    <row r="35" spans="1:33">
      <c r="A35" s="601" t="s">
        <v>46</v>
      </c>
      <c r="B35" s="602"/>
      <c r="C35" s="1096">
        <v>11047.405943673</v>
      </c>
      <c r="D35" s="595" t="s">
        <v>40</v>
      </c>
      <c r="E35" s="594">
        <v>11025.307632208</v>
      </c>
      <c r="F35" s="595" t="s">
        <v>40</v>
      </c>
      <c r="G35" s="594" t="s">
        <v>40</v>
      </c>
      <c r="H35" s="595" t="s">
        <v>439</v>
      </c>
      <c r="I35" s="594" t="s">
        <v>40</v>
      </c>
      <c r="J35" s="595" t="s">
        <v>439</v>
      </c>
      <c r="K35" s="594">
        <v>13247.495869016</v>
      </c>
      <c r="L35" s="595" t="s">
        <v>40</v>
      </c>
      <c r="M35" s="594">
        <v>12202.082829202</v>
      </c>
      <c r="N35" s="595" t="s">
        <v>40</v>
      </c>
      <c r="O35" s="594" t="s">
        <v>40</v>
      </c>
      <c r="P35" s="595" t="s">
        <v>441</v>
      </c>
      <c r="Q35" s="594">
        <v>11688.436698395</v>
      </c>
      <c r="R35" s="595" t="s">
        <v>40</v>
      </c>
      <c r="S35" s="594">
        <v>5816.6062928755</v>
      </c>
      <c r="T35" s="595" t="s">
        <v>40</v>
      </c>
      <c r="U35" s="594">
        <v>11310.399471109</v>
      </c>
      <c r="V35" s="595" t="s">
        <v>40</v>
      </c>
      <c r="W35" s="594">
        <v>10108.948354902001</v>
      </c>
      <c r="X35" s="595" t="s">
        <v>40</v>
      </c>
      <c r="Y35" s="594">
        <v>8140.8398261352004</v>
      </c>
      <c r="Z35" s="595" t="s">
        <v>40</v>
      </c>
      <c r="AA35" s="594">
        <v>11143.302859132</v>
      </c>
      <c r="AB35" s="595" t="s">
        <v>40</v>
      </c>
      <c r="AC35" s="594">
        <v>10464.043298406999</v>
      </c>
      <c r="AD35" s="595" t="s">
        <v>40</v>
      </c>
      <c r="AF35" s="600"/>
      <c r="AG35" s="600"/>
    </row>
    <row r="36" spans="1:33">
      <c r="A36" s="601" t="s">
        <v>25</v>
      </c>
      <c r="B36" s="602"/>
      <c r="C36" s="1096">
        <v>6672.2380594627002</v>
      </c>
      <c r="D36" s="595" t="s">
        <v>40</v>
      </c>
      <c r="E36" s="594">
        <v>6722.6388815046002</v>
      </c>
      <c r="F36" s="595" t="s">
        <v>40</v>
      </c>
      <c r="G36" s="594">
        <v>7048.7104268229996</v>
      </c>
      <c r="H36" s="595" t="s">
        <v>40</v>
      </c>
      <c r="I36" s="594">
        <v>7233.2931183947003</v>
      </c>
      <c r="J36" s="595" t="s">
        <v>40</v>
      </c>
      <c r="K36" s="594">
        <v>7123.2601186071997</v>
      </c>
      <c r="L36" s="595" t="s">
        <v>40</v>
      </c>
      <c r="M36" s="594">
        <v>6930.2943978182002</v>
      </c>
      <c r="N36" s="595" t="s">
        <v>40</v>
      </c>
      <c r="O36" s="594">
        <v>8235.0233662594001</v>
      </c>
      <c r="P36" s="595" t="s">
        <v>40</v>
      </c>
      <c r="Q36" s="594">
        <v>6824.182892199</v>
      </c>
      <c r="R36" s="595" t="s">
        <v>40</v>
      </c>
      <c r="S36" s="594">
        <v>10693.148044015999</v>
      </c>
      <c r="T36" s="595" t="s">
        <v>40</v>
      </c>
      <c r="U36" s="594">
        <v>10046.166331738999</v>
      </c>
      <c r="V36" s="595" t="s">
        <v>40</v>
      </c>
      <c r="W36" s="594">
        <v>10136.705954961</v>
      </c>
      <c r="X36" s="595" t="s">
        <v>40</v>
      </c>
      <c r="Y36" s="594">
        <v>8208.2273898625008</v>
      </c>
      <c r="Z36" s="595" t="s">
        <v>40</v>
      </c>
      <c r="AA36" s="594">
        <v>7595.1173933881</v>
      </c>
      <c r="AB36" s="595" t="s">
        <v>40</v>
      </c>
      <c r="AC36" s="594">
        <v>7146.2961678541997</v>
      </c>
      <c r="AD36" s="595" t="s">
        <v>40</v>
      </c>
      <c r="AF36" s="600"/>
      <c r="AG36" s="600"/>
    </row>
    <row r="37" spans="1:33">
      <c r="A37" s="601" t="s">
        <v>26</v>
      </c>
      <c r="B37" s="602"/>
      <c r="C37" s="1096">
        <v>5500.2283089398998</v>
      </c>
      <c r="D37" s="595" t="s">
        <v>40</v>
      </c>
      <c r="E37" s="594">
        <v>5135.0251554930001</v>
      </c>
      <c r="F37" s="595" t="s">
        <v>40</v>
      </c>
      <c r="G37" s="594">
        <v>5243.8007561934</v>
      </c>
      <c r="H37" s="595" t="s">
        <v>40</v>
      </c>
      <c r="I37" s="594">
        <v>5484.1305637517999</v>
      </c>
      <c r="J37" s="595" t="s">
        <v>40</v>
      </c>
      <c r="K37" s="594">
        <v>5309.5024476113003</v>
      </c>
      <c r="L37" s="595" t="s">
        <v>40</v>
      </c>
      <c r="M37" s="594">
        <v>5187.6449524080999</v>
      </c>
      <c r="N37" s="595" t="s">
        <v>40</v>
      </c>
      <c r="O37" s="594">
        <v>5483.1093073993998</v>
      </c>
      <c r="P37" s="595" t="s">
        <v>40</v>
      </c>
      <c r="Q37" s="594">
        <v>5291.5737343049996</v>
      </c>
      <c r="R37" s="595" t="s">
        <v>40</v>
      </c>
      <c r="S37" s="594" t="s">
        <v>40</v>
      </c>
      <c r="T37" s="595" t="s">
        <v>441</v>
      </c>
      <c r="U37" s="594">
        <v>9656.9195235683001</v>
      </c>
      <c r="V37" s="595" t="s">
        <v>40</v>
      </c>
      <c r="W37" s="594">
        <v>9656.9195235683001</v>
      </c>
      <c r="X37" s="595" t="s">
        <v>40</v>
      </c>
      <c r="Y37" s="594">
        <v>6456.5768004554002</v>
      </c>
      <c r="Z37" s="595" t="s">
        <v>40</v>
      </c>
      <c r="AA37" s="594">
        <v>6392.9011900318001</v>
      </c>
      <c r="AB37" s="595" t="s">
        <v>40</v>
      </c>
      <c r="AC37" s="594">
        <v>5585.4908544362997</v>
      </c>
      <c r="AD37" s="595" t="s">
        <v>40</v>
      </c>
      <c r="AF37" s="600"/>
      <c r="AG37" s="600"/>
    </row>
    <row r="38" spans="1:33">
      <c r="A38" s="596" t="s">
        <v>27</v>
      </c>
      <c r="B38" s="597"/>
      <c r="C38" s="1096">
        <v>20892.093910998999</v>
      </c>
      <c r="D38" s="599" t="s">
        <v>40</v>
      </c>
      <c r="E38" s="598">
        <v>21123.618495759001</v>
      </c>
      <c r="F38" s="599" t="s">
        <v>40</v>
      </c>
      <c r="G38" s="598">
        <v>18580.173081794001</v>
      </c>
      <c r="H38" s="599" t="s">
        <v>40</v>
      </c>
      <c r="I38" s="598">
        <v>20586.911001501001</v>
      </c>
      <c r="J38" s="599" t="s">
        <v>40</v>
      </c>
      <c r="K38" s="598">
        <v>19807.888223881</v>
      </c>
      <c r="L38" s="599" t="s">
        <v>40</v>
      </c>
      <c r="M38" s="598">
        <v>20412.601034546999</v>
      </c>
      <c r="N38" s="599" t="s">
        <v>40</v>
      </c>
      <c r="O38" s="598">
        <v>1587.7129972917</v>
      </c>
      <c r="P38" s="599" t="s">
        <v>40</v>
      </c>
      <c r="Q38" s="598">
        <v>20450.931259175999</v>
      </c>
      <c r="R38" s="599" t="s">
        <v>40</v>
      </c>
      <c r="S38" s="598">
        <v>24769.411363674</v>
      </c>
      <c r="T38" s="599" t="s">
        <v>40</v>
      </c>
      <c r="U38" s="598">
        <v>51624.579131619001</v>
      </c>
      <c r="V38" s="599" t="s">
        <v>40</v>
      </c>
      <c r="W38" s="598">
        <v>48906.88854272</v>
      </c>
      <c r="X38" s="599" t="s">
        <v>40</v>
      </c>
      <c r="Y38" s="598">
        <v>41904.528573071002</v>
      </c>
      <c r="Z38" s="599" t="s">
        <v>40</v>
      </c>
      <c r="AA38" s="598">
        <v>22430.373911461</v>
      </c>
      <c r="AB38" s="599" t="s">
        <v>40</v>
      </c>
      <c r="AC38" s="598">
        <v>21943.278367547999</v>
      </c>
      <c r="AD38" s="599" t="s">
        <v>40</v>
      </c>
      <c r="AF38" s="600"/>
      <c r="AG38" s="600"/>
    </row>
    <row r="39" spans="1:33">
      <c r="A39" s="596" t="s">
        <v>47</v>
      </c>
      <c r="B39" s="597"/>
      <c r="C39" s="1096">
        <v>2874.4697393228998</v>
      </c>
      <c r="D39" s="599" t="s">
        <v>40</v>
      </c>
      <c r="E39" s="598">
        <v>2514.4460917793999</v>
      </c>
      <c r="F39" s="599" t="s">
        <v>40</v>
      </c>
      <c r="G39" s="598">
        <v>4098.4372923375004</v>
      </c>
      <c r="H39" s="599" t="s">
        <v>40</v>
      </c>
      <c r="I39" s="598">
        <v>4428.8650870546999</v>
      </c>
      <c r="J39" s="599" t="s">
        <v>40</v>
      </c>
      <c r="K39" s="598">
        <v>4224.3584021669003</v>
      </c>
      <c r="L39" s="599" t="s">
        <v>40</v>
      </c>
      <c r="M39" s="598">
        <v>3128.7343480667</v>
      </c>
      <c r="N39" s="599" t="s">
        <v>40</v>
      </c>
      <c r="O39" s="598" t="s">
        <v>40</v>
      </c>
      <c r="P39" s="599" t="s">
        <v>441</v>
      </c>
      <c r="Q39" s="598">
        <v>2997.9277214717999</v>
      </c>
      <c r="R39" s="599" t="s">
        <v>40</v>
      </c>
      <c r="S39" s="598" t="s">
        <v>40</v>
      </c>
      <c r="T39" s="599" t="s">
        <v>1020</v>
      </c>
      <c r="U39" s="598" t="s">
        <v>40</v>
      </c>
      <c r="V39" s="599" t="s">
        <v>1020</v>
      </c>
      <c r="W39" s="598">
        <v>8169.6572856700996</v>
      </c>
      <c r="X39" s="599" t="s">
        <v>40</v>
      </c>
      <c r="Y39" s="598">
        <v>6403.8823381203001</v>
      </c>
      <c r="Z39" s="599" t="s">
        <v>40</v>
      </c>
      <c r="AA39" s="598">
        <v>3611.4903848279</v>
      </c>
      <c r="AB39" s="599" t="s">
        <v>40</v>
      </c>
      <c r="AC39" s="598" t="s">
        <v>40</v>
      </c>
      <c r="AD39" s="599" t="s">
        <v>1021</v>
      </c>
      <c r="AF39" s="600"/>
      <c r="AG39" s="600"/>
    </row>
    <row r="40" spans="1:33">
      <c r="A40" s="601" t="s">
        <v>30</v>
      </c>
      <c r="B40" s="602"/>
      <c r="C40" s="1096">
        <v>8477.5536278230993</v>
      </c>
      <c r="D40" s="595" t="s">
        <v>40</v>
      </c>
      <c r="E40" s="594">
        <v>12491.407680079001</v>
      </c>
      <c r="F40" s="595" t="s">
        <v>40</v>
      </c>
      <c r="G40" s="594">
        <v>10329.327097161</v>
      </c>
      <c r="H40" s="595" t="s">
        <v>40</v>
      </c>
      <c r="I40" s="594">
        <v>14697.5029548</v>
      </c>
      <c r="J40" s="595" t="s">
        <v>40</v>
      </c>
      <c r="K40" s="594">
        <v>13241.410972595</v>
      </c>
      <c r="L40" s="595" t="s">
        <v>40</v>
      </c>
      <c r="M40" s="594">
        <v>12849.724605844</v>
      </c>
      <c r="N40" s="595" t="s">
        <v>40</v>
      </c>
      <c r="O40" s="594">
        <v>12655.129286537</v>
      </c>
      <c r="P40" s="595" t="s">
        <v>40</v>
      </c>
      <c r="Q40" s="594">
        <v>10960.132779668</v>
      </c>
      <c r="R40" s="595" t="s">
        <v>40</v>
      </c>
      <c r="S40" s="594">
        <v>10542.938318652001</v>
      </c>
      <c r="T40" s="595" t="s">
        <v>40</v>
      </c>
      <c r="U40" s="594">
        <v>19322.828861481001</v>
      </c>
      <c r="V40" s="595" t="s">
        <v>40</v>
      </c>
      <c r="W40" s="594">
        <v>19286.205304104002</v>
      </c>
      <c r="X40" s="595" t="s">
        <v>40</v>
      </c>
      <c r="Y40" s="594">
        <v>12106.851842016</v>
      </c>
      <c r="Z40" s="595" t="s">
        <v>40</v>
      </c>
      <c r="AA40" s="594">
        <v>12729.893774075001</v>
      </c>
      <c r="AB40" s="595" t="s">
        <v>40</v>
      </c>
      <c r="AC40" s="594">
        <v>11203.875392062</v>
      </c>
      <c r="AD40" s="595" t="s">
        <v>40</v>
      </c>
      <c r="AF40" s="600"/>
      <c r="AG40" s="600"/>
    </row>
    <row r="41" spans="1:33">
      <c r="A41" s="601" t="s">
        <v>48</v>
      </c>
      <c r="B41" s="602"/>
      <c r="C41" s="1096">
        <v>7849.1503634361998</v>
      </c>
      <c r="D41" s="595" t="s">
        <v>40</v>
      </c>
      <c r="E41" s="594">
        <v>9408.8112752949</v>
      </c>
      <c r="F41" s="595" t="s">
        <v>40</v>
      </c>
      <c r="G41" s="594">
        <v>11205.634318155</v>
      </c>
      <c r="H41" s="595" t="s">
        <v>40</v>
      </c>
      <c r="I41" s="594">
        <v>12544.417507169001</v>
      </c>
      <c r="J41" s="595" t="s">
        <v>40</v>
      </c>
      <c r="K41" s="594">
        <v>11508.808405379001</v>
      </c>
      <c r="L41" s="595" t="s">
        <v>40</v>
      </c>
      <c r="M41" s="594">
        <v>10383.017144455</v>
      </c>
      <c r="N41" s="595" t="s">
        <v>40</v>
      </c>
      <c r="O41" s="594">
        <v>9989.6007578524004</v>
      </c>
      <c r="P41" s="595" t="s">
        <v>40</v>
      </c>
      <c r="Q41" s="594">
        <v>9265.7423256114998</v>
      </c>
      <c r="R41" s="595" t="s">
        <v>40</v>
      </c>
      <c r="S41" s="594">
        <v>11493.678780341999</v>
      </c>
      <c r="T41" s="595" t="s">
        <v>40</v>
      </c>
      <c r="U41" s="594">
        <v>16014.652947883</v>
      </c>
      <c r="V41" s="595" t="s">
        <v>40</v>
      </c>
      <c r="W41" s="594">
        <v>15165.73300466</v>
      </c>
      <c r="X41" s="595" t="s">
        <v>40</v>
      </c>
      <c r="Y41" s="594">
        <v>12206.955941741</v>
      </c>
      <c r="Z41" s="595" t="s">
        <v>40</v>
      </c>
      <c r="AA41" s="594">
        <v>10392.003161043</v>
      </c>
      <c r="AB41" s="595" t="s">
        <v>40</v>
      </c>
      <c r="AC41" s="594" t="s">
        <v>40</v>
      </c>
      <c r="AD41" s="595" t="s">
        <v>1021</v>
      </c>
      <c r="AF41" s="600"/>
      <c r="AG41" s="600"/>
    </row>
    <row r="42" spans="1:33">
      <c r="A42" s="596" t="s">
        <v>49</v>
      </c>
      <c r="B42" s="597"/>
      <c r="C42" s="1096">
        <v>13275.105028096999</v>
      </c>
      <c r="D42" s="599" t="s">
        <v>40</v>
      </c>
      <c r="E42" s="598">
        <v>14485.911324305</v>
      </c>
      <c r="F42" s="599" t="s">
        <v>40</v>
      </c>
      <c r="G42" s="598">
        <v>16429.287640393999</v>
      </c>
      <c r="H42" s="599" t="s">
        <v>40</v>
      </c>
      <c r="I42" s="598">
        <v>15768.190177394001</v>
      </c>
      <c r="J42" s="599" t="s">
        <v>40</v>
      </c>
      <c r="K42" s="598">
        <v>16094.774531375</v>
      </c>
      <c r="L42" s="599" t="s">
        <v>40</v>
      </c>
      <c r="M42" s="598">
        <v>15401.154439602</v>
      </c>
      <c r="N42" s="599" t="s">
        <v>40</v>
      </c>
      <c r="O42" s="598">
        <v>16961.961127877999</v>
      </c>
      <c r="P42" s="599" t="s">
        <v>40</v>
      </c>
      <c r="Q42" s="598">
        <v>14353.281224406999</v>
      </c>
      <c r="R42" s="599" t="s">
        <v>40</v>
      </c>
      <c r="S42" s="598">
        <v>16399.439785363</v>
      </c>
      <c r="T42" s="599" t="s">
        <v>40</v>
      </c>
      <c r="U42" s="598">
        <v>21129.233050277999</v>
      </c>
      <c r="V42" s="599" t="s">
        <v>40</v>
      </c>
      <c r="W42" s="598">
        <v>20972.968422161</v>
      </c>
      <c r="X42" s="599" t="s">
        <v>40</v>
      </c>
      <c r="Y42" s="598">
        <v>12363.302927921</v>
      </c>
      <c r="Z42" s="599" t="s">
        <v>40</v>
      </c>
      <c r="AA42" s="598">
        <v>15705.413963499999</v>
      </c>
      <c r="AB42" s="599" t="s">
        <v>40</v>
      </c>
      <c r="AC42" s="598">
        <v>13946.809630752001</v>
      </c>
      <c r="AD42" s="599" t="s">
        <v>40</v>
      </c>
      <c r="AF42" s="600"/>
      <c r="AG42" s="600"/>
    </row>
    <row r="43" spans="1:33">
      <c r="A43" s="596" t="s">
        <v>32</v>
      </c>
      <c r="B43" s="597"/>
      <c r="C43" s="1096">
        <v>6757.4016000845004</v>
      </c>
      <c r="D43" s="599" t="s">
        <v>40</v>
      </c>
      <c r="E43" s="598">
        <v>6984.6123423979998</v>
      </c>
      <c r="F43" s="599" t="s">
        <v>40</v>
      </c>
      <c r="G43" s="598">
        <v>5775.3945162320997</v>
      </c>
      <c r="H43" s="599" t="s">
        <v>40</v>
      </c>
      <c r="I43" s="598">
        <v>7346.4876751001002</v>
      </c>
      <c r="J43" s="599" t="s">
        <v>40</v>
      </c>
      <c r="K43" s="598">
        <v>6654.6459933402002</v>
      </c>
      <c r="L43" s="599" t="s">
        <v>40</v>
      </c>
      <c r="M43" s="598">
        <v>6806.3347917820001</v>
      </c>
      <c r="N43" s="599" t="s">
        <v>40</v>
      </c>
      <c r="O43" s="598">
        <v>4424.1534779254998</v>
      </c>
      <c r="P43" s="599" t="s">
        <v>40</v>
      </c>
      <c r="Q43" s="598">
        <v>6725.3365116105997</v>
      </c>
      <c r="R43" s="599" t="s">
        <v>40</v>
      </c>
      <c r="S43" s="598">
        <v>16373.31491521</v>
      </c>
      <c r="T43" s="599" t="s">
        <v>40</v>
      </c>
      <c r="U43" s="598">
        <v>9678.3776415855009</v>
      </c>
      <c r="V43" s="599" t="s">
        <v>40</v>
      </c>
      <c r="W43" s="598">
        <v>9687.392098929</v>
      </c>
      <c r="X43" s="599" t="s">
        <v>40</v>
      </c>
      <c r="Y43" s="598">
        <v>7646.9286861838</v>
      </c>
      <c r="Z43" s="599" t="s">
        <v>40</v>
      </c>
      <c r="AA43" s="598">
        <v>7400.1190542728</v>
      </c>
      <c r="AB43" s="599" t="s">
        <v>40</v>
      </c>
      <c r="AC43" s="598">
        <v>6935.2833855039999</v>
      </c>
      <c r="AD43" s="599" t="s">
        <v>40</v>
      </c>
      <c r="AF43" s="600"/>
      <c r="AG43" s="600"/>
    </row>
    <row r="44" spans="1:33">
      <c r="A44" s="601" t="s">
        <v>50</v>
      </c>
      <c r="B44" s="602"/>
      <c r="C44" s="1096">
        <v>7380.0858465768997</v>
      </c>
      <c r="D44" s="595" t="s">
        <v>40</v>
      </c>
      <c r="E44" s="594">
        <v>9567.7042513470005</v>
      </c>
      <c r="F44" s="595" t="s">
        <v>40</v>
      </c>
      <c r="G44" s="594" t="s">
        <v>40</v>
      </c>
      <c r="H44" s="595" t="s">
        <v>439</v>
      </c>
      <c r="I44" s="594" t="s">
        <v>40</v>
      </c>
      <c r="J44" s="595" t="s">
        <v>439</v>
      </c>
      <c r="K44" s="594">
        <v>9468.7990954272009</v>
      </c>
      <c r="L44" s="595" t="s">
        <v>438</v>
      </c>
      <c r="M44" s="594">
        <v>9518.3071746992991</v>
      </c>
      <c r="N44" s="595" t="s">
        <v>438</v>
      </c>
      <c r="O44" s="594" t="s">
        <v>40</v>
      </c>
      <c r="P44" s="595" t="s">
        <v>1024</v>
      </c>
      <c r="Q44" s="594">
        <v>8533.4834256725007</v>
      </c>
      <c r="R44" s="595" t="s">
        <v>40</v>
      </c>
      <c r="S44" s="594" t="s">
        <v>40</v>
      </c>
      <c r="T44" s="595" t="s">
        <v>1020</v>
      </c>
      <c r="U44" s="594"/>
      <c r="V44" s="595" t="s">
        <v>1020</v>
      </c>
      <c r="W44" s="594">
        <v>11765.896060996</v>
      </c>
      <c r="X44" s="595" t="s">
        <v>438</v>
      </c>
      <c r="Y44" s="594">
        <v>7476.7295448498999</v>
      </c>
      <c r="Z44" s="595" t="s">
        <v>438</v>
      </c>
      <c r="AA44" s="594">
        <v>9153.0933771750006</v>
      </c>
      <c r="AB44" s="595" t="s">
        <v>40</v>
      </c>
      <c r="AC44" s="594">
        <v>8330.9179444924994</v>
      </c>
      <c r="AD44" s="595" t="s">
        <v>40</v>
      </c>
      <c r="AF44" s="600"/>
      <c r="AG44" s="600"/>
    </row>
    <row r="45" spans="1:33">
      <c r="A45" s="601" t="s">
        <v>51</v>
      </c>
      <c r="B45" s="602"/>
      <c r="C45" s="1096">
        <v>6877.3132902435</v>
      </c>
      <c r="D45" s="595" t="s">
        <v>40</v>
      </c>
      <c r="E45" s="594">
        <v>6282.1360143459997</v>
      </c>
      <c r="F45" s="595" t="s">
        <v>40</v>
      </c>
      <c r="G45" s="594">
        <v>6069.2111223354996</v>
      </c>
      <c r="H45" s="595" t="s">
        <v>40</v>
      </c>
      <c r="I45" s="594">
        <v>7657.6152978534001</v>
      </c>
      <c r="J45" s="595" t="s">
        <v>40</v>
      </c>
      <c r="K45" s="594">
        <v>7092.1160428939002</v>
      </c>
      <c r="L45" s="595" t="s">
        <v>40</v>
      </c>
      <c r="M45" s="594">
        <v>6659.5127836859001</v>
      </c>
      <c r="N45" s="595" t="s">
        <v>40</v>
      </c>
      <c r="O45" s="594">
        <v>7774.2575564147</v>
      </c>
      <c r="P45" s="595" t="s">
        <v>40</v>
      </c>
      <c r="Q45" s="594">
        <v>6747.0462779011004</v>
      </c>
      <c r="R45" s="595" t="s">
        <v>40</v>
      </c>
      <c r="S45" s="594">
        <v>8263.0594996906002</v>
      </c>
      <c r="T45" s="595" t="s">
        <v>40</v>
      </c>
      <c r="U45" s="594">
        <v>15997.894164466999</v>
      </c>
      <c r="V45" s="595" t="s">
        <v>40</v>
      </c>
      <c r="W45" s="594">
        <v>15873.901918891001</v>
      </c>
      <c r="X45" s="595" t="s">
        <v>40</v>
      </c>
      <c r="Y45" s="594">
        <v>9845.0810623350008</v>
      </c>
      <c r="Z45" s="595" t="s">
        <v>40</v>
      </c>
      <c r="AA45" s="594">
        <v>8476.6117806057991</v>
      </c>
      <c r="AB45" s="595" t="s">
        <v>40</v>
      </c>
      <c r="AC45" s="594">
        <v>7334.1328168041</v>
      </c>
      <c r="AD45" s="595" t="s">
        <v>40</v>
      </c>
      <c r="AF45" s="600"/>
      <c r="AG45" s="600"/>
    </row>
    <row r="46" spans="1:33">
      <c r="A46" s="596" t="s">
        <v>34</v>
      </c>
      <c r="B46" s="597"/>
      <c r="C46" s="1096">
        <v>8541.8373442546999</v>
      </c>
      <c r="D46" s="599" t="s">
        <v>40</v>
      </c>
      <c r="E46" s="598">
        <v>9924.6051414207996</v>
      </c>
      <c r="F46" s="599" t="s">
        <v>40</v>
      </c>
      <c r="G46" s="598">
        <v>7971.1688932823999</v>
      </c>
      <c r="H46" s="599" t="s">
        <v>40</v>
      </c>
      <c r="I46" s="598">
        <v>6846.2424652546997</v>
      </c>
      <c r="J46" s="599" t="s">
        <v>40</v>
      </c>
      <c r="K46" s="598">
        <v>7230.1685656731997</v>
      </c>
      <c r="L46" s="599" t="s">
        <v>40</v>
      </c>
      <c r="M46" s="598">
        <v>8289.7518407868993</v>
      </c>
      <c r="N46" s="599" t="s">
        <v>40</v>
      </c>
      <c r="O46" s="598" t="s">
        <v>40</v>
      </c>
      <c r="P46" s="599" t="s">
        <v>441</v>
      </c>
      <c r="Q46" s="598">
        <v>8405.9626278036994</v>
      </c>
      <c r="R46" s="599" t="s">
        <v>40</v>
      </c>
      <c r="S46" s="598">
        <v>3129.1131595555999</v>
      </c>
      <c r="T46" s="599" t="s">
        <v>40</v>
      </c>
      <c r="U46" s="598">
        <v>11139.865780799</v>
      </c>
      <c r="V46" s="599" t="s">
        <v>40</v>
      </c>
      <c r="W46" s="598">
        <v>10208.066527086999</v>
      </c>
      <c r="X46" s="599" t="s">
        <v>40</v>
      </c>
      <c r="Y46" s="598">
        <v>8075.2225476169997</v>
      </c>
      <c r="Z46" s="599" t="s">
        <v>40</v>
      </c>
      <c r="AA46" s="598">
        <v>8777.9921424823006</v>
      </c>
      <c r="AB46" s="599" t="s">
        <v>40</v>
      </c>
      <c r="AC46" s="598">
        <v>8337.6840609766004</v>
      </c>
      <c r="AD46" s="599" t="s">
        <v>40</v>
      </c>
      <c r="AF46" s="600"/>
      <c r="AG46" s="600"/>
    </row>
    <row r="47" spans="1:33">
      <c r="A47" s="596" t="s">
        <v>21</v>
      </c>
      <c r="B47" s="597"/>
      <c r="C47" s="1096">
        <v>7320.4762067687998</v>
      </c>
      <c r="D47" s="599" t="s">
        <v>40</v>
      </c>
      <c r="E47" s="598">
        <v>8765.3616030185003</v>
      </c>
      <c r="F47" s="599" t="s">
        <v>40</v>
      </c>
      <c r="G47" s="598">
        <v>8715.6697906084992</v>
      </c>
      <c r="H47" s="599" t="s">
        <v>40</v>
      </c>
      <c r="I47" s="598">
        <v>10408.359200311001</v>
      </c>
      <c r="J47" s="599" t="s">
        <v>438</v>
      </c>
      <c r="K47" s="598">
        <v>9269.2671830073996</v>
      </c>
      <c r="L47" s="599" t="s">
        <v>438</v>
      </c>
      <c r="M47" s="598">
        <v>9019.5293617572006</v>
      </c>
      <c r="N47" s="599" t="s">
        <v>438</v>
      </c>
      <c r="O47" s="598" t="s">
        <v>40</v>
      </c>
      <c r="P47" s="599" t="s">
        <v>1019</v>
      </c>
      <c r="Q47" s="598">
        <v>8189.1204543670001</v>
      </c>
      <c r="R47" s="599" t="s">
        <v>40</v>
      </c>
      <c r="S47" s="598">
        <v>9088.1292350393996</v>
      </c>
      <c r="T47" s="599" t="s">
        <v>40</v>
      </c>
      <c r="U47" s="598">
        <v>13486.928595994999</v>
      </c>
      <c r="V47" s="599" t="s">
        <v>40</v>
      </c>
      <c r="W47" s="598">
        <v>12605.236627232</v>
      </c>
      <c r="X47" s="599" t="s">
        <v>40</v>
      </c>
      <c r="Y47" s="598">
        <v>9327.5382126186996</v>
      </c>
      <c r="Z47" s="599" t="s">
        <v>40</v>
      </c>
      <c r="AA47" s="598">
        <v>9129.6541788917002</v>
      </c>
      <c r="AB47" s="599" t="s">
        <v>40</v>
      </c>
      <c r="AC47" s="598">
        <v>8431.5779107202998</v>
      </c>
      <c r="AD47" s="599" t="s">
        <v>40</v>
      </c>
      <c r="AF47" s="600"/>
      <c r="AG47" s="600"/>
    </row>
    <row r="48" spans="1:33">
      <c r="A48" s="601" t="s">
        <v>37</v>
      </c>
      <c r="B48" s="602"/>
      <c r="C48" s="1096">
        <v>10853.292385233</v>
      </c>
      <c r="D48" s="595" t="s">
        <v>40</v>
      </c>
      <c r="E48" s="594">
        <v>11493.408291387001</v>
      </c>
      <c r="F48" s="595" t="s">
        <v>40</v>
      </c>
      <c r="G48" s="594">
        <v>7749.0284541741003</v>
      </c>
      <c r="H48" s="595" t="s">
        <v>40</v>
      </c>
      <c r="I48" s="594">
        <v>16873.318920227</v>
      </c>
      <c r="J48" s="595" t="s">
        <v>40</v>
      </c>
      <c r="K48" s="594">
        <v>11331.402909191</v>
      </c>
      <c r="L48" s="595" t="s">
        <v>40</v>
      </c>
      <c r="M48" s="594">
        <v>11401.508070177</v>
      </c>
      <c r="N48" s="595" t="s">
        <v>40</v>
      </c>
      <c r="O48" s="594">
        <v>5101.9356391358997</v>
      </c>
      <c r="P48" s="595" t="s">
        <v>40</v>
      </c>
      <c r="Q48" s="594">
        <v>11052.222363479001</v>
      </c>
      <c r="R48" s="595" t="s">
        <v>40</v>
      </c>
      <c r="S48" s="594">
        <v>6777.1337891182002</v>
      </c>
      <c r="T48" s="595" t="s">
        <v>40</v>
      </c>
      <c r="U48" s="594">
        <v>25888.779318829998</v>
      </c>
      <c r="V48" s="595" t="s">
        <v>40</v>
      </c>
      <c r="W48" s="594">
        <v>24417.443115888</v>
      </c>
      <c r="X48" s="595" t="s">
        <v>40</v>
      </c>
      <c r="Y48" s="594">
        <v>11297.491027156</v>
      </c>
      <c r="Z48" s="595" t="s">
        <v>40</v>
      </c>
      <c r="AA48" s="594">
        <v>13288.981413763</v>
      </c>
      <c r="AB48" s="595" t="s">
        <v>40</v>
      </c>
      <c r="AC48" s="594">
        <v>11093.269714165001</v>
      </c>
      <c r="AD48" s="595" t="s">
        <v>40</v>
      </c>
      <c r="AF48" s="600"/>
      <c r="AG48" s="600"/>
    </row>
    <row r="49" spans="1:33">
      <c r="A49" s="601" t="s">
        <v>52</v>
      </c>
      <c r="B49" s="602"/>
      <c r="C49" s="1096" t="s">
        <v>40</v>
      </c>
      <c r="D49" s="595" t="s">
        <v>74</v>
      </c>
      <c r="E49" s="594" t="s">
        <v>40</v>
      </c>
      <c r="F49" s="595" t="s">
        <v>74</v>
      </c>
      <c r="G49" s="594" t="s">
        <v>40</v>
      </c>
      <c r="H49" s="595" t="s">
        <v>74</v>
      </c>
      <c r="I49" s="594" t="s">
        <v>40</v>
      </c>
      <c r="J49" s="595" t="s">
        <v>74</v>
      </c>
      <c r="K49" s="594" t="s">
        <v>40</v>
      </c>
      <c r="L49" s="595" t="s">
        <v>74</v>
      </c>
      <c r="M49" s="594" t="s">
        <v>40</v>
      </c>
      <c r="N49" s="595" t="s">
        <v>74</v>
      </c>
      <c r="O49" s="594" t="s">
        <v>40</v>
      </c>
      <c r="P49" s="595" t="s">
        <v>74</v>
      </c>
      <c r="Q49" s="594" t="s">
        <v>40</v>
      </c>
      <c r="R49" s="595" t="s">
        <v>74</v>
      </c>
      <c r="S49" s="594" t="s">
        <v>40</v>
      </c>
      <c r="T49" s="595" t="s">
        <v>74</v>
      </c>
      <c r="U49" s="594" t="s">
        <v>40</v>
      </c>
      <c r="V49" s="595" t="s">
        <v>74</v>
      </c>
      <c r="W49" s="594" t="s">
        <v>40</v>
      </c>
      <c r="X49" s="595" t="s">
        <v>74</v>
      </c>
      <c r="Y49" s="594" t="s">
        <v>40</v>
      </c>
      <c r="Z49" s="595" t="s">
        <v>74</v>
      </c>
      <c r="AA49" s="594" t="s">
        <v>40</v>
      </c>
      <c r="AB49" s="595" t="s">
        <v>74</v>
      </c>
      <c r="AC49" s="594" t="s">
        <v>40</v>
      </c>
      <c r="AD49" s="595" t="s">
        <v>74</v>
      </c>
      <c r="AF49" s="600"/>
      <c r="AG49" s="600"/>
    </row>
    <row r="50" spans="1:33">
      <c r="A50" s="596" t="s">
        <v>53</v>
      </c>
      <c r="B50" s="597"/>
      <c r="C50" s="1096">
        <v>4134.1010927969</v>
      </c>
      <c r="D50" s="599" t="s">
        <v>40</v>
      </c>
      <c r="E50" s="598">
        <v>3491.4991935357998</v>
      </c>
      <c r="F50" s="599" t="s">
        <v>40</v>
      </c>
      <c r="G50" s="598">
        <v>3174.5774657549</v>
      </c>
      <c r="H50" s="599" t="s">
        <v>40</v>
      </c>
      <c r="I50" s="598">
        <v>3918.6102742856001</v>
      </c>
      <c r="J50" s="599" t="s">
        <v>40</v>
      </c>
      <c r="K50" s="598">
        <v>3528.1864455317</v>
      </c>
      <c r="L50" s="599" t="s">
        <v>40</v>
      </c>
      <c r="M50" s="598">
        <v>3510.8352114300001</v>
      </c>
      <c r="N50" s="599" t="s">
        <v>40</v>
      </c>
      <c r="O50" s="598" t="s">
        <v>40</v>
      </c>
      <c r="P50" s="599" t="s">
        <v>441</v>
      </c>
      <c r="Q50" s="598">
        <v>3714.8140556858002</v>
      </c>
      <c r="R50" s="599" t="s">
        <v>40</v>
      </c>
      <c r="S50" s="598" t="s">
        <v>40</v>
      </c>
      <c r="T50" s="599" t="s">
        <v>1020</v>
      </c>
      <c r="U50" s="598" t="s">
        <v>40</v>
      </c>
      <c r="V50" s="599" t="s">
        <v>1020</v>
      </c>
      <c r="W50" s="598">
        <v>8900.6755969508995</v>
      </c>
      <c r="X50" s="599" t="s">
        <v>40</v>
      </c>
      <c r="Y50" s="598">
        <v>7018.2107755960997</v>
      </c>
      <c r="Z50" s="599" t="s">
        <v>40</v>
      </c>
      <c r="AA50" s="598">
        <v>4651.6361148726</v>
      </c>
      <c r="AB50" s="599" t="s">
        <v>40</v>
      </c>
      <c r="AC50" s="598">
        <v>4311.5702345445998</v>
      </c>
      <c r="AD50" s="599" t="s">
        <v>40</v>
      </c>
      <c r="AF50" s="600"/>
      <c r="AG50" s="600"/>
    </row>
    <row r="51" spans="1:33">
      <c r="A51" s="596" t="s">
        <v>54</v>
      </c>
      <c r="B51" s="597"/>
      <c r="C51" s="1096">
        <v>11629.643749134</v>
      </c>
      <c r="D51" s="599" t="s">
        <v>40</v>
      </c>
      <c r="E51" s="598">
        <v>10248.822775862</v>
      </c>
      <c r="F51" s="599" t="s">
        <v>40</v>
      </c>
      <c r="G51" s="598">
        <v>11659.887598384001</v>
      </c>
      <c r="H51" s="599" t="s">
        <v>40</v>
      </c>
      <c r="I51" s="598">
        <v>9439.7791889907003</v>
      </c>
      <c r="J51" s="599" t="s">
        <v>40</v>
      </c>
      <c r="K51" s="598">
        <v>10798.497093268001</v>
      </c>
      <c r="L51" s="599" t="s">
        <v>40</v>
      </c>
      <c r="M51" s="598">
        <v>10569.410206249</v>
      </c>
      <c r="N51" s="599" t="s">
        <v>40</v>
      </c>
      <c r="O51" s="598" t="s">
        <v>40</v>
      </c>
      <c r="P51" s="599" t="s">
        <v>441</v>
      </c>
      <c r="Q51" s="598">
        <v>11028.059256617</v>
      </c>
      <c r="R51" s="599" t="s">
        <v>40</v>
      </c>
      <c r="S51" s="598">
        <v>8421.0918345757</v>
      </c>
      <c r="T51" s="599" t="s">
        <v>40</v>
      </c>
      <c r="U51" s="598">
        <v>27931.185282480001</v>
      </c>
      <c r="V51" s="599" t="s">
        <v>40</v>
      </c>
      <c r="W51" s="598">
        <v>26320.05307256</v>
      </c>
      <c r="X51" s="599" t="s">
        <v>40</v>
      </c>
      <c r="Y51" s="598">
        <v>20525.724524762001</v>
      </c>
      <c r="Z51" s="599" t="s">
        <v>40</v>
      </c>
      <c r="AA51" s="598">
        <v>13354.671493104001</v>
      </c>
      <c r="AB51" s="599" t="s">
        <v>40</v>
      </c>
      <c r="AC51" s="598">
        <v>12473.088890875</v>
      </c>
      <c r="AD51" s="599" t="s">
        <v>40</v>
      </c>
      <c r="AF51" s="600"/>
      <c r="AG51" s="600"/>
    </row>
    <row r="52" spans="1:33">
      <c r="A52" s="601" t="s">
        <v>55</v>
      </c>
      <c r="B52" s="602"/>
      <c r="C52" s="1096">
        <v>11727.023754268001</v>
      </c>
      <c r="D52" s="595" t="s">
        <v>40</v>
      </c>
      <c r="E52" s="594">
        <v>12693.449752368</v>
      </c>
      <c r="F52" s="595" t="s">
        <v>40</v>
      </c>
      <c r="G52" s="594" t="s">
        <v>40</v>
      </c>
      <c r="H52" s="595" t="s">
        <v>439</v>
      </c>
      <c r="I52" s="594" t="s">
        <v>40</v>
      </c>
      <c r="J52" s="595" t="s">
        <v>439</v>
      </c>
      <c r="K52" s="594">
        <v>13474.211795485</v>
      </c>
      <c r="L52" s="595" t="s">
        <v>40</v>
      </c>
      <c r="M52" s="594">
        <v>13083.830773926</v>
      </c>
      <c r="N52" s="595" t="s">
        <v>40</v>
      </c>
      <c r="O52" s="594">
        <v>14294.304741039999</v>
      </c>
      <c r="P52" s="595" t="s">
        <v>40</v>
      </c>
      <c r="Q52" s="594">
        <v>12424.257621019</v>
      </c>
      <c r="R52" s="595" t="s">
        <v>40</v>
      </c>
      <c r="S52" s="594" t="s">
        <v>40</v>
      </c>
      <c r="T52" s="595" t="s">
        <v>1020</v>
      </c>
      <c r="U52" s="594" t="s">
        <v>40</v>
      </c>
      <c r="V52" s="595" t="s">
        <v>1020</v>
      </c>
      <c r="W52" s="594">
        <v>30003.244184935</v>
      </c>
      <c r="X52" s="595" t="s">
        <v>40</v>
      </c>
      <c r="Y52" s="594">
        <v>26817.195973393002</v>
      </c>
      <c r="Z52" s="595" t="s">
        <v>40</v>
      </c>
      <c r="AA52" s="594">
        <v>16518.182406075</v>
      </c>
      <c r="AB52" s="595" t="s">
        <v>40</v>
      </c>
      <c r="AC52" s="594">
        <v>15776.13895642</v>
      </c>
      <c r="AD52" s="595" t="s">
        <v>40</v>
      </c>
      <c r="AF52" s="600"/>
      <c r="AG52" s="600"/>
    </row>
    <row r="53" spans="1:33">
      <c r="A53" s="601"/>
      <c r="B53" s="602"/>
      <c r="C53" s="1096"/>
      <c r="D53" s="595"/>
      <c r="E53" s="594"/>
      <c r="F53" s="595"/>
      <c r="G53" s="594"/>
      <c r="H53" s="595"/>
      <c r="I53" s="594"/>
      <c r="J53" s="595"/>
      <c r="K53" s="594"/>
      <c r="L53" s="595"/>
      <c r="M53" s="594"/>
      <c r="N53" s="595"/>
      <c r="O53" s="594"/>
      <c r="P53" s="595"/>
      <c r="Q53" s="594"/>
      <c r="R53" s="595"/>
      <c r="S53" s="594"/>
      <c r="T53" s="595"/>
      <c r="U53" s="594"/>
      <c r="V53" s="595"/>
      <c r="W53" s="594"/>
      <c r="X53" s="595"/>
      <c r="Y53" s="594"/>
      <c r="Z53" s="595"/>
      <c r="AA53" s="594"/>
      <c r="AB53" s="595"/>
      <c r="AC53" s="594"/>
      <c r="AD53" s="595"/>
      <c r="AF53" s="600"/>
      <c r="AG53" s="600"/>
    </row>
    <row r="54" spans="1:33" s="607" customFormat="1">
      <c r="A54" s="603" t="s">
        <v>217</v>
      </c>
      <c r="B54" s="604"/>
      <c r="C54" s="1100">
        <v>8631.0266016403712</v>
      </c>
      <c r="D54" s="606" t="s">
        <v>40</v>
      </c>
      <c r="E54" s="605">
        <v>9940.6658105820316</v>
      </c>
      <c r="F54" s="606" t="s">
        <v>40</v>
      </c>
      <c r="G54" s="605">
        <v>9118.9554746725044</v>
      </c>
      <c r="H54" s="606" t="s">
        <v>40</v>
      </c>
      <c r="I54" s="605">
        <v>11036.854770036005</v>
      </c>
      <c r="J54" s="606" t="s">
        <v>40</v>
      </c>
      <c r="K54" s="605">
        <v>10195.76122666519</v>
      </c>
      <c r="L54" s="606" t="s">
        <v>40</v>
      </c>
      <c r="M54" s="605">
        <v>10010.123138338909</v>
      </c>
      <c r="N54" s="606" t="s">
        <v>40</v>
      </c>
      <c r="O54" s="605">
        <v>8926.7416396976223</v>
      </c>
      <c r="P54" s="606" t="s">
        <v>40</v>
      </c>
      <c r="Q54" s="605">
        <v>9400.6488462933921</v>
      </c>
      <c r="R54" s="606" t="s">
        <v>40</v>
      </c>
      <c r="S54" s="605">
        <v>11022.009612277443</v>
      </c>
      <c r="T54" s="606" t="s">
        <v>40</v>
      </c>
      <c r="U54" s="605">
        <v>16518.201493295557</v>
      </c>
      <c r="V54" s="606" t="s">
        <v>40</v>
      </c>
      <c r="W54" s="605">
        <v>15655.926413028023</v>
      </c>
      <c r="X54" s="606" t="s">
        <v>40</v>
      </c>
      <c r="Y54" s="605">
        <v>11201.580338150032</v>
      </c>
      <c r="Z54" s="606" t="s">
        <v>40</v>
      </c>
      <c r="AA54" s="605">
        <v>10519.782267229273</v>
      </c>
      <c r="AB54" s="606" t="s">
        <v>40</v>
      </c>
      <c r="AC54" s="605">
        <v>9771.837638844816</v>
      </c>
      <c r="AD54" s="606" t="s">
        <v>40</v>
      </c>
      <c r="AF54" s="608"/>
      <c r="AG54" s="608"/>
    </row>
    <row r="55" spans="1:33" s="607" customFormat="1">
      <c r="A55" s="603" t="s">
        <v>432</v>
      </c>
      <c r="B55" s="604"/>
      <c r="C55" s="1100">
        <v>8655.5550561862674</v>
      </c>
      <c r="D55" s="606" t="s">
        <v>40</v>
      </c>
      <c r="E55" s="605">
        <v>10174.60293089379</v>
      </c>
      <c r="F55" s="606" t="s">
        <v>40</v>
      </c>
      <c r="G55" s="605">
        <v>9445.1715469833252</v>
      </c>
      <c r="H55" s="606" t="s">
        <v>40</v>
      </c>
      <c r="I55" s="605">
        <v>11427.514819013062</v>
      </c>
      <c r="J55" s="606" t="s">
        <v>40</v>
      </c>
      <c r="K55" s="605">
        <v>10229.54308814626</v>
      </c>
      <c r="L55" s="606" t="s">
        <v>40</v>
      </c>
      <c r="M55" s="605">
        <v>10105.112111753251</v>
      </c>
      <c r="N55" s="606" t="s">
        <v>40</v>
      </c>
      <c r="O55" s="605" t="s">
        <v>40</v>
      </c>
      <c r="P55" s="606" t="s">
        <v>74</v>
      </c>
      <c r="Q55" s="605">
        <v>9465.2944243087459</v>
      </c>
      <c r="R55" s="606" t="s">
        <v>40</v>
      </c>
      <c r="S55" s="605">
        <v>11089.641936113874</v>
      </c>
      <c r="T55" s="606" t="s">
        <v>40</v>
      </c>
      <c r="U55" s="605">
        <v>16835.495398955216</v>
      </c>
      <c r="V55" s="606" t="s">
        <v>40</v>
      </c>
      <c r="W55" s="605">
        <v>15997.876394112309</v>
      </c>
      <c r="X55" s="606" t="s">
        <v>40</v>
      </c>
      <c r="Y55" s="605">
        <v>11131.570561028781</v>
      </c>
      <c r="Z55" s="606" t="s">
        <v>40</v>
      </c>
      <c r="AA55" s="605">
        <v>10555.072931376922</v>
      </c>
      <c r="AB55" s="606" t="s">
        <v>40</v>
      </c>
      <c r="AC55" s="605">
        <v>9616.9717619657949</v>
      </c>
      <c r="AD55" s="606" t="s">
        <v>40</v>
      </c>
      <c r="AF55" s="608"/>
      <c r="AG55" s="608"/>
    </row>
    <row r="56" spans="1:33">
      <c r="A56" s="601"/>
      <c r="B56" s="602"/>
      <c r="C56" s="1096"/>
      <c r="D56" s="595"/>
      <c r="E56" s="594"/>
      <c r="F56" s="595"/>
      <c r="G56" s="594"/>
      <c r="H56" s="595"/>
      <c r="I56" s="594"/>
      <c r="J56" s="595"/>
      <c r="K56" s="594"/>
      <c r="L56" s="595"/>
      <c r="M56" s="594"/>
      <c r="N56" s="595"/>
      <c r="O56" s="594"/>
      <c r="P56" s="595"/>
      <c r="Q56" s="594"/>
      <c r="R56" s="595"/>
      <c r="S56" s="594"/>
      <c r="T56" s="595"/>
      <c r="U56" s="594"/>
      <c r="V56" s="595"/>
      <c r="W56" s="594"/>
      <c r="X56" s="595"/>
      <c r="Y56" s="594"/>
      <c r="Z56" s="595"/>
      <c r="AA56" s="594"/>
      <c r="AB56" s="595"/>
      <c r="AC56" s="594"/>
      <c r="AD56" s="595"/>
      <c r="AF56" s="600"/>
      <c r="AG56" s="600"/>
    </row>
    <row r="57" spans="1:33" s="607" customFormat="1">
      <c r="A57" s="603" t="s">
        <v>976</v>
      </c>
      <c r="B57" s="604"/>
      <c r="C57" s="1100" t="s">
        <v>40</v>
      </c>
      <c r="D57" s="609" t="s">
        <v>74</v>
      </c>
      <c r="E57" s="605" t="s">
        <v>40</v>
      </c>
      <c r="F57" s="609" t="s">
        <v>74</v>
      </c>
      <c r="G57" s="605" t="s">
        <v>40</v>
      </c>
      <c r="H57" s="609" t="s">
        <v>74</v>
      </c>
      <c r="I57" s="605" t="s">
        <v>40</v>
      </c>
      <c r="J57" s="609" t="s">
        <v>74</v>
      </c>
      <c r="K57" s="605" t="s">
        <v>40</v>
      </c>
      <c r="L57" s="609" t="s">
        <v>74</v>
      </c>
      <c r="M57" s="605" t="s">
        <v>40</v>
      </c>
      <c r="N57" s="609" t="s">
        <v>74</v>
      </c>
      <c r="O57" s="605" t="s">
        <v>40</v>
      </c>
      <c r="P57" s="609" t="s">
        <v>74</v>
      </c>
      <c r="Q57" s="605" t="s">
        <v>40</v>
      </c>
      <c r="R57" s="609" t="s">
        <v>74</v>
      </c>
      <c r="S57" s="605" t="s">
        <v>40</v>
      </c>
      <c r="T57" s="609" t="s">
        <v>74</v>
      </c>
      <c r="U57" s="605" t="s">
        <v>40</v>
      </c>
      <c r="V57" s="609" t="s">
        <v>74</v>
      </c>
      <c r="W57" s="605" t="s">
        <v>40</v>
      </c>
      <c r="X57" s="609" t="s">
        <v>74</v>
      </c>
      <c r="Y57" s="605" t="s">
        <v>40</v>
      </c>
      <c r="Z57" s="609" t="s">
        <v>74</v>
      </c>
      <c r="AA57" s="605" t="s">
        <v>40</v>
      </c>
      <c r="AB57" s="609" t="s">
        <v>74</v>
      </c>
      <c r="AC57" s="605" t="s">
        <v>40</v>
      </c>
      <c r="AD57" s="606" t="s">
        <v>74</v>
      </c>
    </row>
    <row r="58" spans="1:33" s="607" customFormat="1" ht="22.5">
      <c r="A58" s="610" t="s">
        <v>977</v>
      </c>
      <c r="B58" s="611"/>
      <c r="C58" s="1101">
        <v>8538.9442989138879</v>
      </c>
      <c r="D58" s="613" t="s">
        <v>40</v>
      </c>
      <c r="E58" s="612">
        <v>9790.4895401104986</v>
      </c>
      <c r="F58" s="613" t="s">
        <v>40</v>
      </c>
      <c r="G58" s="612">
        <v>8980.5570918696794</v>
      </c>
      <c r="H58" s="613" t="s">
        <v>40</v>
      </c>
      <c r="I58" s="612">
        <v>10831.198317951405</v>
      </c>
      <c r="J58" s="613" t="s">
        <v>40</v>
      </c>
      <c r="K58" s="612">
        <v>10052.047733163605</v>
      </c>
      <c r="L58" s="613" t="s">
        <v>40</v>
      </c>
      <c r="M58" s="612">
        <v>9868.2855446350623</v>
      </c>
      <c r="N58" s="613" t="s">
        <v>40</v>
      </c>
      <c r="O58" s="612">
        <v>8735.428732347722</v>
      </c>
      <c r="P58" s="613" t="s">
        <v>40</v>
      </c>
      <c r="Q58" s="612">
        <v>9276.13141865738</v>
      </c>
      <c r="R58" s="613" t="s">
        <v>40</v>
      </c>
      <c r="S58" s="612">
        <v>11022.009612277443</v>
      </c>
      <c r="T58" s="613" t="s">
        <v>40</v>
      </c>
      <c r="U58" s="612">
        <v>16273.15570866244</v>
      </c>
      <c r="V58" s="613" t="s">
        <v>40</v>
      </c>
      <c r="W58" s="612">
        <v>15474.138325468637</v>
      </c>
      <c r="X58" s="613" t="s">
        <v>40</v>
      </c>
      <c r="Y58" s="612">
        <v>11048.515707901817</v>
      </c>
      <c r="Z58" s="613" t="s">
        <v>40</v>
      </c>
      <c r="AA58" s="612">
        <v>10390.817233566851</v>
      </c>
      <c r="AB58" s="613" t="s">
        <v>40</v>
      </c>
      <c r="AC58" s="612">
        <v>9622.3252536873679</v>
      </c>
      <c r="AD58" s="613" t="s">
        <v>40</v>
      </c>
    </row>
    <row r="59" spans="1:33" s="607" customFormat="1" ht="22.5">
      <c r="A59" s="614" t="s">
        <v>978</v>
      </c>
      <c r="B59" s="615"/>
      <c r="C59" s="1102">
        <v>8512.1311131296134</v>
      </c>
      <c r="D59" s="617" t="s">
        <v>40</v>
      </c>
      <c r="E59" s="616">
        <v>9945.5312138301178</v>
      </c>
      <c r="F59" s="617" t="s">
        <v>40</v>
      </c>
      <c r="G59" s="616">
        <v>9235.1030074438295</v>
      </c>
      <c r="H59" s="617" t="s">
        <v>40</v>
      </c>
      <c r="I59" s="616">
        <v>11114.705121367731</v>
      </c>
      <c r="J59" s="617" t="s">
        <v>40</v>
      </c>
      <c r="K59" s="616">
        <v>10005.904877212852</v>
      </c>
      <c r="L59" s="617" t="s">
        <v>40</v>
      </c>
      <c r="M59" s="616">
        <v>9881.5908772375624</v>
      </c>
      <c r="N59" s="617" t="s">
        <v>40</v>
      </c>
      <c r="O59" s="616" t="s">
        <v>40</v>
      </c>
      <c r="P59" s="617" t="s">
        <v>74</v>
      </c>
      <c r="Q59" s="616">
        <v>9275.5798474903931</v>
      </c>
      <c r="R59" s="617" t="s">
        <v>40</v>
      </c>
      <c r="S59" s="616">
        <v>11089.641936113874</v>
      </c>
      <c r="T59" s="617" t="s">
        <v>40</v>
      </c>
      <c r="U59" s="616">
        <v>16476.566605185872</v>
      </c>
      <c r="V59" s="617" t="s">
        <v>40</v>
      </c>
      <c r="W59" s="616">
        <v>15709.651081814854</v>
      </c>
      <c r="X59" s="617" t="s">
        <v>40</v>
      </c>
      <c r="Y59" s="616">
        <v>10919.070844639082</v>
      </c>
      <c r="Z59" s="617" t="s">
        <v>40</v>
      </c>
      <c r="AA59" s="616">
        <v>10365.883306770325</v>
      </c>
      <c r="AB59" s="617" t="s">
        <v>40</v>
      </c>
      <c r="AC59" s="616">
        <v>9433.7226298053629</v>
      </c>
      <c r="AD59" s="617" t="s">
        <v>40</v>
      </c>
    </row>
    <row r="60" spans="1:33" s="607" customFormat="1">
      <c r="A60" s="620" t="s">
        <v>990</v>
      </c>
      <c r="B60" s="621"/>
      <c r="C60" s="1103">
        <f>AVERAGE(C17:C52)</f>
        <v>8538.9442989138879</v>
      </c>
      <c r="D60" s="609"/>
      <c r="E60" s="622"/>
      <c r="F60" s="609"/>
      <c r="G60" s="622"/>
      <c r="H60" s="609"/>
      <c r="I60" s="622"/>
      <c r="J60" s="609"/>
      <c r="K60" s="622"/>
      <c r="L60" s="609"/>
      <c r="M60" s="622"/>
      <c r="N60" s="609"/>
      <c r="O60" s="622"/>
      <c r="P60" s="609"/>
      <c r="Q60" s="622"/>
      <c r="R60" s="609"/>
      <c r="S60" s="622"/>
      <c r="T60" s="609"/>
      <c r="U60" s="622"/>
      <c r="V60" s="609"/>
      <c r="W60" s="622"/>
      <c r="X60" s="609"/>
      <c r="Y60" s="622"/>
      <c r="Z60" s="609"/>
      <c r="AA60" s="622"/>
      <c r="AB60" s="609"/>
      <c r="AC60" s="622"/>
      <c r="AD60" s="609"/>
    </row>
    <row r="61" spans="1:33" s="607" customFormat="1">
      <c r="A61" s="620" t="s">
        <v>1029</v>
      </c>
      <c r="B61" s="621"/>
      <c r="C61" s="1103">
        <f>STDEV(C17:C52)</f>
        <v>3262.6541098602606</v>
      </c>
      <c r="D61" s="609"/>
      <c r="E61" s="622"/>
      <c r="F61" s="609"/>
      <c r="G61" s="622"/>
      <c r="H61" s="609"/>
      <c r="I61" s="622"/>
      <c r="J61" s="609"/>
      <c r="K61" s="622"/>
      <c r="L61" s="609"/>
      <c r="M61" s="622"/>
      <c r="N61" s="609"/>
      <c r="O61" s="622"/>
      <c r="P61" s="609"/>
      <c r="Q61" s="622"/>
      <c r="R61" s="609"/>
      <c r="S61" s="622"/>
      <c r="T61" s="609"/>
      <c r="U61" s="622"/>
      <c r="V61" s="609"/>
      <c r="W61" s="622"/>
      <c r="X61" s="609"/>
      <c r="Y61" s="622"/>
      <c r="Z61" s="609"/>
      <c r="AA61" s="622"/>
      <c r="AB61" s="609"/>
      <c r="AC61" s="622"/>
      <c r="AD61" s="609"/>
    </row>
    <row r="62" spans="1:33" s="607" customFormat="1" ht="16.5">
      <c r="A62" s="305" t="s">
        <v>983</v>
      </c>
      <c r="B62" s="305"/>
      <c r="C62" s="305">
        <f>(C45-C60)/C61</f>
        <v>-0.50928812945530277</v>
      </c>
      <c r="D62" s="1104"/>
      <c r="E62" s="1099"/>
      <c r="F62" s="1104"/>
      <c r="G62" s="1099"/>
      <c r="H62" s="1104"/>
      <c r="I62" s="1099"/>
      <c r="J62" s="1104"/>
      <c r="K62" s="1099"/>
      <c r="L62" s="1104"/>
      <c r="M62" s="1099"/>
      <c r="N62" s="1104"/>
      <c r="O62" s="1099"/>
      <c r="P62" s="1104"/>
      <c r="Q62" s="1099"/>
      <c r="R62" s="1104"/>
      <c r="S62" s="1099"/>
      <c r="T62" s="1104"/>
      <c r="U62" s="1099"/>
      <c r="V62" s="1104"/>
      <c r="W62" s="1099"/>
      <c r="X62" s="1104"/>
      <c r="Y62" s="1099"/>
      <c r="Z62" s="1104"/>
      <c r="AA62" s="1099"/>
      <c r="AB62" s="1104"/>
      <c r="AC62" s="1099"/>
      <c r="AD62" s="1104"/>
    </row>
    <row r="63" spans="1:33">
      <c r="A63" s="589" t="s">
        <v>1025</v>
      </c>
    </row>
    <row r="64" spans="1:33">
      <c r="A64" s="623" t="s">
        <v>1026</v>
      </c>
    </row>
    <row r="65" spans="1:29">
      <c r="A65" s="565" t="s">
        <v>1027</v>
      </c>
    </row>
    <row r="66" spans="1:29">
      <c r="A66" s="589" t="s">
        <v>1028</v>
      </c>
    </row>
    <row r="67" spans="1:29">
      <c r="A67" s="618" t="s">
        <v>981</v>
      </c>
    </row>
    <row r="68" spans="1:29">
      <c r="A68" s="565" t="s">
        <v>982</v>
      </c>
    </row>
    <row r="69" spans="1:29">
      <c r="A69" s="560" t="s">
        <v>433</v>
      </c>
    </row>
    <row r="70" spans="1:29">
      <c r="A70" s="563"/>
    </row>
    <row r="72" spans="1:29">
      <c r="AA72" s="565"/>
      <c r="AC72" s="565"/>
    </row>
    <row r="73" spans="1:29">
      <c r="AA73" s="565"/>
      <c r="AC73" s="565"/>
    </row>
  </sheetData>
  <mergeCells count="31">
    <mergeCell ref="Q12:R14"/>
    <mergeCell ref="S12:Z12"/>
    <mergeCell ref="I14:J14"/>
    <mergeCell ref="K14:L14"/>
    <mergeCell ref="O12:P14"/>
    <mergeCell ref="E13:F14"/>
    <mergeCell ref="G13:L13"/>
    <mergeCell ref="M13:N14"/>
    <mergeCell ref="C12:D14"/>
    <mergeCell ref="E12:N12"/>
    <mergeCell ref="C15:D15"/>
    <mergeCell ref="E15:F15"/>
    <mergeCell ref="G15:H15"/>
    <mergeCell ref="I15:J15"/>
    <mergeCell ref="K15:L15"/>
    <mergeCell ref="M15:N15"/>
    <mergeCell ref="U13:V14"/>
    <mergeCell ref="G14:H14"/>
    <mergeCell ref="AC12:AD14"/>
    <mergeCell ref="W13:X14"/>
    <mergeCell ref="Y13:Z14"/>
    <mergeCell ref="Y15:Z15"/>
    <mergeCell ref="AA15:AB15"/>
    <mergeCell ref="AC15:AD15"/>
    <mergeCell ref="W15:X15"/>
    <mergeCell ref="O15:P15"/>
    <mergeCell ref="AA12:AB14"/>
    <mergeCell ref="Q15:R15"/>
    <mergeCell ref="S15:T15"/>
    <mergeCell ref="U15:V15"/>
    <mergeCell ref="S13:T14"/>
  </mergeCells>
  <hyperlinks>
    <hyperlink ref="A67" r:id="rId1"/>
    <hyperlink ref="A1" r:id="rId2" display="https://doi.org/10.1787/eag-2018-en"/>
    <hyperlink ref="A4" r:id="rId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N45"/>
  <sheetViews>
    <sheetView topLeftCell="A7" workbookViewId="0">
      <selection activeCell="A45" sqref="A45"/>
    </sheetView>
  </sheetViews>
  <sheetFormatPr defaultColWidth="8.85546875" defaultRowHeight="16.5"/>
  <cols>
    <col min="1" max="1" width="37.140625" style="1109" customWidth="1"/>
    <col min="2" max="11" width="8.85546875" style="1109"/>
    <col min="12" max="12" width="17.28515625" style="1109" customWidth="1"/>
    <col min="13" max="13" width="18.85546875" style="1129" customWidth="1"/>
    <col min="14" max="16384" width="8.85546875" style="1109"/>
  </cols>
  <sheetData>
    <row r="1" spans="1:14" s="1" customFormat="1">
      <c r="A1" s="1" t="s">
        <v>612</v>
      </c>
    </row>
    <row r="2" spans="1:14" s="1" customFormat="1">
      <c r="A2" s="1379" t="s">
        <v>1816</v>
      </c>
      <c r="B2" s="1379"/>
      <c r="C2" s="1379"/>
      <c r="D2" s="1379"/>
      <c r="E2" s="1379"/>
      <c r="F2" s="1379"/>
      <c r="G2" s="1379"/>
      <c r="H2" s="1379"/>
      <c r="I2" s="1379"/>
    </row>
    <row r="3" spans="1:14" s="1" customFormat="1">
      <c r="A3" s="1379"/>
      <c r="B3" s="1379"/>
      <c r="C3" s="1379"/>
      <c r="D3" s="1379"/>
      <c r="E3" s="1379"/>
      <c r="F3" s="1379"/>
      <c r="G3" s="1379"/>
      <c r="H3" s="1379"/>
      <c r="I3" s="1379"/>
    </row>
    <row r="4" spans="1:14" s="1" customFormat="1"/>
    <row r="5" spans="1:14" ht="16.5" customHeight="1">
      <c r="A5" s="1378" t="s">
        <v>1815</v>
      </c>
      <c r="B5" s="1378"/>
      <c r="C5" s="1378"/>
      <c r="D5" s="1378"/>
      <c r="E5" s="1378"/>
      <c r="F5" s="1378"/>
      <c r="G5" s="1378"/>
      <c r="H5" s="1378"/>
      <c r="I5" s="1378"/>
      <c r="J5" s="1105"/>
      <c r="K5" s="1107"/>
      <c r="L5" s="1106"/>
      <c r="M5" s="1106"/>
      <c r="N5" s="1108"/>
    </row>
    <row r="6" spans="1:14" ht="16.5" customHeight="1">
      <c r="A6" s="1378"/>
      <c r="B6" s="1378"/>
      <c r="C6" s="1378"/>
      <c r="D6" s="1378"/>
      <c r="E6" s="1378"/>
      <c r="F6" s="1378"/>
      <c r="G6" s="1378"/>
      <c r="H6" s="1378"/>
      <c r="I6" s="1378"/>
      <c r="J6" s="1105"/>
      <c r="K6" s="1107"/>
      <c r="L6" s="1106"/>
      <c r="M6" s="1106"/>
      <c r="N6" s="1108"/>
    </row>
    <row r="7" spans="1:14" ht="13.5" customHeight="1">
      <c r="A7" s="1110"/>
      <c r="B7" s="1111" t="s">
        <v>672</v>
      </c>
      <c r="C7" s="1112"/>
      <c r="D7" s="1112"/>
      <c r="E7" s="1112"/>
      <c r="F7" s="1112"/>
      <c r="G7" s="1112"/>
      <c r="H7" s="1112"/>
      <c r="I7" s="1112"/>
      <c r="J7" s="1112"/>
      <c r="K7" s="1107"/>
      <c r="M7" s="1109"/>
      <c r="N7" s="1107"/>
    </row>
    <row r="8" spans="1:14" ht="13.5" customHeight="1">
      <c r="A8" s="1113" t="s">
        <v>39</v>
      </c>
      <c r="B8" s="1114">
        <v>84.987288081997136</v>
      </c>
      <c r="C8" s="1112"/>
      <c r="D8" s="1112"/>
      <c r="E8" s="1112"/>
      <c r="F8" s="1112"/>
      <c r="G8" s="1112"/>
      <c r="H8" s="1112"/>
      <c r="I8" s="1112"/>
      <c r="J8" s="1112"/>
      <c r="K8" s="1112"/>
      <c r="M8" s="1109"/>
      <c r="N8" s="1107"/>
    </row>
    <row r="9" spans="1:14" ht="13.5" customHeight="1">
      <c r="A9" s="1115" t="s">
        <v>31</v>
      </c>
      <c r="B9" s="1116">
        <v>90.329814296105482</v>
      </c>
      <c r="C9" s="1112"/>
      <c r="D9" s="1112"/>
      <c r="E9" s="1112"/>
      <c r="F9" s="1112"/>
      <c r="G9" s="1112"/>
      <c r="H9" s="1112"/>
      <c r="I9" s="1112"/>
      <c r="J9" s="1112"/>
      <c r="K9" s="1112"/>
      <c r="M9" s="1109"/>
      <c r="N9" s="1107"/>
    </row>
    <row r="10" spans="1:14" ht="13.5" customHeight="1">
      <c r="A10" s="1115" t="s">
        <v>15</v>
      </c>
      <c r="B10" s="1116">
        <v>98.741596057913966</v>
      </c>
      <c r="C10" s="1112"/>
      <c r="D10" s="1112"/>
      <c r="E10" s="1112"/>
      <c r="F10" s="1112"/>
      <c r="G10" s="1112"/>
      <c r="H10" s="1112"/>
      <c r="I10" s="1112"/>
      <c r="J10" s="1112"/>
      <c r="K10" s="1107"/>
      <c r="M10" s="1109"/>
      <c r="N10" s="1107"/>
    </row>
    <row r="11" spans="1:14">
      <c r="A11" s="1115" t="s">
        <v>17</v>
      </c>
      <c r="B11" s="1116">
        <v>86.62166263476901</v>
      </c>
      <c r="C11" s="1112"/>
      <c r="D11" s="1112"/>
      <c r="E11" s="1112"/>
      <c r="F11" s="1112"/>
      <c r="G11" s="1112"/>
      <c r="H11" s="1112"/>
      <c r="I11" s="1112"/>
      <c r="J11" s="1112"/>
      <c r="K11" s="1112"/>
      <c r="M11" s="1109"/>
      <c r="N11" s="1107"/>
    </row>
    <row r="12" spans="1:14">
      <c r="A12" s="1113" t="s">
        <v>18</v>
      </c>
      <c r="B12" s="1114">
        <v>97.646219303469778</v>
      </c>
      <c r="C12" s="1112"/>
      <c r="D12" s="1112"/>
      <c r="E12" s="1112"/>
      <c r="F12" s="1112"/>
      <c r="G12" s="1112"/>
      <c r="H12" s="1112"/>
      <c r="I12" s="1112"/>
      <c r="J12" s="1112"/>
      <c r="K12" s="1107"/>
      <c r="M12" s="1109"/>
      <c r="N12" s="1107"/>
    </row>
    <row r="13" spans="1:14">
      <c r="A13" s="1113" t="s">
        <v>20</v>
      </c>
      <c r="B13" s="1114">
        <v>90.66854864005019</v>
      </c>
      <c r="C13" s="1112"/>
      <c r="D13" s="1112"/>
      <c r="E13" s="1112"/>
      <c r="F13" s="1112"/>
      <c r="G13" s="1112"/>
      <c r="H13" s="1112"/>
      <c r="I13" s="1112"/>
      <c r="J13" s="1112"/>
      <c r="K13" s="1112"/>
      <c r="M13" s="1109"/>
      <c r="N13" s="1107"/>
    </row>
    <row r="14" spans="1:14" ht="13.5" customHeight="1">
      <c r="A14" s="1115" t="s">
        <v>36</v>
      </c>
      <c r="B14" s="1116">
        <v>78.954483267823406</v>
      </c>
      <c r="C14" s="1117"/>
      <c r="D14" s="1117"/>
      <c r="E14" s="1117"/>
      <c r="F14" s="1117"/>
      <c r="G14" s="1117"/>
      <c r="H14" s="1117"/>
      <c r="I14" s="1117"/>
      <c r="J14" s="1112"/>
      <c r="K14" s="1112"/>
      <c r="M14" s="1109"/>
      <c r="N14" s="1118"/>
    </row>
    <row r="15" spans="1:14" ht="13.5" customHeight="1">
      <c r="A15" s="1113" t="s">
        <v>22</v>
      </c>
      <c r="B15" s="1114">
        <v>100</v>
      </c>
      <c r="C15" s="1117"/>
      <c r="D15" s="1117"/>
      <c r="E15" s="1117"/>
      <c r="F15" s="1117"/>
      <c r="G15" s="1117"/>
      <c r="H15" s="1117"/>
      <c r="I15" s="1117"/>
      <c r="J15" s="1112"/>
      <c r="K15" s="1112"/>
      <c r="M15" s="1109"/>
      <c r="N15" s="1118"/>
    </row>
    <row r="16" spans="1:14" ht="13.5" customHeight="1">
      <c r="A16" s="1115" t="s">
        <v>19</v>
      </c>
      <c r="B16" s="1116">
        <v>94.885004802812389</v>
      </c>
      <c r="C16" s="1117"/>
      <c r="D16" s="1117"/>
      <c r="E16" s="1117"/>
      <c r="F16" s="1117"/>
      <c r="G16" s="1117"/>
      <c r="H16" s="1117"/>
      <c r="I16" s="1117"/>
      <c r="J16" s="1112"/>
      <c r="K16" s="1112"/>
      <c r="M16" s="1109"/>
      <c r="N16" s="1118"/>
    </row>
    <row r="17" spans="1:14">
      <c r="A17" s="1115" t="s">
        <v>42</v>
      </c>
      <c r="B17" s="1116">
        <v>63.118000000000002</v>
      </c>
      <c r="C17" s="1117"/>
      <c r="D17" s="1117"/>
      <c r="E17" s="1117"/>
      <c r="F17" s="1117"/>
      <c r="G17" s="1117"/>
      <c r="H17" s="1117"/>
      <c r="I17" s="1117"/>
      <c r="J17" s="1112"/>
      <c r="K17" s="1112"/>
      <c r="M17" s="1109"/>
      <c r="N17" s="1118"/>
    </row>
    <row r="18" spans="1:14" ht="12.75" customHeight="1">
      <c r="A18" s="1113" t="s">
        <v>28</v>
      </c>
      <c r="B18" s="1114">
        <v>92.099192618223753</v>
      </c>
      <c r="J18" s="1112"/>
      <c r="K18" s="1112"/>
      <c r="M18" s="1109"/>
      <c r="N18" s="1118"/>
    </row>
    <row r="19" spans="1:14" ht="12.75" customHeight="1">
      <c r="A19" s="1113" t="s">
        <v>56</v>
      </c>
      <c r="B19" s="1114">
        <v>79.474722059841653</v>
      </c>
      <c r="J19" s="1112"/>
      <c r="K19" s="1112"/>
      <c r="M19" s="1109"/>
      <c r="N19" s="1118"/>
    </row>
    <row r="20" spans="1:14" ht="12.75" customHeight="1">
      <c r="A20" s="1115" t="s">
        <v>43</v>
      </c>
      <c r="B20" s="1116">
        <v>97.435897435897431</v>
      </c>
      <c r="J20" s="1112"/>
      <c r="K20" s="1112"/>
      <c r="L20" s="1112"/>
      <c r="M20" s="1119"/>
      <c r="N20" s="1118"/>
    </row>
    <row r="21" spans="1:14" ht="12.75" customHeight="1">
      <c r="A21" s="1113" t="s">
        <v>44</v>
      </c>
      <c r="B21" s="1114">
        <v>77.233664310800847</v>
      </c>
      <c r="J21" s="1112"/>
      <c r="K21" s="1112"/>
      <c r="L21" s="1120"/>
      <c r="M21" s="1119"/>
      <c r="N21" s="1118"/>
    </row>
    <row r="22" spans="1:14" ht="13.5" customHeight="1">
      <c r="A22" s="1113" t="s">
        <v>1041</v>
      </c>
      <c r="B22" s="1114">
        <v>99.301315688959136</v>
      </c>
      <c r="J22" s="1112"/>
      <c r="K22" s="1112"/>
      <c r="L22" s="1121"/>
      <c r="M22" s="1121"/>
      <c r="N22" s="1122"/>
    </row>
    <row r="23" spans="1:14">
      <c r="A23" s="1113" t="s">
        <v>23</v>
      </c>
      <c r="B23" s="1114">
        <v>94.922412207454613</v>
      </c>
      <c r="J23" s="1112"/>
      <c r="K23" s="1112"/>
      <c r="L23" s="1377"/>
      <c r="M23" s="1377"/>
      <c r="N23" s="1123"/>
    </row>
    <row r="24" spans="1:14">
      <c r="A24" s="1115" t="s">
        <v>45</v>
      </c>
      <c r="B24" s="1116">
        <v>91.761743886743886</v>
      </c>
      <c r="J24" s="1112"/>
      <c r="K24" s="1112"/>
      <c r="L24" s="1124"/>
      <c r="M24" s="1118"/>
      <c r="N24" s="1125"/>
    </row>
    <row r="25" spans="1:14">
      <c r="A25" s="1115" t="s">
        <v>46</v>
      </c>
      <c r="B25" s="1116">
        <v>93.359455762275516</v>
      </c>
      <c r="J25" s="1112"/>
      <c r="K25" s="1112"/>
      <c r="L25" s="1126"/>
      <c r="M25" s="1118"/>
      <c r="N25" s="1127"/>
    </row>
    <row r="26" spans="1:14">
      <c r="A26" s="1115" t="s">
        <v>25</v>
      </c>
      <c r="B26" s="1116">
        <v>92.585669781931458</v>
      </c>
      <c r="J26" s="1112"/>
      <c r="K26" s="1112"/>
      <c r="L26" s="1126"/>
      <c r="M26" s="1118"/>
      <c r="N26" s="1121"/>
    </row>
    <row r="27" spans="1:14">
      <c r="A27" s="1115" t="s">
        <v>26</v>
      </c>
      <c r="B27" s="1116">
        <v>83.835509863851058</v>
      </c>
      <c r="J27" s="1112"/>
      <c r="K27" s="1112"/>
      <c r="L27" s="1112"/>
      <c r="M27" s="1118"/>
      <c r="N27" s="1119"/>
    </row>
    <row r="28" spans="1:14">
      <c r="A28" s="1115" t="s">
        <v>27</v>
      </c>
      <c r="B28" s="1116">
        <v>85.304604726976365</v>
      </c>
      <c r="J28" s="1112"/>
      <c r="K28" s="1112"/>
      <c r="L28" s="1112"/>
      <c r="M28" s="1118"/>
      <c r="N28" s="1119"/>
    </row>
    <row r="29" spans="1:14">
      <c r="A29" s="1113" t="s">
        <v>47</v>
      </c>
      <c r="B29" s="1114">
        <v>82.561812593924827</v>
      </c>
      <c r="J29" s="1112"/>
      <c r="K29" s="1112"/>
      <c r="L29" s="1117"/>
      <c r="M29" s="1128"/>
      <c r="N29" s="1121"/>
    </row>
    <row r="30" spans="1:14">
      <c r="A30" s="1113" t="s">
        <v>30</v>
      </c>
      <c r="B30" s="1114">
        <v>94.576546512995407</v>
      </c>
      <c r="J30" s="1112"/>
      <c r="K30" s="1112"/>
      <c r="L30" s="1117"/>
      <c r="M30" s="1128"/>
      <c r="N30" s="1112"/>
    </row>
    <row r="31" spans="1:14">
      <c r="A31" s="1113" t="s">
        <v>48</v>
      </c>
      <c r="B31" s="1114">
        <v>93.171344165435727</v>
      </c>
      <c r="J31" s="1112"/>
      <c r="K31" s="1112"/>
      <c r="L31" s="1117"/>
      <c r="M31" s="1128"/>
      <c r="N31" s="1112"/>
    </row>
    <row r="32" spans="1:14">
      <c r="A32" s="1115" t="s">
        <v>49</v>
      </c>
      <c r="B32" s="1116">
        <v>96.67955495936242</v>
      </c>
      <c r="J32" s="1112"/>
      <c r="K32" s="1112"/>
      <c r="L32" s="1117"/>
      <c r="M32" s="1128"/>
      <c r="N32" s="1112"/>
    </row>
    <row r="33" spans="1:14">
      <c r="A33" s="1115" t="s">
        <v>32</v>
      </c>
      <c r="B33" s="1116">
        <v>84.908032376905908</v>
      </c>
      <c r="J33" s="1112"/>
      <c r="K33" s="1112"/>
      <c r="N33" s="1112"/>
    </row>
    <row r="34" spans="1:14">
      <c r="A34" s="1113" t="s">
        <v>50</v>
      </c>
      <c r="B34" s="1114">
        <v>89.542481367821139</v>
      </c>
      <c r="J34" s="1112"/>
      <c r="K34" s="1112"/>
      <c r="N34" s="1112"/>
    </row>
    <row r="35" spans="1:14">
      <c r="A35" s="1130" t="s">
        <v>51</v>
      </c>
      <c r="B35" s="1131">
        <v>73.385087704364508</v>
      </c>
      <c r="J35" s="1117"/>
      <c r="K35" s="1117"/>
      <c r="N35" s="1117"/>
    </row>
    <row r="36" spans="1:14">
      <c r="A36" s="1115" t="s">
        <v>34</v>
      </c>
      <c r="B36" s="1116">
        <v>88.588651318243535</v>
      </c>
      <c r="J36" s="1117"/>
      <c r="K36" s="1117"/>
      <c r="N36" s="1117"/>
    </row>
    <row r="37" spans="1:14">
      <c r="A37" s="1113" t="s">
        <v>21</v>
      </c>
      <c r="B37" s="1114">
        <v>96.929702833605887</v>
      </c>
    </row>
    <row r="38" spans="1:14">
      <c r="A38" s="1115" t="s">
        <v>37</v>
      </c>
      <c r="B38" s="1116">
        <v>95.866704365084914</v>
      </c>
    </row>
    <row r="39" spans="1:14">
      <c r="A39" s="1113" t="s">
        <v>52</v>
      </c>
      <c r="B39" s="1114">
        <v>49.760869479362896</v>
      </c>
    </row>
    <row r="40" spans="1:14">
      <c r="A40" s="1115" t="s">
        <v>53</v>
      </c>
      <c r="B40" s="1116">
        <v>37.220211842889185</v>
      </c>
    </row>
    <row r="41" spans="1:14">
      <c r="A41" s="1115" t="s">
        <v>54</v>
      </c>
      <c r="B41" s="1116">
        <v>100</v>
      </c>
    </row>
    <row r="42" spans="1:14">
      <c r="A42" s="1110" t="s">
        <v>55</v>
      </c>
      <c r="B42" s="1132">
        <v>65.573927023663174</v>
      </c>
    </row>
    <row r="43" spans="1:14">
      <c r="A43" s="94" t="s">
        <v>58</v>
      </c>
      <c r="B43" s="1129">
        <f>AVERAGE(B8:B42)</f>
        <v>86.343763770615894</v>
      </c>
    </row>
    <row r="44" spans="1:14">
      <c r="A44" s="94" t="s">
        <v>718</v>
      </c>
      <c r="B44" s="1109">
        <f>STDEV(B8:B42)</f>
        <v>14.159829346039976</v>
      </c>
    </row>
    <row r="45" spans="1:14">
      <c r="A45" s="305" t="s">
        <v>719</v>
      </c>
      <c r="B45" s="305">
        <f>(B35-B43)/B44</f>
        <v>-0.91517176863967553</v>
      </c>
    </row>
  </sheetData>
  <sortState ref="A37:B86">
    <sortCondition ref="A36"/>
  </sortState>
  <mergeCells count="3">
    <mergeCell ref="L23:M23"/>
    <mergeCell ref="A5:I6"/>
    <mergeCell ref="A2:I3"/>
  </mergeCells>
  <hyperlinks>
    <hyperlink ref="N23" r:id="rId1" display="For Finland, NOSOSCO Social Protection in the Nordic Countries"/>
    <hyperlink ref="A1" r:id="rId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43"/>
  <sheetViews>
    <sheetView workbookViewId="0">
      <selection activeCell="B43" sqref="B43:K43"/>
    </sheetView>
  </sheetViews>
  <sheetFormatPr defaultRowHeight="16.5"/>
  <cols>
    <col min="1" max="1" width="29.28515625" style="1133" customWidth="1"/>
    <col min="2" max="10" width="9.42578125" style="1133" bestFit="1" customWidth="1"/>
    <col min="11" max="11" width="10.28515625" style="1133" customWidth="1"/>
    <col min="12" max="16384" width="9.140625" style="1133"/>
  </cols>
  <sheetData>
    <row r="1" spans="1:11">
      <c r="A1" s="1135" t="s">
        <v>632</v>
      </c>
      <c r="B1" s="1134"/>
      <c r="C1" s="1134"/>
      <c r="D1" s="1134"/>
      <c r="E1" s="1134"/>
      <c r="F1" s="1134"/>
      <c r="G1" s="1134"/>
      <c r="H1" s="1134"/>
      <c r="I1" s="1134"/>
      <c r="J1" s="1134"/>
      <c r="K1" s="1134"/>
    </row>
    <row r="3" spans="1:11">
      <c r="A3" s="1135" t="s">
        <v>104</v>
      </c>
      <c r="B3" s="1136">
        <v>43480.375925925924</v>
      </c>
      <c r="C3" s="1134"/>
      <c r="D3" s="1134"/>
      <c r="E3" s="1134"/>
      <c r="F3" s="1134"/>
      <c r="G3" s="1134"/>
      <c r="H3" s="1134"/>
      <c r="I3" s="1134"/>
      <c r="J3" s="1134"/>
      <c r="K3" s="1134"/>
    </row>
    <row r="4" spans="1:11">
      <c r="A4" s="1135" t="s">
        <v>105</v>
      </c>
      <c r="B4" s="1136">
        <v>43486.48072457176</v>
      </c>
      <c r="C4" s="1134"/>
      <c r="D4" s="1134"/>
      <c r="E4" s="1134"/>
      <c r="F4" s="1134"/>
      <c r="G4" s="1134"/>
      <c r="H4" s="1134"/>
      <c r="I4" s="1134"/>
      <c r="J4" s="1134"/>
      <c r="K4" s="1134"/>
    </row>
    <row r="5" spans="1:11">
      <c r="A5" s="1135" t="s">
        <v>106</v>
      </c>
      <c r="B5" s="1135" t="s">
        <v>2</v>
      </c>
      <c r="C5" s="1134"/>
      <c r="D5" s="1134"/>
      <c r="E5" s="1134"/>
      <c r="F5" s="1134"/>
      <c r="G5" s="1134"/>
      <c r="H5" s="1134"/>
      <c r="I5" s="1134"/>
      <c r="J5" s="1134"/>
      <c r="K5" s="1134"/>
    </row>
    <row r="7" spans="1:11">
      <c r="A7" s="1135" t="s">
        <v>135</v>
      </c>
      <c r="B7" s="1135" t="s">
        <v>136</v>
      </c>
      <c r="C7" s="1134"/>
      <c r="D7" s="1134"/>
      <c r="E7" s="1134"/>
      <c r="F7" s="1134"/>
      <c r="G7" s="1134"/>
      <c r="H7" s="1134"/>
      <c r="I7" s="1134"/>
      <c r="J7" s="1134"/>
      <c r="K7" s="1134"/>
    </row>
    <row r="8" spans="1:11">
      <c r="A8" s="1135" t="s">
        <v>633</v>
      </c>
      <c r="B8" s="1135" t="s">
        <v>634</v>
      </c>
      <c r="C8" s="1134"/>
      <c r="D8" s="1134"/>
      <c r="E8" s="1134"/>
      <c r="F8" s="1134"/>
      <c r="G8" s="1134"/>
      <c r="H8" s="1134"/>
      <c r="I8" s="1134"/>
      <c r="J8" s="1134"/>
      <c r="K8" s="1134"/>
    </row>
    <row r="9" spans="1:11">
      <c r="A9" s="1135" t="s">
        <v>107</v>
      </c>
      <c r="B9" s="1135" t="s">
        <v>152</v>
      </c>
      <c r="C9" s="1134"/>
      <c r="D9" s="1134"/>
      <c r="E9" s="1134"/>
      <c r="F9" s="1134"/>
      <c r="G9" s="1134"/>
      <c r="H9" s="1134"/>
      <c r="I9" s="1134"/>
      <c r="J9" s="1134"/>
      <c r="K9" s="1134"/>
    </row>
    <row r="10" spans="1:11">
      <c r="A10" s="1135" t="s">
        <v>137</v>
      </c>
      <c r="B10" s="1135" t="s">
        <v>635</v>
      </c>
      <c r="C10" s="1134"/>
      <c r="D10" s="1134"/>
      <c r="E10" s="1134"/>
      <c r="F10" s="1134"/>
      <c r="G10" s="1134"/>
      <c r="H10" s="1134"/>
      <c r="I10" s="1134"/>
      <c r="J10" s="1134"/>
      <c r="K10" s="1134"/>
    </row>
    <row r="12" spans="1:11">
      <c r="A12" s="1137" t="s">
        <v>108</v>
      </c>
      <c r="B12" s="1137" t="s">
        <v>93</v>
      </c>
      <c r="C12" s="1137" t="s">
        <v>94</v>
      </c>
      <c r="D12" s="1137" t="s">
        <v>95</v>
      </c>
      <c r="E12" s="1137" t="s">
        <v>96</v>
      </c>
      <c r="F12" s="1137" t="s">
        <v>97</v>
      </c>
      <c r="G12" s="1137" t="s">
        <v>110</v>
      </c>
      <c r="H12" s="1137" t="s">
        <v>120</v>
      </c>
      <c r="I12" s="1137" t="s">
        <v>379</v>
      </c>
      <c r="J12" s="1137" t="s">
        <v>537</v>
      </c>
      <c r="K12" s="1137" t="s">
        <v>729</v>
      </c>
    </row>
    <row r="13" spans="1:11">
      <c r="A13" s="1137" t="s">
        <v>15</v>
      </c>
      <c r="B13" s="1138">
        <v>12</v>
      </c>
      <c r="C13" s="1138">
        <v>11.1</v>
      </c>
      <c r="D13" s="1138">
        <v>11.9</v>
      </c>
      <c r="E13" s="1138">
        <v>12.3</v>
      </c>
      <c r="F13" s="1138">
        <v>12</v>
      </c>
      <c r="G13" s="1138">
        <v>11</v>
      </c>
      <c r="H13" s="1138">
        <v>9.8000000000000007</v>
      </c>
      <c r="I13" s="1138">
        <v>10.1</v>
      </c>
      <c r="J13" s="1138">
        <v>8.8000000000000007</v>
      </c>
      <c r="K13" s="1138">
        <v>8.9</v>
      </c>
    </row>
    <row r="14" spans="1:11">
      <c r="A14" s="1137" t="s">
        <v>16</v>
      </c>
      <c r="B14" s="1138">
        <v>14.8</v>
      </c>
      <c r="C14" s="1138">
        <v>14.7</v>
      </c>
      <c r="D14" s="1138">
        <v>12.6</v>
      </c>
      <c r="E14" s="1138">
        <v>11.8</v>
      </c>
      <c r="F14" s="1138">
        <v>12.5</v>
      </c>
      <c r="G14" s="1138">
        <v>12.5</v>
      </c>
      <c r="H14" s="1138">
        <v>12.9</v>
      </c>
      <c r="I14" s="1138">
        <v>13.4</v>
      </c>
      <c r="J14" s="1138">
        <v>13.8</v>
      </c>
      <c r="K14" s="1138">
        <v>12.7</v>
      </c>
    </row>
    <row r="15" spans="1:11">
      <c r="A15" s="1137" t="s">
        <v>737</v>
      </c>
      <c r="B15" s="1138">
        <v>5.6</v>
      </c>
      <c r="C15" s="1138">
        <v>5.4</v>
      </c>
      <c r="D15" s="1138">
        <v>4.9000000000000004</v>
      </c>
      <c r="E15" s="1138">
        <v>4.9000000000000004</v>
      </c>
      <c r="F15" s="1138">
        <v>5.5</v>
      </c>
      <c r="G15" s="1138">
        <v>5.4</v>
      </c>
      <c r="H15" s="1138">
        <v>5.5</v>
      </c>
      <c r="I15" s="1138">
        <v>6.2</v>
      </c>
      <c r="J15" s="1138">
        <v>6.6</v>
      </c>
      <c r="K15" s="1138">
        <v>6.7</v>
      </c>
    </row>
    <row r="16" spans="1:11">
      <c r="A16" s="1137" t="s">
        <v>18</v>
      </c>
      <c r="B16" s="1138">
        <v>12.5</v>
      </c>
      <c r="C16" s="1138">
        <v>11.3</v>
      </c>
      <c r="D16" s="1138">
        <v>11</v>
      </c>
      <c r="E16" s="1138">
        <v>9.6</v>
      </c>
      <c r="F16" s="1138">
        <v>9.1</v>
      </c>
      <c r="G16" s="1138">
        <v>8</v>
      </c>
      <c r="H16" s="1138">
        <v>7.8</v>
      </c>
      <c r="I16" s="1138">
        <v>7.8</v>
      </c>
      <c r="J16" s="1138">
        <v>7.2</v>
      </c>
      <c r="K16" s="1138">
        <v>8.8000000000000007</v>
      </c>
    </row>
    <row r="17" spans="1:11">
      <c r="A17" s="1137" t="s">
        <v>109</v>
      </c>
      <c r="B17" s="1138">
        <v>11.8</v>
      </c>
      <c r="C17" s="1138">
        <v>11.1</v>
      </c>
      <c r="D17" s="1138">
        <v>11.8</v>
      </c>
      <c r="E17" s="1138">
        <v>11.6</v>
      </c>
      <c r="F17" s="1138">
        <v>10.5</v>
      </c>
      <c r="G17" s="1138">
        <v>9.8000000000000007</v>
      </c>
      <c r="H17" s="1138">
        <v>9.5</v>
      </c>
      <c r="I17" s="1138">
        <v>10.1</v>
      </c>
      <c r="J17" s="1138">
        <v>10.3</v>
      </c>
      <c r="K17" s="1138">
        <v>10.1</v>
      </c>
    </row>
    <row r="18" spans="1:11">
      <c r="A18" s="1137" t="s">
        <v>20</v>
      </c>
      <c r="B18" s="1138">
        <v>14</v>
      </c>
      <c r="C18" s="1138">
        <v>13.5</v>
      </c>
      <c r="D18" s="1138">
        <v>11</v>
      </c>
      <c r="E18" s="1138">
        <v>10.6</v>
      </c>
      <c r="F18" s="1138">
        <v>10.3</v>
      </c>
      <c r="G18" s="1138">
        <v>9.6999999999999993</v>
      </c>
      <c r="H18" s="1138">
        <v>12</v>
      </c>
      <c r="I18" s="1138">
        <v>12.2</v>
      </c>
      <c r="J18" s="1138">
        <v>10.9</v>
      </c>
      <c r="K18" s="1138">
        <v>10.8</v>
      </c>
    </row>
    <row r="19" spans="1:11">
      <c r="A19" s="1137" t="s">
        <v>44</v>
      </c>
      <c r="B19" s="1138">
        <v>11.7</v>
      </c>
      <c r="C19" s="1138">
        <v>11.8</v>
      </c>
      <c r="D19" s="1138">
        <v>11.9</v>
      </c>
      <c r="E19" s="1138">
        <v>11.1</v>
      </c>
      <c r="F19" s="1138">
        <v>9.9</v>
      </c>
      <c r="G19" s="1138">
        <v>8.6999999999999993</v>
      </c>
      <c r="H19" s="1138">
        <v>6.7</v>
      </c>
      <c r="I19" s="1138">
        <v>6.8</v>
      </c>
      <c r="J19" s="1138">
        <v>6</v>
      </c>
      <c r="K19" s="1138">
        <v>5</v>
      </c>
    </row>
    <row r="20" spans="1:11">
      <c r="A20" s="1137" t="s">
        <v>42</v>
      </c>
      <c r="B20" s="1138">
        <v>14.4</v>
      </c>
      <c r="C20" s="1138">
        <v>14.2</v>
      </c>
      <c r="D20" s="1138">
        <v>13.5</v>
      </c>
      <c r="E20" s="1138">
        <v>12.9</v>
      </c>
      <c r="F20" s="1138">
        <v>11.3</v>
      </c>
      <c r="G20" s="1138">
        <v>10.1</v>
      </c>
      <c r="H20" s="1138">
        <v>9</v>
      </c>
      <c r="I20" s="1138">
        <v>7.9</v>
      </c>
      <c r="J20" s="1138">
        <v>6.2</v>
      </c>
      <c r="K20" s="1138">
        <v>6</v>
      </c>
    </row>
    <row r="21" spans="1:11">
      <c r="A21" s="1137" t="s">
        <v>21</v>
      </c>
      <c r="B21" s="1138">
        <v>31.7</v>
      </c>
      <c r="C21" s="1138">
        <v>30.9</v>
      </c>
      <c r="D21" s="1138">
        <v>28.2</v>
      </c>
      <c r="E21" s="1138">
        <v>26.3</v>
      </c>
      <c r="F21" s="1138">
        <v>24.7</v>
      </c>
      <c r="G21" s="1138">
        <v>23.6</v>
      </c>
      <c r="H21" s="1138">
        <v>21.9</v>
      </c>
      <c r="I21" s="1138">
        <v>20</v>
      </c>
      <c r="J21" s="1138">
        <v>19</v>
      </c>
      <c r="K21" s="1138">
        <v>18.3</v>
      </c>
    </row>
    <row r="22" spans="1:11">
      <c r="A22" s="1137" t="s">
        <v>22</v>
      </c>
      <c r="B22" s="1138">
        <v>11.8</v>
      </c>
      <c r="C22" s="1138">
        <v>12.4</v>
      </c>
      <c r="D22" s="1138">
        <v>12.7</v>
      </c>
      <c r="E22" s="1138">
        <v>12.3</v>
      </c>
      <c r="F22" s="1138">
        <v>11.8</v>
      </c>
      <c r="G22" s="1138">
        <v>9.6999999999999993</v>
      </c>
      <c r="H22" s="1138">
        <v>8.8000000000000007</v>
      </c>
      <c r="I22" s="1138">
        <v>9.1999999999999993</v>
      </c>
      <c r="J22" s="1138">
        <v>8.8000000000000007</v>
      </c>
      <c r="K22" s="1138">
        <v>8.9</v>
      </c>
    </row>
    <row r="23" spans="1:11">
      <c r="A23" s="1137" t="s">
        <v>63</v>
      </c>
      <c r="B23" s="1138">
        <v>4.4000000000000004</v>
      </c>
      <c r="C23" s="1138">
        <v>5.2</v>
      </c>
      <c r="D23" s="1138">
        <v>5.2</v>
      </c>
      <c r="E23" s="1138">
        <v>5</v>
      </c>
      <c r="F23" s="1138">
        <v>5.0999999999999996</v>
      </c>
      <c r="G23" s="1138">
        <v>4.5</v>
      </c>
      <c r="H23" s="1138">
        <v>2.8</v>
      </c>
      <c r="I23" s="1138">
        <v>2.8</v>
      </c>
      <c r="J23" s="1138">
        <v>2.8</v>
      </c>
      <c r="K23" s="1138">
        <v>3.1</v>
      </c>
    </row>
    <row r="24" spans="1:11">
      <c r="A24" s="1137" t="s">
        <v>23</v>
      </c>
      <c r="B24" s="1138">
        <v>19.600000000000001</v>
      </c>
      <c r="C24" s="1138">
        <v>19.100000000000001</v>
      </c>
      <c r="D24" s="1138">
        <v>18.600000000000001</v>
      </c>
      <c r="E24" s="1138">
        <v>17.8</v>
      </c>
      <c r="F24" s="1138">
        <v>17.3</v>
      </c>
      <c r="G24" s="1138">
        <v>16.8</v>
      </c>
      <c r="H24" s="1138">
        <v>15</v>
      </c>
      <c r="I24" s="1138">
        <v>14.7</v>
      </c>
      <c r="J24" s="1138">
        <v>13.8</v>
      </c>
      <c r="K24" s="1138">
        <v>14</v>
      </c>
    </row>
    <row r="25" spans="1:11">
      <c r="A25" s="1137" t="s">
        <v>24</v>
      </c>
      <c r="B25" s="1138">
        <v>13.7</v>
      </c>
      <c r="C25" s="1138">
        <v>11.7</v>
      </c>
      <c r="D25" s="1138">
        <v>12.7</v>
      </c>
      <c r="E25" s="1138">
        <v>11.3</v>
      </c>
      <c r="F25" s="1138">
        <v>11.4</v>
      </c>
      <c r="G25" s="1138">
        <v>9.1</v>
      </c>
      <c r="H25" s="1138">
        <v>6.8</v>
      </c>
      <c r="I25" s="1138">
        <v>5.2</v>
      </c>
      <c r="J25" s="1138">
        <v>7.6</v>
      </c>
      <c r="K25" s="1138">
        <v>8.5</v>
      </c>
    </row>
    <row r="26" spans="1:11">
      <c r="A26" s="1137" t="s">
        <v>25</v>
      </c>
      <c r="B26" s="1138">
        <v>15.5</v>
      </c>
      <c r="C26" s="1138">
        <v>14.3</v>
      </c>
      <c r="D26" s="1138">
        <v>12.9</v>
      </c>
      <c r="E26" s="1138">
        <v>11.6</v>
      </c>
      <c r="F26" s="1138">
        <v>10.6</v>
      </c>
      <c r="G26" s="1138">
        <v>9.8000000000000007</v>
      </c>
      <c r="H26" s="1138">
        <v>8.5</v>
      </c>
      <c r="I26" s="1138">
        <v>9.9</v>
      </c>
      <c r="J26" s="1138">
        <v>10</v>
      </c>
      <c r="K26" s="1138">
        <v>8.6</v>
      </c>
    </row>
    <row r="27" spans="1:11">
      <c r="A27" s="1137" t="s">
        <v>26</v>
      </c>
      <c r="B27" s="1138">
        <v>7.5</v>
      </c>
      <c r="C27" s="1138">
        <v>8.6999999999999993</v>
      </c>
      <c r="D27" s="1138">
        <v>7.9</v>
      </c>
      <c r="E27" s="1138">
        <v>7.4</v>
      </c>
      <c r="F27" s="1138">
        <v>6.5</v>
      </c>
      <c r="G27" s="1138">
        <v>6.3</v>
      </c>
      <c r="H27" s="1138">
        <v>5.9</v>
      </c>
      <c r="I27" s="1138">
        <v>5.5</v>
      </c>
      <c r="J27" s="1138">
        <v>4.8</v>
      </c>
      <c r="K27" s="1138">
        <v>5.4</v>
      </c>
    </row>
    <row r="28" spans="1:11">
      <c r="A28" s="1137" t="s">
        <v>27</v>
      </c>
      <c r="B28" s="1138">
        <v>13.4</v>
      </c>
      <c r="C28" s="1138">
        <v>7.7</v>
      </c>
      <c r="D28" s="1138">
        <v>7.1</v>
      </c>
      <c r="E28" s="1138">
        <v>6.2</v>
      </c>
      <c r="F28" s="1138">
        <v>8.1</v>
      </c>
      <c r="G28" s="1138">
        <v>6.1</v>
      </c>
      <c r="H28" s="1138">
        <v>6.1</v>
      </c>
      <c r="I28" s="1138">
        <v>9.3000000000000007</v>
      </c>
      <c r="J28" s="1138">
        <v>5.5</v>
      </c>
      <c r="K28" s="1138">
        <v>7.3</v>
      </c>
    </row>
    <row r="29" spans="1:11">
      <c r="A29" s="1137" t="s">
        <v>28</v>
      </c>
      <c r="B29" s="1138">
        <v>11.7</v>
      </c>
      <c r="C29" s="1138">
        <v>11.5</v>
      </c>
      <c r="D29" s="1138">
        <v>10.8</v>
      </c>
      <c r="E29" s="1138">
        <v>11.4</v>
      </c>
      <c r="F29" s="1138">
        <v>11.8</v>
      </c>
      <c r="G29" s="1138">
        <v>11.9</v>
      </c>
      <c r="H29" s="1138">
        <v>11.4</v>
      </c>
      <c r="I29" s="1138">
        <v>11.6</v>
      </c>
      <c r="J29" s="1138">
        <v>12.4</v>
      </c>
      <c r="K29" s="1138">
        <v>12.5</v>
      </c>
    </row>
    <row r="30" spans="1:11">
      <c r="A30" s="1137" t="s">
        <v>29</v>
      </c>
      <c r="B30" s="1138">
        <v>27.2</v>
      </c>
      <c r="C30" s="1138">
        <v>25.7</v>
      </c>
      <c r="D30" s="1138">
        <v>23.8</v>
      </c>
      <c r="E30" s="1138">
        <v>22.7</v>
      </c>
      <c r="F30" s="1138">
        <v>21.7</v>
      </c>
      <c r="G30" s="1138">
        <v>20.8</v>
      </c>
      <c r="H30" s="1138">
        <v>20.9</v>
      </c>
      <c r="I30" s="1138">
        <v>20.2</v>
      </c>
      <c r="J30" s="1138">
        <v>19.2</v>
      </c>
      <c r="K30" s="1138">
        <v>17.7</v>
      </c>
    </row>
    <row r="31" spans="1:11">
      <c r="A31" s="1137" t="s">
        <v>30</v>
      </c>
      <c r="B31" s="1138">
        <v>11.4</v>
      </c>
      <c r="C31" s="1138">
        <v>10.9</v>
      </c>
      <c r="D31" s="1138">
        <v>10</v>
      </c>
      <c r="E31" s="1138">
        <v>9.1999999999999993</v>
      </c>
      <c r="F31" s="1138">
        <v>8.9</v>
      </c>
      <c r="G31" s="1138">
        <v>9.3000000000000007</v>
      </c>
      <c r="H31" s="1138">
        <v>8.6999999999999993</v>
      </c>
      <c r="I31" s="1138">
        <v>8.1999999999999993</v>
      </c>
      <c r="J31" s="1138">
        <v>8</v>
      </c>
      <c r="K31" s="1138">
        <v>7.1</v>
      </c>
    </row>
    <row r="32" spans="1:11">
      <c r="A32" s="1137" t="s">
        <v>31</v>
      </c>
      <c r="B32" s="1138">
        <v>10.199999999999999</v>
      </c>
      <c r="C32" s="1138">
        <v>8.8000000000000007</v>
      </c>
      <c r="D32" s="1138">
        <v>8.3000000000000007</v>
      </c>
      <c r="E32" s="1138">
        <v>8.5</v>
      </c>
      <c r="F32" s="1138">
        <v>7.8</v>
      </c>
      <c r="G32" s="1138">
        <v>7.5</v>
      </c>
      <c r="H32" s="1138">
        <v>7</v>
      </c>
      <c r="I32" s="1138">
        <v>7.3</v>
      </c>
      <c r="J32" s="1138">
        <v>6.9</v>
      </c>
      <c r="K32" s="1138">
        <v>7.4</v>
      </c>
    </row>
    <row r="33" spans="1:11">
      <c r="A33" s="1137" t="s">
        <v>32</v>
      </c>
      <c r="B33" s="1138">
        <v>5</v>
      </c>
      <c r="C33" s="1138">
        <v>5.3</v>
      </c>
      <c r="D33" s="1138">
        <v>5.4</v>
      </c>
      <c r="E33" s="1138">
        <v>5.6</v>
      </c>
      <c r="F33" s="1138">
        <v>5.7</v>
      </c>
      <c r="G33" s="1138">
        <v>5.6</v>
      </c>
      <c r="H33" s="1138">
        <v>5.4</v>
      </c>
      <c r="I33" s="1138">
        <v>5.3</v>
      </c>
      <c r="J33" s="1138">
        <v>5.2</v>
      </c>
      <c r="K33" s="1138">
        <v>5</v>
      </c>
    </row>
    <row r="34" spans="1:11">
      <c r="A34" s="1137" t="s">
        <v>50</v>
      </c>
      <c r="B34" s="1138">
        <v>34.9</v>
      </c>
      <c r="C34" s="1138">
        <v>30.9</v>
      </c>
      <c r="D34" s="1138">
        <v>28.3</v>
      </c>
      <c r="E34" s="1138">
        <v>23</v>
      </c>
      <c r="F34" s="1138">
        <v>20.5</v>
      </c>
      <c r="G34" s="1138">
        <v>18.899999999999999</v>
      </c>
      <c r="H34" s="1138">
        <v>17.399999999999999</v>
      </c>
      <c r="I34" s="1138">
        <v>13.7</v>
      </c>
      <c r="J34" s="1138">
        <v>14</v>
      </c>
      <c r="K34" s="1138">
        <v>12.6</v>
      </c>
    </row>
    <row r="35" spans="1:11">
      <c r="A35" s="1137" t="s">
        <v>33</v>
      </c>
      <c r="B35" s="1138">
        <v>15.9</v>
      </c>
      <c r="C35" s="1138">
        <v>16.600000000000001</v>
      </c>
      <c r="D35" s="1138">
        <v>19.3</v>
      </c>
      <c r="E35" s="1138">
        <v>18.100000000000001</v>
      </c>
      <c r="F35" s="1138">
        <v>17.8</v>
      </c>
      <c r="G35" s="1138">
        <v>17.3</v>
      </c>
      <c r="H35" s="1138">
        <v>18.100000000000001</v>
      </c>
      <c r="I35" s="1138">
        <v>19.100000000000001</v>
      </c>
      <c r="J35" s="1138">
        <v>18.5</v>
      </c>
      <c r="K35" s="1138">
        <v>18.100000000000001</v>
      </c>
    </row>
    <row r="36" spans="1:11">
      <c r="A36" s="1137" t="s">
        <v>34</v>
      </c>
      <c r="B36" s="1138">
        <v>5.0999999999999996</v>
      </c>
      <c r="C36" s="1138">
        <v>5.3</v>
      </c>
      <c r="D36" s="1138">
        <v>5</v>
      </c>
      <c r="E36" s="1138">
        <v>4.2</v>
      </c>
      <c r="F36" s="1138">
        <v>4.4000000000000004</v>
      </c>
      <c r="G36" s="1138">
        <v>3.9</v>
      </c>
      <c r="H36" s="1138">
        <v>4.4000000000000004</v>
      </c>
      <c r="I36" s="1138">
        <v>5</v>
      </c>
      <c r="J36" s="1138">
        <v>4.9000000000000004</v>
      </c>
      <c r="K36" s="1138">
        <v>4.3</v>
      </c>
    </row>
    <row r="37" spans="1:11">
      <c r="A37" s="1137" t="s">
        <v>35</v>
      </c>
      <c r="B37" s="1142">
        <v>6</v>
      </c>
      <c r="C37" s="1142">
        <v>4.9000000000000004</v>
      </c>
      <c r="D37" s="1142">
        <v>4.7</v>
      </c>
      <c r="E37" s="1142">
        <v>5.0999999999999996</v>
      </c>
      <c r="F37" s="1142">
        <v>5.3</v>
      </c>
      <c r="G37" s="1142">
        <v>6.4</v>
      </c>
      <c r="H37" s="1142">
        <v>6.7</v>
      </c>
      <c r="I37" s="1142">
        <v>6.9</v>
      </c>
      <c r="J37" s="1142">
        <v>7.4</v>
      </c>
      <c r="K37" s="1142">
        <v>9.3000000000000007</v>
      </c>
    </row>
    <row r="38" spans="1:11">
      <c r="A38" s="1137" t="s">
        <v>36</v>
      </c>
      <c r="B38" s="1138">
        <v>9.8000000000000007</v>
      </c>
      <c r="C38" s="1138">
        <v>9.9</v>
      </c>
      <c r="D38" s="1138">
        <v>10.3</v>
      </c>
      <c r="E38" s="1138">
        <v>9.8000000000000007</v>
      </c>
      <c r="F38" s="1138">
        <v>8.9</v>
      </c>
      <c r="G38" s="1138">
        <v>9.3000000000000007</v>
      </c>
      <c r="H38" s="1138">
        <v>9.5</v>
      </c>
      <c r="I38" s="1138">
        <v>9.1999999999999993</v>
      </c>
      <c r="J38" s="1138">
        <v>7.9</v>
      </c>
      <c r="K38" s="1138">
        <v>8.1999999999999993</v>
      </c>
    </row>
    <row r="39" spans="1:11">
      <c r="A39" s="1137" t="s">
        <v>37</v>
      </c>
      <c r="B39" s="1138">
        <v>7.9</v>
      </c>
      <c r="C39" s="1138">
        <v>7</v>
      </c>
      <c r="D39" s="1138">
        <v>6.5</v>
      </c>
      <c r="E39" s="1138">
        <v>6.6</v>
      </c>
      <c r="F39" s="1138">
        <v>7.5</v>
      </c>
      <c r="G39" s="1138">
        <v>7.1</v>
      </c>
      <c r="H39" s="1138">
        <v>6.7</v>
      </c>
      <c r="I39" s="1138">
        <v>7</v>
      </c>
      <c r="J39" s="1138">
        <v>7.4</v>
      </c>
      <c r="K39" s="1138">
        <v>7.7</v>
      </c>
    </row>
    <row r="40" spans="1:11">
      <c r="A40" s="1137" t="s">
        <v>54</v>
      </c>
      <c r="B40" s="1138">
        <v>16.899999999999999</v>
      </c>
      <c r="C40" s="1138">
        <v>15.7</v>
      </c>
      <c r="D40" s="1138">
        <v>14.8</v>
      </c>
      <c r="E40" s="1138">
        <v>14.9</v>
      </c>
      <c r="F40" s="1138">
        <v>13.4</v>
      </c>
      <c r="G40" s="1138">
        <v>12.4</v>
      </c>
      <c r="H40" s="1138">
        <v>11.8</v>
      </c>
      <c r="I40" s="1138">
        <v>10.8</v>
      </c>
      <c r="J40" s="1138">
        <v>11.2</v>
      </c>
      <c r="K40" s="1138">
        <v>10.6</v>
      </c>
    </row>
    <row r="41" spans="1:11">
      <c r="A41" s="1139" t="s">
        <v>58</v>
      </c>
      <c r="B41" s="1140">
        <f>AVERAGE(B13:B40)</f>
        <v>13.44285714285714</v>
      </c>
      <c r="C41" s="1140">
        <f>AVERAGE(C13:C40)</f>
        <v>12.699999999999998</v>
      </c>
      <c r="D41" s="1140">
        <f t="shared" ref="D41:K41" si="0">AVERAGE(D13:D40)</f>
        <v>12.182142857142859</v>
      </c>
      <c r="E41" s="1140">
        <f t="shared" si="0"/>
        <v>11.492857142857146</v>
      </c>
      <c r="F41" s="1140">
        <f t="shared" si="0"/>
        <v>11.082142857142856</v>
      </c>
      <c r="G41" s="1140">
        <f t="shared" si="0"/>
        <v>10.410714285714288</v>
      </c>
      <c r="H41" s="1140">
        <f t="shared" si="0"/>
        <v>9.8928571428571423</v>
      </c>
      <c r="I41" s="1140">
        <f t="shared" si="0"/>
        <v>9.8357142857142872</v>
      </c>
      <c r="J41" s="1140">
        <f t="shared" si="0"/>
        <v>9.4678571428571434</v>
      </c>
      <c r="K41" s="1140">
        <f t="shared" si="0"/>
        <v>9.4142857142857146</v>
      </c>
    </row>
    <row r="42" spans="1:11">
      <c r="A42" s="1139" t="s">
        <v>1096</v>
      </c>
      <c r="B42" s="1140">
        <f>STDEV(B13:B40)</f>
        <v>7.4393064477329158</v>
      </c>
      <c r="C42" s="1140">
        <f t="shared" ref="C42:K42" si="1">STDEV(C13:C40)</f>
        <v>6.9287377932353236</v>
      </c>
      <c r="D42" s="1140">
        <f t="shared" si="1"/>
        <v>6.4209756713001589</v>
      </c>
      <c r="E42" s="1140">
        <f t="shared" si="1"/>
        <v>5.7105444101519289</v>
      </c>
      <c r="F42" s="1140">
        <f t="shared" si="1"/>
        <v>5.1768754748921451</v>
      </c>
      <c r="G42" s="1140">
        <f t="shared" si="1"/>
        <v>4.9609093615104136</v>
      </c>
      <c r="H42" s="1140">
        <f t="shared" si="1"/>
        <v>4.8814788721079161</v>
      </c>
      <c r="I42" s="1140">
        <f t="shared" si="1"/>
        <v>4.5074600128227109</v>
      </c>
      <c r="J42" s="1140">
        <f t="shared" si="1"/>
        <v>4.3933496519194977</v>
      </c>
      <c r="K42" s="1140">
        <f t="shared" si="1"/>
        <v>4.0331693525631982</v>
      </c>
    </row>
    <row r="43" spans="1:11">
      <c r="A43" s="305" t="s">
        <v>983</v>
      </c>
      <c r="B43" s="306">
        <f>-(B37-B41)/B42</f>
        <v>1.0004772884608493</v>
      </c>
      <c r="C43" s="306">
        <f t="shared" ref="C43:J43" si="2">-(C37-C41)/C42</f>
        <v>1.1257461651406848</v>
      </c>
      <c r="D43" s="306">
        <f t="shared" si="2"/>
        <v>1.1652657228691583</v>
      </c>
      <c r="E43" s="306">
        <f t="shared" si="2"/>
        <v>1.119482957087635</v>
      </c>
      <c r="F43" s="306">
        <f t="shared" si="2"/>
        <v>1.1169175084829177</v>
      </c>
      <c r="G43" s="306">
        <f t="shared" si="2"/>
        <v>0.80846352824579193</v>
      </c>
      <c r="H43" s="306">
        <f t="shared" si="2"/>
        <v>0.65407578861002125</v>
      </c>
      <c r="I43" s="306">
        <f t="shared" si="2"/>
        <v>0.65130123780640081</v>
      </c>
      <c r="J43" s="306">
        <f t="shared" si="2"/>
        <v>0.47067893673194799</v>
      </c>
      <c r="K43" s="306">
        <f>-(K37-K41)/K42</f>
        <v>2.8336453120442844E-2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38DCF"/>
  </sheetPr>
  <dimension ref="A1:CE369"/>
  <sheetViews>
    <sheetView zoomScale="85" zoomScaleNormal="85" workbookViewId="0">
      <pane ySplit="1" topLeftCell="A13" activePane="bottomLeft" state="frozen"/>
      <selection pane="bottomLeft" activeCell="B110" sqref="B110"/>
    </sheetView>
  </sheetViews>
  <sheetFormatPr defaultRowHeight="16.5"/>
  <cols>
    <col min="1" max="1" width="4.5703125" style="82" customWidth="1"/>
    <col min="2" max="2" width="82" style="128" customWidth="1"/>
    <col min="3" max="3" width="12.5703125" style="70" customWidth="1"/>
    <col min="4" max="4" width="15.7109375" style="96" customWidth="1"/>
    <col min="5" max="5" width="24.7109375" style="7" customWidth="1"/>
    <col min="6" max="6" width="68.85546875" style="161" customWidth="1"/>
    <col min="7" max="7" width="59.42578125" style="2" customWidth="1"/>
    <col min="8" max="8" width="70.5703125" style="967" customWidth="1"/>
    <col min="9" max="9" width="88" customWidth="1"/>
    <col min="10" max="16384" width="9.140625" style="25"/>
  </cols>
  <sheetData>
    <row r="1" spans="1:83" customFormat="1" ht="42.75" customHeight="1">
      <c r="A1" s="82"/>
      <c r="B1" s="124" t="s">
        <v>100</v>
      </c>
      <c r="C1" s="168" t="s">
        <v>286</v>
      </c>
      <c r="D1" s="166" t="s">
        <v>8</v>
      </c>
      <c r="E1" s="43" t="s">
        <v>482</v>
      </c>
      <c r="F1" s="43" t="s">
        <v>1</v>
      </c>
      <c r="G1" s="148" t="s">
        <v>494</v>
      </c>
      <c r="H1" s="965" t="s">
        <v>717</v>
      </c>
      <c r="I1" s="147" t="s">
        <v>1202</v>
      </c>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row>
    <row r="2" spans="1:83" ht="15.75" customHeight="1">
      <c r="A2" s="281"/>
      <c r="B2" s="251" t="s">
        <v>390</v>
      </c>
      <c r="C2" s="264"/>
      <c r="D2" s="265"/>
      <c r="E2" s="265"/>
      <c r="F2" s="265"/>
      <c r="G2" s="266"/>
      <c r="H2" s="966"/>
      <c r="I2" s="271"/>
    </row>
    <row r="3" spans="1:83" ht="15.75" customHeight="1">
      <c r="A3" s="250">
        <v>1</v>
      </c>
      <c r="B3" s="252" t="s">
        <v>323</v>
      </c>
      <c r="C3" s="255">
        <f>'01_Doing_Business'!GU50</f>
        <v>-0.54467313769200698</v>
      </c>
      <c r="D3" s="273">
        <v>2018</v>
      </c>
      <c r="E3" s="273" t="s">
        <v>5</v>
      </c>
      <c r="F3" s="273" t="s">
        <v>483</v>
      </c>
      <c r="G3" s="274" t="s">
        <v>959</v>
      </c>
      <c r="H3" s="658" t="s">
        <v>958</v>
      </c>
      <c r="I3" s="277"/>
    </row>
    <row r="4" spans="1:83">
      <c r="A4" s="634"/>
      <c r="B4" s="635" t="s">
        <v>327</v>
      </c>
      <c r="C4" s="636">
        <f>'01_Doing_Business'!C50</f>
        <v>-1.9549427060368711</v>
      </c>
      <c r="D4" s="637">
        <v>2018</v>
      </c>
      <c r="E4" s="638" t="s">
        <v>5</v>
      </c>
      <c r="F4" s="637" t="s">
        <v>483</v>
      </c>
      <c r="G4" s="639" t="s">
        <v>960</v>
      </c>
      <c r="H4" s="651" t="s">
        <v>958</v>
      </c>
      <c r="I4" s="641"/>
    </row>
    <row r="5" spans="1:83">
      <c r="A5" s="634"/>
      <c r="B5" s="635" t="s">
        <v>328</v>
      </c>
      <c r="C5" s="636">
        <f>'01_Doing_Business'!S50</f>
        <v>-2.2524428098733091</v>
      </c>
      <c r="D5" s="637">
        <v>2018</v>
      </c>
      <c r="E5" s="638" t="s">
        <v>5</v>
      </c>
      <c r="F5" s="637" t="s">
        <v>483</v>
      </c>
      <c r="G5" s="639" t="s">
        <v>960</v>
      </c>
      <c r="H5" s="651" t="s">
        <v>958</v>
      </c>
      <c r="I5" s="641"/>
    </row>
    <row r="6" spans="1:83">
      <c r="A6" s="634"/>
      <c r="B6" s="635" t="s">
        <v>329</v>
      </c>
      <c r="C6" s="636">
        <f>'01_Doing_Business'!AJ50</f>
        <v>-0.19376471724869823</v>
      </c>
      <c r="D6" s="637">
        <v>2018</v>
      </c>
      <c r="E6" s="638" t="s">
        <v>5</v>
      </c>
      <c r="F6" s="637" t="s">
        <v>483</v>
      </c>
      <c r="G6" s="639" t="s">
        <v>960</v>
      </c>
      <c r="H6" s="651" t="s">
        <v>958</v>
      </c>
      <c r="I6" s="641"/>
    </row>
    <row r="7" spans="1:83">
      <c r="A7" s="634"/>
      <c r="B7" s="635" t="s">
        <v>333</v>
      </c>
      <c r="C7" s="636">
        <f>'01_Doing_Business'!BE50</f>
        <v>1.2207338269210313</v>
      </c>
      <c r="D7" s="637">
        <v>2018</v>
      </c>
      <c r="E7" s="638" t="s">
        <v>5</v>
      </c>
      <c r="F7" s="637" t="s">
        <v>483</v>
      </c>
      <c r="G7" s="639" t="s">
        <v>960</v>
      </c>
      <c r="H7" s="651" t="s">
        <v>958</v>
      </c>
      <c r="I7" s="641"/>
    </row>
    <row r="8" spans="1:83">
      <c r="A8" s="634"/>
      <c r="B8" s="635" t="s">
        <v>332</v>
      </c>
      <c r="C8" s="636">
        <f>'01_Doing_Business'!BX50</f>
        <v>0.28941183643945589</v>
      </c>
      <c r="D8" s="637">
        <v>2018</v>
      </c>
      <c r="E8" s="638" t="s">
        <v>5</v>
      </c>
      <c r="F8" s="637" t="s">
        <v>483</v>
      </c>
      <c r="G8" s="639" t="s">
        <v>960</v>
      </c>
      <c r="H8" s="651" t="s">
        <v>958</v>
      </c>
      <c r="I8" s="641"/>
    </row>
    <row r="9" spans="1:83">
      <c r="A9" s="634"/>
      <c r="B9" s="635" t="s">
        <v>325</v>
      </c>
      <c r="C9" s="636">
        <f>'01_Doing_Business'!CM50</f>
        <v>-1.3319300518421282</v>
      </c>
      <c r="D9" s="637">
        <v>2018</v>
      </c>
      <c r="E9" s="638" t="s">
        <v>5</v>
      </c>
      <c r="F9" s="637" t="s">
        <v>483</v>
      </c>
      <c r="G9" s="639" t="s">
        <v>960</v>
      </c>
      <c r="H9" s="651" t="s">
        <v>958</v>
      </c>
      <c r="I9" s="641"/>
    </row>
    <row r="10" spans="1:83">
      <c r="A10" s="634"/>
      <c r="B10" s="635" t="s">
        <v>326</v>
      </c>
      <c r="C10" s="636">
        <f>'01_Doing_Business'!DH50</f>
        <v>-0.28518771387637359</v>
      </c>
      <c r="D10" s="637">
        <v>2018</v>
      </c>
      <c r="E10" s="638" t="s">
        <v>5</v>
      </c>
      <c r="F10" s="637" t="s">
        <v>483</v>
      </c>
      <c r="G10" s="639" t="s">
        <v>960</v>
      </c>
      <c r="H10" s="651" t="s">
        <v>958</v>
      </c>
      <c r="I10" s="641"/>
    </row>
    <row r="11" spans="1:83">
      <c r="A11" s="634"/>
      <c r="B11" s="635" t="s">
        <v>324</v>
      </c>
      <c r="C11" s="636">
        <f>'01_Doing_Business'!EC50</f>
        <v>0.84753448267844489</v>
      </c>
      <c r="D11" s="637">
        <v>2018</v>
      </c>
      <c r="E11" s="638" t="s">
        <v>5</v>
      </c>
      <c r="F11" s="637" t="s">
        <v>483</v>
      </c>
      <c r="G11" s="639" t="s">
        <v>960</v>
      </c>
      <c r="H11" s="651" t="s">
        <v>958</v>
      </c>
      <c r="I11" s="641"/>
    </row>
    <row r="12" spans="1:83">
      <c r="A12" s="634"/>
      <c r="B12" s="635" t="s">
        <v>330</v>
      </c>
      <c r="C12" s="636">
        <f>'01_Doing_Business'!FH50</f>
        <v>-0.20228673720963156</v>
      </c>
      <c r="D12" s="637">
        <v>2018</v>
      </c>
      <c r="E12" s="638" t="s">
        <v>5</v>
      </c>
      <c r="F12" s="637" t="s">
        <v>483</v>
      </c>
      <c r="G12" s="639" t="s">
        <v>960</v>
      </c>
      <c r="H12" s="651" t="s">
        <v>958</v>
      </c>
      <c r="I12" s="641"/>
    </row>
    <row r="13" spans="1:83">
      <c r="A13" s="634"/>
      <c r="B13" s="635" t="s">
        <v>331</v>
      </c>
      <c r="C13" s="636">
        <f>'01_Doing_Business'!GG50</f>
        <v>-0.53552139919885566</v>
      </c>
      <c r="D13" s="637">
        <v>2018</v>
      </c>
      <c r="E13" s="638" t="s">
        <v>5</v>
      </c>
      <c r="F13" s="637" t="s">
        <v>483</v>
      </c>
      <c r="G13" s="639" t="s">
        <v>960</v>
      </c>
      <c r="H13" s="651" t="s">
        <v>958</v>
      </c>
      <c r="I13" s="641"/>
    </row>
    <row r="14" spans="1:83">
      <c r="A14" s="634"/>
      <c r="B14" s="896" t="s">
        <v>645</v>
      </c>
      <c r="C14" s="636">
        <f>'01_corruption'!B34</f>
        <v>-1.03849853526725</v>
      </c>
      <c r="D14" s="638">
        <v>2018</v>
      </c>
      <c r="E14" s="638" t="s">
        <v>99</v>
      </c>
      <c r="F14" s="638" t="s">
        <v>1339</v>
      </c>
      <c r="G14" s="640" t="s">
        <v>1340</v>
      </c>
      <c r="H14" s="734" t="s">
        <v>1341</v>
      </c>
      <c r="I14" s="641"/>
      <c r="K14" s="85"/>
    </row>
    <row r="15" spans="1:83">
      <c r="A15" s="83"/>
      <c r="B15" s="125"/>
      <c r="I15" s="20"/>
    </row>
    <row r="16" spans="1:83" ht="15.75" customHeight="1">
      <c r="A16" s="81">
        <v>2</v>
      </c>
      <c r="B16" s="252" t="s">
        <v>98</v>
      </c>
      <c r="C16" s="255">
        <f>'02_HTE'!K39</f>
        <v>-0.19608995803285015</v>
      </c>
      <c r="D16" s="276">
        <v>2017</v>
      </c>
      <c r="E16" s="276" t="s">
        <v>99</v>
      </c>
      <c r="F16" s="276" t="s">
        <v>2</v>
      </c>
      <c r="G16" s="275" t="s">
        <v>378</v>
      </c>
      <c r="H16" s="647" t="s">
        <v>377</v>
      </c>
      <c r="I16" s="277"/>
    </row>
    <row r="17" spans="1:9" s="778" customFormat="1">
      <c r="A17" s="648"/>
      <c r="B17" s="643" t="s">
        <v>1812</v>
      </c>
      <c r="C17" s="649">
        <f>'02_R&amp;D_exp'!K81</f>
        <v>-0.73849451027601765</v>
      </c>
      <c r="D17" s="650">
        <v>2017</v>
      </c>
      <c r="E17" s="650" t="s">
        <v>99</v>
      </c>
      <c r="F17" s="650" t="s">
        <v>2</v>
      </c>
      <c r="G17" s="651" t="s">
        <v>1090</v>
      </c>
      <c r="H17" s="646" t="s">
        <v>484</v>
      </c>
      <c r="I17" s="652"/>
    </row>
    <row r="18" spans="1:9">
      <c r="A18" s="634"/>
      <c r="B18" s="643" t="s">
        <v>148</v>
      </c>
      <c r="C18" s="636">
        <f>'02_tertiary'!K43</f>
        <v>-1.1827484012561691</v>
      </c>
      <c r="D18" s="638">
        <v>2017</v>
      </c>
      <c r="E18" s="638" t="s">
        <v>99</v>
      </c>
      <c r="F18" s="638" t="s">
        <v>2</v>
      </c>
      <c r="G18" s="640" t="s">
        <v>453</v>
      </c>
      <c r="H18" s="646" t="s">
        <v>485</v>
      </c>
      <c r="I18" s="641"/>
    </row>
    <row r="19" spans="1:9">
      <c r="A19" s="83"/>
      <c r="B19" s="126"/>
      <c r="I19" s="20"/>
    </row>
    <row r="20" spans="1:9" s="778" customFormat="1" ht="15.75" customHeight="1">
      <c r="A20" s="655">
        <v>3</v>
      </c>
      <c r="B20" s="252" t="s">
        <v>116</v>
      </c>
      <c r="C20" s="656">
        <f>'03_citations'!W69</f>
        <v>-0.70630121955497593</v>
      </c>
      <c r="D20" s="657">
        <v>2017</v>
      </c>
      <c r="E20" s="657" t="s">
        <v>99</v>
      </c>
      <c r="F20" s="657" t="s">
        <v>491</v>
      </c>
      <c r="G20" s="658" t="s">
        <v>449</v>
      </c>
      <c r="H20" s="659" t="s">
        <v>490</v>
      </c>
      <c r="I20" s="658" t="s">
        <v>486</v>
      </c>
    </row>
    <row r="21" spans="1:9">
      <c r="A21" s="634"/>
      <c r="B21" s="643" t="s">
        <v>223</v>
      </c>
      <c r="C21" s="636">
        <f>'03_doctorands'!U77</f>
        <v>0.43576295262553361</v>
      </c>
      <c r="D21" s="638">
        <v>2016</v>
      </c>
      <c r="E21" s="638" t="s">
        <v>5</v>
      </c>
      <c r="F21" s="638" t="s">
        <v>1061</v>
      </c>
      <c r="G21" s="645" t="s">
        <v>1060</v>
      </c>
      <c r="H21" s="646" t="s">
        <v>1059</v>
      </c>
      <c r="I21" s="644"/>
    </row>
    <row r="22" spans="1:9" s="778" customFormat="1">
      <c r="A22" s="648"/>
      <c r="B22" s="643" t="s">
        <v>1232</v>
      </c>
      <c r="C22" s="649">
        <f>'03_researchers'!J33</f>
        <v>-0.55401191389550719</v>
      </c>
      <c r="D22" s="650">
        <v>2017</v>
      </c>
      <c r="E22" s="650" t="s">
        <v>99</v>
      </c>
      <c r="F22" s="650" t="s">
        <v>2</v>
      </c>
      <c r="G22" s="651" t="s">
        <v>492</v>
      </c>
      <c r="H22" s="651" t="s">
        <v>490</v>
      </c>
      <c r="I22" s="652" t="s">
        <v>493</v>
      </c>
    </row>
    <row r="23" spans="1:9" s="778" customFormat="1">
      <c r="A23" s="648"/>
      <c r="B23" s="643" t="s">
        <v>1813</v>
      </c>
      <c r="C23" s="649">
        <f>'02_R&amp;D_exp'!K44</f>
        <v>-0.75026668159901233</v>
      </c>
      <c r="D23" s="650">
        <v>2017</v>
      </c>
      <c r="E23" s="650" t="s">
        <v>99</v>
      </c>
      <c r="F23" s="650" t="s">
        <v>2</v>
      </c>
      <c r="G23" s="651" t="s">
        <v>1091</v>
      </c>
      <c r="H23" s="651" t="s">
        <v>484</v>
      </c>
      <c r="I23" s="652"/>
    </row>
    <row r="24" spans="1:9">
      <c r="A24" s="83"/>
      <c r="B24" s="126"/>
      <c r="I24" s="20"/>
    </row>
    <row r="25" spans="1:9" ht="15.75" customHeight="1">
      <c r="A25" s="81">
        <v>4</v>
      </c>
      <c r="B25" s="252" t="s">
        <v>1207</v>
      </c>
      <c r="C25" s="255">
        <f>'04_PISA'!E49</f>
        <v>-1.1178533993257116</v>
      </c>
      <c r="D25" s="276">
        <v>2015</v>
      </c>
      <c r="E25" s="276" t="s">
        <v>5</v>
      </c>
      <c r="F25" s="275" t="s">
        <v>500</v>
      </c>
      <c r="G25" s="275" t="s">
        <v>501</v>
      </c>
      <c r="H25" s="658" t="s">
        <v>496</v>
      </c>
      <c r="I25" s="277"/>
    </row>
    <row r="26" spans="1:9" ht="15.75" customHeight="1">
      <c r="A26" s="634"/>
      <c r="B26" s="635" t="s">
        <v>700</v>
      </c>
      <c r="C26" s="636">
        <f>'04_PISA_ESCS'!F54</f>
        <v>-0.75950190736037604</v>
      </c>
      <c r="D26" s="638">
        <v>2015</v>
      </c>
      <c r="E26" s="638" t="s">
        <v>5</v>
      </c>
      <c r="F26" s="640" t="s">
        <v>500</v>
      </c>
      <c r="G26" s="640" t="s">
        <v>653</v>
      </c>
      <c r="H26" s="734" t="s">
        <v>654</v>
      </c>
      <c r="I26" s="641"/>
    </row>
    <row r="27" spans="1:9" ht="15.75" customHeight="1">
      <c r="A27" s="634"/>
      <c r="B27" s="643" t="s">
        <v>1329</v>
      </c>
      <c r="C27" s="636">
        <f>'04_basic level'!N92</f>
        <v>-1.112408608186491</v>
      </c>
      <c r="D27" s="638">
        <v>2015</v>
      </c>
      <c r="E27" s="638" t="s">
        <v>5</v>
      </c>
      <c r="F27" s="640" t="s">
        <v>500</v>
      </c>
      <c r="G27" s="640" t="s">
        <v>1306</v>
      </c>
      <c r="H27" s="734" t="s">
        <v>1328</v>
      </c>
      <c r="I27" s="641"/>
    </row>
    <row r="28" spans="1:9">
      <c r="A28" s="634"/>
      <c r="B28" s="643" t="s">
        <v>1245</v>
      </c>
      <c r="C28" s="636">
        <f>'04_teachers_wages'!P77</f>
        <v>-1.0246274463532761</v>
      </c>
      <c r="D28" s="638">
        <v>2017</v>
      </c>
      <c r="E28" s="638" t="s">
        <v>5</v>
      </c>
      <c r="F28" s="638" t="s">
        <v>1334</v>
      </c>
      <c r="G28" s="660" t="s">
        <v>1235</v>
      </c>
      <c r="H28" s="651" t="s">
        <v>1246</v>
      </c>
      <c r="I28" s="641"/>
    </row>
    <row r="29" spans="1:9">
      <c r="A29" s="634"/>
      <c r="B29" s="643" t="s">
        <v>295</v>
      </c>
      <c r="C29" s="636">
        <f>'04_exp_student'!C62</f>
        <v>-0.50928812945530277</v>
      </c>
      <c r="D29" s="637">
        <v>2017</v>
      </c>
      <c r="E29" s="638" t="s">
        <v>5</v>
      </c>
      <c r="F29" s="638" t="s">
        <v>1334</v>
      </c>
      <c r="G29" s="640" t="s">
        <v>1001</v>
      </c>
      <c r="H29" s="734" t="s">
        <v>1094</v>
      </c>
      <c r="I29" s="641"/>
    </row>
    <row r="30" spans="1:9">
      <c r="A30" s="634"/>
      <c r="B30" s="635" t="s">
        <v>629</v>
      </c>
      <c r="C30" s="636">
        <f>'04_particip_3-5y'!B45</f>
        <v>-0.91517176863967553</v>
      </c>
      <c r="D30" s="638">
        <v>2016</v>
      </c>
      <c r="E30" s="638" t="s">
        <v>5</v>
      </c>
      <c r="F30" s="661" t="s">
        <v>5</v>
      </c>
      <c r="G30" s="640" t="s">
        <v>1095</v>
      </c>
      <c r="H30" s="651" t="s">
        <v>612</v>
      </c>
      <c r="I30" s="641"/>
    </row>
    <row r="31" spans="1:9">
      <c r="A31" s="634"/>
      <c r="B31" s="635" t="s">
        <v>631</v>
      </c>
      <c r="C31" s="636">
        <f>'04_dropout'!K43</f>
        <v>2.8336453120442844E-2</v>
      </c>
      <c r="D31" s="638">
        <v>2017</v>
      </c>
      <c r="E31" s="638" t="s">
        <v>99</v>
      </c>
      <c r="F31" s="638" t="s">
        <v>2</v>
      </c>
      <c r="G31" s="640" t="s">
        <v>632</v>
      </c>
      <c r="H31" s="734" t="s">
        <v>630</v>
      </c>
      <c r="I31" s="641"/>
    </row>
    <row r="32" spans="1:9">
      <c r="D32" s="167"/>
      <c r="E32" s="175"/>
      <c r="F32" s="175"/>
      <c r="I32" s="20"/>
    </row>
    <row r="33" spans="1:14">
      <c r="A33" s="83"/>
      <c r="B33" s="126"/>
      <c r="D33" s="41"/>
      <c r="F33" s="42"/>
      <c r="G33" s="272"/>
      <c r="I33" s="20"/>
    </row>
    <row r="34" spans="1:14">
      <c r="A34" s="281"/>
      <c r="B34" s="251" t="s">
        <v>391</v>
      </c>
      <c r="C34" s="263"/>
      <c r="D34" s="267"/>
      <c r="E34" s="268"/>
      <c r="F34" s="269"/>
      <c r="G34" s="270"/>
      <c r="H34" s="968"/>
      <c r="I34" s="271"/>
    </row>
    <row r="35" spans="1:14" ht="15.75" customHeight="1">
      <c r="A35" s="81">
        <v>5</v>
      </c>
      <c r="B35" s="958" t="s">
        <v>478</v>
      </c>
      <c r="C35" s="255">
        <f>'05_S2'!C34</f>
        <v>-6.5498872528002267E-2</v>
      </c>
      <c r="D35" s="276">
        <v>2018</v>
      </c>
      <c r="E35" s="276" t="s">
        <v>115</v>
      </c>
      <c r="F35" s="276" t="s">
        <v>515</v>
      </c>
      <c r="G35" s="275" t="s">
        <v>1255</v>
      </c>
      <c r="H35" s="658" t="s">
        <v>1252</v>
      </c>
      <c r="I35" s="277"/>
    </row>
    <row r="36" spans="1:14">
      <c r="A36" s="634"/>
      <c r="B36" s="635" t="s">
        <v>129</v>
      </c>
      <c r="C36" s="636">
        <f>'05_S2'!D34</f>
        <v>0.11316999854583895</v>
      </c>
      <c r="D36" s="638">
        <v>2018</v>
      </c>
      <c r="E36" s="638" t="s">
        <v>115</v>
      </c>
      <c r="F36" s="638" t="s">
        <v>515</v>
      </c>
      <c r="G36" s="640" t="s">
        <v>1255</v>
      </c>
      <c r="H36" s="651" t="s">
        <v>1252</v>
      </c>
      <c r="I36" s="641"/>
      <c r="N36" s="673"/>
    </row>
    <row r="37" spans="1:14">
      <c r="A37" s="634"/>
      <c r="B37" s="635" t="s">
        <v>130</v>
      </c>
      <c r="C37" s="636">
        <f>'05_S2'!E34</f>
        <v>-0.68089720378937402</v>
      </c>
      <c r="D37" s="638">
        <v>2018</v>
      </c>
      <c r="E37" s="638" t="s">
        <v>115</v>
      </c>
      <c r="F37" s="638" t="s">
        <v>515</v>
      </c>
      <c r="G37" s="640" t="s">
        <v>1255</v>
      </c>
      <c r="H37" s="651" t="s">
        <v>1252</v>
      </c>
      <c r="I37" s="641"/>
    </row>
    <row r="38" spans="1:14">
      <c r="A38" s="634"/>
      <c r="B38" s="635" t="s">
        <v>131</v>
      </c>
      <c r="C38" s="636">
        <f>'05_S2'!F34</f>
        <v>0.29440073206469808</v>
      </c>
      <c r="D38" s="638">
        <v>2018</v>
      </c>
      <c r="E38" s="638" t="s">
        <v>115</v>
      </c>
      <c r="F38" s="638" t="s">
        <v>515</v>
      </c>
      <c r="G38" s="640" t="s">
        <v>1255</v>
      </c>
      <c r="H38" s="651" t="s">
        <v>1252</v>
      </c>
      <c r="I38" s="641"/>
    </row>
    <row r="39" spans="1:14">
      <c r="A39" s="634"/>
      <c r="B39" s="635" t="s">
        <v>147</v>
      </c>
      <c r="C39" s="636">
        <f>'05_S2'!G34</f>
        <v>-0.11520000300930626</v>
      </c>
      <c r="D39" s="638">
        <v>2018</v>
      </c>
      <c r="E39" s="638" t="s">
        <v>115</v>
      </c>
      <c r="F39" s="638" t="s">
        <v>515</v>
      </c>
      <c r="G39" s="640" t="s">
        <v>1255</v>
      </c>
      <c r="H39" s="651" t="s">
        <v>1252</v>
      </c>
      <c r="I39" s="641"/>
    </row>
    <row r="40" spans="1:14">
      <c r="A40" s="634"/>
      <c r="B40" s="635" t="s">
        <v>343</v>
      </c>
      <c r="C40" s="636">
        <f>'05_VAT_gap'!C37</f>
        <v>-1.4699529247067591</v>
      </c>
      <c r="D40" s="638">
        <v>2016</v>
      </c>
      <c r="E40" s="638" t="s">
        <v>99</v>
      </c>
      <c r="F40" s="638" t="s">
        <v>525</v>
      </c>
      <c r="G40" s="640" t="s">
        <v>1127</v>
      </c>
      <c r="H40" s="651" t="s">
        <v>766</v>
      </c>
      <c r="I40" s="641"/>
    </row>
    <row r="41" spans="1:14">
      <c r="A41" s="83"/>
      <c r="B41" s="1013"/>
      <c r="C41" s="1014"/>
      <c r="E41" s="96"/>
      <c r="F41" s="96"/>
      <c r="G41" s="95"/>
      <c r="H41" s="1015"/>
      <c r="I41" s="25"/>
    </row>
    <row r="42" spans="1:14" ht="15.75" customHeight="1">
      <c r="A42" s="81">
        <v>6</v>
      </c>
      <c r="B42" s="963" t="s">
        <v>481</v>
      </c>
      <c r="C42" s="960">
        <f>'06_gini'!T54</f>
        <v>1.2538524444882924</v>
      </c>
      <c r="D42" s="962" t="s">
        <v>1103</v>
      </c>
      <c r="E42" s="962" t="s">
        <v>5</v>
      </c>
      <c r="F42" s="962" t="s">
        <v>5</v>
      </c>
      <c r="G42" s="961" t="s">
        <v>1104</v>
      </c>
      <c r="H42" s="961" t="s">
        <v>524</v>
      </c>
      <c r="I42" s="277"/>
    </row>
    <row r="43" spans="1:14">
      <c r="A43" s="634"/>
      <c r="B43" s="635" t="s">
        <v>279</v>
      </c>
      <c r="C43" s="636">
        <f>'06_gvt_exp'!F59</f>
        <v>-0.10028305618770489</v>
      </c>
      <c r="D43" s="638" t="s">
        <v>1103</v>
      </c>
      <c r="E43" s="638" t="s">
        <v>5</v>
      </c>
      <c r="F43" s="638" t="s">
        <v>1105</v>
      </c>
      <c r="G43" s="790" t="s">
        <v>1106</v>
      </c>
      <c r="H43" s="652" t="s">
        <v>1107</v>
      </c>
      <c r="I43" s="641"/>
    </row>
    <row r="44" spans="1:14">
      <c r="A44" s="634"/>
      <c r="B44" s="635" t="s">
        <v>1214</v>
      </c>
      <c r="C44" s="636">
        <f>'06_regional_dispar'!C69</f>
        <v>-0.55588111865296896</v>
      </c>
      <c r="D44" s="638">
        <v>2016</v>
      </c>
      <c r="E44" s="638" t="s">
        <v>5</v>
      </c>
      <c r="F44" s="638" t="s">
        <v>1277</v>
      </c>
      <c r="G44" s="641" t="s">
        <v>1258</v>
      </c>
      <c r="H44" s="652" t="s">
        <v>1278</v>
      </c>
      <c r="I44" s="641"/>
    </row>
    <row r="45" spans="1:14">
      <c r="A45" s="634"/>
      <c r="B45" s="635" t="s">
        <v>1290</v>
      </c>
      <c r="C45" s="636">
        <f>'06_income_distr'!K42</f>
        <v>1.1870135421578347</v>
      </c>
      <c r="D45" s="638">
        <v>2017</v>
      </c>
      <c r="E45" s="638" t="s">
        <v>99</v>
      </c>
      <c r="F45" s="638" t="s">
        <v>2</v>
      </c>
      <c r="G45" s="791" t="s">
        <v>1292</v>
      </c>
      <c r="H45" s="652" t="s">
        <v>1335</v>
      </c>
      <c r="I45" s="641"/>
    </row>
    <row r="46" spans="1:14">
      <c r="A46" s="634"/>
      <c r="B46" s="635" t="s">
        <v>1283</v>
      </c>
      <c r="C46" s="636">
        <f>'06_poverty'!M43</f>
        <v>0.10304205907914342</v>
      </c>
      <c r="D46" s="638">
        <v>2017</v>
      </c>
      <c r="E46" s="638" t="s">
        <v>99</v>
      </c>
      <c r="F46" s="638" t="s">
        <v>2</v>
      </c>
      <c r="G46" s="640" t="s">
        <v>132</v>
      </c>
      <c r="H46" s="651" t="s">
        <v>520</v>
      </c>
      <c r="I46" s="641"/>
      <c r="K46" s="85"/>
    </row>
    <row r="47" spans="1:14">
      <c r="A47" s="634"/>
      <c r="B47" s="635" t="s">
        <v>704</v>
      </c>
      <c r="C47" s="636">
        <f>'06_pensions'!C42</f>
        <v>0.24515095078956192</v>
      </c>
      <c r="D47" s="638">
        <v>2016</v>
      </c>
      <c r="E47" s="638" t="s">
        <v>1108</v>
      </c>
      <c r="F47" s="637" t="s">
        <v>1109</v>
      </c>
      <c r="G47" s="791" t="s">
        <v>1110</v>
      </c>
      <c r="H47" s="976" t="s">
        <v>743</v>
      </c>
      <c r="I47" s="641"/>
    </row>
    <row r="48" spans="1:14" ht="15.75" customHeight="1">
      <c r="A48" s="84"/>
      <c r="B48" s="127"/>
      <c r="D48" s="41"/>
      <c r="E48" s="48"/>
      <c r="F48" s="48"/>
      <c r="G48" s="149"/>
      <c r="I48" s="20"/>
    </row>
    <row r="49" spans="1:9" ht="15.75" customHeight="1">
      <c r="A49" s="81">
        <v>7</v>
      </c>
      <c r="B49" s="959" t="s">
        <v>699</v>
      </c>
      <c r="C49" s="960">
        <f>AVERAGE(C50:C54)</f>
        <v>-0.41673321431035282</v>
      </c>
      <c r="D49" s="959"/>
      <c r="E49" s="959"/>
      <c r="F49" s="959"/>
      <c r="G49" s="959"/>
      <c r="H49" s="959"/>
      <c r="I49" s="271"/>
    </row>
    <row r="50" spans="1:9" ht="15.75" customHeight="1">
      <c r="A50" s="83"/>
      <c r="B50" s="964" t="s">
        <v>695</v>
      </c>
      <c r="C50" s="256">
        <f>'07_recycling'!X35</f>
        <v>-0.55541056706580127</v>
      </c>
      <c r="D50" s="278">
        <v>2017</v>
      </c>
      <c r="E50" s="278" t="s">
        <v>99</v>
      </c>
      <c r="F50" s="278" t="s">
        <v>2</v>
      </c>
      <c r="G50" s="272" t="s">
        <v>714</v>
      </c>
      <c r="H50" s="977" t="s">
        <v>712</v>
      </c>
      <c r="I50" s="279"/>
    </row>
    <row r="51" spans="1:9" ht="15.75" customHeight="1">
      <c r="A51" s="83"/>
      <c r="B51" s="964" t="s">
        <v>527</v>
      </c>
      <c r="C51" s="256">
        <f>'07_PM25'!I42</f>
        <v>-1.0304499835130116</v>
      </c>
      <c r="D51" s="278">
        <v>2017</v>
      </c>
      <c r="E51" s="278" t="s">
        <v>5</v>
      </c>
      <c r="F51" s="278" t="s">
        <v>5</v>
      </c>
      <c r="G51" s="280" t="s">
        <v>1047</v>
      </c>
      <c r="H51" s="977" t="s">
        <v>1045</v>
      </c>
      <c r="I51" s="253"/>
    </row>
    <row r="52" spans="1:9" ht="15.75" customHeight="1">
      <c r="A52" s="83"/>
      <c r="B52" s="964" t="s">
        <v>1051</v>
      </c>
      <c r="C52" s="256">
        <f>'07_wastewater'!G36</f>
        <v>-0.93226078768663112</v>
      </c>
      <c r="D52" s="278">
        <v>2016</v>
      </c>
      <c r="E52" s="278" t="s">
        <v>99</v>
      </c>
      <c r="F52" s="278" t="s">
        <v>1048</v>
      </c>
      <c r="G52" s="272" t="s">
        <v>1050</v>
      </c>
      <c r="H52" s="977" t="s">
        <v>1049</v>
      </c>
      <c r="I52" s="279"/>
    </row>
    <row r="53" spans="1:9" ht="15.75" customHeight="1">
      <c r="A53" s="83"/>
      <c r="B53" s="964" t="s">
        <v>1129</v>
      </c>
      <c r="C53" s="256">
        <f>'07_tree_cover_loss'!T44</f>
        <v>0.20975328144419794</v>
      </c>
      <c r="D53" s="278">
        <v>2016</v>
      </c>
      <c r="E53" s="278" t="s">
        <v>5</v>
      </c>
      <c r="F53" s="278" t="s">
        <v>1048</v>
      </c>
      <c r="G53" s="272" t="s">
        <v>1128</v>
      </c>
      <c r="H53" s="977" t="s">
        <v>1049</v>
      </c>
      <c r="I53" s="279"/>
    </row>
    <row r="54" spans="1:9" ht="15.75" customHeight="1">
      <c r="A54" s="83"/>
      <c r="B54" s="964" t="s">
        <v>569</v>
      </c>
      <c r="C54" s="256">
        <f>'07_GHG_GDP'!AA45</f>
        <v>0.22470198526948204</v>
      </c>
      <c r="D54" s="278">
        <v>2016</v>
      </c>
      <c r="E54" s="278" t="s">
        <v>5</v>
      </c>
      <c r="F54" s="278" t="s">
        <v>5</v>
      </c>
      <c r="G54" s="272" t="s">
        <v>563</v>
      </c>
      <c r="H54" s="978" t="s">
        <v>562</v>
      </c>
      <c r="I54" s="279"/>
    </row>
    <row r="55" spans="1:9" ht="15.75" customHeight="1">
      <c r="A55" s="634"/>
      <c r="B55" s="635" t="s">
        <v>302</v>
      </c>
      <c r="C55" s="636">
        <f>'07_energy_tax'!M35</f>
        <v>-1.137651319539196</v>
      </c>
      <c r="D55" s="638">
        <v>2016</v>
      </c>
      <c r="E55" s="638" t="s">
        <v>99</v>
      </c>
      <c r="F55" s="638" t="s">
        <v>2</v>
      </c>
      <c r="G55" s="667" t="s">
        <v>1056</v>
      </c>
      <c r="H55" s="976" t="s">
        <v>1052</v>
      </c>
      <c r="I55" s="641"/>
    </row>
    <row r="56" spans="1:9">
      <c r="A56" s="634"/>
      <c r="B56" s="635" t="s">
        <v>697</v>
      </c>
      <c r="C56" s="636">
        <f>'07_landfill'!D36</f>
        <v>-0.76598562728192376</v>
      </c>
      <c r="D56" s="638">
        <v>2014</v>
      </c>
      <c r="E56" s="638" t="s">
        <v>99</v>
      </c>
      <c r="F56" s="638" t="s">
        <v>2</v>
      </c>
      <c r="G56" s="640" t="s">
        <v>711</v>
      </c>
      <c r="H56" s="652" t="s">
        <v>708</v>
      </c>
      <c r="I56" s="641"/>
    </row>
    <row r="57" spans="1:9">
      <c r="A57" s="634"/>
      <c r="B57" s="635" t="s">
        <v>696</v>
      </c>
      <c r="C57" s="636">
        <f>'07_waste'!F34</f>
        <v>0.62819269676714751</v>
      </c>
      <c r="D57" s="638">
        <v>2016</v>
      </c>
      <c r="E57" s="638" t="s">
        <v>99</v>
      </c>
      <c r="F57" s="638" t="s">
        <v>2</v>
      </c>
      <c r="G57" s="640" t="s">
        <v>715</v>
      </c>
      <c r="H57" s="976" t="s">
        <v>716</v>
      </c>
      <c r="I57" s="641"/>
    </row>
    <row r="58" spans="1:9">
      <c r="A58" s="634"/>
      <c r="B58" s="635" t="s">
        <v>1154</v>
      </c>
      <c r="C58" s="636">
        <f>'07_forest_resources_intensity'!R40</f>
        <v>-1.0936423829524344</v>
      </c>
      <c r="D58" s="638">
        <v>2016</v>
      </c>
      <c r="E58" s="638" t="s">
        <v>5</v>
      </c>
      <c r="F58" s="638" t="s">
        <v>5</v>
      </c>
      <c r="G58" s="640" t="s">
        <v>1153</v>
      </c>
      <c r="H58" s="734" t="s">
        <v>1151</v>
      </c>
      <c r="I58" s="641"/>
    </row>
    <row r="59" spans="1:9">
      <c r="A59" s="634"/>
      <c r="B59" s="635" t="s">
        <v>556</v>
      </c>
      <c r="C59" s="636">
        <f>'07_energy_product'!U45</f>
        <v>-0.29777353277419116</v>
      </c>
      <c r="D59" s="638">
        <v>2016</v>
      </c>
      <c r="E59" s="638" t="s">
        <v>5</v>
      </c>
      <c r="F59" s="638" t="s">
        <v>5</v>
      </c>
      <c r="G59" s="640" t="s">
        <v>568</v>
      </c>
      <c r="H59" s="734" t="s">
        <v>564</v>
      </c>
      <c r="I59" s="641"/>
    </row>
    <row r="60" spans="1:9">
      <c r="A60" s="634"/>
      <c r="B60" s="635" t="s">
        <v>555</v>
      </c>
      <c r="C60" s="636">
        <f>'07_solid_fuel'!O35</f>
        <v>0.35744128687792304</v>
      </c>
      <c r="D60" s="638">
        <v>2016</v>
      </c>
      <c r="E60" s="638" t="s">
        <v>99</v>
      </c>
      <c r="F60" s="638" t="s">
        <v>2</v>
      </c>
      <c r="G60" s="640" t="s">
        <v>1157</v>
      </c>
      <c r="H60" s="734" t="s">
        <v>574</v>
      </c>
      <c r="I60" s="641"/>
    </row>
    <row r="61" spans="1:9">
      <c r="A61" s="634"/>
      <c r="B61" s="635" t="s">
        <v>1159</v>
      </c>
      <c r="C61" s="636">
        <f>'07_CO2_trend'!R36</f>
        <v>0.4139597998265529</v>
      </c>
      <c r="D61" s="638">
        <v>2016</v>
      </c>
      <c r="E61" s="638" t="s">
        <v>99</v>
      </c>
      <c r="F61" s="638" t="s">
        <v>2</v>
      </c>
      <c r="G61" s="667" t="s">
        <v>1082</v>
      </c>
      <c r="H61" s="976" t="s">
        <v>1083</v>
      </c>
      <c r="I61" s="640"/>
    </row>
    <row r="62" spans="1:9" ht="15.75" customHeight="1">
      <c r="A62" s="634"/>
      <c r="B62" s="635" t="s">
        <v>532</v>
      </c>
      <c r="C62" s="636">
        <f>'07_PM25_EX'!S44</f>
        <v>-1.6851478360142365</v>
      </c>
      <c r="D62" s="638">
        <v>2015</v>
      </c>
      <c r="E62" s="638" t="s">
        <v>5</v>
      </c>
      <c r="F62" s="638" t="s">
        <v>1048</v>
      </c>
      <c r="G62" s="668" t="s">
        <v>1084</v>
      </c>
      <c r="H62" s="652" t="s">
        <v>575</v>
      </c>
      <c r="I62" s="641"/>
    </row>
    <row r="63" spans="1:9">
      <c r="A63" s="83"/>
      <c r="B63" s="126"/>
      <c r="H63" s="969"/>
      <c r="I63" s="20"/>
    </row>
    <row r="64" spans="1:9">
      <c r="A64" s="281"/>
      <c r="B64" s="251" t="s">
        <v>200</v>
      </c>
      <c r="C64" s="263"/>
      <c r="D64" s="268"/>
      <c r="E64" s="268"/>
      <c r="F64" s="268"/>
      <c r="G64" s="271"/>
      <c r="H64" s="970"/>
      <c r="I64" s="271"/>
    </row>
    <row r="65" spans="1:83" ht="15.75" customHeight="1">
      <c r="A65" s="81">
        <v>8</v>
      </c>
      <c r="B65" s="958" t="s">
        <v>540</v>
      </c>
      <c r="C65" s="255">
        <f>'08_GDP'!K37</f>
        <v>-0.51696700136791729</v>
      </c>
      <c r="D65" s="276">
        <v>2017</v>
      </c>
      <c r="E65" s="276" t="s">
        <v>99</v>
      </c>
      <c r="F65" s="276" t="s">
        <v>2</v>
      </c>
      <c r="G65" s="274" t="s">
        <v>533</v>
      </c>
      <c r="H65" s="971" t="s">
        <v>539</v>
      </c>
      <c r="I65" s="277"/>
    </row>
    <row r="66" spans="1:83">
      <c r="A66" s="634"/>
      <c r="B66" s="635" t="s">
        <v>246</v>
      </c>
      <c r="C66" s="636">
        <f>'08_GDP'!V37</f>
        <v>0.97410158798618229</v>
      </c>
      <c r="D66" s="638">
        <v>2017</v>
      </c>
      <c r="E66" s="638" t="s">
        <v>99</v>
      </c>
      <c r="F66" s="638" t="s">
        <v>2</v>
      </c>
      <c r="G66" s="639" t="s">
        <v>305</v>
      </c>
      <c r="H66" s="651" t="s">
        <v>522</v>
      </c>
      <c r="I66" s="641" t="s">
        <v>523</v>
      </c>
    </row>
    <row r="67" spans="1:83">
      <c r="A67" s="634"/>
      <c r="B67" s="635" t="s">
        <v>247</v>
      </c>
      <c r="C67" s="636">
        <f>'08_GDP'!U37</f>
        <v>-1.1040401428742923</v>
      </c>
      <c r="D67" s="638">
        <v>2017</v>
      </c>
      <c r="E67" s="638" t="s">
        <v>99</v>
      </c>
      <c r="F67" s="638" t="s">
        <v>2</v>
      </c>
      <c r="G67" s="639" t="s">
        <v>305</v>
      </c>
      <c r="H67" s="651" t="s">
        <v>522</v>
      </c>
      <c r="I67" s="641" t="s">
        <v>523</v>
      </c>
    </row>
    <row r="68" spans="1:83">
      <c r="A68" s="634"/>
      <c r="B68" s="635" t="s">
        <v>14</v>
      </c>
      <c r="C68" s="636">
        <f>'08_GDP'!T37</f>
        <v>-0.72516677776469662</v>
      </c>
      <c r="D68" s="638">
        <v>2017</v>
      </c>
      <c r="E68" s="638" t="s">
        <v>99</v>
      </c>
      <c r="F68" s="638" t="s">
        <v>2</v>
      </c>
      <c r="G68" s="639" t="s">
        <v>305</v>
      </c>
      <c r="H68" s="651" t="s">
        <v>522</v>
      </c>
      <c r="I68" s="641" t="s">
        <v>523</v>
      </c>
    </row>
    <row r="69" spans="1:83">
      <c r="A69" s="634"/>
      <c r="B69" s="635" t="s">
        <v>1784</v>
      </c>
      <c r="C69" s="636">
        <f>'08_AIC'!K46</f>
        <v>-0.76857262500768975</v>
      </c>
      <c r="D69" s="638">
        <v>2017</v>
      </c>
      <c r="E69" s="638" t="s">
        <v>99</v>
      </c>
      <c r="F69" s="638" t="s">
        <v>2</v>
      </c>
      <c r="G69" s="639" t="s">
        <v>1782</v>
      </c>
      <c r="H69" s="651" t="s">
        <v>1783</v>
      </c>
      <c r="I69" s="641"/>
    </row>
    <row r="70" spans="1:83">
      <c r="A70" s="83"/>
      <c r="B70" s="126"/>
      <c r="H70" s="972"/>
      <c r="I70" s="20"/>
    </row>
    <row r="71" spans="1:83" ht="15.75" customHeight="1">
      <c r="A71" s="81">
        <v>9</v>
      </c>
      <c r="B71" s="254" t="s">
        <v>288</v>
      </c>
      <c r="C71" s="255">
        <f>AVERAGE(C72:C73)</f>
        <v>-0.72329392295455519</v>
      </c>
      <c r="D71" s="276"/>
      <c r="E71" s="276"/>
      <c r="F71" s="276"/>
      <c r="G71" s="275"/>
      <c r="H71" s="658"/>
      <c r="I71" s="277"/>
    </row>
    <row r="72" spans="1:83" s="279" customFormat="1" ht="15.75" customHeight="1">
      <c r="A72" s="1016"/>
      <c r="B72" s="964" t="s">
        <v>1221</v>
      </c>
      <c r="C72" s="256">
        <f>'09_job_celk'!U55</f>
        <v>-0.4643433112950352</v>
      </c>
      <c r="D72" s="278">
        <v>2017</v>
      </c>
      <c r="E72" s="278" t="s">
        <v>5</v>
      </c>
      <c r="F72" s="278" t="s">
        <v>5</v>
      </c>
      <c r="G72" s="272" t="s">
        <v>507</v>
      </c>
      <c r="H72" s="978" t="s">
        <v>506</v>
      </c>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row>
    <row r="73" spans="1:83" s="279" customFormat="1" ht="15.75" customHeight="1">
      <c r="A73" s="1016"/>
      <c r="B73" s="964" t="s">
        <v>181</v>
      </c>
      <c r="C73" s="256">
        <f>'09_job_celk'!U223</f>
        <v>-0.98224453461407513</v>
      </c>
      <c r="D73" s="278">
        <v>2017</v>
      </c>
      <c r="E73" s="278" t="s">
        <v>5</v>
      </c>
      <c r="F73" s="278" t="s">
        <v>5</v>
      </c>
      <c r="G73" s="272" t="s">
        <v>507</v>
      </c>
      <c r="H73" s="973" t="s">
        <v>506</v>
      </c>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row>
    <row r="74" spans="1:83" ht="15.75" customHeight="1">
      <c r="A74" s="634"/>
      <c r="B74" s="635" t="s">
        <v>1775</v>
      </c>
      <c r="C74" s="636">
        <f>'09_reg_u'!M32</f>
        <v>-0.1527451939417101</v>
      </c>
      <c r="D74" s="638">
        <v>2017</v>
      </c>
      <c r="E74" s="638" t="s">
        <v>99</v>
      </c>
      <c r="F74" s="638" t="s">
        <v>2</v>
      </c>
      <c r="G74" s="640" t="s">
        <v>1342</v>
      </c>
      <c r="H74" s="651" t="s">
        <v>1776</v>
      </c>
      <c r="I74" s="641"/>
    </row>
    <row r="75" spans="1:83">
      <c r="A75" s="634"/>
      <c r="B75" s="635" t="s">
        <v>291</v>
      </c>
      <c r="C75" s="636">
        <f>'09_EPL'!H44</f>
        <v>-6.1998151197630254E-2</v>
      </c>
      <c r="D75" s="638">
        <v>2013</v>
      </c>
      <c r="E75" s="638" t="s">
        <v>5</v>
      </c>
      <c r="F75" s="638" t="s">
        <v>5</v>
      </c>
      <c r="G75" s="640" t="s">
        <v>1175</v>
      </c>
      <c r="H75" s="975" t="s">
        <v>505</v>
      </c>
      <c r="I75" s="641"/>
    </row>
    <row r="76" spans="1:83">
      <c r="A76" s="634"/>
      <c r="B76" s="635" t="s">
        <v>290</v>
      </c>
      <c r="C76" s="636">
        <f>'09_EPL'!H90</f>
        <v>0.31858563331838946</v>
      </c>
      <c r="D76" s="638">
        <v>2013</v>
      </c>
      <c r="E76" s="638" t="s">
        <v>5</v>
      </c>
      <c r="F76" s="638" t="s">
        <v>5</v>
      </c>
      <c r="G76" s="640" t="s">
        <v>1179</v>
      </c>
      <c r="H76" s="974" t="s">
        <v>505</v>
      </c>
      <c r="I76" s="641"/>
    </row>
    <row r="77" spans="1:83">
      <c r="A77" s="634"/>
      <c r="B77" s="635" t="s">
        <v>192</v>
      </c>
      <c r="C77" s="636">
        <f>'09_tax_wedges'!U45</f>
        <v>-0.69537209337686834</v>
      </c>
      <c r="D77" s="638">
        <v>2017</v>
      </c>
      <c r="E77" s="638" t="s">
        <v>5</v>
      </c>
      <c r="F77" s="638" t="s">
        <v>5</v>
      </c>
      <c r="G77" s="640" t="s">
        <v>503</v>
      </c>
      <c r="H77" s="974" t="s">
        <v>502</v>
      </c>
      <c r="I77" s="641"/>
    </row>
    <row r="78" spans="1:83">
      <c r="A78" s="634"/>
      <c r="B78" s="635" t="s">
        <v>1222</v>
      </c>
      <c r="C78" s="636">
        <f>'09_tax_wedges'!U91</f>
        <v>-0.55518923533632814</v>
      </c>
      <c r="D78" s="638">
        <v>2017</v>
      </c>
      <c r="E78" s="638" t="s">
        <v>5</v>
      </c>
      <c r="F78" s="638" t="s">
        <v>5</v>
      </c>
      <c r="G78" s="640" t="s">
        <v>503</v>
      </c>
      <c r="H78" s="974" t="s">
        <v>502</v>
      </c>
      <c r="I78" s="641"/>
    </row>
    <row r="79" spans="1:83" s="641" customFormat="1">
      <c r="A79" s="634"/>
      <c r="B79" s="635" t="s">
        <v>1787</v>
      </c>
      <c r="C79" s="636">
        <f>'09_tax_wedges'!U137</f>
        <v>-0.87016987625667919</v>
      </c>
      <c r="D79" s="638">
        <v>2017</v>
      </c>
      <c r="E79" s="638" t="s">
        <v>5</v>
      </c>
      <c r="F79" s="638" t="s">
        <v>5</v>
      </c>
      <c r="G79" s="640" t="s">
        <v>503</v>
      </c>
      <c r="H79" s="974" t="s">
        <v>502</v>
      </c>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row>
    <row r="80" spans="1:83">
      <c r="A80" s="634"/>
      <c r="B80" s="635" t="s">
        <v>193</v>
      </c>
      <c r="C80" s="636">
        <f>'09_tax_wedges'!U183</f>
        <v>-0.50464755180464405</v>
      </c>
      <c r="D80" s="638">
        <v>2017</v>
      </c>
      <c r="E80" s="638" t="s">
        <v>5</v>
      </c>
      <c r="F80" s="638" t="s">
        <v>5</v>
      </c>
      <c r="G80" s="640" t="s">
        <v>503</v>
      </c>
      <c r="H80" s="974" t="s">
        <v>502</v>
      </c>
      <c r="I80" s="641"/>
    </row>
    <row r="81" spans="1:83">
      <c r="A81" s="634"/>
      <c r="B81" s="635" t="s">
        <v>194</v>
      </c>
      <c r="C81" s="636">
        <f>'09_tax_wedges'!U228</f>
        <v>-0.47122783181567846</v>
      </c>
      <c r="D81" s="638">
        <v>2017</v>
      </c>
      <c r="E81" s="638" t="s">
        <v>5</v>
      </c>
      <c r="F81" s="638" t="s">
        <v>5</v>
      </c>
      <c r="G81" s="640" t="s">
        <v>503</v>
      </c>
      <c r="H81" s="974" t="s">
        <v>502</v>
      </c>
      <c r="I81" s="641"/>
    </row>
    <row r="82" spans="1:83">
      <c r="A82" s="634"/>
      <c r="B82" s="635" t="s">
        <v>195</v>
      </c>
      <c r="C82" s="636">
        <f>'09_tax_wedges'!U273</f>
        <v>-0.60968836389046055</v>
      </c>
      <c r="D82" s="638">
        <v>2017</v>
      </c>
      <c r="E82" s="638" t="s">
        <v>5</v>
      </c>
      <c r="F82" s="638" t="s">
        <v>5</v>
      </c>
      <c r="G82" s="640" t="s">
        <v>503</v>
      </c>
      <c r="H82" s="974" t="s">
        <v>502</v>
      </c>
      <c r="I82" s="641"/>
    </row>
    <row r="83" spans="1:83" s="641" customFormat="1">
      <c r="A83" s="634"/>
      <c r="B83" s="635" t="s">
        <v>196</v>
      </c>
      <c r="C83" s="636">
        <f>'09_inactivity_traps'!C42</f>
        <v>2.0146905321899022</v>
      </c>
      <c r="D83" s="638">
        <v>2017</v>
      </c>
      <c r="E83" s="638" t="s">
        <v>1798</v>
      </c>
      <c r="F83" s="722" t="s">
        <v>515</v>
      </c>
      <c r="G83" s="640" t="s">
        <v>1800</v>
      </c>
      <c r="H83" s="974" t="s">
        <v>1799</v>
      </c>
      <c r="I83" s="641" t="s">
        <v>510</v>
      </c>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row>
    <row r="84" spans="1:83" s="641" customFormat="1">
      <c r="A84" s="634"/>
      <c r="B84" s="635" t="s">
        <v>1788</v>
      </c>
      <c r="C84" s="636">
        <f>'09_inactivity_traps'!E42</f>
        <v>2.8518555617438937</v>
      </c>
      <c r="D84" s="638">
        <v>2017</v>
      </c>
      <c r="E84" s="638" t="s">
        <v>1798</v>
      </c>
      <c r="F84" s="722" t="s">
        <v>515</v>
      </c>
      <c r="G84" s="640" t="s">
        <v>1800</v>
      </c>
      <c r="H84" s="974" t="s">
        <v>1799</v>
      </c>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row>
    <row r="85" spans="1:83" s="641" customFormat="1">
      <c r="A85" s="634"/>
      <c r="B85" s="635" t="s">
        <v>1223</v>
      </c>
      <c r="C85" s="636">
        <f>'09_inactivity_traps'!G42</f>
        <v>1.7905877623923907</v>
      </c>
      <c r="D85" s="638">
        <v>2017</v>
      </c>
      <c r="E85" s="638" t="s">
        <v>1798</v>
      </c>
      <c r="F85" s="722" t="s">
        <v>515</v>
      </c>
      <c r="G85" s="640" t="s">
        <v>1800</v>
      </c>
      <c r="H85" s="974" t="s">
        <v>1799</v>
      </c>
      <c r="I85" s="641" t="s">
        <v>510</v>
      </c>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row>
    <row r="86" spans="1:83" s="641" customFormat="1">
      <c r="A86" s="634"/>
      <c r="B86" s="635" t="s">
        <v>197</v>
      </c>
      <c r="C86" s="636">
        <f>'09_inactivity_traps'!I42</f>
        <v>0.13563507745478084</v>
      </c>
      <c r="D86" s="638">
        <v>2017</v>
      </c>
      <c r="E86" s="638" t="s">
        <v>1798</v>
      </c>
      <c r="F86" s="722" t="s">
        <v>515</v>
      </c>
      <c r="G86" s="640" t="s">
        <v>1800</v>
      </c>
      <c r="H86" s="974" t="s">
        <v>1799</v>
      </c>
      <c r="I86" s="641" t="s">
        <v>510</v>
      </c>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row>
    <row r="87" spans="1:83" s="641" customFormat="1">
      <c r="A87" s="634"/>
      <c r="B87" s="635" t="s">
        <v>198</v>
      </c>
      <c r="C87" s="636">
        <f>'09_inactivity_traps'!K42</f>
        <v>2.2175860321776333</v>
      </c>
      <c r="D87" s="638">
        <v>2017</v>
      </c>
      <c r="E87" s="638" t="s">
        <v>1798</v>
      </c>
      <c r="F87" s="722" t="s">
        <v>515</v>
      </c>
      <c r="G87" s="640" t="s">
        <v>1800</v>
      </c>
      <c r="H87" s="974" t="s">
        <v>1799</v>
      </c>
      <c r="I87" s="641" t="s">
        <v>510</v>
      </c>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row>
    <row r="88" spans="1:83" s="641" customFormat="1">
      <c r="A88" s="634"/>
      <c r="B88" s="635" t="s">
        <v>199</v>
      </c>
      <c r="C88" s="636">
        <f>'09_inactivity_traps'!M42</f>
        <v>0.55916457981932133</v>
      </c>
      <c r="D88" s="638">
        <v>2017</v>
      </c>
      <c r="E88" s="638" t="s">
        <v>1798</v>
      </c>
      <c r="F88" s="722" t="s">
        <v>515</v>
      </c>
      <c r="G88" s="640" t="s">
        <v>1800</v>
      </c>
      <c r="H88" s="974" t="s">
        <v>1799</v>
      </c>
      <c r="I88" s="641" t="s">
        <v>510</v>
      </c>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row>
    <row r="89" spans="1:83" s="641" customFormat="1">
      <c r="A89" s="634"/>
      <c r="B89" s="635" t="s">
        <v>220</v>
      </c>
      <c r="C89" s="636">
        <f>'09_APTP'!C45</f>
        <v>-0.80380614151522045</v>
      </c>
      <c r="D89" s="638">
        <v>2016</v>
      </c>
      <c r="E89" s="638" t="s">
        <v>5</v>
      </c>
      <c r="F89" s="661" t="s">
        <v>5</v>
      </c>
      <c r="G89" s="640" t="s">
        <v>512</v>
      </c>
      <c r="H89" s="974" t="s">
        <v>511</v>
      </c>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row>
    <row r="90" spans="1:83" s="641" customFormat="1">
      <c r="A90" s="634"/>
      <c r="B90" s="635" t="s">
        <v>175</v>
      </c>
      <c r="C90" s="636">
        <f>'09_educ_u'!K55</f>
        <v>-2.5175097689614088</v>
      </c>
      <c r="D90" s="638">
        <v>2017</v>
      </c>
      <c r="E90" s="638" t="s">
        <v>99</v>
      </c>
      <c r="F90" s="661" t="s">
        <v>2</v>
      </c>
      <c r="G90" s="640" t="s">
        <v>1789</v>
      </c>
      <c r="H90" s="651" t="s">
        <v>1790</v>
      </c>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row>
    <row r="91" spans="1:83" s="641" customFormat="1">
      <c r="A91" s="634"/>
      <c r="B91" s="635" t="s">
        <v>176</v>
      </c>
      <c r="C91" s="636">
        <f>'09_educ_u'!K106</f>
        <v>6.4472079861210188E-2</v>
      </c>
      <c r="D91" s="638">
        <v>2017</v>
      </c>
      <c r="E91" s="638" t="s">
        <v>99</v>
      </c>
      <c r="F91" s="661" t="s">
        <v>2</v>
      </c>
      <c r="G91" s="640" t="s">
        <v>1789</v>
      </c>
      <c r="H91" s="651" t="s">
        <v>1790</v>
      </c>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row>
    <row r="92" spans="1:83" s="641" customFormat="1">
      <c r="A92" s="634"/>
      <c r="B92" s="635" t="s">
        <v>293</v>
      </c>
      <c r="C92" s="636">
        <f>'09_educ_u'!K158</f>
        <v>0.16394953041479102</v>
      </c>
      <c r="D92" s="638">
        <v>2017</v>
      </c>
      <c r="E92" s="638" t="s">
        <v>99</v>
      </c>
      <c r="F92" s="661" t="s">
        <v>2</v>
      </c>
      <c r="G92" s="640" t="s">
        <v>1789</v>
      </c>
      <c r="H92" s="651" t="s">
        <v>1790</v>
      </c>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row>
    <row r="93" spans="1:83" s="641" customFormat="1">
      <c r="A93" s="634"/>
      <c r="B93" s="635" t="s">
        <v>1204</v>
      </c>
      <c r="C93" s="636">
        <f>'09_job_celk'!U276</f>
        <v>-1.5509885398506595</v>
      </c>
      <c r="D93" s="638">
        <v>2017</v>
      </c>
      <c r="E93" s="661" t="s">
        <v>5</v>
      </c>
      <c r="F93" s="661" t="s">
        <v>5</v>
      </c>
      <c r="G93" s="640" t="s">
        <v>509</v>
      </c>
      <c r="H93" s="734" t="s">
        <v>508</v>
      </c>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row>
    <row r="94" spans="1:83" s="641" customFormat="1" ht="15" customHeight="1">
      <c r="A94" s="634"/>
      <c r="B94" s="635" t="s">
        <v>214</v>
      </c>
      <c r="C94" s="636">
        <f>'09_youth_u'!T48</f>
        <v>0.31962669783029479</v>
      </c>
      <c r="D94" s="638">
        <v>2017</v>
      </c>
      <c r="E94" s="638" t="s">
        <v>5</v>
      </c>
      <c r="F94" s="661" t="s">
        <v>5</v>
      </c>
      <c r="G94" s="640" t="s">
        <v>514</v>
      </c>
      <c r="H94" s="651" t="s">
        <v>513</v>
      </c>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row>
    <row r="95" spans="1:83" s="641" customFormat="1" ht="15" customHeight="1">
      <c r="A95" s="634"/>
      <c r="B95" s="635" t="s">
        <v>301</v>
      </c>
      <c r="C95" s="636">
        <f>'09_old_u'!T48</f>
        <v>0.17204449036780137</v>
      </c>
      <c r="D95" s="638">
        <v>2017</v>
      </c>
      <c r="E95" s="638" t="s">
        <v>5</v>
      </c>
      <c r="F95" s="661" t="s">
        <v>5</v>
      </c>
      <c r="G95" s="640" t="s">
        <v>514</v>
      </c>
      <c r="H95" s="651" t="s">
        <v>513</v>
      </c>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row>
    <row r="96" spans="1:83" s="641" customFormat="1">
      <c r="A96" s="634"/>
      <c r="B96" s="635" t="s">
        <v>318</v>
      </c>
      <c r="C96" s="636">
        <f>'09_women_e'!T48</f>
        <v>-1.1051435587197454E-2</v>
      </c>
      <c r="D96" s="638">
        <v>2017</v>
      </c>
      <c r="E96" s="638" t="s">
        <v>5</v>
      </c>
      <c r="F96" s="661" t="s">
        <v>5</v>
      </c>
      <c r="G96" s="640" t="s">
        <v>514</v>
      </c>
      <c r="H96" s="651" t="s">
        <v>513</v>
      </c>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row>
    <row r="97" spans="1:10">
      <c r="A97" s="634"/>
      <c r="B97" s="635" t="s">
        <v>625</v>
      </c>
      <c r="C97" s="636">
        <f>'09_maternal_e'!D44</f>
        <v>-1.9908098124357467</v>
      </c>
      <c r="D97" s="638">
        <v>2014</v>
      </c>
      <c r="E97" s="638" t="s">
        <v>5</v>
      </c>
      <c r="F97" s="661" t="s">
        <v>5</v>
      </c>
      <c r="G97" s="640" t="s">
        <v>627</v>
      </c>
      <c r="H97" s="651" t="s">
        <v>612</v>
      </c>
      <c r="I97" s="641"/>
    </row>
    <row r="98" spans="1:10">
      <c r="A98" s="634"/>
      <c r="B98" s="635" t="s">
        <v>626</v>
      </c>
      <c r="C98" s="636">
        <f>'09_particip_0-2y'!B43</f>
        <v>-1.539468914</v>
      </c>
      <c r="D98" s="638">
        <v>2016</v>
      </c>
      <c r="E98" s="638" t="s">
        <v>5</v>
      </c>
      <c r="F98" s="661" t="s">
        <v>5</v>
      </c>
      <c r="G98" s="640" t="s">
        <v>1040</v>
      </c>
      <c r="H98" s="651" t="s">
        <v>612</v>
      </c>
      <c r="I98" s="641"/>
    </row>
    <row r="99" spans="1:10">
      <c r="A99" s="83"/>
      <c r="B99" s="125"/>
      <c r="I99" s="20"/>
    </row>
    <row r="100" spans="1:10" ht="15.75" customHeight="1">
      <c r="A100" s="81">
        <v>10</v>
      </c>
      <c r="B100" s="254" t="s">
        <v>6</v>
      </c>
      <c r="C100" s="255">
        <f>AVERAGE(C101:C103)</f>
        <v>-1.0277137168517334</v>
      </c>
      <c r="D100" s="276"/>
      <c r="E100" s="276" t="s">
        <v>5</v>
      </c>
      <c r="F100" s="276"/>
      <c r="G100" s="275"/>
      <c r="H100" s="658"/>
      <c r="I100" s="277"/>
    </row>
    <row r="101" spans="1:10" ht="15.75" customHeight="1">
      <c r="A101" s="81"/>
      <c r="B101" s="964" t="s">
        <v>1123</v>
      </c>
      <c r="C101" s="256">
        <f>'10_life_exp'!W43</f>
        <v>-1.0565043070226396</v>
      </c>
      <c r="D101" s="278">
        <v>2016</v>
      </c>
      <c r="E101" s="278" t="s">
        <v>99</v>
      </c>
      <c r="F101" s="278" t="s">
        <v>2</v>
      </c>
      <c r="G101" s="272" t="s">
        <v>1119</v>
      </c>
      <c r="H101" s="973" t="s">
        <v>1124</v>
      </c>
      <c r="I101" s="279"/>
    </row>
    <row r="102" spans="1:10" ht="15.75" customHeight="1">
      <c r="A102" s="81"/>
      <c r="B102" s="964" t="s">
        <v>1122</v>
      </c>
      <c r="C102" s="957">
        <f>'10_life_exp'!K43</f>
        <v>-0.90852456059850739</v>
      </c>
      <c r="D102" s="278">
        <v>2016</v>
      </c>
      <c r="E102" s="278" t="s">
        <v>99</v>
      </c>
      <c r="F102" s="278" t="s">
        <v>2</v>
      </c>
      <c r="G102" s="272" t="s">
        <v>1119</v>
      </c>
      <c r="H102" s="973" t="s">
        <v>1124</v>
      </c>
      <c r="I102" s="279"/>
    </row>
    <row r="103" spans="1:10">
      <c r="A103" s="81"/>
      <c r="B103" s="964" t="s">
        <v>1863</v>
      </c>
      <c r="C103" s="256">
        <f>'10_avoidable_deaths'!B42</f>
        <v>-1.1181122829340531</v>
      </c>
      <c r="D103" s="278">
        <v>2015</v>
      </c>
      <c r="E103" s="278" t="s">
        <v>99</v>
      </c>
      <c r="F103" s="278" t="s">
        <v>2</v>
      </c>
      <c r="G103" s="272" t="s">
        <v>548</v>
      </c>
      <c r="H103" s="973" t="s">
        <v>547</v>
      </c>
      <c r="I103" s="279"/>
    </row>
    <row r="104" spans="1:10" ht="15.75" customHeight="1">
      <c r="A104" s="634"/>
      <c r="B104" s="635" t="s">
        <v>1125</v>
      </c>
      <c r="C104" s="636">
        <f>'10_health'!C53</f>
        <v>-0.16229226338186489</v>
      </c>
      <c r="D104" s="638">
        <v>2015</v>
      </c>
      <c r="E104" s="638" t="s">
        <v>99</v>
      </c>
      <c r="F104" s="638" t="s">
        <v>1839</v>
      </c>
      <c r="G104" s="640" t="s">
        <v>1819</v>
      </c>
      <c r="H104" s="640" t="s">
        <v>1840</v>
      </c>
      <c r="I104" s="1199"/>
      <c r="J104" s="1271"/>
    </row>
    <row r="105" spans="1:10">
      <c r="A105" s="634"/>
      <c r="B105" s="635" t="s">
        <v>150</v>
      </c>
      <c r="C105" s="649">
        <f>'10_health_determ'!U47</f>
        <v>-0.74036142989130749</v>
      </c>
      <c r="D105" s="638">
        <v>2017</v>
      </c>
      <c r="E105" s="638" t="s">
        <v>5</v>
      </c>
      <c r="F105" s="661" t="s">
        <v>5</v>
      </c>
      <c r="G105" s="640" t="s">
        <v>517</v>
      </c>
      <c r="H105" s="975" t="s">
        <v>1117</v>
      </c>
      <c r="I105" s="641"/>
    </row>
    <row r="106" spans="1:10">
      <c r="A106" s="634"/>
      <c r="B106" s="635" t="s">
        <v>224</v>
      </c>
      <c r="C106" s="649">
        <f>'10_health_determ'!U101</f>
        <v>-1.1523328708236755</v>
      </c>
      <c r="D106" s="638">
        <v>2017</v>
      </c>
      <c r="E106" s="638" t="s">
        <v>5</v>
      </c>
      <c r="F106" s="661" t="s">
        <v>5</v>
      </c>
      <c r="G106" s="640" t="s">
        <v>517</v>
      </c>
      <c r="H106" s="974" t="s">
        <v>516</v>
      </c>
      <c r="I106" s="641"/>
    </row>
    <row r="107" spans="1:10">
      <c r="A107" s="634"/>
      <c r="B107" s="635" t="s">
        <v>149</v>
      </c>
      <c r="C107" s="636">
        <f>'10_health_determ'!V151</f>
        <v>-0.45572193376516329</v>
      </c>
      <c r="D107" s="638">
        <v>2016</v>
      </c>
      <c r="E107" s="638" t="s">
        <v>5</v>
      </c>
      <c r="F107" s="661" t="s">
        <v>5</v>
      </c>
      <c r="G107" s="640" t="s">
        <v>518</v>
      </c>
      <c r="H107" s="651" t="s">
        <v>519</v>
      </c>
      <c r="I107" s="641"/>
    </row>
    <row r="108" spans="1:10">
      <c r="A108" s="634"/>
      <c r="B108" s="635" t="s">
        <v>1226</v>
      </c>
      <c r="C108" s="636">
        <f>'10_health_determ'!T201</f>
        <v>-0.75795126877949548</v>
      </c>
      <c r="D108" s="638">
        <v>2014</v>
      </c>
      <c r="E108" s="638" t="s">
        <v>5</v>
      </c>
      <c r="F108" s="661" t="s">
        <v>5</v>
      </c>
      <c r="G108" s="640" t="s">
        <v>518</v>
      </c>
      <c r="H108" s="651" t="s">
        <v>519</v>
      </c>
      <c r="I108" s="641"/>
    </row>
    <row r="109" spans="1:10" ht="15.75" customHeight="1">
      <c r="A109" s="634"/>
      <c r="B109" s="635" t="s">
        <v>725</v>
      </c>
      <c r="C109" s="649">
        <f>'10_health_eff'!N42</f>
        <v>-1.3814690368497387</v>
      </c>
      <c r="D109" s="638">
        <v>2016</v>
      </c>
      <c r="E109" s="638" t="s">
        <v>5</v>
      </c>
      <c r="F109" s="722" t="s">
        <v>724</v>
      </c>
      <c r="G109" s="640"/>
      <c r="H109" s="651"/>
      <c r="I109" s="641"/>
    </row>
    <row r="110" spans="1:10">
      <c r="A110" s="634"/>
      <c r="B110" s="635" t="s">
        <v>611</v>
      </c>
      <c r="C110" s="636">
        <f>'10_avoidable_deaths'!C42</f>
        <v>-1.3177210421048215</v>
      </c>
      <c r="D110" s="638">
        <v>2015</v>
      </c>
      <c r="E110" s="638" t="s">
        <v>99</v>
      </c>
      <c r="F110" s="638" t="s">
        <v>2</v>
      </c>
      <c r="G110" s="640" t="s">
        <v>548</v>
      </c>
      <c r="H110" s="651" t="s">
        <v>547</v>
      </c>
      <c r="I110" s="641"/>
    </row>
    <row r="111" spans="1:10">
      <c r="A111" s="83"/>
      <c r="B111" s="126"/>
      <c r="I111" s="20"/>
    </row>
    <row r="112" spans="1:10" ht="15.75" customHeight="1">
      <c r="A112" s="81">
        <v>11</v>
      </c>
      <c r="B112" s="254" t="s">
        <v>7</v>
      </c>
      <c r="C112" s="255">
        <f>AVERAGE(C113:C114)</f>
        <v>-0.39428275734240953</v>
      </c>
      <c r="D112" s="276"/>
      <c r="E112" s="276"/>
      <c r="F112" s="276"/>
      <c r="G112" s="275"/>
      <c r="H112" s="658"/>
      <c r="I112" s="277"/>
    </row>
    <row r="113" spans="1:83" ht="15.75" customHeight="1">
      <c r="A113" s="83"/>
      <c r="B113" s="964" t="s">
        <v>1228</v>
      </c>
      <c r="C113" s="256">
        <f>'11_safety'!B40</f>
        <v>-1.1559211926246451</v>
      </c>
      <c r="D113" s="278" t="s">
        <v>1163</v>
      </c>
      <c r="E113" s="279" t="s">
        <v>542</v>
      </c>
      <c r="F113" s="278" t="s">
        <v>5</v>
      </c>
      <c r="G113" s="272" t="s">
        <v>1162</v>
      </c>
      <c r="H113" s="973" t="s">
        <v>521</v>
      </c>
      <c r="I113" s="279"/>
      <c r="K113" s="85"/>
    </row>
    <row r="114" spans="1:83" ht="15.75" customHeight="1">
      <c r="A114" s="83"/>
      <c r="B114" s="964" t="s">
        <v>1230</v>
      </c>
      <c r="C114" s="256">
        <f>'11_safety'!C40</f>
        <v>0.36735567793982604</v>
      </c>
      <c r="D114" s="278">
        <v>2014</v>
      </c>
      <c r="E114" s="279" t="s">
        <v>542</v>
      </c>
      <c r="F114" s="278" t="s">
        <v>5</v>
      </c>
      <c r="G114" s="272" t="s">
        <v>1162</v>
      </c>
      <c r="H114" s="973" t="s">
        <v>521</v>
      </c>
      <c r="I114" s="279"/>
      <c r="K114" s="85"/>
    </row>
    <row r="115" spans="1:83">
      <c r="A115" s="634"/>
      <c r="B115" s="635" t="s">
        <v>1284</v>
      </c>
      <c r="C115" s="636">
        <f>'11_road_fatalities'!AD35</f>
        <v>0.2181152659352075</v>
      </c>
      <c r="D115" s="638">
        <v>2017</v>
      </c>
      <c r="E115" s="638" t="s">
        <v>99</v>
      </c>
      <c r="F115" s="638" t="s">
        <v>640</v>
      </c>
      <c r="G115" s="671" t="s">
        <v>1098</v>
      </c>
      <c r="H115" s="734" t="s">
        <v>641</v>
      </c>
      <c r="I115" s="641" t="s">
        <v>493</v>
      </c>
    </row>
    <row r="116" spans="1:83" s="641" customFormat="1">
      <c r="A116" s="634"/>
      <c r="B116" s="635" t="s">
        <v>1850</v>
      </c>
      <c r="C116" s="636">
        <f>'11_burglary'!J48</f>
        <v>1.1244270053804801</v>
      </c>
      <c r="D116" s="638">
        <v>2016</v>
      </c>
      <c r="E116" s="638" t="s">
        <v>99</v>
      </c>
      <c r="F116" s="638" t="s">
        <v>2</v>
      </c>
      <c r="G116" s="640" t="s">
        <v>1853</v>
      </c>
      <c r="H116" s="635" t="s">
        <v>1854</v>
      </c>
      <c r="I116" s="63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row>
    <row r="117" spans="1:83" s="641" customFormat="1">
      <c r="A117" s="634"/>
      <c r="B117" s="635" t="s">
        <v>1851</v>
      </c>
      <c r="C117" s="636">
        <f>'11_car_theft'!J48</f>
        <v>0.84992078664176707</v>
      </c>
      <c r="D117" s="638">
        <v>2016</v>
      </c>
      <c r="E117" s="638" t="s">
        <v>99</v>
      </c>
      <c r="F117" s="638" t="s">
        <v>2</v>
      </c>
      <c r="G117" s="640" t="s">
        <v>1853</v>
      </c>
      <c r="H117" s="635" t="s">
        <v>1854</v>
      </c>
      <c r="I117" s="63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row>
    <row r="118" spans="1:83" s="641" customFormat="1">
      <c r="A118" s="634"/>
      <c r="B118" s="635" t="s">
        <v>1852</v>
      </c>
      <c r="C118" s="636">
        <f>'11_drugs'!J48</f>
        <v>0.79750916034567176</v>
      </c>
      <c r="D118" s="638">
        <v>2016</v>
      </c>
      <c r="E118" s="638" t="s">
        <v>99</v>
      </c>
      <c r="F118" s="638" t="s">
        <v>2</v>
      </c>
      <c r="G118" s="640" t="s">
        <v>1853</v>
      </c>
      <c r="H118" s="635" t="s">
        <v>1854</v>
      </c>
      <c r="I118" s="652"/>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row>
    <row r="119" spans="1:83">
      <c r="D119" s="167"/>
    </row>
    <row r="120" spans="1:83">
      <c r="D120" s="167"/>
    </row>
    <row r="121" spans="1:83">
      <c r="D121" s="167"/>
    </row>
    <row r="122" spans="1:83">
      <c r="D122" s="167"/>
    </row>
    <row r="123" spans="1:83">
      <c r="D123" s="167"/>
    </row>
    <row r="124" spans="1:83">
      <c r="D124" s="167"/>
    </row>
    <row r="125" spans="1:83">
      <c r="D125" s="167"/>
    </row>
    <row r="126" spans="1:83">
      <c r="D126" s="167"/>
    </row>
    <row r="127" spans="1:83">
      <c r="D127" s="167"/>
    </row>
    <row r="128" spans="1:83">
      <c r="D128" s="167"/>
    </row>
    <row r="129" spans="4:4">
      <c r="D129" s="167"/>
    </row>
    <row r="130" spans="4:4">
      <c r="D130" s="167"/>
    </row>
    <row r="131" spans="4:4">
      <c r="D131" s="167"/>
    </row>
    <row r="132" spans="4:4">
      <c r="D132" s="167"/>
    </row>
    <row r="133" spans="4:4">
      <c r="D133" s="167"/>
    </row>
    <row r="134" spans="4:4">
      <c r="D134" s="167"/>
    </row>
    <row r="135" spans="4:4">
      <c r="D135" s="167"/>
    </row>
    <row r="136" spans="4:4">
      <c r="D136" s="167"/>
    </row>
    <row r="137" spans="4:4">
      <c r="D137" s="167"/>
    </row>
    <row r="138" spans="4:4">
      <c r="D138" s="167"/>
    </row>
    <row r="139" spans="4:4">
      <c r="D139" s="167"/>
    </row>
    <row r="140" spans="4:4">
      <c r="D140" s="167"/>
    </row>
    <row r="141" spans="4:4">
      <c r="D141" s="167"/>
    </row>
    <row r="142" spans="4:4">
      <c r="D142" s="167"/>
    </row>
    <row r="143" spans="4:4">
      <c r="D143" s="167"/>
    </row>
    <row r="144" spans="4:4">
      <c r="D144" s="167"/>
    </row>
    <row r="145" spans="4:4">
      <c r="D145" s="167"/>
    </row>
    <row r="146" spans="4:4">
      <c r="D146" s="167"/>
    </row>
    <row r="147" spans="4:4">
      <c r="D147" s="167"/>
    </row>
    <row r="148" spans="4:4">
      <c r="D148" s="167"/>
    </row>
    <row r="149" spans="4:4">
      <c r="D149" s="167"/>
    </row>
    <row r="150" spans="4:4">
      <c r="D150" s="167"/>
    </row>
    <row r="151" spans="4:4">
      <c r="D151" s="167"/>
    </row>
    <row r="152" spans="4:4">
      <c r="D152" s="167"/>
    </row>
    <row r="153" spans="4:4">
      <c r="D153" s="167"/>
    </row>
    <row r="154" spans="4:4">
      <c r="D154" s="167"/>
    </row>
    <row r="155" spans="4:4">
      <c r="D155" s="167"/>
    </row>
    <row r="156" spans="4:4">
      <c r="D156" s="167"/>
    </row>
    <row r="157" spans="4:4">
      <c r="D157" s="167"/>
    </row>
    <row r="158" spans="4:4">
      <c r="D158" s="167"/>
    </row>
    <row r="159" spans="4:4">
      <c r="D159" s="167"/>
    </row>
    <row r="160" spans="4:4">
      <c r="D160" s="167"/>
    </row>
    <row r="161" spans="4:4">
      <c r="D161" s="167"/>
    </row>
    <row r="162" spans="4:4">
      <c r="D162" s="167"/>
    </row>
    <row r="163" spans="4:4">
      <c r="D163" s="167"/>
    </row>
    <row r="164" spans="4:4">
      <c r="D164" s="167"/>
    </row>
    <row r="165" spans="4:4">
      <c r="D165" s="167"/>
    </row>
    <row r="166" spans="4:4">
      <c r="D166" s="167"/>
    </row>
    <row r="167" spans="4:4">
      <c r="D167" s="167"/>
    </row>
    <row r="168" spans="4:4">
      <c r="D168" s="167"/>
    </row>
    <row r="169" spans="4:4">
      <c r="D169" s="167"/>
    </row>
    <row r="170" spans="4:4">
      <c r="D170" s="167"/>
    </row>
    <row r="171" spans="4:4">
      <c r="D171" s="167"/>
    </row>
    <row r="172" spans="4:4">
      <c r="D172" s="167"/>
    </row>
    <row r="173" spans="4:4">
      <c r="D173" s="167"/>
    </row>
    <row r="174" spans="4:4">
      <c r="D174" s="167"/>
    </row>
    <row r="175" spans="4:4">
      <c r="D175" s="167"/>
    </row>
    <row r="176" spans="4:4">
      <c r="D176" s="167"/>
    </row>
    <row r="177" spans="4:4">
      <c r="D177" s="167"/>
    </row>
    <row r="178" spans="4:4">
      <c r="D178" s="167"/>
    </row>
    <row r="179" spans="4:4">
      <c r="D179" s="167"/>
    </row>
    <row r="180" spans="4:4">
      <c r="D180" s="167"/>
    </row>
    <row r="181" spans="4:4">
      <c r="D181" s="167"/>
    </row>
    <row r="182" spans="4:4">
      <c r="D182" s="167"/>
    </row>
    <row r="183" spans="4:4">
      <c r="D183" s="167"/>
    </row>
    <row r="184" spans="4:4">
      <c r="D184" s="167"/>
    </row>
    <row r="185" spans="4:4">
      <c r="D185" s="167"/>
    </row>
    <row r="186" spans="4:4">
      <c r="D186" s="167"/>
    </row>
    <row r="187" spans="4:4">
      <c r="D187" s="167"/>
    </row>
    <row r="188" spans="4:4">
      <c r="D188" s="167"/>
    </row>
    <row r="189" spans="4:4">
      <c r="D189" s="167"/>
    </row>
    <row r="190" spans="4:4">
      <c r="D190" s="167"/>
    </row>
    <row r="191" spans="4:4">
      <c r="D191" s="167"/>
    </row>
    <row r="192" spans="4:4">
      <c r="D192" s="167"/>
    </row>
    <row r="193" spans="4:4">
      <c r="D193" s="167"/>
    </row>
    <row r="194" spans="4:4">
      <c r="D194" s="167"/>
    </row>
    <row r="195" spans="4:4">
      <c r="D195" s="167"/>
    </row>
    <row r="196" spans="4:4">
      <c r="D196" s="167"/>
    </row>
    <row r="197" spans="4:4">
      <c r="D197" s="167"/>
    </row>
    <row r="198" spans="4:4">
      <c r="D198" s="167"/>
    </row>
    <row r="199" spans="4:4">
      <c r="D199" s="167"/>
    </row>
    <row r="200" spans="4:4">
      <c r="D200" s="167"/>
    </row>
    <row r="201" spans="4:4">
      <c r="D201" s="167"/>
    </row>
    <row r="202" spans="4:4">
      <c r="D202" s="167"/>
    </row>
    <row r="203" spans="4:4">
      <c r="D203" s="167"/>
    </row>
    <row r="204" spans="4:4">
      <c r="D204" s="167"/>
    </row>
    <row r="205" spans="4:4">
      <c r="D205" s="167"/>
    </row>
    <row r="206" spans="4:4">
      <c r="D206" s="167"/>
    </row>
    <row r="207" spans="4:4">
      <c r="D207" s="167"/>
    </row>
    <row r="208" spans="4:4">
      <c r="D208" s="167"/>
    </row>
    <row r="209" spans="4:4">
      <c r="D209" s="167"/>
    </row>
    <row r="210" spans="4:4">
      <c r="D210" s="167"/>
    </row>
    <row r="211" spans="4:4">
      <c r="D211" s="167"/>
    </row>
    <row r="212" spans="4:4">
      <c r="D212" s="167"/>
    </row>
    <row r="213" spans="4:4">
      <c r="D213" s="167"/>
    </row>
    <row r="214" spans="4:4">
      <c r="D214" s="167"/>
    </row>
    <row r="215" spans="4:4">
      <c r="D215" s="167"/>
    </row>
    <row r="216" spans="4:4">
      <c r="D216" s="167"/>
    </row>
    <row r="217" spans="4:4">
      <c r="D217" s="167"/>
    </row>
    <row r="218" spans="4:4">
      <c r="D218" s="167"/>
    </row>
    <row r="219" spans="4:4">
      <c r="D219" s="167"/>
    </row>
    <row r="220" spans="4:4">
      <c r="D220" s="167"/>
    </row>
    <row r="221" spans="4:4">
      <c r="D221" s="167"/>
    </row>
    <row r="222" spans="4:4">
      <c r="D222" s="167"/>
    </row>
    <row r="223" spans="4:4">
      <c r="D223" s="167"/>
    </row>
    <row r="224" spans="4:4">
      <c r="D224" s="167"/>
    </row>
    <row r="225" spans="4:4">
      <c r="D225" s="167"/>
    </row>
    <row r="226" spans="4:4">
      <c r="D226" s="167"/>
    </row>
    <row r="227" spans="4:4">
      <c r="D227" s="167"/>
    </row>
    <row r="228" spans="4:4">
      <c r="D228" s="167"/>
    </row>
    <row r="229" spans="4:4">
      <c r="D229" s="167"/>
    </row>
    <row r="230" spans="4:4">
      <c r="D230" s="167"/>
    </row>
    <row r="231" spans="4:4">
      <c r="D231" s="167"/>
    </row>
    <row r="232" spans="4:4">
      <c r="D232" s="167"/>
    </row>
    <row r="233" spans="4:4">
      <c r="D233" s="167"/>
    </row>
    <row r="234" spans="4:4">
      <c r="D234" s="167"/>
    </row>
    <row r="235" spans="4:4">
      <c r="D235" s="167"/>
    </row>
    <row r="236" spans="4:4">
      <c r="D236" s="167"/>
    </row>
    <row r="237" spans="4:4">
      <c r="D237" s="167"/>
    </row>
    <row r="238" spans="4:4">
      <c r="D238" s="167"/>
    </row>
    <row r="239" spans="4:4">
      <c r="D239" s="167"/>
    </row>
    <row r="240" spans="4:4">
      <c r="D240" s="167"/>
    </row>
    <row r="241" spans="4:4">
      <c r="D241" s="167"/>
    </row>
    <row r="242" spans="4:4">
      <c r="D242" s="167"/>
    </row>
    <row r="243" spans="4:4">
      <c r="D243" s="167"/>
    </row>
    <row r="244" spans="4:4">
      <c r="D244" s="167"/>
    </row>
    <row r="245" spans="4:4">
      <c r="D245" s="167"/>
    </row>
    <row r="246" spans="4:4">
      <c r="D246" s="167"/>
    </row>
    <row r="247" spans="4:4">
      <c r="D247" s="167"/>
    </row>
    <row r="248" spans="4:4">
      <c r="D248" s="167"/>
    </row>
    <row r="249" spans="4:4">
      <c r="D249" s="167"/>
    </row>
    <row r="250" spans="4:4">
      <c r="D250" s="167"/>
    </row>
    <row r="251" spans="4:4">
      <c r="D251" s="167"/>
    </row>
    <row r="252" spans="4:4">
      <c r="D252" s="167"/>
    </row>
    <row r="253" spans="4:4">
      <c r="D253" s="167"/>
    </row>
    <row r="254" spans="4:4">
      <c r="D254" s="167"/>
    </row>
    <row r="255" spans="4:4">
      <c r="D255" s="167"/>
    </row>
    <row r="256" spans="4:4">
      <c r="D256" s="167"/>
    </row>
    <row r="257" spans="4:4">
      <c r="D257" s="167"/>
    </row>
    <row r="258" spans="4:4">
      <c r="D258" s="167"/>
    </row>
    <row r="259" spans="4:4">
      <c r="D259" s="167"/>
    </row>
    <row r="260" spans="4:4">
      <c r="D260" s="167"/>
    </row>
    <row r="261" spans="4:4">
      <c r="D261" s="167"/>
    </row>
    <row r="262" spans="4:4">
      <c r="D262" s="167"/>
    </row>
    <row r="263" spans="4:4">
      <c r="D263" s="167"/>
    </row>
    <row r="264" spans="4:4">
      <c r="D264" s="167"/>
    </row>
    <row r="265" spans="4:4">
      <c r="D265" s="167"/>
    </row>
    <row r="266" spans="4:4">
      <c r="D266" s="167"/>
    </row>
    <row r="267" spans="4:4">
      <c r="D267" s="167"/>
    </row>
    <row r="268" spans="4:4">
      <c r="D268" s="167"/>
    </row>
    <row r="269" spans="4:4">
      <c r="D269" s="167"/>
    </row>
    <row r="270" spans="4:4">
      <c r="D270" s="167"/>
    </row>
    <row r="271" spans="4:4">
      <c r="D271" s="167"/>
    </row>
    <row r="272" spans="4:4">
      <c r="D272" s="167"/>
    </row>
    <row r="273" spans="4:4">
      <c r="D273" s="167"/>
    </row>
    <row r="274" spans="4:4">
      <c r="D274" s="167"/>
    </row>
    <row r="275" spans="4:4">
      <c r="D275" s="167"/>
    </row>
    <row r="276" spans="4:4">
      <c r="D276" s="167"/>
    </row>
    <row r="277" spans="4:4">
      <c r="D277" s="167"/>
    </row>
    <row r="278" spans="4:4">
      <c r="D278" s="167"/>
    </row>
    <row r="279" spans="4:4">
      <c r="D279" s="167"/>
    </row>
    <row r="280" spans="4:4">
      <c r="D280" s="167"/>
    </row>
    <row r="281" spans="4:4">
      <c r="D281" s="167"/>
    </row>
    <row r="282" spans="4:4">
      <c r="D282" s="167"/>
    </row>
    <row r="283" spans="4:4">
      <c r="D283" s="167"/>
    </row>
    <row r="284" spans="4:4">
      <c r="D284" s="167"/>
    </row>
    <row r="285" spans="4:4">
      <c r="D285" s="167"/>
    </row>
    <row r="286" spans="4:4">
      <c r="D286" s="167"/>
    </row>
    <row r="287" spans="4:4">
      <c r="D287" s="167"/>
    </row>
    <row r="288" spans="4:4">
      <c r="D288" s="167"/>
    </row>
    <row r="289" spans="4:4">
      <c r="D289" s="167"/>
    </row>
    <row r="290" spans="4:4">
      <c r="D290" s="167"/>
    </row>
    <row r="291" spans="4:4">
      <c r="D291" s="167"/>
    </row>
    <row r="292" spans="4:4">
      <c r="D292" s="167"/>
    </row>
    <row r="293" spans="4:4">
      <c r="D293" s="167"/>
    </row>
    <row r="294" spans="4:4">
      <c r="D294" s="167"/>
    </row>
    <row r="295" spans="4:4">
      <c r="D295" s="167"/>
    </row>
    <row r="296" spans="4:4">
      <c r="D296" s="167"/>
    </row>
    <row r="297" spans="4:4">
      <c r="D297" s="167"/>
    </row>
    <row r="298" spans="4:4">
      <c r="D298" s="167"/>
    </row>
    <row r="299" spans="4:4">
      <c r="D299" s="167"/>
    </row>
    <row r="300" spans="4:4">
      <c r="D300" s="167"/>
    </row>
    <row r="301" spans="4:4">
      <c r="D301" s="167"/>
    </row>
    <row r="302" spans="4:4">
      <c r="D302" s="167"/>
    </row>
    <row r="303" spans="4:4">
      <c r="D303" s="167"/>
    </row>
    <row r="304" spans="4:4">
      <c r="D304" s="167"/>
    </row>
    <row r="305" spans="4:4">
      <c r="D305" s="167"/>
    </row>
    <row r="306" spans="4:4">
      <c r="D306" s="167"/>
    </row>
    <row r="307" spans="4:4">
      <c r="D307" s="167"/>
    </row>
    <row r="308" spans="4:4">
      <c r="D308" s="167"/>
    </row>
    <row r="309" spans="4:4">
      <c r="D309" s="167"/>
    </row>
    <row r="310" spans="4:4">
      <c r="D310" s="167"/>
    </row>
    <row r="311" spans="4:4">
      <c r="D311" s="167"/>
    </row>
    <row r="312" spans="4:4">
      <c r="D312" s="167"/>
    </row>
    <row r="313" spans="4:4">
      <c r="D313" s="167"/>
    </row>
    <row r="314" spans="4:4">
      <c r="D314" s="167"/>
    </row>
    <row r="315" spans="4:4">
      <c r="D315" s="167"/>
    </row>
    <row r="316" spans="4:4">
      <c r="D316" s="167"/>
    </row>
    <row r="317" spans="4:4">
      <c r="D317" s="167"/>
    </row>
    <row r="318" spans="4:4">
      <c r="D318" s="167"/>
    </row>
    <row r="319" spans="4:4">
      <c r="D319" s="167"/>
    </row>
    <row r="320" spans="4:4">
      <c r="D320" s="167"/>
    </row>
    <row r="321" spans="4:4">
      <c r="D321" s="167"/>
    </row>
    <row r="322" spans="4:4">
      <c r="D322" s="167"/>
    </row>
    <row r="323" spans="4:4">
      <c r="D323" s="167"/>
    </row>
    <row r="324" spans="4:4">
      <c r="D324" s="167"/>
    </row>
    <row r="325" spans="4:4">
      <c r="D325" s="167"/>
    </row>
    <row r="326" spans="4:4">
      <c r="D326" s="167"/>
    </row>
    <row r="327" spans="4:4">
      <c r="D327" s="167"/>
    </row>
    <row r="328" spans="4:4">
      <c r="D328" s="167"/>
    </row>
    <row r="329" spans="4:4">
      <c r="D329" s="167"/>
    </row>
    <row r="330" spans="4:4">
      <c r="D330" s="167"/>
    </row>
    <row r="331" spans="4:4">
      <c r="D331" s="167"/>
    </row>
    <row r="332" spans="4:4">
      <c r="D332" s="167"/>
    </row>
    <row r="333" spans="4:4">
      <c r="D333" s="167"/>
    </row>
    <row r="334" spans="4:4">
      <c r="D334" s="167"/>
    </row>
    <row r="335" spans="4:4">
      <c r="D335" s="167"/>
    </row>
    <row r="336" spans="4:4">
      <c r="D336" s="167"/>
    </row>
    <row r="337" spans="4:4">
      <c r="D337" s="167"/>
    </row>
    <row r="338" spans="4:4">
      <c r="D338" s="167"/>
    </row>
    <row r="339" spans="4:4">
      <c r="D339" s="167"/>
    </row>
    <row r="340" spans="4:4">
      <c r="D340" s="167"/>
    </row>
    <row r="341" spans="4:4">
      <c r="D341" s="167"/>
    </row>
    <row r="342" spans="4:4">
      <c r="D342" s="167"/>
    </row>
    <row r="343" spans="4:4">
      <c r="D343" s="167"/>
    </row>
    <row r="344" spans="4:4">
      <c r="D344" s="167"/>
    </row>
    <row r="345" spans="4:4">
      <c r="D345" s="167"/>
    </row>
    <row r="346" spans="4:4">
      <c r="D346" s="167"/>
    </row>
    <row r="347" spans="4:4">
      <c r="D347" s="167"/>
    </row>
    <row r="348" spans="4:4">
      <c r="D348" s="167"/>
    </row>
    <row r="349" spans="4:4">
      <c r="D349" s="167"/>
    </row>
    <row r="350" spans="4:4">
      <c r="D350" s="167"/>
    </row>
    <row r="351" spans="4:4">
      <c r="D351" s="167"/>
    </row>
    <row r="352" spans="4:4">
      <c r="D352" s="167"/>
    </row>
    <row r="353" spans="4:4">
      <c r="D353" s="167"/>
    </row>
    <row r="354" spans="4:4">
      <c r="D354" s="167"/>
    </row>
    <row r="355" spans="4:4">
      <c r="D355" s="167"/>
    </row>
    <row r="356" spans="4:4">
      <c r="D356" s="167"/>
    </row>
    <row r="357" spans="4:4">
      <c r="D357" s="167"/>
    </row>
    <row r="358" spans="4:4">
      <c r="D358" s="167"/>
    </row>
    <row r="359" spans="4:4">
      <c r="D359" s="167"/>
    </row>
    <row r="360" spans="4:4">
      <c r="D360" s="167"/>
    </row>
    <row r="361" spans="4:4">
      <c r="D361" s="167"/>
    </row>
    <row r="362" spans="4:4">
      <c r="D362" s="167"/>
    </row>
    <row r="363" spans="4:4">
      <c r="D363" s="167"/>
    </row>
    <row r="364" spans="4:4">
      <c r="D364" s="167"/>
    </row>
    <row r="365" spans="4:4">
      <c r="D365" s="167"/>
    </row>
    <row r="366" spans="4:4">
      <c r="D366" s="167"/>
    </row>
    <row r="367" spans="4:4">
      <c r="D367" s="167"/>
    </row>
    <row r="368" spans="4:4">
      <c r="D368" s="167"/>
    </row>
    <row r="369" spans="4:4">
      <c r="D369" s="167"/>
    </row>
  </sheetData>
  <dataValidations disablePrompts="1" count="1">
    <dataValidation type="decimal" operator="lessThan" allowBlank="1" showInputMessage="1" showErrorMessage="1" sqref="C100:C101">
      <formula1>-1</formula1>
    </dataValidation>
  </dataValidations>
  <hyperlinks>
    <hyperlink ref="B16" location="'02_HTE'!A1" display="High Tech Exports"/>
    <hyperlink ref="B20" location="'03_citations'!A1" display="Citácie na výskumníka"/>
    <hyperlink ref="B25" location="'04_PISA'!A1" display="Kvalita vzdelávania (PISA)"/>
    <hyperlink ref="B17" location="'02_R&amp;D_exp'!A1" display="Súkromné výdavky na vedu a výskum / HDP"/>
    <hyperlink ref="B22" location="'03_researchers'!A1" display="Množstvo výskumníkov na hlavu"/>
    <hyperlink ref="B23" location="'02_R&amp;D_exp'!A1" display="Celkové výdavky na vedu a výskum / HDP"/>
    <hyperlink ref="B29" location="'04_exp_student'!A1" display="Výdavky na žiaka základného školstva"/>
    <hyperlink ref="B18" location="'02_tertiary'!A1" display="Miera obyvateľstva s univerzitným vzdelaním (25-64)"/>
    <hyperlink ref="B28" location="'04_teachers_wages'!A1" display="Platy učiteľov základných škôl (najvyššie možné)"/>
    <hyperlink ref="B21" location="'03_doctorands'!A1" display="Miera absolventov doktorandského štúdia"/>
    <hyperlink ref="B37" location="'05_S2'!A1" display="Penzie"/>
    <hyperlink ref="B39" location="'05_S2'!A1" display="Iné (školstvo a dávky v nezamestnanosti)"/>
    <hyperlink ref="B11" location="'13_DB'!A1" display="Cezhraničný obchod"/>
    <hyperlink ref="B9:B13" location="'13_DB'!A1" display="'13_DB'!A1"/>
    <hyperlink ref="B38" location="'05_S2'!A1" display="Zdravotná a dlhodobá starostlivosť"/>
    <hyperlink ref="B13" location="'05_S2'!A1" display="Riešenie insolventnosti"/>
    <hyperlink ref="I20" r:id="rId1"/>
    <hyperlink ref="H55" r:id="rId2"/>
    <hyperlink ref="B4:B13" location="'01_Doing_Business'!A1" display="Začatie podnikania"/>
    <hyperlink ref="B3" location="'01_Doing_Business'!A1" display="Podnikateľské prostredie (Doing Business)"/>
    <hyperlink ref="H97" r:id="rId3"/>
    <hyperlink ref="H98" r:id="rId4"/>
    <hyperlink ref="H30" r:id="rId5"/>
    <hyperlink ref="B31" location="'04_dropout'!A1" display="Osoby s predčasne ukončeným vzdelávaním a odbornou prípravou vo veku 18-24 rokov"/>
    <hyperlink ref="H56" r:id="rId6"/>
    <hyperlink ref="H51" r:id="rId7"/>
    <hyperlink ref="H52" r:id="rId8"/>
    <hyperlink ref="H54" r:id="rId9"/>
    <hyperlink ref="H50" r:id="rId10"/>
    <hyperlink ref="H57" r:id="rId11"/>
    <hyperlink ref="H16" r:id="rId12"/>
    <hyperlink ref="H17" r:id="rId13"/>
    <hyperlink ref="H20" r:id="rId14"/>
    <hyperlink ref="H21" r:id="rId15"/>
    <hyperlink ref="H58" r:id="rId16"/>
    <hyperlink ref="H59" r:id="rId17"/>
    <hyperlink ref="H60" r:id="rId18"/>
    <hyperlink ref="H61" r:id="rId19"/>
    <hyperlink ref="H115" r:id="rId20"/>
    <hyperlink ref="H26" r:id="rId21"/>
    <hyperlink ref="H31" r:id="rId22"/>
    <hyperlink ref="H47" r:id="rId23"/>
    <hyperlink ref="H53" r:id="rId24"/>
    <hyperlink ref="H75" r:id="rId25"/>
    <hyperlink ref="B14" location="'01_corruption'!A1" display="Vnímanie korupcie doing business"/>
    <hyperlink ref="B43" location="'06_gvt_exp'!A1" display="Celkové výdavky vlády (ako % HDP)"/>
    <hyperlink ref="B44" location="'06_regional_dispar'!A1" display="Regionálne príjmové rozdiely"/>
    <hyperlink ref="B46" location="'06_poverty'!A1" display="Miera chudoby (40% mediánového príjmu) "/>
    <hyperlink ref="B47" location="'06_pensions'!A1" display="Adekvátnosť penzií"/>
    <hyperlink ref="B45" location="'06_income_distr'!A1" display="Príjmové nerovnosti P80/20 "/>
    <hyperlink ref="B94" location="'09_youth_u'!A1" display="Relatívna nezamestnanosť mladých (15-29) - podiel nezamestnaných mladých na všetkých nezamestnaných upravený o demografiu"/>
    <hyperlink ref="B95" location="'09_old_u'!A1" display="Relatívna nezamestnanosť starších (55-64) - podiel nezamestnaných starších na všetkých nezamestnaných upravený o demografiu"/>
    <hyperlink ref="H72" r:id="rId26"/>
    <hyperlink ref="H105" r:id="rId27"/>
    <hyperlink ref="B26" location="'04_PISA_ESCS'!A1" display="Vplyv socioekonomického zázemia na výsledky žiaka v PISA"/>
    <hyperlink ref="B27" location="'04_basic level'!A1" display="Podiel žiakov nedosahujúcich základnú úroveň v prírodných vedách (PISA)"/>
    <hyperlink ref="B30" location="'04_particip_3-5y'!A1" display="Zaškolenosť  3-5 ročných detí v predškolských alebo školských zariadeniach"/>
    <hyperlink ref="B35" location="'05_S2'!A1" display="Dlhodobá fiškálna udržateľnosť (S2)"/>
    <hyperlink ref="B36" location="'05_S2'!A1" display="Počiatočná rozpočtová pozícia"/>
    <hyperlink ref="B40" location="'05_VAT_gap'!A1" display="Daňová medzera na DPH (v %)"/>
    <hyperlink ref="B42" location="'06_gini'!A1" display="Príjmové nerovnosti (Gini)"/>
    <hyperlink ref="B50" location="'07_landfill'!A1" display="Miera recyklácie komunálneho odpadu"/>
    <hyperlink ref="B51" location="'07_PM25'!A1" display="Priemerné vystavenie obyvateľstva časticiam PM2,5"/>
    <hyperlink ref="B52" location="'07_wastewater'!A1" display="Kvalita vody (% spracovaných odpadových vôd)"/>
    <hyperlink ref="B53" location="'07_tree_cover_loss'!A1" display="Zmena lesného porastu"/>
    <hyperlink ref="B54" location="'07_GHG_GDP'!A1" display="Emisná náročnosť - celkové emisie skleníkových plynov v pomere k HDP"/>
    <hyperlink ref="B55" location="'07_energy_tax'!A1" display="Energetické dane (implicitné zdanenie energií)"/>
    <hyperlink ref="B56" location="'07_landfill'!A1" display="Miera skládkovania"/>
    <hyperlink ref="B57" location="'07_waste'!A1" display="Produkcia odpadov na obyvateľa"/>
    <hyperlink ref="B58" location="'07_forest_resources_intensity'!A1" display="Intenzita využívania lesných zdrojov "/>
    <hyperlink ref="B59" location="'07_energy_product'!A1" display="Energetická produktivita hospodárstva"/>
    <hyperlink ref="B60" location="'07_solid_fuel'!A1" display="Podiel tuhých palív na celkovej primárnej produkcii energie"/>
    <hyperlink ref="B61" location="'07_CO2_trend'!A1" display="Náročnosť energetickej spotreby na emisie CO2 "/>
    <hyperlink ref="B62" location="'07_PM25_EX'!A1" display="Miera prekročenia znečistenia PM2,5"/>
    <hyperlink ref="B72" location="'09_job_celk'!A1" display="Zamestnanosť"/>
    <hyperlink ref="B73" location="'09_job_celk'!A1" display="Dlhodobá nezamestnanosť"/>
    <hyperlink ref="B75" location="'09_EPL'!A1" display="Flexibilita zákonníka práce - individuálne a kolektívne prepúšťanie "/>
    <hyperlink ref="B76" location="'09_EPL'!A1" display="Flexibilita zákonníka práce - dočasné kontrakty"/>
    <hyperlink ref="B83:B88" location="'09_inactivity_traps'!A1" display="Pasca neaktivity - slobodný, bezdetný, 33% priemernej mzdy"/>
    <hyperlink ref="B89" location="'09_APTP'!A1" display="Aktívne politiky trhu práce na vzdelávanie (% z HDP)"/>
    <hyperlink ref="B90:B92" location="'09_educ_u'!A1" display="Miera nezamestnanosti ľudí so základným vzdelaním (ISCED 0-2)"/>
    <hyperlink ref="B93" location="'09_job_celk'!A1" display="Podiel dlhodobej nezamestnanosti na celkovej nezamestnanosti"/>
    <hyperlink ref="B96" location="'09_women_e'!A1" display="Relatívna zamestnanosť žien"/>
    <hyperlink ref="B97" location="'09_maternal_e'!A1" display="Miera zamestnanosti žien s deťmi 0-2 roky"/>
    <hyperlink ref="B98" location="'09_particip_0-2y'!A1" display="Zaškolenosť  0-2 ročných detí v predškolských zariadeniach"/>
    <hyperlink ref="B101:B102" location="'10_life_exp'!A1" display="Life expectancy at birth (females)"/>
    <hyperlink ref="B103" location="'10_avoidable_deaths'!A1" display="Odvrátiteľná úmrtnosť - liečiteľné úmrtia"/>
    <hyperlink ref="B104" location="'10_health'!A1" display="Subjektívne meraný zdravotný stav"/>
    <hyperlink ref="B105:B108" location="'10_health_determ'!A1" display="Výdavky na zdravotníctvo (% z HDP)"/>
    <hyperlink ref="B109" location="'10_health_eff'!A1" display="Efektivita zdravotníctva (rozdiel v predpovedanej dĺžke života od skutočnej podľa modelu IFP)"/>
    <hyperlink ref="B110" location="'10_avoidable_deaths'!A1" display="Odvrátiteľná úmrtnosť - predchádzateľné úmrtia"/>
    <hyperlink ref="B113:B114" location="'11_safety'!A1" display="Pocit bezpečia pri večernej prechádzke osamote"/>
    <hyperlink ref="B115" location="'11_road_fatalities'!A1" display="Smrteľné nehody na cestách na mil. obyv.   "/>
    <hyperlink ref="H14" r:id="rId28"/>
    <hyperlink ref="B74" location="'09_reg_u'!A1" display="Regionálne rozdiely v nezamestnanosti"/>
    <hyperlink ref="B66:B68" location="'08_GDP'!A1" display="HDP dekompozícia: demografia (miera participácie)"/>
    <hyperlink ref="B65" location="'08_GDP'!A1" display="Príjem a bohatstvo (HDP na hlavu PPS_EU28)"/>
    <hyperlink ref="B69" location="'08_AIC'!A1" display="Disponibilný príjem"/>
    <hyperlink ref="H104" r:id="rId29"/>
    <hyperlink ref="B116" location="'11_burglary'!A1" display="Vlámania na súkromný majetok"/>
    <hyperlink ref="B117" location="'11_car_theft'!A1" display="Krádeže áut"/>
    <hyperlink ref="B118" location="'11_drugs'!A1" display="Drogová kriminalita"/>
    <hyperlink ref="H116" r:id="rId30"/>
    <hyperlink ref="H117" r:id="rId31"/>
    <hyperlink ref="H118" r:id="rId32"/>
  </hyperlinks>
  <pageMargins left="0.7" right="0.7" top="0.75" bottom="0.75" header="0.3" footer="0.3"/>
  <pageSetup paperSize="9" orientation="portrait" horizontalDpi="300" r:id="rId3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zoomScaleNormal="100" workbookViewId="0">
      <selection activeCell="I31" sqref="I31"/>
    </sheetView>
  </sheetViews>
  <sheetFormatPr defaultRowHeight="16.5"/>
  <cols>
    <col min="1" max="1" width="32.140625" customWidth="1"/>
    <col min="2" max="2" width="32.140625" style="20" customWidth="1"/>
    <col min="3" max="3" width="7.28515625" customWidth="1"/>
    <col min="4" max="4" width="31.42578125" customWidth="1"/>
    <col min="5" max="5" width="11.140625" customWidth="1"/>
    <col min="6" max="6" width="24.7109375" customWidth="1"/>
    <col min="7" max="7" width="13.42578125" customWidth="1"/>
    <col min="8" max="8" width="11" customWidth="1"/>
    <col min="9" max="9" width="18.7109375" customWidth="1"/>
    <col min="10" max="10" width="6.28515625" customWidth="1"/>
    <col min="11" max="11" width="14.42578125" customWidth="1"/>
    <col min="17" max="17" width="14.28515625" bestFit="1" customWidth="1"/>
  </cols>
  <sheetData>
    <row r="1" spans="1:18">
      <c r="A1" t="s">
        <v>1254</v>
      </c>
      <c r="D1" s="5" t="s">
        <v>1252</v>
      </c>
    </row>
    <row r="2" spans="1:18">
      <c r="A2" t="s">
        <v>1253</v>
      </c>
    </row>
    <row r="4" spans="1:18">
      <c r="A4" s="94">
        <v>2017</v>
      </c>
      <c r="B4" s="94"/>
      <c r="C4" s="94" t="s">
        <v>4</v>
      </c>
      <c r="D4" s="94" t="s">
        <v>477</v>
      </c>
      <c r="E4" s="94" t="s">
        <v>9</v>
      </c>
      <c r="F4" s="94" t="s">
        <v>722</v>
      </c>
      <c r="G4" s="94" t="s">
        <v>10</v>
      </c>
      <c r="H4" s="94"/>
      <c r="I4" s="94" t="s">
        <v>721</v>
      </c>
      <c r="J4" s="94" t="s">
        <v>723</v>
      </c>
    </row>
    <row r="5" spans="1:18">
      <c r="A5" t="s">
        <v>15</v>
      </c>
      <c r="B5" s="20" t="s">
        <v>350</v>
      </c>
      <c r="C5" s="20">
        <v>4.3</v>
      </c>
      <c r="D5" s="20">
        <v>0.7</v>
      </c>
      <c r="E5" s="20">
        <v>1.8</v>
      </c>
      <c r="F5">
        <f>I5+J5</f>
        <v>1.6</v>
      </c>
      <c r="G5" s="20">
        <v>0.1</v>
      </c>
      <c r="I5" s="20">
        <v>0.3</v>
      </c>
      <c r="J5" s="20">
        <v>1.3</v>
      </c>
      <c r="L5" s="20"/>
      <c r="M5" s="20"/>
      <c r="R5" s="20"/>
    </row>
    <row r="6" spans="1:18">
      <c r="A6" t="s">
        <v>16</v>
      </c>
      <c r="B6" s="20" t="s">
        <v>358</v>
      </c>
      <c r="C6" s="20">
        <v>1.8</v>
      </c>
      <c r="D6" s="20">
        <v>-0.4</v>
      </c>
      <c r="E6" s="20">
        <v>1.4</v>
      </c>
      <c r="F6" s="20">
        <f t="shared" ref="F6:F31" si="0">I6+J6</f>
        <v>0.4</v>
      </c>
      <c r="G6" s="20">
        <v>0.5</v>
      </c>
      <c r="I6" s="20">
        <v>0.3</v>
      </c>
      <c r="J6" s="20">
        <v>0.1</v>
      </c>
      <c r="L6" s="20"/>
      <c r="M6" s="20"/>
      <c r="R6" s="20"/>
    </row>
    <row r="7" spans="1:18">
      <c r="A7" t="s">
        <v>17</v>
      </c>
      <c r="B7" s="20" t="s">
        <v>359</v>
      </c>
      <c r="C7" s="20">
        <v>4.0999999999999996</v>
      </c>
      <c r="D7" s="20">
        <v>-0.5</v>
      </c>
      <c r="E7" s="20">
        <v>2.2000000000000002</v>
      </c>
      <c r="F7" s="20">
        <f t="shared" si="0"/>
        <v>1.9000000000000001</v>
      </c>
      <c r="G7" s="20">
        <v>0.6</v>
      </c>
      <c r="I7" s="20">
        <v>0.8</v>
      </c>
      <c r="J7" s="20">
        <v>1.1000000000000001</v>
      </c>
      <c r="L7" s="20"/>
      <c r="M7" s="20"/>
      <c r="R7" s="20"/>
    </row>
    <row r="8" spans="1:18">
      <c r="A8" t="s">
        <v>18</v>
      </c>
      <c r="B8" s="20" t="s">
        <v>226</v>
      </c>
      <c r="C8" s="20">
        <v>-0.5</v>
      </c>
      <c r="D8" s="20">
        <v>-1.1000000000000001</v>
      </c>
      <c r="E8" s="20">
        <v>-1.2</v>
      </c>
      <c r="F8" s="20">
        <f t="shared" si="0"/>
        <v>2.2999999999999998</v>
      </c>
      <c r="G8" s="20">
        <v>-0.4</v>
      </c>
      <c r="I8" s="20">
        <v>0.7</v>
      </c>
      <c r="J8" s="20">
        <v>1.6</v>
      </c>
      <c r="L8" s="20"/>
      <c r="M8" s="20"/>
      <c r="R8" s="20"/>
    </row>
    <row r="9" spans="1:18">
      <c r="A9" t="s">
        <v>19</v>
      </c>
      <c r="B9" s="20" t="s">
        <v>351</v>
      </c>
      <c r="C9" s="20">
        <v>1.7</v>
      </c>
      <c r="D9" s="20">
        <v>-1.2</v>
      </c>
      <c r="E9" s="20">
        <v>1.4</v>
      </c>
      <c r="F9" s="20">
        <f t="shared" si="0"/>
        <v>0.9</v>
      </c>
      <c r="G9" s="20">
        <v>0.6</v>
      </c>
      <c r="I9" s="20">
        <v>0.5</v>
      </c>
      <c r="J9" s="20">
        <v>0.4</v>
      </c>
      <c r="L9" s="20"/>
      <c r="M9" s="20"/>
      <c r="R9" s="20"/>
    </row>
    <row r="10" spans="1:18">
      <c r="A10" t="s">
        <v>20</v>
      </c>
      <c r="B10" s="20" t="s">
        <v>355</v>
      </c>
      <c r="C10" s="20">
        <v>0.9</v>
      </c>
      <c r="D10" s="20">
        <v>1</v>
      </c>
      <c r="E10" s="20">
        <v>-1</v>
      </c>
      <c r="F10" s="20">
        <f t="shared" si="0"/>
        <v>0.6</v>
      </c>
      <c r="G10" s="20">
        <v>0.3</v>
      </c>
      <c r="I10" s="20">
        <v>0.3</v>
      </c>
      <c r="J10" s="20">
        <v>0.3</v>
      </c>
      <c r="L10" s="20"/>
      <c r="M10" s="20"/>
      <c r="R10" s="20"/>
    </row>
    <row r="11" spans="1:18">
      <c r="A11" t="s">
        <v>44</v>
      </c>
      <c r="B11" s="20" t="s">
        <v>353</v>
      </c>
      <c r="C11" s="20">
        <v>3.3</v>
      </c>
      <c r="D11" s="20">
        <v>-0.6</v>
      </c>
      <c r="E11" s="20">
        <v>1.5</v>
      </c>
      <c r="F11" s="20">
        <f t="shared" si="0"/>
        <v>2.4000000000000004</v>
      </c>
      <c r="G11" s="20">
        <v>0</v>
      </c>
      <c r="I11" s="20">
        <v>0.8</v>
      </c>
      <c r="J11" s="20">
        <v>1.6</v>
      </c>
      <c r="L11" s="20"/>
      <c r="M11" s="20"/>
      <c r="R11" s="20"/>
    </row>
    <row r="12" spans="1:18">
      <c r="A12" t="s">
        <v>21</v>
      </c>
      <c r="B12" s="20" t="s">
        <v>357</v>
      </c>
      <c r="C12" s="20">
        <v>2.2999999999999998</v>
      </c>
      <c r="D12" s="20">
        <v>2</v>
      </c>
      <c r="E12" s="20">
        <v>-0.8</v>
      </c>
      <c r="F12" s="20">
        <f t="shared" si="0"/>
        <v>1.5</v>
      </c>
      <c r="G12" s="20">
        <v>-0.3</v>
      </c>
      <c r="I12" s="20">
        <v>0.5</v>
      </c>
      <c r="J12" s="20">
        <v>1</v>
      </c>
      <c r="L12" s="20"/>
      <c r="M12" s="20"/>
      <c r="R12" s="20"/>
    </row>
    <row r="13" spans="1:18">
      <c r="A13" t="s">
        <v>22</v>
      </c>
      <c r="B13" s="20" t="s">
        <v>356</v>
      </c>
      <c r="C13" s="20">
        <v>-0.1</v>
      </c>
      <c r="D13" s="20">
        <v>1.4</v>
      </c>
      <c r="E13" s="20">
        <v>-2</v>
      </c>
      <c r="F13" s="20">
        <f t="shared" si="0"/>
        <v>0.8</v>
      </c>
      <c r="G13" s="20">
        <v>-0.4</v>
      </c>
      <c r="I13" s="20">
        <v>0.3</v>
      </c>
      <c r="J13" s="20">
        <v>0.5</v>
      </c>
      <c r="L13" s="20"/>
      <c r="M13" s="20"/>
      <c r="R13" s="20"/>
    </row>
    <row r="14" spans="1:18">
      <c r="A14" t="s">
        <v>63</v>
      </c>
      <c r="B14" s="20" t="s">
        <v>476</v>
      </c>
      <c r="C14" s="20">
        <v>-2.1</v>
      </c>
      <c r="D14" s="20">
        <v>0.2</v>
      </c>
      <c r="E14" s="20">
        <v>-2.6</v>
      </c>
      <c r="F14" s="20">
        <f t="shared" si="0"/>
        <v>0.60000000000000009</v>
      </c>
      <c r="G14" s="20">
        <v>-0.4</v>
      </c>
      <c r="I14" s="20">
        <v>0.4</v>
      </c>
      <c r="J14" s="20">
        <v>0.2</v>
      </c>
      <c r="L14" s="20"/>
      <c r="M14" s="20"/>
      <c r="R14" s="20"/>
    </row>
    <row r="15" spans="1:18">
      <c r="A15" t="s">
        <v>23</v>
      </c>
      <c r="B15" s="20" t="s">
        <v>363</v>
      </c>
      <c r="C15" s="20">
        <v>2.9</v>
      </c>
      <c r="D15" s="20">
        <v>1.8</v>
      </c>
      <c r="E15" s="20">
        <v>-0.1</v>
      </c>
      <c r="F15" s="20">
        <f t="shared" si="0"/>
        <v>1.6</v>
      </c>
      <c r="G15" s="20">
        <v>-0.4</v>
      </c>
      <c r="I15" s="20">
        <v>0.7</v>
      </c>
      <c r="J15" s="20">
        <v>0.9</v>
      </c>
      <c r="L15" s="20"/>
      <c r="M15" s="20"/>
      <c r="R15" s="20"/>
    </row>
    <row r="16" spans="1:18">
      <c r="A16" t="s">
        <v>24</v>
      </c>
      <c r="B16" s="20" t="s">
        <v>637</v>
      </c>
      <c r="C16" s="20">
        <v>-0.9</v>
      </c>
      <c r="D16" s="20">
        <v>-1.7</v>
      </c>
      <c r="E16" s="20">
        <v>1.7</v>
      </c>
      <c r="F16" s="20">
        <f t="shared" si="0"/>
        <v>0.4</v>
      </c>
      <c r="G16" s="20">
        <v>-1.3</v>
      </c>
      <c r="I16" s="20">
        <v>0.2</v>
      </c>
      <c r="J16" s="20">
        <v>0.2</v>
      </c>
      <c r="L16" s="20"/>
      <c r="M16" s="20"/>
      <c r="R16" s="20"/>
    </row>
    <row r="17" spans="1:18">
      <c r="A17" t="s">
        <v>25</v>
      </c>
      <c r="B17" s="20" t="s">
        <v>364</v>
      </c>
      <c r="C17" s="20">
        <v>0.7</v>
      </c>
      <c r="D17" s="20">
        <v>0.9</v>
      </c>
      <c r="E17" s="20">
        <v>-1.4</v>
      </c>
      <c r="F17" s="20">
        <f t="shared" si="0"/>
        <v>0.5</v>
      </c>
      <c r="G17" s="20">
        <v>0.7</v>
      </c>
      <c r="I17" s="20">
        <v>0.4</v>
      </c>
      <c r="J17" s="20">
        <v>0.1</v>
      </c>
      <c r="L17" s="20"/>
      <c r="M17" s="20"/>
      <c r="R17" s="20"/>
    </row>
    <row r="18" spans="1:18">
      <c r="A18" t="s">
        <v>26</v>
      </c>
      <c r="B18" s="20" t="s">
        <v>365</v>
      </c>
      <c r="C18" s="20">
        <v>0.5</v>
      </c>
      <c r="D18" s="20">
        <v>0.1</v>
      </c>
      <c r="E18" s="20">
        <v>-1.1000000000000001</v>
      </c>
      <c r="F18" s="20">
        <f t="shared" si="0"/>
        <v>1.1000000000000001</v>
      </c>
      <c r="G18" s="20">
        <v>0.4</v>
      </c>
      <c r="I18" s="20">
        <v>0.3</v>
      </c>
      <c r="J18" s="20">
        <v>0.8</v>
      </c>
      <c r="L18" s="20"/>
      <c r="M18" s="20"/>
      <c r="R18" s="20"/>
    </row>
    <row r="19" spans="1:18">
      <c r="A19" t="s">
        <v>27</v>
      </c>
      <c r="B19" s="20" t="s">
        <v>346</v>
      </c>
      <c r="C19" s="20">
        <v>8.1</v>
      </c>
      <c r="D19" s="20">
        <v>-0.6</v>
      </c>
      <c r="E19" s="20">
        <v>5.8</v>
      </c>
      <c r="F19" s="20">
        <f t="shared" si="0"/>
        <v>2.8</v>
      </c>
      <c r="G19" s="20">
        <v>0.2</v>
      </c>
      <c r="I19" s="20">
        <v>0.8</v>
      </c>
      <c r="J19" s="20">
        <v>2</v>
      </c>
      <c r="L19" s="20"/>
      <c r="M19" s="20"/>
      <c r="R19" s="20"/>
    </row>
    <row r="20" spans="1:18">
      <c r="A20" t="s">
        <v>28</v>
      </c>
      <c r="B20" s="20" t="s">
        <v>360</v>
      </c>
      <c r="C20" s="20">
        <v>4.0999999999999996</v>
      </c>
      <c r="D20" s="20">
        <v>1.5</v>
      </c>
      <c r="E20" s="20">
        <v>1.5</v>
      </c>
      <c r="F20" s="20">
        <f t="shared" si="0"/>
        <v>0.89999999999999991</v>
      </c>
      <c r="G20" s="20">
        <v>0.3</v>
      </c>
      <c r="I20" s="20">
        <v>0.6</v>
      </c>
      <c r="J20" s="20">
        <v>0.3</v>
      </c>
      <c r="L20" s="20"/>
      <c r="M20" s="20"/>
      <c r="R20" s="20"/>
    </row>
    <row r="21" spans="1:18">
      <c r="A21" t="s">
        <v>29</v>
      </c>
      <c r="B21" s="20" t="s">
        <v>362</v>
      </c>
      <c r="C21" s="20">
        <v>3.3</v>
      </c>
      <c r="D21" s="20">
        <v>-1.7</v>
      </c>
      <c r="E21" s="20">
        <v>1.9</v>
      </c>
      <c r="F21" s="20">
        <f t="shared" si="0"/>
        <v>2.8</v>
      </c>
      <c r="G21" s="20">
        <v>0.3</v>
      </c>
      <c r="I21" s="20">
        <v>1.8</v>
      </c>
      <c r="J21" s="20">
        <v>1</v>
      </c>
      <c r="L21" s="20"/>
      <c r="M21" s="20"/>
      <c r="R21" s="20"/>
    </row>
    <row r="22" spans="1:18">
      <c r="A22" t="s">
        <v>30</v>
      </c>
      <c r="B22" s="20" t="s">
        <v>345</v>
      </c>
      <c r="C22" s="20">
        <v>3</v>
      </c>
      <c r="D22" s="20">
        <v>0.2</v>
      </c>
      <c r="E22" s="20">
        <v>0.5</v>
      </c>
      <c r="F22" s="20">
        <f t="shared" si="0"/>
        <v>2.6</v>
      </c>
      <c r="G22" s="20">
        <v>-0.2</v>
      </c>
      <c r="I22" s="20">
        <v>0.6</v>
      </c>
      <c r="J22" s="20">
        <v>2</v>
      </c>
      <c r="L22" s="20"/>
      <c r="M22" s="20"/>
      <c r="R22" s="20"/>
    </row>
    <row r="23" spans="1:18">
      <c r="A23" t="s">
        <v>31</v>
      </c>
      <c r="B23" s="20" t="s">
        <v>354</v>
      </c>
      <c r="C23" s="20">
        <v>2.6</v>
      </c>
      <c r="D23" s="20">
        <v>-0.4</v>
      </c>
      <c r="E23" s="20">
        <v>0.6</v>
      </c>
      <c r="F23" s="20">
        <f t="shared" si="0"/>
        <v>2.4</v>
      </c>
      <c r="G23" s="20">
        <v>0.1</v>
      </c>
      <c r="I23" s="20">
        <v>1</v>
      </c>
      <c r="J23" s="20">
        <v>1.4</v>
      </c>
      <c r="L23" s="20"/>
      <c r="M23" s="20"/>
      <c r="R23" s="20"/>
    </row>
    <row r="24" spans="1:18">
      <c r="A24" t="s">
        <v>32</v>
      </c>
      <c r="B24" s="20" t="s">
        <v>361</v>
      </c>
      <c r="C24" s="20">
        <v>2.2000000000000002</v>
      </c>
      <c r="D24" s="20">
        <v>1.1000000000000001</v>
      </c>
      <c r="E24" s="20">
        <v>-0.4</v>
      </c>
      <c r="F24" s="20">
        <f t="shared" si="0"/>
        <v>1.1000000000000001</v>
      </c>
      <c r="G24" s="20">
        <v>0.4</v>
      </c>
      <c r="I24" s="20">
        <v>0.6</v>
      </c>
      <c r="J24" s="20">
        <v>0.5</v>
      </c>
      <c r="L24" s="20"/>
      <c r="M24" s="20"/>
      <c r="R24" s="20"/>
    </row>
    <row r="25" spans="1:18">
      <c r="A25" t="s">
        <v>50</v>
      </c>
      <c r="B25" s="20" t="s">
        <v>348</v>
      </c>
      <c r="C25" s="20">
        <v>0.7</v>
      </c>
      <c r="D25" s="20">
        <v>-0.1</v>
      </c>
      <c r="E25" s="20">
        <v>-0.7</v>
      </c>
      <c r="F25" s="20">
        <f t="shared" si="0"/>
        <v>2.1</v>
      </c>
      <c r="G25" s="20">
        <v>-0.6</v>
      </c>
      <c r="I25" s="20">
        <v>1.6</v>
      </c>
      <c r="J25" s="20">
        <v>0.5</v>
      </c>
      <c r="L25" s="20"/>
      <c r="M25" s="20"/>
      <c r="R25" s="20"/>
    </row>
    <row r="26" spans="1:18">
      <c r="A26" t="s">
        <v>33</v>
      </c>
      <c r="B26" s="20" t="s">
        <v>367</v>
      </c>
      <c r="C26" s="20">
        <v>5.9</v>
      </c>
      <c r="D26" s="20">
        <v>3.7</v>
      </c>
      <c r="E26" s="20">
        <v>1</v>
      </c>
      <c r="F26" s="20">
        <f t="shared" si="0"/>
        <v>0.89999999999999991</v>
      </c>
      <c r="G26" s="20">
        <v>0.3</v>
      </c>
      <c r="I26" s="20">
        <v>0.7</v>
      </c>
      <c r="J26" s="20">
        <v>0.2</v>
      </c>
      <c r="L26" s="20"/>
      <c r="M26" s="20"/>
      <c r="R26" s="20"/>
    </row>
    <row r="27" spans="1:18">
      <c r="A27" t="s">
        <v>34</v>
      </c>
      <c r="B27" s="20" t="s">
        <v>349</v>
      </c>
      <c r="C27" s="20">
        <v>5.5</v>
      </c>
      <c r="D27" s="20">
        <v>0.3</v>
      </c>
      <c r="E27" s="20">
        <v>3.3</v>
      </c>
      <c r="F27" s="20">
        <f t="shared" si="0"/>
        <v>1.5</v>
      </c>
      <c r="G27" s="20">
        <v>0.4</v>
      </c>
      <c r="I27" s="20">
        <v>0.8</v>
      </c>
      <c r="J27" s="20">
        <v>0.7</v>
      </c>
      <c r="L27" s="20"/>
      <c r="M27" s="20"/>
      <c r="R27" s="20"/>
    </row>
    <row r="28" spans="1:18">
      <c r="A28" s="277" t="s">
        <v>35</v>
      </c>
      <c r="B28" s="277" t="s">
        <v>366</v>
      </c>
      <c r="C28" s="277">
        <v>2.5</v>
      </c>
      <c r="D28" s="277">
        <v>0.1</v>
      </c>
      <c r="E28" s="277">
        <v>0.9</v>
      </c>
      <c r="F28" s="277">
        <f t="shared" si="0"/>
        <v>1.3</v>
      </c>
      <c r="G28" s="277">
        <v>0.1</v>
      </c>
      <c r="H28" s="277"/>
      <c r="I28" s="277">
        <v>0.9</v>
      </c>
      <c r="J28" s="277">
        <v>0.4</v>
      </c>
      <c r="L28" s="20"/>
      <c r="M28" s="20"/>
      <c r="R28" s="20"/>
    </row>
    <row r="29" spans="1:18">
      <c r="A29" t="s">
        <v>36</v>
      </c>
      <c r="B29" s="20" t="s">
        <v>344</v>
      </c>
      <c r="C29" s="20">
        <v>2.7</v>
      </c>
      <c r="D29" s="20">
        <v>0.7</v>
      </c>
      <c r="E29" s="20">
        <v>0.1</v>
      </c>
      <c r="F29" s="20">
        <f t="shared" si="0"/>
        <v>2.1</v>
      </c>
      <c r="G29" s="20">
        <v>-0.2</v>
      </c>
      <c r="I29" s="20">
        <v>0.5</v>
      </c>
      <c r="J29" s="20">
        <v>1.6</v>
      </c>
      <c r="L29" s="20"/>
      <c r="M29" s="20"/>
      <c r="R29" s="20"/>
    </row>
    <row r="30" spans="1:18">
      <c r="A30" t="s">
        <v>37</v>
      </c>
      <c r="B30" s="20" t="s">
        <v>347</v>
      </c>
      <c r="C30" s="20">
        <v>1.1000000000000001</v>
      </c>
      <c r="D30" s="20">
        <v>-0.7</v>
      </c>
      <c r="E30" s="20">
        <v>-0.4</v>
      </c>
      <c r="F30" s="20">
        <f t="shared" si="0"/>
        <v>2</v>
      </c>
      <c r="G30" s="20">
        <v>0.3</v>
      </c>
      <c r="I30" s="20">
        <v>0.6</v>
      </c>
      <c r="J30" s="20">
        <v>1.4</v>
      </c>
      <c r="L30" s="20"/>
      <c r="M30" s="20"/>
      <c r="R30" s="20"/>
    </row>
    <row r="31" spans="1:18">
      <c r="A31" t="s">
        <v>38</v>
      </c>
      <c r="B31" s="20" t="s">
        <v>352</v>
      </c>
      <c r="C31" s="20">
        <v>3</v>
      </c>
      <c r="D31" s="20">
        <v>-0.3</v>
      </c>
      <c r="E31" s="20">
        <v>1.3</v>
      </c>
      <c r="F31" s="20">
        <f t="shared" si="0"/>
        <v>2.1</v>
      </c>
      <c r="G31" s="20">
        <v>-0.1</v>
      </c>
      <c r="I31" s="20">
        <v>1.1000000000000001</v>
      </c>
      <c r="J31" s="20">
        <v>1</v>
      </c>
      <c r="L31" s="20"/>
      <c r="M31" s="20"/>
      <c r="R31" s="20"/>
    </row>
    <row r="32" spans="1:18">
      <c r="A32" s="94" t="s">
        <v>58</v>
      </c>
      <c r="B32" s="94"/>
      <c r="C32" s="304">
        <f>AVERAGE(C5:C31)</f>
        <v>2.3555555555555561</v>
      </c>
      <c r="D32" s="304">
        <f>AVERAGE(D5:D31)</f>
        <v>0.23703703703703705</v>
      </c>
      <c r="E32" s="304">
        <f>AVERAGE(E5:E31)</f>
        <v>0.562962962962963</v>
      </c>
      <c r="F32" s="304">
        <f>AVERAGE(F5:F31)</f>
        <v>1.5259259259259261</v>
      </c>
      <c r="G32" s="304">
        <f>AVERAGE(G5:G31)</f>
        <v>4.8148148148148141E-2</v>
      </c>
      <c r="L32" s="20"/>
      <c r="M32" s="20"/>
      <c r="N32" s="20"/>
      <c r="O32" s="20"/>
      <c r="P32" s="20"/>
      <c r="Q32" s="20"/>
      <c r="R32" s="20"/>
    </row>
    <row r="33" spans="1:18">
      <c r="A33" s="94" t="s">
        <v>718</v>
      </c>
      <c r="B33" s="94"/>
      <c r="C33" s="304">
        <f>STDEV(C5:C31)</f>
        <v>2.2052966542697452</v>
      </c>
      <c r="D33" s="304">
        <f>STDEV(D5:D31)</f>
        <v>1.2108954563742516</v>
      </c>
      <c r="E33" s="304">
        <f>STDEV(E5:E31)</f>
        <v>1.7642056718029371</v>
      </c>
      <c r="F33" s="304">
        <f>STDEV(F5:F31)</f>
        <v>0.76740952490660308</v>
      </c>
      <c r="G33" s="304">
        <f>STDEV(G5:G31)</f>
        <v>0.45010286890064655</v>
      </c>
      <c r="L33" s="20"/>
      <c r="M33" s="20"/>
      <c r="N33" s="20"/>
      <c r="O33" s="20"/>
      <c r="P33" s="20"/>
      <c r="Q33" s="20"/>
      <c r="R33" s="20"/>
    </row>
    <row r="34" spans="1:18" ht="15" customHeight="1">
      <c r="A34" s="305" t="s">
        <v>719</v>
      </c>
      <c r="B34" s="305"/>
      <c r="C34" s="306">
        <f>-(C28-C32)/C33</f>
        <v>-6.5498872528002267E-2</v>
      </c>
      <c r="D34" s="306">
        <f>-(D28-D32)/D33</f>
        <v>0.11316999854583895</v>
      </c>
      <c r="E34" s="306">
        <f>-(E33-E32)/E33</f>
        <v>-0.68089720378937402</v>
      </c>
      <c r="F34" s="306">
        <f>-(F28-F32)/F33</f>
        <v>0.29440073206469808</v>
      </c>
      <c r="G34" s="306">
        <f>-(G28-G32)/G33</f>
        <v>-0.11520000300930626</v>
      </c>
    </row>
  </sheetData>
  <pageMargins left="0.7" right="0.7" top="0.75" bottom="0.75" header="0.3" footer="0.3"/>
  <pageSetup paperSize="9" orientation="portrait" horizont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A31" sqref="A31:C31"/>
    </sheetView>
  </sheetViews>
  <sheetFormatPr defaultRowHeight="16.5"/>
  <cols>
    <col min="1" max="1" width="32.28515625" customWidth="1"/>
    <col min="2" max="2" width="8.85546875" customWidth="1"/>
    <col min="5" max="5" width="8.5703125" customWidth="1"/>
  </cols>
  <sheetData>
    <row r="1" spans="1:3">
      <c r="A1" t="s">
        <v>526</v>
      </c>
    </row>
    <row r="2" spans="1:3">
      <c r="A2" s="5" t="s">
        <v>766</v>
      </c>
    </row>
    <row r="3" spans="1:3">
      <c r="A3" t="s">
        <v>765</v>
      </c>
    </row>
    <row r="6" spans="1:3">
      <c r="A6" s="94" t="s">
        <v>77</v>
      </c>
      <c r="B6" s="94">
        <v>2015</v>
      </c>
      <c r="C6" s="94">
        <v>2016</v>
      </c>
    </row>
    <row r="7" spans="1:3">
      <c r="A7" s="20" t="s">
        <v>15</v>
      </c>
      <c r="B7" s="20">
        <v>10.77</v>
      </c>
      <c r="C7" s="20">
        <v>9.68</v>
      </c>
    </row>
    <row r="8" spans="1:3">
      <c r="A8" s="20" t="s">
        <v>16</v>
      </c>
      <c r="B8" s="20">
        <v>20.67</v>
      </c>
      <c r="C8" s="20">
        <v>13.56</v>
      </c>
    </row>
    <row r="9" spans="1:3">
      <c r="A9" s="20" t="s">
        <v>17</v>
      </c>
      <c r="B9" s="20">
        <v>16.920000000000002</v>
      </c>
      <c r="C9" s="20">
        <v>14.19</v>
      </c>
    </row>
    <row r="10" spans="1:3">
      <c r="A10" s="20" t="s">
        <v>18</v>
      </c>
      <c r="B10" s="20">
        <v>10.7</v>
      </c>
      <c r="C10" s="20">
        <v>8.51</v>
      </c>
    </row>
    <row r="11" spans="1:3">
      <c r="A11" s="20" t="s">
        <v>19</v>
      </c>
      <c r="B11" s="20">
        <v>10.45</v>
      </c>
      <c r="C11" s="20">
        <v>9.39</v>
      </c>
    </row>
    <row r="12" spans="1:3">
      <c r="A12" s="20" t="s">
        <v>20</v>
      </c>
      <c r="B12" s="20">
        <v>6.33</v>
      </c>
      <c r="C12" s="20">
        <v>6.78</v>
      </c>
    </row>
    <row r="13" spans="1:3">
      <c r="A13" s="20" t="s">
        <v>44</v>
      </c>
      <c r="B13" s="20">
        <v>10.61</v>
      </c>
      <c r="C13" s="20">
        <v>11.15</v>
      </c>
    </row>
    <row r="14" spans="1:3">
      <c r="A14" s="20" t="s">
        <v>42</v>
      </c>
      <c r="B14" s="20">
        <v>29.37</v>
      </c>
      <c r="C14" s="20">
        <v>29.22</v>
      </c>
    </row>
    <row r="15" spans="1:3">
      <c r="A15" s="20" t="s">
        <v>21</v>
      </c>
      <c r="B15" s="20">
        <v>4.05</v>
      </c>
      <c r="C15" s="20">
        <v>2.71</v>
      </c>
    </row>
    <row r="16" spans="1:3">
      <c r="A16" s="20" t="s">
        <v>22</v>
      </c>
      <c r="B16" s="20">
        <v>11.58</v>
      </c>
      <c r="C16" s="20">
        <v>11.92</v>
      </c>
    </row>
    <row r="17" spans="1:5">
      <c r="A17" s="20" t="s">
        <v>63</v>
      </c>
      <c r="B17" s="20">
        <v>4.22</v>
      </c>
      <c r="C17" s="20">
        <v>1.1499999999999999</v>
      </c>
      <c r="D17" s="20"/>
    </row>
    <row r="18" spans="1:5">
      <c r="A18" s="20" t="s">
        <v>23</v>
      </c>
      <c r="B18" s="20">
        <v>26.13</v>
      </c>
      <c r="C18" s="20">
        <v>25.9</v>
      </c>
    </row>
    <row r="19" spans="1:5">
      <c r="A19" s="20" t="s">
        <v>24</v>
      </c>
      <c r="B19" s="20">
        <v>10.28</v>
      </c>
      <c r="C19" s="20">
        <v>4.7300000000000004</v>
      </c>
      <c r="D19" s="20"/>
      <c r="E19" s="20"/>
    </row>
    <row r="20" spans="1:5">
      <c r="A20" s="20" t="s">
        <v>25</v>
      </c>
      <c r="B20" s="20">
        <v>17.170000000000002</v>
      </c>
      <c r="C20" s="20">
        <v>11.27</v>
      </c>
    </row>
    <row r="21" spans="1:5">
      <c r="A21" s="20" t="s">
        <v>26</v>
      </c>
      <c r="B21" s="20">
        <v>25.57</v>
      </c>
      <c r="C21" s="20">
        <v>24.52</v>
      </c>
    </row>
    <row r="22" spans="1:5">
      <c r="A22" s="20" t="s">
        <v>27</v>
      </c>
      <c r="B22" s="20">
        <v>2.2799999999999998</v>
      </c>
      <c r="C22" s="20">
        <v>0.85</v>
      </c>
    </row>
    <row r="23" spans="1:5">
      <c r="A23" s="20" t="s">
        <v>28</v>
      </c>
      <c r="B23" s="20">
        <v>15.4</v>
      </c>
      <c r="C23" s="20">
        <v>13.33</v>
      </c>
    </row>
    <row r="24" spans="1:5">
      <c r="A24" s="20" t="s">
        <v>29</v>
      </c>
      <c r="B24" s="20">
        <v>3.42</v>
      </c>
      <c r="C24" s="20">
        <v>2.71</v>
      </c>
    </row>
    <row r="25" spans="1:5">
      <c r="A25" s="20" t="s">
        <v>30</v>
      </c>
      <c r="B25" s="20">
        <v>9.49</v>
      </c>
      <c r="C25" s="20">
        <v>4</v>
      </c>
    </row>
    <row r="26" spans="1:5">
      <c r="A26" s="20" t="s">
        <v>31</v>
      </c>
      <c r="B26" s="20">
        <v>8</v>
      </c>
      <c r="C26" s="20">
        <v>7.3</v>
      </c>
    </row>
    <row r="27" spans="1:5">
      <c r="A27" s="20" t="s">
        <v>32</v>
      </c>
      <c r="B27" s="20">
        <v>24.3</v>
      </c>
      <c r="C27" s="20">
        <v>20.8</v>
      </c>
    </row>
    <row r="28" spans="1:5">
      <c r="A28" s="20" t="s">
        <v>50</v>
      </c>
      <c r="B28" s="20">
        <v>12.88</v>
      </c>
      <c r="C28" s="20">
        <v>10.16</v>
      </c>
    </row>
    <row r="29" spans="1:5">
      <c r="A29" s="20" t="s">
        <v>33</v>
      </c>
      <c r="B29" s="20">
        <v>34.479999999999997</v>
      </c>
      <c r="C29" s="20">
        <v>35.880000000000003</v>
      </c>
    </row>
    <row r="30" spans="1:5">
      <c r="A30" s="20" t="s">
        <v>34</v>
      </c>
      <c r="B30" s="20">
        <v>8.24</v>
      </c>
      <c r="C30" s="20">
        <v>8.0399999999999991</v>
      </c>
    </row>
    <row r="31" spans="1:5">
      <c r="A31" s="277" t="s">
        <v>35</v>
      </c>
      <c r="B31" s="277">
        <v>29.27</v>
      </c>
      <c r="C31" s="277">
        <v>25.68</v>
      </c>
    </row>
    <row r="32" spans="1:5">
      <c r="A32" s="20" t="s">
        <v>36</v>
      </c>
      <c r="B32" s="20">
        <v>6.89</v>
      </c>
      <c r="C32" s="20">
        <v>7.98</v>
      </c>
    </row>
    <row r="33" spans="1:7">
      <c r="A33" s="20" t="s">
        <v>37</v>
      </c>
      <c r="B33" s="20">
        <v>3.51</v>
      </c>
      <c r="C33" s="20">
        <v>1.08</v>
      </c>
    </row>
    <row r="34" spans="1:7">
      <c r="A34" s="20" t="s">
        <v>54</v>
      </c>
      <c r="B34" s="20">
        <v>11.04</v>
      </c>
      <c r="C34" s="20">
        <v>11.67</v>
      </c>
      <c r="D34" s="20"/>
      <c r="E34" s="20"/>
      <c r="F34" s="20"/>
      <c r="G34" s="20"/>
    </row>
    <row r="35" spans="1:7" ht="34.5" customHeight="1">
      <c r="A35" s="94" t="s">
        <v>58</v>
      </c>
      <c r="B35" s="304">
        <f>AVERAGE(B8:B34)</f>
        <v>13.824074074074074</v>
      </c>
      <c r="C35" s="304">
        <f>AVERAGE(C8:C34)</f>
        <v>12.017777777777781</v>
      </c>
      <c r="D35" s="94"/>
      <c r="E35" s="304"/>
      <c r="F35" s="304"/>
    </row>
    <row r="36" spans="1:7">
      <c r="A36" s="94" t="s">
        <v>718</v>
      </c>
      <c r="B36" s="304">
        <f>STDEV(B8:B34)</f>
        <v>9.10980125564652</v>
      </c>
      <c r="C36" s="304">
        <f>STDEV(C8:C34)</f>
        <v>9.2943263641913543</v>
      </c>
      <c r="D36" s="94"/>
      <c r="E36" s="304"/>
      <c r="F36" s="304"/>
    </row>
    <row r="37" spans="1:7">
      <c r="A37" s="305" t="s">
        <v>719</v>
      </c>
      <c r="B37" s="306">
        <f>-(B31-B35)/B36</f>
        <v>-1.6955283098357488</v>
      </c>
      <c r="C37" s="306">
        <f>-(C31-C35)/C36</f>
        <v>-1.4699529247067591</v>
      </c>
      <c r="D37" s="305"/>
      <c r="E37" s="306"/>
      <c r="F37" s="306"/>
    </row>
  </sheetData>
  <hyperlinks>
    <hyperlink ref="A2" r:id="rId1"/>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T56"/>
  <sheetViews>
    <sheetView zoomScale="85" zoomScaleNormal="85" workbookViewId="0">
      <selection activeCell="T30" sqref="T30"/>
    </sheetView>
  </sheetViews>
  <sheetFormatPr defaultRowHeight="16.5"/>
  <cols>
    <col min="2" max="2" width="21.28515625" customWidth="1"/>
    <col min="19" max="19" width="9.140625" style="20"/>
  </cols>
  <sheetData>
    <row r="1" spans="1:20" s="20" customFormat="1">
      <c r="A1" s="78" t="s">
        <v>182</v>
      </c>
    </row>
    <row r="2" spans="1:20" s="20" customFormat="1" ht="16.5" customHeight="1">
      <c r="A2" s="1386" t="s">
        <v>183</v>
      </c>
      <c r="B2" s="1387"/>
      <c r="C2" s="1387"/>
      <c r="D2" s="1388"/>
      <c r="E2" s="1389" t="s">
        <v>414</v>
      </c>
      <c r="F2" s="1390"/>
      <c r="G2" s="1390"/>
      <c r="H2" s="1390"/>
      <c r="I2" s="1390"/>
      <c r="J2" s="1390"/>
      <c r="K2" s="1390"/>
      <c r="L2" s="1390"/>
      <c r="M2" s="1390"/>
      <c r="N2" s="1390"/>
      <c r="O2" s="1390"/>
      <c r="P2" s="1390"/>
      <c r="Q2" s="1390"/>
      <c r="R2" s="1390"/>
      <c r="S2" s="1391"/>
    </row>
    <row r="3" spans="1:20" s="20" customFormat="1" ht="16.5" customHeight="1">
      <c r="A3" s="1386" t="s">
        <v>184</v>
      </c>
      <c r="B3" s="1387"/>
      <c r="C3" s="1387"/>
      <c r="D3" s="1388"/>
      <c r="E3" s="1392" t="s">
        <v>185</v>
      </c>
      <c r="F3" s="1393"/>
      <c r="G3" s="1393"/>
      <c r="H3" s="1393"/>
      <c r="I3" s="1393"/>
      <c r="J3" s="1393"/>
      <c r="K3" s="1393"/>
      <c r="L3" s="1393"/>
      <c r="M3" s="1393"/>
      <c r="N3" s="1393"/>
      <c r="O3" s="1393"/>
      <c r="P3" s="1393"/>
      <c r="Q3" s="1393"/>
      <c r="R3" s="1393"/>
      <c r="S3" s="1394"/>
    </row>
    <row r="4" spans="1:20" s="20" customFormat="1" ht="16.5" customHeight="1">
      <c r="A4" s="1386" t="s">
        <v>186</v>
      </c>
      <c r="B4" s="1387"/>
      <c r="C4" s="1387"/>
      <c r="D4" s="1388"/>
      <c r="E4" s="1389" t="s">
        <v>187</v>
      </c>
      <c r="F4" s="1390"/>
      <c r="G4" s="1390"/>
      <c r="H4" s="1390"/>
      <c r="I4" s="1390"/>
      <c r="J4" s="1390"/>
      <c r="K4" s="1390"/>
      <c r="L4" s="1390"/>
      <c r="M4" s="1390"/>
      <c r="N4" s="1390"/>
      <c r="O4" s="1390"/>
      <c r="P4" s="1390"/>
      <c r="Q4" s="1390"/>
      <c r="R4" s="1390"/>
      <c r="S4" s="1391"/>
    </row>
    <row r="5" spans="1:20" s="20" customFormat="1">
      <c r="A5" s="1380" t="s">
        <v>163</v>
      </c>
      <c r="B5" s="1381"/>
      <c r="C5" s="1381"/>
      <c r="D5" s="1382"/>
      <c r="E5" s="457" t="s">
        <v>88</v>
      </c>
      <c r="F5" s="457" t="s">
        <v>89</v>
      </c>
      <c r="G5" s="457" t="s">
        <v>90</v>
      </c>
      <c r="H5" s="457" t="s">
        <v>91</v>
      </c>
      <c r="I5" s="457" t="s">
        <v>92</v>
      </c>
      <c r="J5" s="457" t="s">
        <v>93</v>
      </c>
      <c r="K5" s="457" t="s">
        <v>94</v>
      </c>
      <c r="L5" s="457" t="s">
        <v>95</v>
      </c>
      <c r="M5" s="457" t="s">
        <v>96</v>
      </c>
      <c r="N5" s="457" t="s">
        <v>97</v>
      </c>
      <c r="O5" s="457" t="s">
        <v>110</v>
      </c>
      <c r="P5" s="457" t="s">
        <v>120</v>
      </c>
      <c r="Q5" s="457" t="s">
        <v>379</v>
      </c>
      <c r="R5" s="457" t="s">
        <v>537</v>
      </c>
      <c r="S5" s="457" t="s">
        <v>729</v>
      </c>
      <c r="T5" s="27" t="s">
        <v>417</v>
      </c>
    </row>
    <row r="6" spans="1:20" s="20" customFormat="1" ht="23.25">
      <c r="A6" s="458" t="s">
        <v>387</v>
      </c>
      <c r="B6" s="458" t="s">
        <v>77</v>
      </c>
      <c r="C6" s="458" t="s">
        <v>153</v>
      </c>
      <c r="D6" s="459" t="s">
        <v>40</v>
      </c>
      <c r="E6" s="459" t="s">
        <v>40</v>
      </c>
      <c r="F6" s="459" t="s">
        <v>40</v>
      </c>
      <c r="G6" s="459" t="s">
        <v>40</v>
      </c>
      <c r="H6" s="459" t="s">
        <v>40</v>
      </c>
      <c r="I6" s="459" t="s">
        <v>40</v>
      </c>
      <c r="J6" s="459" t="s">
        <v>40</v>
      </c>
      <c r="K6" s="459" t="s">
        <v>40</v>
      </c>
      <c r="L6" s="459" t="s">
        <v>40</v>
      </c>
      <c r="M6" s="459" t="s">
        <v>40</v>
      </c>
      <c r="N6" s="459" t="s">
        <v>40</v>
      </c>
      <c r="O6" s="459" t="s">
        <v>40</v>
      </c>
      <c r="P6" s="459" t="s">
        <v>40</v>
      </c>
      <c r="Q6" s="459" t="s">
        <v>40</v>
      </c>
      <c r="R6" s="459" t="s">
        <v>40</v>
      </c>
      <c r="S6" s="459" t="s">
        <v>40</v>
      </c>
    </row>
    <row r="7" spans="1:20" s="20" customFormat="1" ht="16.5" customHeight="1">
      <c r="A7" s="1383" t="s">
        <v>415</v>
      </c>
      <c r="B7" s="461" t="s">
        <v>39</v>
      </c>
      <c r="C7" s="461" t="s">
        <v>416</v>
      </c>
      <c r="D7" s="459" t="s">
        <v>118</v>
      </c>
      <c r="E7" s="462" t="s">
        <v>159</v>
      </c>
      <c r="F7" s="462" t="s">
        <v>159</v>
      </c>
      <c r="G7" s="462" t="s">
        <v>159</v>
      </c>
      <c r="H7" s="462" t="s">
        <v>159</v>
      </c>
      <c r="I7" s="462" t="s">
        <v>159</v>
      </c>
      <c r="J7" s="462" t="s">
        <v>159</v>
      </c>
      <c r="K7" s="462" t="s">
        <v>159</v>
      </c>
      <c r="L7" s="462" t="s">
        <v>159</v>
      </c>
      <c r="M7" s="462" t="s">
        <v>159</v>
      </c>
      <c r="N7" s="462">
        <v>0.32600000000000001</v>
      </c>
      <c r="O7" s="462" t="s">
        <v>159</v>
      </c>
      <c r="P7" s="462">
        <v>0.33700000000000002</v>
      </c>
      <c r="Q7" s="462" t="s">
        <v>159</v>
      </c>
      <c r="R7" s="462" t="s">
        <v>159</v>
      </c>
      <c r="S7" s="462" t="s">
        <v>159</v>
      </c>
      <c r="T7" s="20">
        <f>P7</f>
        <v>0.33700000000000002</v>
      </c>
    </row>
    <row r="8" spans="1:20" s="20" customFormat="1">
      <c r="A8" s="1384"/>
      <c r="B8" s="461" t="s">
        <v>31</v>
      </c>
      <c r="C8" s="461" t="s">
        <v>416</v>
      </c>
      <c r="D8" s="459" t="s">
        <v>118</v>
      </c>
      <c r="E8" s="463" t="s">
        <v>159</v>
      </c>
      <c r="F8" s="463" t="s">
        <v>159</v>
      </c>
      <c r="G8" s="463" t="s">
        <v>159</v>
      </c>
      <c r="H8" s="463" t="s">
        <v>159</v>
      </c>
      <c r="I8" s="463">
        <v>0.28399999999999997</v>
      </c>
      <c r="J8" s="463">
        <v>0.28100000000000003</v>
      </c>
      <c r="K8" s="463">
        <v>0.28899999999999998</v>
      </c>
      <c r="L8" s="463">
        <v>0.28000000000000003</v>
      </c>
      <c r="M8" s="463">
        <v>0.28100000000000003</v>
      </c>
      <c r="N8" s="463">
        <v>0.27500000000000002</v>
      </c>
      <c r="O8" s="463">
        <v>0.27900000000000003</v>
      </c>
      <c r="P8" s="463">
        <v>0.27400000000000002</v>
      </c>
      <c r="Q8" s="463">
        <v>0.27600000000000002</v>
      </c>
      <c r="R8" s="463" t="s">
        <v>159</v>
      </c>
      <c r="S8" s="463" t="s">
        <v>159</v>
      </c>
      <c r="T8" s="20">
        <f>Q8</f>
        <v>0.27600000000000002</v>
      </c>
    </row>
    <row r="9" spans="1:20" s="20" customFormat="1">
      <c r="A9" s="1384"/>
      <c r="B9" s="461" t="s">
        <v>15</v>
      </c>
      <c r="C9" s="461" t="s">
        <v>416</v>
      </c>
      <c r="D9" s="459" t="s">
        <v>118</v>
      </c>
      <c r="E9" s="462" t="s">
        <v>159</v>
      </c>
      <c r="F9" s="462">
        <v>0.28699999999999998</v>
      </c>
      <c r="G9" s="462">
        <v>0.27700000000000002</v>
      </c>
      <c r="H9" s="462">
        <v>0.26800000000000002</v>
      </c>
      <c r="I9" s="462">
        <v>0.27700000000000002</v>
      </c>
      <c r="J9" s="462">
        <v>0.26600000000000001</v>
      </c>
      <c r="K9" s="462">
        <v>0.27200000000000002</v>
      </c>
      <c r="L9" s="462">
        <v>0.26700000000000002</v>
      </c>
      <c r="M9" s="462">
        <v>0.27</v>
      </c>
      <c r="N9" s="462">
        <v>0.26500000000000001</v>
      </c>
      <c r="O9" s="462">
        <v>0.26500000000000001</v>
      </c>
      <c r="P9" s="462">
        <v>0.26600000000000001</v>
      </c>
      <c r="Q9" s="462">
        <v>0.26800000000000002</v>
      </c>
      <c r="R9" s="462" t="s">
        <v>159</v>
      </c>
      <c r="S9" s="462" t="s">
        <v>159</v>
      </c>
      <c r="T9" s="20">
        <f t="shared" ref="T9:T40" si="0">Q9</f>
        <v>0.26800000000000002</v>
      </c>
    </row>
    <row r="10" spans="1:20" s="20" customFormat="1">
      <c r="A10" s="1384"/>
      <c r="B10" s="461" t="s">
        <v>41</v>
      </c>
      <c r="C10" s="461" t="s">
        <v>416</v>
      </c>
      <c r="D10" s="459" t="s">
        <v>118</v>
      </c>
      <c r="E10" s="463">
        <v>0.315</v>
      </c>
      <c r="F10" s="463">
        <v>0.32100000000000001</v>
      </c>
      <c r="G10" s="463">
        <v>0.315</v>
      </c>
      <c r="H10" s="463">
        <v>0.316</v>
      </c>
      <c r="I10" s="463">
        <v>0.317</v>
      </c>
      <c r="J10" s="463">
        <v>0.315</v>
      </c>
      <c r="K10" s="463">
        <v>0.316</v>
      </c>
      <c r="L10" s="463">
        <v>0.316</v>
      </c>
      <c r="M10" s="463">
        <v>0.313</v>
      </c>
      <c r="N10" s="463">
        <v>0.317</v>
      </c>
      <c r="O10" s="463">
        <v>0.32</v>
      </c>
      <c r="P10" s="463">
        <v>0.313</v>
      </c>
      <c r="Q10" s="463">
        <v>0.318</v>
      </c>
      <c r="R10" s="463" t="s">
        <v>159</v>
      </c>
      <c r="S10" s="463" t="s">
        <v>159</v>
      </c>
      <c r="T10" s="20">
        <f t="shared" si="0"/>
        <v>0.318</v>
      </c>
    </row>
    <row r="11" spans="1:20" s="20" customFormat="1">
      <c r="A11" s="1384"/>
      <c r="B11" s="461" t="s">
        <v>56</v>
      </c>
      <c r="C11" s="461" t="s">
        <v>416</v>
      </c>
      <c r="D11" s="459" t="s">
        <v>118</v>
      </c>
      <c r="E11" s="462" t="s">
        <v>159</v>
      </c>
      <c r="F11" s="462" t="s">
        <v>159</v>
      </c>
      <c r="G11" s="462" t="s">
        <v>159</v>
      </c>
      <c r="H11" s="462" t="s">
        <v>159</v>
      </c>
      <c r="I11" s="462" t="s">
        <v>159</v>
      </c>
      <c r="J11" s="462" t="s">
        <v>159</v>
      </c>
      <c r="K11" s="462">
        <v>0.48</v>
      </c>
      <c r="L11" s="462" t="s">
        <v>159</v>
      </c>
      <c r="M11" s="462">
        <v>0.47099999999999997</v>
      </c>
      <c r="N11" s="462" t="s">
        <v>159</v>
      </c>
      <c r="O11" s="462">
        <v>0.46500000000000002</v>
      </c>
      <c r="P11" s="462" t="s">
        <v>159</v>
      </c>
      <c r="Q11" s="462">
        <v>0.45400000000000001</v>
      </c>
      <c r="R11" s="462" t="s">
        <v>159</v>
      </c>
      <c r="S11" s="462" t="s">
        <v>159</v>
      </c>
      <c r="T11" s="20">
        <f t="shared" si="0"/>
        <v>0.45400000000000001</v>
      </c>
    </row>
    <row r="12" spans="1:20" s="20" customFormat="1">
      <c r="A12" s="1384"/>
      <c r="B12" s="461" t="s">
        <v>17</v>
      </c>
      <c r="C12" s="461" t="s">
        <v>416</v>
      </c>
      <c r="D12" s="459" t="s">
        <v>118</v>
      </c>
      <c r="E12" s="463" t="s">
        <v>159</v>
      </c>
      <c r="F12" s="463">
        <v>0.26800000000000002</v>
      </c>
      <c r="G12" s="463">
        <v>0.26100000000000001</v>
      </c>
      <c r="H12" s="463">
        <v>0.26</v>
      </c>
      <c r="I12" s="463">
        <v>0.25600000000000001</v>
      </c>
      <c r="J12" s="463">
        <v>0.25900000000000001</v>
      </c>
      <c r="K12" s="463">
        <v>0.25700000000000001</v>
      </c>
      <c r="L12" s="463">
        <v>0.25900000000000001</v>
      </c>
      <c r="M12" s="463">
        <v>0.25700000000000001</v>
      </c>
      <c r="N12" s="463">
        <v>0.253</v>
      </c>
      <c r="O12" s="463">
        <v>0.25900000000000001</v>
      </c>
      <c r="P12" s="463">
        <v>0.25700000000000001</v>
      </c>
      <c r="Q12" s="463">
        <v>0.25800000000000001</v>
      </c>
      <c r="R12" s="463" t="s">
        <v>159</v>
      </c>
      <c r="S12" s="463" t="s">
        <v>159</v>
      </c>
      <c r="T12" s="20">
        <f t="shared" si="0"/>
        <v>0.25800000000000001</v>
      </c>
    </row>
    <row r="13" spans="1:20" s="20" customFormat="1">
      <c r="A13" s="1384"/>
      <c r="B13" s="461" t="s">
        <v>18</v>
      </c>
      <c r="C13" s="461" t="s">
        <v>416</v>
      </c>
      <c r="D13" s="459" t="s">
        <v>118</v>
      </c>
      <c r="E13" s="462" t="s">
        <v>159</v>
      </c>
      <c r="F13" s="462" t="s">
        <v>159</v>
      </c>
      <c r="G13" s="462" t="s">
        <v>159</v>
      </c>
      <c r="H13" s="462" t="s">
        <v>159</v>
      </c>
      <c r="I13" s="462" t="s">
        <v>159</v>
      </c>
      <c r="J13" s="462" t="s">
        <v>159</v>
      </c>
      <c r="K13" s="462" t="s">
        <v>159</v>
      </c>
      <c r="L13" s="462" t="s">
        <v>159</v>
      </c>
      <c r="M13" s="462">
        <v>0.251</v>
      </c>
      <c r="N13" s="462">
        <v>0.249</v>
      </c>
      <c r="O13" s="462">
        <v>0.254</v>
      </c>
      <c r="P13" s="462">
        <v>0.25600000000000001</v>
      </c>
      <c r="Q13" s="462">
        <v>0.26300000000000001</v>
      </c>
      <c r="R13" s="462" t="s">
        <v>159</v>
      </c>
      <c r="S13" s="462" t="s">
        <v>159</v>
      </c>
      <c r="T13" s="20">
        <f t="shared" si="0"/>
        <v>0.26300000000000001</v>
      </c>
    </row>
    <row r="14" spans="1:20" s="20" customFormat="1">
      <c r="A14" s="1384"/>
      <c r="B14" s="461" t="s">
        <v>20</v>
      </c>
      <c r="C14" s="461" t="s">
        <v>416</v>
      </c>
      <c r="D14" s="459" t="s">
        <v>118</v>
      </c>
      <c r="E14" s="463" t="s">
        <v>159</v>
      </c>
      <c r="F14" s="463" t="s">
        <v>159</v>
      </c>
      <c r="G14" s="463" t="s">
        <v>159</v>
      </c>
      <c r="H14" s="463" t="s">
        <v>159</v>
      </c>
      <c r="I14" s="463" t="s">
        <v>159</v>
      </c>
      <c r="J14" s="463" t="s">
        <v>159</v>
      </c>
      <c r="K14" s="463" t="s">
        <v>159</v>
      </c>
      <c r="L14" s="463" t="s">
        <v>159</v>
      </c>
      <c r="M14" s="463" t="s">
        <v>159</v>
      </c>
      <c r="N14" s="463" t="s">
        <v>159</v>
      </c>
      <c r="O14" s="463">
        <v>0.35699999999999998</v>
      </c>
      <c r="P14" s="463">
        <v>0.34599999999999997</v>
      </c>
      <c r="Q14" s="463">
        <v>0.33</v>
      </c>
      <c r="R14" s="463" t="s">
        <v>159</v>
      </c>
      <c r="S14" s="463" t="s">
        <v>159</v>
      </c>
      <c r="T14" s="20">
        <f t="shared" si="0"/>
        <v>0.33</v>
      </c>
    </row>
    <row r="15" spans="1:20" s="20" customFormat="1">
      <c r="A15" s="1384"/>
      <c r="B15" s="461" t="s">
        <v>36</v>
      </c>
      <c r="C15" s="461" t="s">
        <v>416</v>
      </c>
      <c r="D15" s="459" t="s">
        <v>118</v>
      </c>
      <c r="E15" s="462">
        <v>0.26100000000000001</v>
      </c>
      <c r="F15" s="462">
        <v>0.26600000000000001</v>
      </c>
      <c r="G15" s="462">
        <v>0.26500000000000001</v>
      </c>
      <c r="H15" s="462">
        <v>0.26800000000000002</v>
      </c>
      <c r="I15" s="462">
        <v>0.26900000000000002</v>
      </c>
      <c r="J15" s="462">
        <v>0.26400000000000001</v>
      </c>
      <c r="K15" s="462">
        <v>0.25900000000000001</v>
      </c>
      <c r="L15" s="462">
        <v>0.26400000000000001</v>
      </c>
      <c r="M15" s="462">
        <v>0.26400000000000001</v>
      </c>
      <c r="N15" s="462">
        <v>0.26</v>
      </c>
      <c r="O15" s="462">
        <v>0.26200000000000001</v>
      </c>
      <c r="P15" s="462">
        <v>0.25700000000000001</v>
      </c>
      <c r="Q15" s="462">
        <v>0.26</v>
      </c>
      <c r="R15" s="462">
        <v>0.25900000000000001</v>
      </c>
      <c r="S15" s="462" t="s">
        <v>159</v>
      </c>
      <c r="T15" s="20">
        <f>R15</f>
        <v>0.25900000000000001</v>
      </c>
    </row>
    <row r="16" spans="1:20" s="20" customFormat="1">
      <c r="A16" s="1384"/>
      <c r="B16" s="461" t="s">
        <v>22</v>
      </c>
      <c r="C16" s="461" t="s">
        <v>416</v>
      </c>
      <c r="D16" s="459" t="s">
        <v>118</v>
      </c>
      <c r="E16" s="463" t="s">
        <v>159</v>
      </c>
      <c r="F16" s="463" t="s">
        <v>159</v>
      </c>
      <c r="G16" s="463" t="s">
        <v>159</v>
      </c>
      <c r="H16" s="463" t="s">
        <v>159</v>
      </c>
      <c r="I16" s="463" t="s">
        <v>159</v>
      </c>
      <c r="J16" s="463" t="s">
        <v>159</v>
      </c>
      <c r="K16" s="463" t="s">
        <v>159</v>
      </c>
      <c r="L16" s="463" t="s">
        <v>159</v>
      </c>
      <c r="M16" s="463" t="s">
        <v>159</v>
      </c>
      <c r="N16" s="463">
        <v>0.30499999999999999</v>
      </c>
      <c r="O16" s="463">
        <v>0.29099999999999998</v>
      </c>
      <c r="P16" s="463">
        <v>0.29299999999999998</v>
      </c>
      <c r="Q16" s="463">
        <v>0.29499999999999998</v>
      </c>
      <c r="R16" s="463" t="s">
        <v>159</v>
      </c>
      <c r="S16" s="463" t="s">
        <v>159</v>
      </c>
      <c r="T16" s="20">
        <f t="shared" si="0"/>
        <v>0.29499999999999998</v>
      </c>
    </row>
    <row r="17" spans="1:20" s="20" customFormat="1">
      <c r="A17" s="1384"/>
      <c r="B17" s="460" t="s">
        <v>19</v>
      </c>
      <c r="C17" s="461" t="s">
        <v>416</v>
      </c>
      <c r="D17" s="459" t="s">
        <v>118</v>
      </c>
      <c r="E17" s="462" t="s">
        <v>159</v>
      </c>
      <c r="F17" s="462" t="s">
        <v>159</v>
      </c>
      <c r="G17" s="462" t="s">
        <v>159</v>
      </c>
      <c r="H17" s="462" t="s">
        <v>159</v>
      </c>
      <c r="I17" s="462" t="s">
        <v>159</v>
      </c>
      <c r="J17" s="462">
        <v>0.28499999999999998</v>
      </c>
      <c r="K17" s="462" t="s">
        <v>159</v>
      </c>
      <c r="L17" s="462" t="s">
        <v>159</v>
      </c>
      <c r="M17" s="462">
        <v>0.29099999999999998</v>
      </c>
      <c r="N17" s="462">
        <v>0.28899999999999998</v>
      </c>
      <c r="O17" s="462">
        <v>0.29199999999999998</v>
      </c>
      <c r="P17" s="462">
        <v>0.28899999999999998</v>
      </c>
      <c r="Q17" s="462">
        <v>0.29299999999999998</v>
      </c>
      <c r="R17" s="462" t="s">
        <v>159</v>
      </c>
      <c r="S17" s="462" t="s">
        <v>159</v>
      </c>
      <c r="T17" s="20">
        <f t="shared" si="0"/>
        <v>0.29299999999999998</v>
      </c>
    </row>
    <row r="18" spans="1:20" s="20" customFormat="1">
      <c r="A18" s="1384"/>
      <c r="B18" s="461" t="s">
        <v>42</v>
      </c>
      <c r="C18" s="461" t="s">
        <v>416</v>
      </c>
      <c r="D18" s="459" t="s">
        <v>118</v>
      </c>
      <c r="E18" s="463" t="s">
        <v>159</v>
      </c>
      <c r="F18" s="463">
        <v>0.33300000000000002</v>
      </c>
      <c r="G18" s="463">
        <v>0.34499999999999997</v>
      </c>
      <c r="H18" s="463">
        <v>0.33700000000000002</v>
      </c>
      <c r="I18" s="463">
        <v>0.32900000000000001</v>
      </c>
      <c r="J18" s="463">
        <v>0.32800000000000001</v>
      </c>
      <c r="K18" s="463">
        <v>0.33</v>
      </c>
      <c r="L18" s="463">
        <v>0.33600000000000002</v>
      </c>
      <c r="M18" s="463">
        <v>0.33300000000000002</v>
      </c>
      <c r="N18" s="463">
        <v>0.33800000000000002</v>
      </c>
      <c r="O18" s="463">
        <v>0.34200000000000003</v>
      </c>
      <c r="P18" s="463">
        <v>0.33900000000000002</v>
      </c>
      <c r="Q18" s="463">
        <v>0.34</v>
      </c>
      <c r="R18" s="463" t="s">
        <v>159</v>
      </c>
      <c r="S18" s="463" t="s">
        <v>159</v>
      </c>
      <c r="T18" s="20">
        <f t="shared" si="0"/>
        <v>0.34</v>
      </c>
    </row>
    <row r="19" spans="1:20" s="20" customFormat="1">
      <c r="A19" s="1384"/>
      <c r="B19" s="461" t="s">
        <v>28</v>
      </c>
      <c r="C19" s="461" t="s">
        <v>416</v>
      </c>
      <c r="D19" s="459" t="s">
        <v>118</v>
      </c>
      <c r="E19" s="462" t="s">
        <v>159</v>
      </c>
      <c r="F19" s="462" t="s">
        <v>159</v>
      </c>
      <c r="G19" s="462" t="s">
        <v>159</v>
      </c>
      <c r="H19" s="462" t="s">
        <v>159</v>
      </c>
      <c r="I19" s="462">
        <v>0.27200000000000002</v>
      </c>
      <c r="J19" s="462" t="s">
        <v>159</v>
      </c>
      <c r="K19" s="462">
        <v>0.27200000000000002</v>
      </c>
      <c r="L19" s="462" t="s">
        <v>159</v>
      </c>
      <c r="M19" s="462" t="s">
        <v>159</v>
      </c>
      <c r="N19" s="462">
        <v>0.28899999999999998</v>
      </c>
      <c r="O19" s="462" t="s">
        <v>159</v>
      </c>
      <c r="P19" s="462">
        <v>0.28799999999999998</v>
      </c>
      <c r="Q19" s="462" t="s">
        <v>159</v>
      </c>
      <c r="R19" s="462" t="s">
        <v>159</v>
      </c>
      <c r="S19" s="462" t="s">
        <v>159</v>
      </c>
      <c r="T19" s="20">
        <f>P19</f>
        <v>0.28799999999999998</v>
      </c>
    </row>
    <row r="20" spans="1:20" s="20" customFormat="1">
      <c r="A20" s="1384"/>
      <c r="B20" s="461" t="s">
        <v>43</v>
      </c>
      <c r="C20" s="461" t="s">
        <v>416</v>
      </c>
      <c r="D20" s="459" t="s">
        <v>118</v>
      </c>
      <c r="E20" s="463" t="s">
        <v>159</v>
      </c>
      <c r="F20" s="463">
        <v>0.26100000000000001</v>
      </c>
      <c r="G20" s="463">
        <v>0.27300000000000002</v>
      </c>
      <c r="H20" s="463">
        <v>0.28899999999999998</v>
      </c>
      <c r="I20" s="463">
        <v>0.28599999999999998</v>
      </c>
      <c r="J20" s="463">
        <v>0.30499999999999999</v>
      </c>
      <c r="K20" s="463">
        <v>0.26600000000000001</v>
      </c>
      <c r="L20" s="463">
        <v>0.249</v>
      </c>
      <c r="M20" s="463">
        <v>0.252</v>
      </c>
      <c r="N20" s="463">
        <v>0.253</v>
      </c>
      <c r="O20" s="463">
        <v>0.24099999999999999</v>
      </c>
      <c r="P20" s="463">
        <v>0.246</v>
      </c>
      <c r="Q20" s="463" t="s">
        <v>159</v>
      </c>
      <c r="R20" s="463" t="s">
        <v>159</v>
      </c>
      <c r="S20" s="463" t="s">
        <v>159</v>
      </c>
      <c r="T20" s="20">
        <f>P20</f>
        <v>0.246</v>
      </c>
    </row>
    <row r="21" spans="1:20" s="20" customFormat="1">
      <c r="A21" s="1384"/>
      <c r="B21" s="461" t="s">
        <v>44</v>
      </c>
      <c r="C21" s="461" t="s">
        <v>416</v>
      </c>
      <c r="D21" s="459" t="s">
        <v>118</v>
      </c>
      <c r="E21" s="462" t="s">
        <v>159</v>
      </c>
      <c r="F21" s="462">
        <v>0.32300000000000001</v>
      </c>
      <c r="G21" s="462">
        <v>0.32400000000000001</v>
      </c>
      <c r="H21" s="462">
        <v>0.316</v>
      </c>
      <c r="I21" s="462">
        <v>0.30399999999999999</v>
      </c>
      <c r="J21" s="462">
        <v>0.29499999999999998</v>
      </c>
      <c r="K21" s="462">
        <v>0.312</v>
      </c>
      <c r="L21" s="462">
        <v>0.29799999999999999</v>
      </c>
      <c r="M21" s="462">
        <v>0.307</v>
      </c>
      <c r="N21" s="462">
        <v>0.31</v>
      </c>
      <c r="O21" s="462">
        <v>0.308</v>
      </c>
      <c r="P21" s="462">
        <v>0.29799999999999999</v>
      </c>
      <c r="Q21" s="462">
        <v>0.29699999999999999</v>
      </c>
      <c r="R21" s="462" t="s">
        <v>159</v>
      </c>
      <c r="S21" s="462" t="s">
        <v>159</v>
      </c>
      <c r="T21" s="20">
        <f t="shared" si="0"/>
        <v>0.29699999999999999</v>
      </c>
    </row>
    <row r="22" spans="1:20" s="20" customFormat="1">
      <c r="A22" s="1384"/>
      <c r="B22" s="460" t="s">
        <v>57</v>
      </c>
      <c r="C22" s="461" t="s">
        <v>416</v>
      </c>
      <c r="D22" s="459" t="s">
        <v>118</v>
      </c>
      <c r="E22" s="463" t="s">
        <v>159</v>
      </c>
      <c r="F22" s="463" t="s">
        <v>159</v>
      </c>
      <c r="G22" s="463" t="s">
        <v>159</v>
      </c>
      <c r="H22" s="463" t="s">
        <v>159</v>
      </c>
      <c r="I22" s="463" t="s">
        <v>159</v>
      </c>
      <c r="J22" s="463" t="s">
        <v>159</v>
      </c>
      <c r="K22" s="463" t="s">
        <v>159</v>
      </c>
      <c r="L22" s="463" t="s">
        <v>159</v>
      </c>
      <c r="M22" s="463">
        <v>0.371</v>
      </c>
      <c r="N22" s="463">
        <v>0.371</v>
      </c>
      <c r="O22" s="463">
        <v>0.36</v>
      </c>
      <c r="P22" s="463">
        <v>0.36499999999999999</v>
      </c>
      <c r="Q22" s="463">
        <v>0.36</v>
      </c>
      <c r="R22" s="463">
        <v>0.34599999999999997</v>
      </c>
      <c r="S22" s="463" t="s">
        <v>159</v>
      </c>
      <c r="T22" s="20">
        <f>R22</f>
        <v>0.34599999999999997</v>
      </c>
    </row>
    <row r="23" spans="1:20" s="20" customFormat="1">
      <c r="A23" s="1384"/>
      <c r="B23" s="461" t="s">
        <v>23</v>
      </c>
      <c r="C23" s="461" t="s">
        <v>416</v>
      </c>
      <c r="D23" s="459" t="s">
        <v>118</v>
      </c>
      <c r="E23" s="462" t="s">
        <v>159</v>
      </c>
      <c r="F23" s="462">
        <v>0.33100000000000002</v>
      </c>
      <c r="G23" s="462">
        <v>0.32400000000000001</v>
      </c>
      <c r="H23" s="462">
        <v>0.32400000000000001</v>
      </c>
      <c r="I23" s="462">
        <v>0.313</v>
      </c>
      <c r="J23" s="462">
        <v>0.317</v>
      </c>
      <c r="K23" s="462">
        <v>0.315</v>
      </c>
      <c r="L23" s="462">
        <v>0.32700000000000001</v>
      </c>
      <c r="M23" s="462">
        <v>0.32700000000000001</v>
      </c>
      <c r="N23" s="462">
        <v>0.33</v>
      </c>
      <c r="O23" s="462">
        <v>0.32500000000000001</v>
      </c>
      <c r="P23" s="462">
        <v>0.32600000000000001</v>
      </c>
      <c r="Q23" s="462">
        <v>0.33300000000000002</v>
      </c>
      <c r="R23" s="462" t="s">
        <v>159</v>
      </c>
      <c r="S23" s="462" t="s">
        <v>159</v>
      </c>
      <c r="T23" s="20">
        <f t="shared" si="0"/>
        <v>0.33300000000000002</v>
      </c>
    </row>
    <row r="24" spans="1:20" s="20" customFormat="1">
      <c r="A24" s="1384"/>
      <c r="B24" s="460" t="s">
        <v>45</v>
      </c>
      <c r="C24" s="461" t="s">
        <v>416</v>
      </c>
      <c r="D24" s="459" t="s">
        <v>118</v>
      </c>
      <c r="E24" s="463" t="s">
        <v>159</v>
      </c>
      <c r="F24" s="463" t="s">
        <v>159</v>
      </c>
      <c r="G24" s="463" t="s">
        <v>159</v>
      </c>
      <c r="H24" s="463" t="s">
        <v>159</v>
      </c>
      <c r="I24" s="463" t="s">
        <v>159</v>
      </c>
      <c r="J24" s="463" t="s">
        <v>159</v>
      </c>
      <c r="K24" s="463">
        <v>0.33600000000000002</v>
      </c>
      <c r="L24" s="463" t="s">
        <v>159</v>
      </c>
      <c r="M24" s="463" t="s">
        <v>159</v>
      </c>
      <c r="N24" s="463">
        <v>0.33</v>
      </c>
      <c r="O24" s="463" t="s">
        <v>159</v>
      </c>
      <c r="P24" s="463" t="s">
        <v>159</v>
      </c>
      <c r="Q24" s="463" t="s">
        <v>159</v>
      </c>
      <c r="R24" s="463" t="s">
        <v>159</v>
      </c>
      <c r="S24" s="463" t="s">
        <v>159</v>
      </c>
      <c r="T24" s="20">
        <f>N24</f>
        <v>0.33</v>
      </c>
    </row>
    <row r="25" spans="1:20" s="20" customFormat="1">
      <c r="A25" s="1384"/>
      <c r="B25" s="461" t="s">
        <v>46</v>
      </c>
      <c r="C25" s="461" t="s">
        <v>416</v>
      </c>
      <c r="D25" s="459" t="s">
        <v>118</v>
      </c>
      <c r="E25" s="462" t="s">
        <v>159</v>
      </c>
      <c r="F25" s="462" t="s">
        <v>159</v>
      </c>
      <c r="G25" s="462" t="s">
        <v>159</v>
      </c>
      <c r="H25" s="462" t="s">
        <v>159</v>
      </c>
      <c r="I25" s="462" t="s">
        <v>159</v>
      </c>
      <c r="J25" s="462" t="s">
        <v>159</v>
      </c>
      <c r="K25" s="462" t="s">
        <v>159</v>
      </c>
      <c r="L25" s="462" t="s">
        <v>159</v>
      </c>
      <c r="M25" s="462" t="s">
        <v>159</v>
      </c>
      <c r="N25" s="462">
        <v>0.307</v>
      </c>
      <c r="O25" s="462">
        <v>0.30199999999999999</v>
      </c>
      <c r="P25" s="462">
        <v>0.30199999999999999</v>
      </c>
      <c r="Q25" s="462">
        <v>0.29499999999999998</v>
      </c>
      <c r="R25" s="462" t="s">
        <v>159</v>
      </c>
      <c r="S25" s="462" t="s">
        <v>159</v>
      </c>
      <c r="T25" s="20">
        <f t="shared" si="0"/>
        <v>0.29499999999999998</v>
      </c>
    </row>
    <row r="26" spans="1:20" s="20" customFormat="1">
      <c r="A26" s="1384"/>
      <c r="B26" s="461" t="s">
        <v>25</v>
      </c>
      <c r="C26" s="461" t="s">
        <v>416</v>
      </c>
      <c r="D26" s="459" t="s">
        <v>118</v>
      </c>
      <c r="E26" s="463" t="s">
        <v>159</v>
      </c>
      <c r="F26" s="463">
        <v>0.36299999999999999</v>
      </c>
      <c r="G26" s="463">
        <v>0.39200000000000002</v>
      </c>
      <c r="H26" s="463">
        <v>0.35099999999999998</v>
      </c>
      <c r="I26" s="463">
        <v>0.374</v>
      </c>
      <c r="J26" s="463">
        <v>0.373</v>
      </c>
      <c r="K26" s="463">
        <v>0.35399999999999998</v>
      </c>
      <c r="L26" s="463">
        <v>0.34699999999999998</v>
      </c>
      <c r="M26" s="463">
        <v>0.35199999999999998</v>
      </c>
      <c r="N26" s="463">
        <v>0.34699999999999998</v>
      </c>
      <c r="O26" s="463">
        <v>0.35099999999999998</v>
      </c>
      <c r="P26" s="463">
        <v>0.35</v>
      </c>
      <c r="Q26" s="463">
        <v>0.34599999999999997</v>
      </c>
      <c r="R26" s="463">
        <v>0.34699999999999998</v>
      </c>
      <c r="S26" s="463" t="s">
        <v>159</v>
      </c>
      <c r="T26" s="20">
        <f>R26</f>
        <v>0.34699999999999998</v>
      </c>
    </row>
    <row r="27" spans="1:20" s="20" customFormat="1">
      <c r="A27" s="1384"/>
      <c r="B27" s="461" t="s">
        <v>26</v>
      </c>
      <c r="C27" s="461" t="s">
        <v>416</v>
      </c>
      <c r="D27" s="459" t="s">
        <v>118</v>
      </c>
      <c r="E27" s="462" t="s">
        <v>159</v>
      </c>
      <c r="F27" s="462">
        <v>0.35</v>
      </c>
      <c r="G27" s="462">
        <v>0.35199999999999998</v>
      </c>
      <c r="H27" s="462">
        <v>0.32900000000000001</v>
      </c>
      <c r="I27" s="462">
        <v>0.33800000000000002</v>
      </c>
      <c r="J27" s="462">
        <v>0.35799999999999998</v>
      </c>
      <c r="K27" s="462">
        <v>0.36599999999999999</v>
      </c>
      <c r="L27" s="462">
        <v>0.32900000000000001</v>
      </c>
      <c r="M27" s="462">
        <v>0.32200000000000001</v>
      </c>
      <c r="N27" s="462">
        <v>0.35</v>
      </c>
      <c r="O27" s="462">
        <v>0.35199999999999998</v>
      </c>
      <c r="P27" s="462">
        <v>0.38100000000000001</v>
      </c>
      <c r="Q27" s="462">
        <v>0.372</v>
      </c>
      <c r="R27" s="462" t="s">
        <v>159</v>
      </c>
      <c r="S27" s="462" t="s">
        <v>159</v>
      </c>
      <c r="T27" s="20">
        <f t="shared" si="0"/>
        <v>0.372</v>
      </c>
    </row>
    <row r="28" spans="1:20" s="20" customFormat="1">
      <c r="A28" s="1384"/>
      <c r="B28" s="461" t="s">
        <v>27</v>
      </c>
      <c r="C28" s="461" t="s">
        <v>416</v>
      </c>
      <c r="D28" s="459" t="s">
        <v>118</v>
      </c>
      <c r="E28" s="463" t="s">
        <v>159</v>
      </c>
      <c r="F28" s="463" t="s">
        <v>159</v>
      </c>
      <c r="G28" s="463" t="s">
        <v>159</v>
      </c>
      <c r="H28" s="463" t="s">
        <v>159</v>
      </c>
      <c r="I28" s="463" t="s">
        <v>159</v>
      </c>
      <c r="J28" s="463" t="s">
        <v>159</v>
      </c>
      <c r="K28" s="463" t="s">
        <v>159</v>
      </c>
      <c r="L28" s="463" t="s">
        <v>159</v>
      </c>
      <c r="M28" s="463" t="s">
        <v>159</v>
      </c>
      <c r="N28" s="463" t="s">
        <v>159</v>
      </c>
      <c r="O28" s="463" t="s">
        <v>159</v>
      </c>
      <c r="P28" s="463" t="s">
        <v>159</v>
      </c>
      <c r="Q28" s="463">
        <v>0.30599999999999999</v>
      </c>
      <c r="R28" s="463" t="s">
        <v>159</v>
      </c>
      <c r="S28" s="463" t="s">
        <v>159</v>
      </c>
      <c r="T28" s="20">
        <f t="shared" si="0"/>
        <v>0.30599999999999999</v>
      </c>
    </row>
    <row r="29" spans="1:20" s="20" customFormat="1">
      <c r="A29" s="1384"/>
      <c r="B29" s="461" t="s">
        <v>47</v>
      </c>
      <c r="C29" s="461" t="s">
        <v>416</v>
      </c>
      <c r="D29" s="459" t="s">
        <v>118</v>
      </c>
      <c r="E29" s="462" t="s">
        <v>159</v>
      </c>
      <c r="F29" s="462" t="s">
        <v>159</v>
      </c>
      <c r="G29" s="462" t="s">
        <v>159</v>
      </c>
      <c r="H29" s="462" t="s">
        <v>159</v>
      </c>
      <c r="I29" s="462" t="s">
        <v>159</v>
      </c>
      <c r="J29" s="462" t="s">
        <v>159</v>
      </c>
      <c r="K29" s="462" t="s">
        <v>159</v>
      </c>
      <c r="L29" s="462" t="s">
        <v>159</v>
      </c>
      <c r="M29" s="462" t="s">
        <v>159</v>
      </c>
      <c r="N29" s="462">
        <v>0.45700000000000002</v>
      </c>
      <c r="O29" s="462" t="s">
        <v>159</v>
      </c>
      <c r="P29" s="462">
        <v>0.45900000000000002</v>
      </c>
      <c r="Q29" s="462" t="s">
        <v>159</v>
      </c>
      <c r="R29" s="462" t="s">
        <v>159</v>
      </c>
      <c r="S29" s="462" t="s">
        <v>159</v>
      </c>
      <c r="T29" s="20">
        <f>P29</f>
        <v>0.45900000000000002</v>
      </c>
    </row>
    <row r="30" spans="1:20" s="20" customFormat="1">
      <c r="A30" s="1384"/>
      <c r="B30" s="461" t="s">
        <v>30</v>
      </c>
      <c r="C30" s="461" t="s">
        <v>416</v>
      </c>
      <c r="D30" s="459" t="s">
        <v>118</v>
      </c>
      <c r="E30" s="463" t="s">
        <v>159</v>
      </c>
      <c r="F30" s="463" t="s">
        <v>159</v>
      </c>
      <c r="G30" s="463" t="s">
        <v>159</v>
      </c>
      <c r="H30" s="463" t="s">
        <v>159</v>
      </c>
      <c r="I30" s="463" t="s">
        <v>159</v>
      </c>
      <c r="J30" s="463" t="s">
        <v>159</v>
      </c>
      <c r="K30" s="463" t="s">
        <v>159</v>
      </c>
      <c r="L30" s="463" t="s">
        <v>159</v>
      </c>
      <c r="M30" s="463">
        <v>0.28899999999999998</v>
      </c>
      <c r="N30" s="463">
        <v>0.28799999999999998</v>
      </c>
      <c r="O30" s="463">
        <v>0.28699999999999998</v>
      </c>
      <c r="P30" s="463">
        <v>0.30299999999999999</v>
      </c>
      <c r="Q30" s="463">
        <v>0.28799999999999998</v>
      </c>
      <c r="R30" s="463">
        <v>0.28499999999999998</v>
      </c>
      <c r="S30" s="463" t="s">
        <v>159</v>
      </c>
      <c r="T30" s="20">
        <f t="shared" si="0"/>
        <v>0.28799999999999998</v>
      </c>
    </row>
    <row r="31" spans="1:20" s="20" customFormat="1">
      <c r="A31" s="1384"/>
      <c r="B31" s="461" t="s">
        <v>48</v>
      </c>
      <c r="C31" s="461" t="s">
        <v>416</v>
      </c>
      <c r="D31" s="459" t="s">
        <v>118</v>
      </c>
      <c r="E31" s="462" t="s">
        <v>159</v>
      </c>
      <c r="F31" s="462" t="s">
        <v>159</v>
      </c>
      <c r="G31" s="462" t="s">
        <v>159</v>
      </c>
      <c r="H31" s="462" t="s">
        <v>159</v>
      </c>
      <c r="I31" s="462" t="s">
        <v>159</v>
      </c>
      <c r="J31" s="462" t="s">
        <v>159</v>
      </c>
      <c r="K31" s="462" t="s">
        <v>159</v>
      </c>
      <c r="L31" s="462" t="s">
        <v>159</v>
      </c>
      <c r="M31" s="462">
        <v>0.32300000000000001</v>
      </c>
      <c r="N31" s="462">
        <v>0.33300000000000002</v>
      </c>
      <c r="O31" s="462" t="s">
        <v>159</v>
      </c>
      <c r="P31" s="462">
        <v>0.34899999999999998</v>
      </c>
      <c r="Q31" s="462" t="s">
        <v>159</v>
      </c>
      <c r="R31" s="462" t="s">
        <v>159</v>
      </c>
      <c r="S31" s="462" t="s">
        <v>159</v>
      </c>
      <c r="T31" s="20">
        <f>P31</f>
        <v>0.34899999999999998</v>
      </c>
    </row>
    <row r="32" spans="1:20" s="20" customFormat="1">
      <c r="A32" s="1384"/>
      <c r="B32" s="461" t="s">
        <v>49</v>
      </c>
      <c r="C32" s="461" t="s">
        <v>416</v>
      </c>
      <c r="D32" s="459" t="s">
        <v>118</v>
      </c>
      <c r="E32" s="463" t="s">
        <v>159</v>
      </c>
      <c r="F32" s="463">
        <v>0.28499999999999998</v>
      </c>
      <c r="G32" s="463" t="s">
        <v>159</v>
      </c>
      <c r="H32" s="463" t="s">
        <v>159</v>
      </c>
      <c r="I32" s="463" t="s">
        <v>159</v>
      </c>
      <c r="J32" s="463">
        <v>0.25</v>
      </c>
      <c r="K32" s="463">
        <v>0.245</v>
      </c>
      <c r="L32" s="463">
        <v>0.249</v>
      </c>
      <c r="M32" s="463">
        <v>0.25</v>
      </c>
      <c r="N32" s="463">
        <v>0.253</v>
      </c>
      <c r="O32" s="463">
        <v>0.252</v>
      </c>
      <c r="P32" s="463">
        <v>0.25700000000000001</v>
      </c>
      <c r="Q32" s="463">
        <v>0.27200000000000002</v>
      </c>
      <c r="R32" s="463" t="s">
        <v>159</v>
      </c>
      <c r="S32" s="463" t="s">
        <v>159</v>
      </c>
      <c r="T32" s="20">
        <f t="shared" si="0"/>
        <v>0.27200000000000002</v>
      </c>
    </row>
    <row r="33" spans="1:20" s="20" customFormat="1">
      <c r="A33" s="1384"/>
      <c r="B33" s="461" t="s">
        <v>32</v>
      </c>
      <c r="C33" s="461" t="s">
        <v>416</v>
      </c>
      <c r="D33" s="459" t="s">
        <v>118</v>
      </c>
      <c r="E33" s="462" t="s">
        <v>159</v>
      </c>
      <c r="F33" s="462">
        <v>0.376</v>
      </c>
      <c r="G33" s="462">
        <v>0.32700000000000001</v>
      </c>
      <c r="H33" s="462">
        <v>0.315</v>
      </c>
      <c r="I33" s="462">
        <v>0.316</v>
      </c>
      <c r="J33" s="462">
        <v>0.308</v>
      </c>
      <c r="K33" s="462">
        <v>0.30299999999999999</v>
      </c>
      <c r="L33" s="462">
        <v>0.30499999999999999</v>
      </c>
      <c r="M33" s="462">
        <v>0.30099999999999999</v>
      </c>
      <c r="N33" s="462">
        <v>0.29699999999999999</v>
      </c>
      <c r="O33" s="462">
        <v>0.29899999999999999</v>
      </c>
      <c r="P33" s="462">
        <v>0.29799999999999999</v>
      </c>
      <c r="Q33" s="462">
        <v>0.29199999999999998</v>
      </c>
      <c r="R33" s="462" t="s">
        <v>159</v>
      </c>
      <c r="S33" s="462" t="s">
        <v>159</v>
      </c>
      <c r="T33" s="20">
        <f t="shared" si="0"/>
        <v>0.29199999999999998</v>
      </c>
    </row>
    <row r="34" spans="1:20" s="20" customFormat="1">
      <c r="A34" s="1384"/>
      <c r="B34" s="461" t="s">
        <v>50</v>
      </c>
      <c r="C34" s="461" t="s">
        <v>416</v>
      </c>
      <c r="D34" s="459" t="s">
        <v>118</v>
      </c>
      <c r="E34" s="463" t="s">
        <v>159</v>
      </c>
      <c r="F34" s="463">
        <v>0.38400000000000001</v>
      </c>
      <c r="G34" s="463">
        <v>0.379</v>
      </c>
      <c r="H34" s="463">
        <v>0.36899999999999999</v>
      </c>
      <c r="I34" s="463">
        <v>0.36099999999999999</v>
      </c>
      <c r="J34" s="463">
        <v>0.35499999999999998</v>
      </c>
      <c r="K34" s="463">
        <v>0.33700000000000002</v>
      </c>
      <c r="L34" s="463">
        <v>0.34100000000000003</v>
      </c>
      <c r="M34" s="463">
        <v>0.33700000000000002</v>
      </c>
      <c r="N34" s="463">
        <v>0.33700000000000002</v>
      </c>
      <c r="O34" s="463">
        <v>0.34100000000000003</v>
      </c>
      <c r="P34" s="463">
        <v>0.33800000000000002</v>
      </c>
      <c r="Q34" s="463">
        <v>0.33600000000000002</v>
      </c>
      <c r="R34" s="463" t="s">
        <v>159</v>
      </c>
      <c r="S34" s="463" t="s">
        <v>159</v>
      </c>
      <c r="T34" s="20">
        <f t="shared" si="0"/>
        <v>0.33600000000000002</v>
      </c>
    </row>
    <row r="35" spans="1:20" s="20" customFormat="1">
      <c r="A35" s="1384"/>
      <c r="B35" s="461" t="s">
        <v>51</v>
      </c>
      <c r="C35" s="461" t="s">
        <v>416</v>
      </c>
      <c r="D35" s="459" t="s">
        <v>118</v>
      </c>
      <c r="E35" s="462" t="s">
        <v>159</v>
      </c>
      <c r="F35" s="462">
        <v>0.26500000000000001</v>
      </c>
      <c r="G35" s="462">
        <v>0.28899999999999998</v>
      </c>
      <c r="H35" s="462" t="s">
        <v>159</v>
      </c>
      <c r="I35" s="462">
        <v>0.245</v>
      </c>
      <c r="J35" s="462">
        <v>0.25600000000000001</v>
      </c>
      <c r="K35" s="462">
        <v>0.26400000000000001</v>
      </c>
      <c r="L35" s="462">
        <v>0.26300000000000001</v>
      </c>
      <c r="M35" s="462">
        <v>0.26100000000000001</v>
      </c>
      <c r="N35" s="462">
        <v>0.25</v>
      </c>
      <c r="O35" s="462">
        <v>0.26900000000000002</v>
      </c>
      <c r="P35" s="462">
        <v>0.247</v>
      </c>
      <c r="Q35" s="462">
        <v>0.251</v>
      </c>
      <c r="R35" s="462" t="s">
        <v>159</v>
      </c>
      <c r="S35" s="462" t="s">
        <v>159</v>
      </c>
      <c r="T35" s="277">
        <f t="shared" si="0"/>
        <v>0.251</v>
      </c>
    </row>
    <row r="36" spans="1:20" s="20" customFormat="1">
      <c r="A36" s="1384"/>
      <c r="B36" s="461" t="s">
        <v>34</v>
      </c>
      <c r="C36" s="461" t="s">
        <v>416</v>
      </c>
      <c r="D36" s="459" t="s">
        <v>118</v>
      </c>
      <c r="E36" s="463" t="s">
        <v>159</v>
      </c>
      <c r="F36" s="463">
        <v>0.24099999999999999</v>
      </c>
      <c r="G36" s="463">
        <v>0.24</v>
      </c>
      <c r="H36" s="463">
        <v>0.23699999999999999</v>
      </c>
      <c r="I36" s="463">
        <v>0.23899999999999999</v>
      </c>
      <c r="J36" s="463">
        <v>0.23400000000000001</v>
      </c>
      <c r="K36" s="463">
        <v>0.245</v>
      </c>
      <c r="L36" s="463">
        <v>0.24399999999999999</v>
      </c>
      <c r="M36" s="463">
        <v>0.24399999999999999</v>
      </c>
      <c r="N36" s="463">
        <v>0.249</v>
      </c>
      <c r="O36" s="463">
        <v>0.254</v>
      </c>
      <c r="P36" s="463">
        <v>0.251</v>
      </c>
      <c r="Q36" s="463">
        <v>0.25</v>
      </c>
      <c r="R36" s="463" t="s">
        <v>159</v>
      </c>
      <c r="S36" s="463" t="s">
        <v>159</v>
      </c>
      <c r="T36" s="20">
        <f t="shared" si="0"/>
        <v>0.25</v>
      </c>
    </row>
    <row r="37" spans="1:20" s="20" customFormat="1">
      <c r="A37" s="1384"/>
      <c r="B37" s="461" t="s">
        <v>21</v>
      </c>
      <c r="C37" s="461" t="s">
        <v>416</v>
      </c>
      <c r="D37" s="459" t="s">
        <v>118</v>
      </c>
      <c r="E37" s="462" t="s">
        <v>159</v>
      </c>
      <c r="F37" s="462" t="s">
        <v>159</v>
      </c>
      <c r="G37" s="462" t="s">
        <v>159</v>
      </c>
      <c r="H37" s="462" t="s">
        <v>159</v>
      </c>
      <c r="I37" s="462">
        <v>0.32400000000000001</v>
      </c>
      <c r="J37" s="462">
        <v>0.32700000000000001</v>
      </c>
      <c r="K37" s="462">
        <v>0.33300000000000002</v>
      </c>
      <c r="L37" s="462">
        <v>0.33900000000000002</v>
      </c>
      <c r="M37" s="462">
        <v>0.34100000000000003</v>
      </c>
      <c r="N37" s="462">
        <v>0.33400000000000002</v>
      </c>
      <c r="O37" s="462">
        <v>0.34499999999999997</v>
      </c>
      <c r="P37" s="462">
        <v>0.34399999999999997</v>
      </c>
      <c r="Q37" s="462">
        <v>0.34499999999999997</v>
      </c>
      <c r="R37" s="462" t="s">
        <v>159</v>
      </c>
      <c r="S37" s="462" t="s">
        <v>159</v>
      </c>
      <c r="T37" s="20">
        <f t="shared" si="0"/>
        <v>0.34499999999999997</v>
      </c>
    </row>
    <row r="38" spans="1:20" s="20" customFormat="1">
      <c r="A38" s="1384"/>
      <c r="B38" s="461" t="s">
        <v>37</v>
      </c>
      <c r="C38" s="461" t="s">
        <v>416</v>
      </c>
      <c r="D38" s="459" t="s">
        <v>118</v>
      </c>
      <c r="E38" s="463" t="s">
        <v>159</v>
      </c>
      <c r="F38" s="463" t="s">
        <v>159</v>
      </c>
      <c r="G38" s="463" t="s">
        <v>159</v>
      </c>
      <c r="H38" s="463" t="s">
        <v>159</v>
      </c>
      <c r="I38" s="463" t="s">
        <v>159</v>
      </c>
      <c r="J38" s="463" t="s">
        <v>159</v>
      </c>
      <c r="K38" s="463" t="s">
        <v>159</v>
      </c>
      <c r="L38" s="463" t="s">
        <v>159</v>
      </c>
      <c r="M38" s="463" t="s">
        <v>159</v>
      </c>
      <c r="N38" s="463" t="s">
        <v>159</v>
      </c>
      <c r="O38" s="463">
        <v>0.26800000000000002</v>
      </c>
      <c r="P38" s="463">
        <v>0.27400000000000002</v>
      </c>
      <c r="Q38" s="463">
        <v>0.27800000000000002</v>
      </c>
      <c r="R38" s="463">
        <v>0.28199999999999997</v>
      </c>
      <c r="S38" s="463" t="s">
        <v>159</v>
      </c>
      <c r="T38" s="20">
        <f>R38</f>
        <v>0.28199999999999997</v>
      </c>
    </row>
    <row r="39" spans="1:20" s="20" customFormat="1">
      <c r="A39" s="1384"/>
      <c r="B39" s="461" t="s">
        <v>52</v>
      </c>
      <c r="C39" s="461" t="s">
        <v>416</v>
      </c>
      <c r="D39" s="459" t="s">
        <v>118</v>
      </c>
      <c r="E39" s="462" t="s">
        <v>159</v>
      </c>
      <c r="F39" s="462" t="s">
        <v>159</v>
      </c>
      <c r="G39" s="462" t="s">
        <v>159</v>
      </c>
      <c r="H39" s="462" t="s">
        <v>159</v>
      </c>
      <c r="I39" s="462" t="s">
        <v>159</v>
      </c>
      <c r="J39" s="462" t="s">
        <v>159</v>
      </c>
      <c r="K39" s="462" t="s">
        <v>159</v>
      </c>
      <c r="L39" s="462" t="s">
        <v>159</v>
      </c>
      <c r="M39" s="462" t="s">
        <v>159</v>
      </c>
      <c r="N39" s="462" t="s">
        <v>159</v>
      </c>
      <c r="O39" s="462">
        <v>0.29499999999999998</v>
      </c>
      <c r="P39" s="462">
        <v>0.29699999999999999</v>
      </c>
      <c r="Q39" s="462">
        <v>0.29599999999999999</v>
      </c>
      <c r="R39" s="462" t="s">
        <v>159</v>
      </c>
      <c r="S39" s="462" t="s">
        <v>159</v>
      </c>
      <c r="T39" s="20">
        <f t="shared" si="0"/>
        <v>0.29599999999999999</v>
      </c>
    </row>
    <row r="40" spans="1:20" s="20" customFormat="1">
      <c r="A40" s="1384"/>
      <c r="B40" s="461" t="s">
        <v>53</v>
      </c>
      <c r="C40" s="461" t="s">
        <v>416</v>
      </c>
      <c r="D40" s="459" t="s">
        <v>118</v>
      </c>
      <c r="E40" s="463" t="s">
        <v>159</v>
      </c>
      <c r="F40" s="463" t="s">
        <v>159</v>
      </c>
      <c r="G40" s="463" t="s">
        <v>159</v>
      </c>
      <c r="H40" s="463" t="s">
        <v>159</v>
      </c>
      <c r="I40" s="463" t="s">
        <v>159</v>
      </c>
      <c r="J40" s="463" t="s">
        <v>159</v>
      </c>
      <c r="K40" s="463" t="s">
        <v>159</v>
      </c>
      <c r="L40" s="463" t="s">
        <v>159</v>
      </c>
      <c r="M40" s="463">
        <v>0.40300000000000002</v>
      </c>
      <c r="N40" s="463">
        <v>0.39900000000000002</v>
      </c>
      <c r="O40" s="463">
        <v>0.39</v>
      </c>
      <c r="P40" s="463">
        <v>0.39800000000000002</v>
      </c>
      <c r="Q40" s="463">
        <v>0.40400000000000003</v>
      </c>
      <c r="R40" s="463" t="s">
        <v>159</v>
      </c>
      <c r="S40" s="463" t="s">
        <v>159</v>
      </c>
      <c r="T40" s="20">
        <f t="shared" si="0"/>
        <v>0.40400000000000003</v>
      </c>
    </row>
    <row r="41" spans="1:20" s="20" customFormat="1">
      <c r="A41" s="1384"/>
      <c r="B41" s="461" t="s">
        <v>54</v>
      </c>
      <c r="C41" s="461" t="s">
        <v>416</v>
      </c>
      <c r="D41" s="459" t="s">
        <v>118</v>
      </c>
      <c r="E41" s="462">
        <v>0.35299999999999998</v>
      </c>
      <c r="F41" s="462">
        <v>0.35399999999999998</v>
      </c>
      <c r="G41" s="462">
        <v>0.35899999999999999</v>
      </c>
      <c r="H41" s="462">
        <v>0.36399999999999999</v>
      </c>
      <c r="I41" s="462">
        <v>0.373</v>
      </c>
      <c r="J41" s="462">
        <v>0.36899999999999999</v>
      </c>
      <c r="K41" s="462">
        <v>0.374</v>
      </c>
      <c r="L41" s="462">
        <v>0.35099999999999998</v>
      </c>
      <c r="M41" s="462">
        <v>0.35399999999999998</v>
      </c>
      <c r="N41" s="462">
        <v>0.35099999999999998</v>
      </c>
      <c r="O41" s="462">
        <v>0.35799999999999998</v>
      </c>
      <c r="P41" s="462">
        <v>0.35599999999999998</v>
      </c>
      <c r="Q41" s="462">
        <v>0.36</v>
      </c>
      <c r="R41" s="462">
        <v>0.35099999999999998</v>
      </c>
      <c r="S41" s="462" t="s">
        <v>159</v>
      </c>
      <c r="T41" s="20">
        <f>R41</f>
        <v>0.35099999999999998</v>
      </c>
    </row>
    <row r="42" spans="1:20" s="20" customFormat="1">
      <c r="A42" s="1384"/>
      <c r="B42" s="461" t="s">
        <v>55</v>
      </c>
      <c r="C42" s="461" t="s">
        <v>416</v>
      </c>
      <c r="D42" s="459" t="s">
        <v>118</v>
      </c>
      <c r="E42" s="463" t="s">
        <v>159</v>
      </c>
      <c r="F42" s="463" t="s">
        <v>159</v>
      </c>
      <c r="G42" s="463" t="s">
        <v>159</v>
      </c>
      <c r="H42" s="463" t="s">
        <v>159</v>
      </c>
      <c r="I42" s="463" t="s">
        <v>159</v>
      </c>
      <c r="J42" s="463" t="s">
        <v>159</v>
      </c>
      <c r="K42" s="463" t="s">
        <v>159</v>
      </c>
      <c r="L42" s="463" t="s">
        <v>159</v>
      </c>
      <c r="M42" s="463" t="s">
        <v>159</v>
      </c>
      <c r="N42" s="463" t="s">
        <v>159</v>
      </c>
      <c r="O42" s="463">
        <v>0.39600000000000002</v>
      </c>
      <c r="P42" s="463">
        <v>0.39400000000000002</v>
      </c>
      <c r="Q42" s="463">
        <v>0.39</v>
      </c>
      <c r="R42" s="463">
        <v>0.39100000000000001</v>
      </c>
      <c r="S42" s="463" t="s">
        <v>159</v>
      </c>
      <c r="T42" s="20">
        <f>R42</f>
        <v>0.39100000000000001</v>
      </c>
    </row>
    <row r="43" spans="1:20" s="25" customFormat="1">
      <c r="A43" s="1384"/>
      <c r="B43" s="1259" t="s">
        <v>60</v>
      </c>
      <c r="C43" s="1259" t="s">
        <v>416</v>
      </c>
      <c r="D43" s="1260" t="s">
        <v>118</v>
      </c>
      <c r="E43" s="1261" t="s">
        <v>159</v>
      </c>
      <c r="F43" s="1261" t="s">
        <v>159</v>
      </c>
      <c r="G43" s="1261" t="s">
        <v>159</v>
      </c>
      <c r="H43" s="1261">
        <v>0.51</v>
      </c>
      <c r="I43" s="1261" t="s">
        <v>159</v>
      </c>
      <c r="J43" s="1261" t="s">
        <v>159</v>
      </c>
      <c r="K43" s="1261">
        <v>0.48499999999999999</v>
      </c>
      <c r="L43" s="1261" t="s">
        <v>159</v>
      </c>
      <c r="M43" s="1261">
        <v>0.48299999999999998</v>
      </c>
      <c r="N43" s="1261" t="s">
        <v>159</v>
      </c>
      <c r="O43" s="1261">
        <v>0.47</v>
      </c>
      <c r="P43" s="1261" t="s">
        <v>159</v>
      </c>
      <c r="Q43" s="1261" t="s">
        <v>159</v>
      </c>
      <c r="R43" s="1261" t="s">
        <v>159</v>
      </c>
      <c r="S43" s="1261" t="s">
        <v>159</v>
      </c>
    </row>
    <row r="44" spans="1:20" s="25" customFormat="1" ht="21">
      <c r="A44" s="1384"/>
      <c r="B44" s="1259" t="s">
        <v>747</v>
      </c>
      <c r="C44" s="1259" t="s">
        <v>416</v>
      </c>
      <c r="D44" s="1260" t="s">
        <v>118</v>
      </c>
      <c r="E44" s="1261" t="s">
        <v>159</v>
      </c>
      <c r="F44" s="1261" t="s">
        <v>159</v>
      </c>
      <c r="G44" s="1261" t="s">
        <v>159</v>
      </c>
      <c r="H44" s="1261" t="s">
        <v>159</v>
      </c>
      <c r="I44" s="1261" t="s">
        <v>159</v>
      </c>
      <c r="J44" s="1261" t="s">
        <v>159</v>
      </c>
      <c r="K44" s="1261" t="s">
        <v>159</v>
      </c>
      <c r="L44" s="1261" t="s">
        <v>159</v>
      </c>
      <c r="M44" s="1261">
        <v>0.51400000000000001</v>
      </c>
      <c r="N44" s="1261" t="s">
        <v>159</v>
      </c>
      <c r="O44" s="1261" t="s">
        <v>159</v>
      </c>
      <c r="P44" s="1261" t="s">
        <v>159</v>
      </c>
      <c r="Q44" s="1261" t="s">
        <v>159</v>
      </c>
      <c r="R44" s="1261" t="s">
        <v>159</v>
      </c>
      <c r="S44" s="1261" t="s">
        <v>159</v>
      </c>
    </row>
    <row r="45" spans="1:20" s="25" customFormat="1">
      <c r="A45" s="1384"/>
      <c r="B45" s="1259" t="s">
        <v>62</v>
      </c>
      <c r="C45" s="1259" t="s">
        <v>416</v>
      </c>
      <c r="D45" s="1260" t="s">
        <v>118</v>
      </c>
      <c r="E45" s="1261" t="s">
        <v>159</v>
      </c>
      <c r="F45" s="1261" t="s">
        <v>159</v>
      </c>
      <c r="G45" s="1261" t="s">
        <v>159</v>
      </c>
      <c r="H45" s="1261" t="s">
        <v>159</v>
      </c>
      <c r="I45" s="1261" t="s">
        <v>159</v>
      </c>
      <c r="J45" s="1261" t="s">
        <v>159</v>
      </c>
      <c r="K45" s="1261" t="s">
        <v>159</v>
      </c>
      <c r="L45" s="1261">
        <v>0.47199999999999998</v>
      </c>
      <c r="M45" s="1261">
        <v>0.48</v>
      </c>
      <c r="N45" s="1261">
        <v>0.48299999999999998</v>
      </c>
      <c r="O45" s="1261">
        <v>0.49399999999999999</v>
      </c>
      <c r="P45" s="1261">
        <v>0.48499999999999999</v>
      </c>
      <c r="Q45" s="1261">
        <v>0.47899999999999998</v>
      </c>
      <c r="R45" s="1261">
        <v>0.48399999999999999</v>
      </c>
      <c r="S45" s="1261">
        <v>0.48</v>
      </c>
    </row>
    <row r="46" spans="1:20" s="25" customFormat="1">
      <c r="A46" s="1384"/>
      <c r="B46" s="1259" t="s">
        <v>748</v>
      </c>
      <c r="C46" s="1259" t="s">
        <v>416</v>
      </c>
      <c r="D46" s="1260" t="s">
        <v>118</v>
      </c>
      <c r="E46" s="1261" t="s">
        <v>159</v>
      </c>
      <c r="F46" s="1261">
        <v>0.48199999999999998</v>
      </c>
      <c r="G46" s="1261" t="s">
        <v>159</v>
      </c>
      <c r="H46" s="1261" t="s">
        <v>159</v>
      </c>
      <c r="I46" s="1261" t="s">
        <v>159</v>
      </c>
      <c r="J46" s="1261" t="s">
        <v>159</v>
      </c>
      <c r="K46" s="1261" t="s">
        <v>159</v>
      </c>
      <c r="L46" s="1261" t="s">
        <v>159</v>
      </c>
      <c r="M46" s="1261">
        <v>0.495</v>
      </c>
      <c r="N46" s="1261" t="s">
        <v>159</v>
      </c>
      <c r="O46" s="1261" t="s">
        <v>159</v>
      </c>
      <c r="P46" s="1261" t="s">
        <v>159</v>
      </c>
      <c r="Q46" s="1261" t="s">
        <v>159</v>
      </c>
      <c r="R46" s="1261" t="s">
        <v>159</v>
      </c>
      <c r="S46" s="1261" t="s">
        <v>159</v>
      </c>
    </row>
    <row r="47" spans="1:20" s="25" customFormat="1">
      <c r="A47" s="1384"/>
      <c r="B47" s="1259" t="s">
        <v>79</v>
      </c>
      <c r="C47" s="1259" t="s">
        <v>416</v>
      </c>
      <c r="D47" s="1260" t="s">
        <v>118</v>
      </c>
      <c r="E47" s="1261" t="s">
        <v>159</v>
      </c>
      <c r="F47" s="1261" t="s">
        <v>159</v>
      </c>
      <c r="G47" s="1261" t="s">
        <v>159</v>
      </c>
      <c r="H47" s="1261" t="s">
        <v>159</v>
      </c>
      <c r="I47" s="1261" t="s">
        <v>159</v>
      </c>
      <c r="J47" s="1261" t="s">
        <v>159</v>
      </c>
      <c r="K47" s="1261" t="s">
        <v>159</v>
      </c>
      <c r="L47" s="1261" t="s">
        <v>159</v>
      </c>
      <c r="M47" s="1261">
        <v>0.376</v>
      </c>
      <c r="N47" s="1261" t="s">
        <v>159</v>
      </c>
      <c r="O47" s="1261" t="s">
        <v>159</v>
      </c>
      <c r="P47" s="1261" t="s">
        <v>159</v>
      </c>
      <c r="Q47" s="1261" t="s">
        <v>159</v>
      </c>
      <c r="R47" s="1261" t="s">
        <v>159</v>
      </c>
      <c r="S47" s="1261" t="s">
        <v>159</v>
      </c>
    </row>
    <row r="48" spans="1:20" s="25" customFormat="1">
      <c r="A48" s="1385"/>
      <c r="B48" s="1259" t="s">
        <v>749</v>
      </c>
      <c r="C48" s="1259" t="s">
        <v>416</v>
      </c>
      <c r="D48" s="1260" t="s">
        <v>118</v>
      </c>
      <c r="E48" s="1261" t="s">
        <v>159</v>
      </c>
      <c r="F48" s="1261" t="s">
        <v>159</v>
      </c>
      <c r="G48" s="1261" t="s">
        <v>159</v>
      </c>
      <c r="H48" s="1261" t="s">
        <v>159</v>
      </c>
      <c r="I48" s="1261" t="s">
        <v>159</v>
      </c>
      <c r="J48" s="1261" t="s">
        <v>159</v>
      </c>
      <c r="K48" s="1261" t="s">
        <v>159</v>
      </c>
      <c r="L48" s="1261" t="s">
        <v>159</v>
      </c>
      <c r="M48" s="1261" t="s">
        <v>159</v>
      </c>
      <c r="N48" s="1261" t="s">
        <v>159</v>
      </c>
      <c r="O48" s="1261" t="s">
        <v>159</v>
      </c>
      <c r="P48" s="1261" t="s">
        <v>159</v>
      </c>
      <c r="Q48" s="1261">
        <v>0.62</v>
      </c>
      <c r="R48" s="1261" t="s">
        <v>159</v>
      </c>
      <c r="S48" s="1261" t="s">
        <v>159</v>
      </c>
    </row>
    <row r="49" spans="1:20" s="20" customFormat="1">
      <c r="A49" s="465" t="s">
        <v>764</v>
      </c>
      <c r="B49" s="464"/>
      <c r="C49" s="92"/>
      <c r="D49" s="92"/>
      <c r="E49" s="92"/>
      <c r="F49" s="92"/>
      <c r="G49" s="92"/>
      <c r="H49" s="92"/>
      <c r="I49" s="92"/>
      <c r="J49" s="92"/>
      <c r="K49" s="92"/>
      <c r="L49" s="92"/>
      <c r="M49" s="92"/>
      <c r="N49" s="92"/>
      <c r="O49" s="92"/>
      <c r="P49" s="92"/>
      <c r="Q49" s="92"/>
      <c r="R49" s="92"/>
      <c r="S49" s="92"/>
    </row>
    <row r="50" spans="1:20" s="20" customFormat="1">
      <c r="A50" s="466" t="s">
        <v>180</v>
      </c>
      <c r="B50" s="464"/>
      <c r="C50" s="92"/>
      <c r="D50" s="92"/>
      <c r="E50" s="92"/>
      <c r="F50" s="92"/>
      <c r="G50" s="92"/>
      <c r="H50" s="92"/>
      <c r="I50" s="92"/>
      <c r="J50" s="92"/>
      <c r="K50" s="92"/>
      <c r="L50" s="92"/>
      <c r="M50" s="92"/>
      <c r="N50" s="92"/>
      <c r="O50" s="92"/>
      <c r="P50" s="92"/>
      <c r="Q50" s="92"/>
      <c r="R50" s="92"/>
      <c r="S50" s="92"/>
    </row>
    <row r="51" spans="1:20" s="20" customFormat="1">
      <c r="A51" s="467" t="s">
        <v>284</v>
      </c>
      <c r="B51" s="466" t="s">
        <v>285</v>
      </c>
      <c r="C51" s="92"/>
      <c r="D51" s="92"/>
      <c r="E51" s="92"/>
      <c r="F51" s="92"/>
      <c r="G51" s="92"/>
      <c r="H51" s="92"/>
      <c r="I51" s="92"/>
      <c r="J51" s="92"/>
      <c r="K51" s="92"/>
      <c r="L51" s="92"/>
      <c r="M51" s="92"/>
      <c r="N51" s="92"/>
      <c r="O51" s="92"/>
      <c r="P51" s="92"/>
      <c r="Q51" s="92"/>
      <c r="R51" s="92"/>
      <c r="S51" s="92"/>
    </row>
    <row r="52" spans="1:20" s="20" customFormat="1" ht="16.5" customHeight="1">
      <c r="B52" s="94" t="s">
        <v>58</v>
      </c>
      <c r="C52" s="94"/>
      <c r="D52" s="94"/>
      <c r="T52" s="287">
        <f>AVERAGE(T7:T42)</f>
        <v>0.31713888888888886</v>
      </c>
    </row>
    <row r="53" spans="1:20" ht="16.5" customHeight="1">
      <c r="A53" s="20"/>
      <c r="B53" s="94" t="s">
        <v>718</v>
      </c>
      <c r="C53" s="94"/>
      <c r="D53" s="94"/>
      <c r="E53" s="20"/>
      <c r="F53" s="20"/>
      <c r="G53" s="20"/>
      <c r="H53" s="20"/>
      <c r="I53" s="20"/>
      <c r="J53" s="20"/>
      <c r="K53" s="20"/>
      <c r="L53" s="20"/>
      <c r="M53" s="20"/>
      <c r="N53" s="20"/>
      <c r="O53" s="20"/>
      <c r="P53" s="20"/>
      <c r="Q53" s="20"/>
      <c r="R53" s="20"/>
      <c r="T53" s="287">
        <f>STDEV(T7:T42)</f>
        <v>5.2748542445822395E-2</v>
      </c>
    </row>
    <row r="54" spans="1:20" ht="16.5" customHeight="1">
      <c r="A54" s="20"/>
      <c r="B54" s="305" t="s">
        <v>719</v>
      </c>
      <c r="C54" s="305"/>
      <c r="D54" s="305"/>
      <c r="E54" s="20"/>
      <c r="F54" s="20"/>
      <c r="G54" s="20"/>
      <c r="H54" s="20"/>
      <c r="I54" s="20"/>
      <c r="J54" s="20"/>
      <c r="K54" s="20"/>
      <c r="L54" s="20"/>
      <c r="M54" s="20"/>
      <c r="N54" s="20"/>
      <c r="O54" s="20"/>
      <c r="P54" s="20"/>
      <c r="Q54" s="20"/>
      <c r="R54" s="20"/>
      <c r="T54" s="368">
        <f>-(T35-T52)/T53</f>
        <v>1.2538524444882924</v>
      </c>
    </row>
    <row r="56" spans="1:20">
      <c r="B56" t="s">
        <v>763</v>
      </c>
    </row>
  </sheetData>
  <mergeCells count="8">
    <mergeCell ref="A5:D5"/>
    <mergeCell ref="A7:A48"/>
    <mergeCell ref="A2:D2"/>
    <mergeCell ref="E2:S2"/>
    <mergeCell ref="A3:D3"/>
    <mergeCell ref="E3:S3"/>
    <mergeCell ref="A4:D4"/>
    <mergeCell ref="E4:S4"/>
  </mergeCells>
  <hyperlinks>
    <hyperlink ref="A1" r:id="rId1" tooltip="Click once to display linked information. Click and hold to select this cell." display="http://stats.oecd.org/OECDStat_Metadata/ShowMetadata.ashx?Dataset=IDD&amp;ShowOnWeb=true&amp;Lang=en"/>
    <hyperlink ref="A56" r:id="rId2" tooltip="Click once to display linked information. Click and hold to select this cell." display="http://stats.oecd.org/OECDStat_Metadata/ShowMetadata.ashx?Dataset=IDD&amp;Coords=[METHODO].[METH2011]&amp;ShowOnWeb=true&amp;Lang=en"/>
    <hyperlink ref="D56" r:id="rId3" tooltip="Click once to display linked information. Click and hold to select this cell." display="http://stats.oecd.org/OECDStat_Metadata/ShowMetadata.ashx?Dataset=IDD&amp;Coords=[MEASURE].[GINI],[AGE].[TOT],[DEFINITION].[CURRENT],[LOCATION].[AUS],[METHODO].[METH2011]&amp;ShowOnWeb=true"/>
    <hyperlink ref="D57" r:id="rId4" tooltip="Click once to display linked information. Click and hold to select this cell." display="http://stats.oecd.org/OECDStat_Metadata/ShowMetadata.ashx?Dataset=IDD&amp;Coords=[MEASURE].[GINI],[AGE].[TOT],[DEFINITION].[CURRENT],[LOCATION].[AUT],[METHODO].[METH2011]&amp;ShowOnWeb=true"/>
    <hyperlink ref="D58" r:id="rId5" tooltip="Click once to display linked information. Click and hold to select this cell." display="http://stats.oecd.org/OECDStat_Metadata/ShowMetadata.ashx?Dataset=IDD&amp;Coords=[MEASURE].[GINI],[AGE].[TOT],[DEFINITION].[CURRENT],[LOCATION].[BEL],[METHODO].[METH2011]&amp;ShowOnWeb=true"/>
    <hyperlink ref="D59" r:id="rId6" tooltip="Click once to display linked information. Click and hold to select this cell." display="http://stats.oecd.org/OECDStat_Metadata/ShowMetadata.ashx?Dataset=IDD&amp;Coords=[MEASURE].[GINI],[AGE].[TOT],[DEFINITION].[CURRENT],[LOCATION].[CAN],[METHODO].[METH2011]&amp;ShowOnWeb=true"/>
    <hyperlink ref="D60" r:id="rId7" tooltip="Click once to display linked information. Click and hold to select this cell." display="http://stats.oecd.org/OECDStat_Metadata/ShowMetadata.ashx?Dataset=IDD&amp;Coords=[MEASURE].[GINI],[AGE].[TOT],[DEFINITION].[CURRENT],[LOCATION].[CHL],[METHODO].[METH2011]&amp;ShowOnWeb=true"/>
    <hyperlink ref="D61" r:id="rId8" tooltip="Click once to display linked information. Click and hold to select this cell." display="http://stats.oecd.org/OECDStat_Metadata/ShowMetadata.ashx?Dataset=IDD&amp;Coords=[MEASURE].[GINI],[AGE].[TOT],[DEFINITION].[CURRENT],[LOCATION].[CZE],[METHODO].[METH2011]&amp;ShowOnWeb=true"/>
    <hyperlink ref="D62" r:id="rId9" tooltip="Click once to display linked information. Click and hold to select this cell." display="http://stats.oecd.org/OECDStat_Metadata/ShowMetadata.ashx?Dataset=IDD&amp;Coords=[MEASURE].[GINI],[AGE].[TOT],[DEFINITION].[CURRENT],[LOCATION].[DNK],[METHODO].[METH2011]&amp;ShowOnWeb=true"/>
    <hyperlink ref="D63" r:id="rId10" tooltip="Click once to display linked information. Click and hold to select this cell." display="http://stats.oecd.org/OECDStat_Metadata/ShowMetadata.ashx?Dataset=IDD&amp;Coords=[MEASURE].[GINI],[AGE].[TOT],[DEFINITION].[CURRENT],[LOCATION].[EST],[METHODO].[METH2011]&amp;ShowOnWeb=true"/>
    <hyperlink ref="D64" r:id="rId11" tooltip="Click once to display linked information. Click and hold to select this cell." display="http://stats.oecd.org/OECDStat_Metadata/ShowMetadata.ashx?Dataset=IDD&amp;Coords=[MEASURE].[GINI],[AGE].[TOT],[DEFINITION].[CURRENT],[LOCATION].[FIN],[METHODO].[METH2011]&amp;ShowOnWeb=true"/>
    <hyperlink ref="D65" r:id="rId12" tooltip="Click once to display linked information. Click and hold to select this cell." display="http://stats.oecd.org/OECDStat_Metadata/ShowMetadata.ashx?Dataset=IDD&amp;Coords=[MEASURE].[GINI],[AGE].[TOT],[DEFINITION].[CURRENT],[LOCATION].[FRA],[METHODO].[METH2011]&amp;ShowOnWeb=true"/>
    <hyperlink ref="B66" r:id="rId13" tooltip="Click once to display linked information. Click and hold to select this cell." display="http://stats.oecd.org/OECDStat_Metadata/ShowMetadata.ashx?Dataset=IDD&amp;Coords=[LOCATION].[DEU]&amp;ShowOnWeb=true&amp;Lang=en"/>
    <hyperlink ref="D66" r:id="rId14" tooltip="Click once to display linked information. Click and hold to select this cell." display="http://stats.oecd.org/OECDStat_Metadata/ShowMetadata.ashx?Dataset=IDD&amp;Coords=[MEASURE].[GINI],[AGE].[TOT],[DEFINITION].[CURRENT],[LOCATION].[DEU],[METHODO].[METH2011]&amp;ShowOnWeb=true"/>
    <hyperlink ref="D67" r:id="rId15" tooltip="Click once to display linked information. Click and hold to select this cell." display="http://stats.oecd.org/OECDStat_Metadata/ShowMetadata.ashx?Dataset=IDD&amp;Coords=[MEASURE].[GINI],[AGE].[TOT],[DEFINITION].[CURRENT],[LOCATION].[GRC],[METHODO].[METH2011]&amp;ShowOnWeb=true"/>
    <hyperlink ref="D68" r:id="rId16" tooltip="Click once to display linked information. Click and hold to select this cell." display="http://stats.oecd.org/OECDStat_Metadata/ShowMetadata.ashx?Dataset=IDD&amp;Coords=[MEASURE].[GINI],[AGE].[TOT],[DEFINITION].[CURRENT],[LOCATION].[HUN],[METHODO].[METH2011]&amp;ShowOnWeb=true"/>
    <hyperlink ref="D69" r:id="rId17" tooltip="Click once to display linked information. Click and hold to select this cell." display="http://stats.oecd.org/OECDStat_Metadata/ShowMetadata.ashx?Dataset=IDD&amp;Coords=[MEASURE].[GINI],[AGE].[TOT],[DEFINITION].[CURRENT],[LOCATION].[ISL],[METHODO].[METH2011]&amp;ShowOnWeb=true"/>
    <hyperlink ref="D70" r:id="rId18" tooltip="Click once to display linked information. Click and hold to select this cell." display="http://stats.oecd.org/OECDStat_Metadata/ShowMetadata.ashx?Dataset=IDD&amp;Coords=[MEASURE].[GINI],[AGE].[TOT],[DEFINITION].[CURRENT],[LOCATION].[IRL],[METHODO].[METH2011]&amp;ShowOnWeb=true"/>
    <hyperlink ref="B71" r:id="rId19" tooltip="Click once to display linked information. Click and hold to select this cell." display="http://stats.oecd.org/OECDStat_Metadata/ShowMetadata.ashx?Dataset=IDD&amp;Coords=[LOCATION].[ISR]&amp;ShowOnWeb=true&amp;Lang=en"/>
    <hyperlink ref="D71" r:id="rId20" tooltip="Click once to display linked information. Click and hold to select this cell." display="http://stats.oecd.org/OECDStat_Metadata/ShowMetadata.ashx?Dataset=IDD&amp;Coords=[MEASURE].[GINI],[AGE].[TOT],[DEFINITION].[CURRENT],[LOCATION].[ISR],[METHODO].[METH2011]&amp;ShowOnWeb=true"/>
    <hyperlink ref="D72" r:id="rId21" tooltip="Click once to display linked information. Click and hold to select this cell." display="http://stats.oecd.org/OECDStat_Metadata/ShowMetadata.ashx?Dataset=IDD&amp;Coords=[MEASURE].[GINI],[AGE].[TOT],[DEFINITION].[CURRENT],[LOCATION].[ITA],[METHODO].[METH2011]&amp;ShowOnWeb=true"/>
    <hyperlink ref="B73" r:id="rId22" tooltip="Click once to display linked information. Click and hold to select this cell." display="http://stats.oecd.org/OECDStat_Metadata/ShowMetadata.ashx?Dataset=IDD&amp;Coords=[LOCATION].[JPN]&amp;ShowOnWeb=true&amp;Lang=en"/>
    <hyperlink ref="D73" r:id="rId23" tooltip="Click once to display linked information. Click and hold to select this cell." display="http://stats.oecd.org/OECDStat_Metadata/ShowMetadata.ashx?Dataset=IDD&amp;Coords=[MEASURE].[GINI],[AGE].[TOT],[DEFINITION].[CURRENT],[LOCATION].[JPN],[METHODO].[METH2011]&amp;ShowOnWeb=true"/>
    <hyperlink ref="D74" r:id="rId24" tooltip="Click once to display linked information. Click and hold to select this cell." display="http://stats.oecd.org/OECDStat_Metadata/ShowMetadata.ashx?Dataset=IDD&amp;Coords=[MEASURE].[GINI],[AGE].[TOT],[DEFINITION].[CURRENT],[LOCATION].[KOR],[METHODO].[METH2011]&amp;ShowOnWeb=true"/>
    <hyperlink ref="D75" r:id="rId25" tooltip="Click once to display linked information. Click and hold to select this cell." display="http://stats.oecd.org/OECDStat_Metadata/ShowMetadata.ashx?Dataset=IDD&amp;Coords=[MEASURE].[GINI],[AGE].[TOT],[DEFINITION].[CURRENT],[LOCATION].[LVA],[METHODO].[METH2011]&amp;ShowOnWeb=true"/>
    <hyperlink ref="D76" r:id="rId26" tooltip="Click once to display linked information. Click and hold to select this cell." display="http://stats.oecd.org/OECDStat_Metadata/ShowMetadata.ashx?Dataset=IDD&amp;Coords=[MEASURE].[GINI],[AGE].[TOT],[DEFINITION].[CURRENT],[LOCATION].[LTU],[METHODO].[METH2011]&amp;ShowOnWeb=true"/>
    <hyperlink ref="D77" r:id="rId27" tooltip="Click once to display linked information. Click and hold to select this cell." display="http://stats.oecd.org/OECDStat_Metadata/ShowMetadata.ashx?Dataset=IDD&amp;Coords=[MEASURE].[GINI],[AGE].[TOT],[DEFINITION].[CURRENT],[LOCATION].[LUX],[METHODO].[METH2011]&amp;ShowOnWeb=true"/>
    <hyperlink ref="D78" r:id="rId28" tooltip="Click once to display linked information. Click and hold to select this cell." display="http://stats.oecd.org/OECDStat_Metadata/ShowMetadata.ashx?Dataset=IDD&amp;Coords=[MEASURE].[GINI],[AGE].[TOT],[DEFINITION].[CURRENT],[LOCATION].[MEX],[METHODO].[METH2011]&amp;ShowOnWeb=true"/>
    <hyperlink ref="D79" r:id="rId29" tooltip="Click once to display linked information. Click and hold to select this cell." display="http://stats.oecd.org/OECDStat_Metadata/ShowMetadata.ashx?Dataset=IDD&amp;Coords=[MEASURE].[GINI],[AGE].[TOT],[DEFINITION].[CURRENT],[LOCATION].[NLD],[METHODO].[METH2011]&amp;ShowOnWeb=true"/>
    <hyperlink ref="D80" r:id="rId30" tooltip="Click once to display linked information. Click and hold to select this cell." display="http://stats.oecd.org/OECDStat_Metadata/ShowMetadata.ashx?Dataset=IDD&amp;Coords=[MEASURE].[GINI],[AGE].[TOT],[DEFINITION].[CURRENT],[LOCATION].[NZL],[METHODO].[METH2011]&amp;ShowOnWeb=true"/>
    <hyperlink ref="D81" r:id="rId31" tooltip="Click once to display linked information. Click and hold to select this cell." display="http://stats.oecd.org/OECDStat_Metadata/ShowMetadata.ashx?Dataset=IDD&amp;Coords=[MEASURE].[GINI],[AGE].[TOT],[DEFINITION].[CURRENT],[LOCATION].[NOR],[METHODO].[METH2011]&amp;ShowOnWeb=true"/>
    <hyperlink ref="D82" r:id="rId32" tooltip="Click once to display linked information. Click and hold to select this cell." display="http://stats.oecd.org/OECDStat_Metadata/ShowMetadata.ashx?Dataset=IDD&amp;Coords=[MEASURE].[GINI],[AGE].[TOT],[DEFINITION].[CURRENT],[LOCATION].[POL],[METHODO].[METH2011]&amp;ShowOnWeb=true"/>
    <hyperlink ref="D83" r:id="rId33" tooltip="Click once to display linked information. Click and hold to select this cell." display="http://stats.oecd.org/OECDStat_Metadata/ShowMetadata.ashx?Dataset=IDD&amp;Coords=[MEASURE].[GINI],[AGE].[TOT],[DEFINITION].[CURRENT],[LOCATION].[PRT],[METHODO].[METH2011]&amp;ShowOnWeb=true"/>
    <hyperlink ref="D84" r:id="rId34" tooltip="Click once to display linked information. Click and hold to select this cell." display="http://stats.oecd.org/OECDStat_Metadata/ShowMetadata.ashx?Dataset=IDD&amp;Coords=[MEASURE].[GINI],[AGE].[TOT],[DEFINITION].[CURRENT],[LOCATION].[SVK],[METHODO].[METH2011]&amp;ShowOnWeb=true"/>
    <hyperlink ref="D85" r:id="rId35" tooltip="Click once to display linked information. Click and hold to select this cell." display="http://stats.oecd.org/OECDStat_Metadata/ShowMetadata.ashx?Dataset=IDD&amp;Coords=[MEASURE].[GINI],[AGE].[TOT],[DEFINITION].[CURRENT],[LOCATION].[SVN],[METHODO].[METH2011]&amp;ShowOnWeb=true"/>
    <hyperlink ref="D86" r:id="rId36" tooltip="Click once to display linked information. Click and hold to select this cell." display="http://stats.oecd.org/OECDStat_Metadata/ShowMetadata.ashx?Dataset=IDD&amp;Coords=[MEASURE].[GINI],[AGE].[TOT],[DEFINITION].[CURRENT],[LOCATION].[ESP],[METHODO].[METH2011]&amp;ShowOnWeb=true"/>
    <hyperlink ref="D87" r:id="rId37" tooltip="Click once to display linked information. Click and hold to select this cell." display="http://stats.oecd.org/OECDStat_Metadata/ShowMetadata.ashx?Dataset=IDD&amp;Coords=[MEASURE].[GINI],[AGE].[TOT],[DEFINITION].[CURRENT],[LOCATION].[SWE],[METHODO].[METH2011]&amp;ShowOnWeb=true"/>
    <hyperlink ref="D88" r:id="rId38" tooltip="Click once to display linked information. Click and hold to select this cell." display="http://stats.oecd.org/OECDStat_Metadata/ShowMetadata.ashx?Dataset=IDD&amp;Coords=[MEASURE].[GINI],[AGE].[TOT],[DEFINITION].[CURRENT],[LOCATION].[CHE],[METHODO].[METH2011]&amp;ShowOnWeb=true"/>
    <hyperlink ref="D89" r:id="rId39" tooltip="Click once to display linked information. Click and hold to select this cell." display="http://stats.oecd.org/OECDStat_Metadata/ShowMetadata.ashx?Dataset=IDD&amp;Coords=[MEASURE].[GINI],[AGE].[TOT],[DEFINITION].[CURRENT],[LOCATION].[TUR],[METHODO].[METH2011]&amp;ShowOnWeb=true"/>
    <hyperlink ref="D90" r:id="rId40" tooltip="Click once to display linked information. Click and hold to select this cell." display="http://stats.oecd.org/OECDStat_Metadata/ShowMetadata.ashx?Dataset=IDD&amp;Coords=[MEASURE].[GINI],[AGE].[TOT],[DEFINITION].[CURRENT],[LOCATION].[GBR],[METHODO].[METH2011]&amp;ShowOnWeb=true"/>
    <hyperlink ref="D91" r:id="rId41" tooltip="Click once to display linked information. Click and hold to select this cell." display="http://stats.oecd.org/OECDStat_Metadata/ShowMetadata.ashx?Dataset=IDD&amp;Coords=[MEASURE].[GINI],[AGE].[TOT],[DEFINITION].[CURRENT],[LOCATION].[USA],[METHODO].[METH2011]&amp;ShowOnWeb=true"/>
    <hyperlink ref="D92" r:id="rId42" tooltip="Click once to display linked information. Click and hold to select this cell." display="http://stats.oecd.org/OECDStat_Metadata/ShowMetadata.ashx?Dataset=IDD&amp;Coords=[MEASURE].[GINI],[AGE].[TOT],[DEFINITION].[CURRENT],[LOCATION].[BRA],[METHODO].[METH2011]&amp;ShowOnWeb=true"/>
    <hyperlink ref="D93" r:id="rId43" tooltip="Click once to display linked information. Click and hold to select this cell." display="http://stats.oecd.org/OECDStat_Metadata/ShowMetadata.ashx?Dataset=IDD&amp;Coords=[MEASURE].[GINI],[AGE].[TOT],[DEFINITION].[CURRENT],[LOCATION].[CHN],[METHODO].[METH2011]&amp;ShowOnWeb=true"/>
    <hyperlink ref="D94" r:id="rId44" tooltip="Click once to display linked information. Click and hold to select this cell." display="http://stats.oecd.org/OECDStat_Metadata/ShowMetadata.ashx?Dataset=IDD&amp;Coords=[MEASURE].[GINI],[AGE].[TOT],[DEFINITION].[CURRENT],[LOCATION].[CRI],[METHODO].[METH2011]&amp;ShowOnWeb=true"/>
    <hyperlink ref="D95" r:id="rId45" tooltip="Click once to display linked information. Click and hold to select this cell." display="http://stats.oecd.org/OECDStat_Metadata/ShowMetadata.ashx?Dataset=IDD&amp;Coords=[MEASURE].[GINI],[AGE].[TOT],[DEFINITION].[CURRENT],[LOCATION].[IND],[METHODO].[METH2011]&amp;ShowOnWeb=true"/>
    <hyperlink ref="D96" r:id="rId46" tooltip="Click once to display linked information. Click and hold to select this cell." display="http://stats.oecd.org/OECDStat_Metadata/ShowMetadata.ashx?Dataset=IDD&amp;Coords=[MEASURE].[GINI],[AGE].[TOT],[DEFINITION].[CURRENT],[LOCATION].[RUS],[METHODO].[METH2011]&amp;ShowOnWeb=true"/>
    <hyperlink ref="D97" r:id="rId47" tooltip="Click once to display linked information. Click and hold to select this cell." display="http://stats.oecd.org/OECDStat_Metadata/ShowMetadata.ashx?Dataset=IDD&amp;Coords=[MEASURE].[GINI],[AGE].[TOT],[DEFINITION].[CURRENT],[LOCATION].[ZAF],[METHODO].[METH2011]&amp;ShowOnWeb=true"/>
    <hyperlink ref="D55" r:id="rId48" tooltip="Click once to display linked information. Click and hold to select this cell." display="http://stats.oecd.org/OECDStat_Metadata/ShowMetadata.ashx?Dataset=IDD&amp;Coords=[MEASURE].[GINI],[AGE].[TOT],[DEFINITION].[CURRENT],[LOCATION].[ZAF],[METHODO].[METH2012]&amp;ShowOnWeb=true"/>
    <hyperlink ref="D51" r:id="rId49" tooltip="Click once to display linked information. Click and hold to select this cell." display="http://stats.oecd.org/OECDStat_Metadata/ShowMetadata.ashx?Dataset=IDD&amp;Coords=[MEASURE].[GINI],[AGE].[TOT],[DEFINITION].[CURRENT],[LOCATION].[CHN],[METHODO].[METH2012]&amp;ShowOnWeb=true"/>
    <hyperlink ref="D52" r:id="rId50" tooltip="Click once to display linked information. Click and hold to select this cell." display="http://stats.oecd.org/OECDStat_Metadata/ShowMetadata.ashx?Dataset=IDD&amp;Coords=[MEASURE].[GINI],[AGE].[TOT],[DEFINITION].[CURRENT],[LOCATION].[CRI],[METHODO].[METH2012]&amp;ShowOnWeb=true"/>
    <hyperlink ref="E2" r:id="rId51" tooltip="Click once to display linked information. Click and hold to select this cell." display="http://stats.oecd.org/OECDStat_Metadata/ShowMetadata.ashx?Dataset=IDD&amp;Coords=[MEASURE].[GINI]&amp;ShowOnWeb=true&amp;Lang=en"/>
    <hyperlink ref="E4" r:id="rId52" tooltip="Click once to display linked information. Click and hold to select this cell." display="http://stats.oecd.org/OECDStat_Metadata/ShowMetadata.ashx?Dataset=IDD&amp;Coords=[DEFINITION].[CURRENT]&amp;ShowOnWeb=true&amp;Lang=en"/>
    <hyperlink ref="A7" r:id="rId53" tooltip="Click once to display linked information. Click and hold to select this cell." display="http://stats.oecd.org/OECDStat_Metadata/ShowMetadata.ashx?Dataset=IDD&amp;Coords=[METHODO].[METH2012]&amp;ShowOnWeb=true&amp;Lang=en"/>
    <hyperlink ref="D7" r:id="rId54" tooltip="Click once to display linked information. Click and hold to select this cell." display="http://stats.oecd.org/OECDStat_Metadata/ShowMetadata.ashx?Dataset=IDD&amp;Coords=[MEASURE].[GINI],[AGE].[TOT],[DEFINITION].[CURRENT],[LOCATION].[AUS],[METHODO].[METH2012]&amp;ShowOnWeb=true"/>
    <hyperlink ref="D8" r:id="rId55" tooltip="Click once to display linked information. Click and hold to select this cell." display="http://stats.oecd.org/OECDStat_Metadata/ShowMetadata.ashx?Dataset=IDD&amp;Coords=[MEASURE].[GINI],[AGE].[TOT],[DEFINITION].[CURRENT],[LOCATION].[AUT],[METHODO].[METH2012]&amp;ShowOnWeb=true"/>
    <hyperlink ref="D9" r:id="rId56" tooltip="Click once to display linked information. Click and hold to select this cell." display="http://stats.oecd.org/OECDStat_Metadata/ShowMetadata.ashx?Dataset=IDD&amp;Coords=[MEASURE].[GINI],[AGE].[TOT],[DEFINITION].[CURRENT],[LOCATION].[BEL],[METHODO].[METH2012]&amp;ShowOnWeb=true"/>
    <hyperlink ref="D10" r:id="rId57" tooltip="Click once to display linked information. Click and hold to select this cell." display="http://stats.oecd.org/OECDStat_Metadata/ShowMetadata.ashx?Dataset=IDD&amp;Coords=[MEASURE].[GINI],[AGE].[TOT],[DEFINITION].[CURRENT],[LOCATION].[CAN],[METHODO].[METH2012]&amp;ShowOnWeb=true"/>
    <hyperlink ref="D11" r:id="rId58" tooltip="Click once to display linked information. Click and hold to select this cell." display="http://stats.oecd.org/OECDStat_Metadata/ShowMetadata.ashx?Dataset=IDD&amp;Coords=[MEASURE].[GINI],[AGE].[TOT],[DEFINITION].[CURRENT],[LOCATION].[CHL],[METHODO].[METH2012]&amp;ShowOnWeb=true"/>
    <hyperlink ref="D12" r:id="rId59" tooltip="Click once to display linked information. Click and hold to select this cell." display="http://stats.oecd.org/OECDStat_Metadata/ShowMetadata.ashx?Dataset=IDD&amp;Coords=[MEASURE].[GINI],[AGE].[TOT],[DEFINITION].[CURRENT],[LOCATION].[CZE],[METHODO].[METH2012]&amp;ShowOnWeb=true"/>
    <hyperlink ref="D13" r:id="rId60" tooltip="Click once to display linked information. Click and hold to select this cell." display="http://stats.oecd.org/OECDStat_Metadata/ShowMetadata.ashx?Dataset=IDD&amp;Coords=[MEASURE].[GINI],[AGE].[TOT],[DEFINITION].[CURRENT],[LOCATION].[DNK],[METHODO].[METH2012]&amp;ShowOnWeb=true"/>
    <hyperlink ref="D14" r:id="rId61" tooltip="Click once to display linked information. Click and hold to select this cell." display="http://stats.oecd.org/OECDStat_Metadata/ShowMetadata.ashx?Dataset=IDD&amp;Coords=[MEASURE].[GINI],[AGE].[TOT],[DEFINITION].[CURRENT],[LOCATION].[EST],[METHODO].[METH2012]&amp;ShowOnWeb=true"/>
    <hyperlink ref="D15" r:id="rId62" tooltip="Click once to display linked information. Click and hold to select this cell." display="http://stats.oecd.org/OECDStat_Metadata/ShowMetadata.ashx?Dataset=IDD&amp;Coords=[MEASURE].[GINI],[AGE].[TOT],[DEFINITION].[CURRENT],[LOCATION].[FIN],[METHODO].[METH2012]&amp;ShowOnWeb=true"/>
    <hyperlink ref="D16" r:id="rId63" tooltip="Click once to display linked information. Click and hold to select this cell." display="http://stats.oecd.org/OECDStat_Metadata/ShowMetadata.ashx?Dataset=IDD&amp;Coords=[MEASURE].[GINI],[AGE].[TOT],[DEFINITION].[CURRENT],[LOCATION].[FRA],[METHODO].[METH2012]&amp;ShowOnWeb=true"/>
    <hyperlink ref="B17" r:id="rId64" tooltip="Click once to display linked information. Click and hold to select this cell." display="http://stats.oecd.org/OECDStat_Metadata/ShowMetadata.ashx?Dataset=IDD&amp;Coords=[LOCATION].[DEU]&amp;ShowOnWeb=true&amp;Lang=en"/>
    <hyperlink ref="D17" r:id="rId65" tooltip="Click once to display linked information. Click and hold to select this cell." display="http://stats.oecd.org/OECDStat_Metadata/ShowMetadata.ashx?Dataset=IDD&amp;Coords=[MEASURE].[GINI],[AGE].[TOT],[DEFINITION].[CURRENT],[LOCATION].[DEU],[METHODO].[METH2012]&amp;ShowOnWeb=true"/>
    <hyperlink ref="D18" r:id="rId66" tooltip="Click once to display linked information. Click and hold to select this cell." display="http://stats.oecd.org/OECDStat_Metadata/ShowMetadata.ashx?Dataset=IDD&amp;Coords=[MEASURE].[GINI],[AGE].[TOT],[DEFINITION].[CURRENT],[LOCATION].[GRC],[METHODO].[METH2012]&amp;ShowOnWeb=true"/>
    <hyperlink ref="D19" r:id="rId67" tooltip="Click once to display linked information. Click and hold to select this cell." display="http://stats.oecd.org/OECDStat_Metadata/ShowMetadata.ashx?Dataset=IDD&amp;Coords=[MEASURE].[GINI],[AGE].[TOT],[DEFINITION].[CURRENT],[LOCATION].[HUN],[METHODO].[METH2012]&amp;ShowOnWeb=true"/>
    <hyperlink ref="D20" r:id="rId68" tooltip="Click once to display linked information. Click and hold to select this cell." display="http://stats.oecd.org/OECDStat_Metadata/ShowMetadata.ashx?Dataset=IDD&amp;Coords=[MEASURE].[GINI],[AGE].[TOT],[DEFINITION].[CURRENT],[LOCATION].[ISL],[METHODO].[METH2012]&amp;ShowOnWeb=true"/>
    <hyperlink ref="D21" r:id="rId69" tooltip="Click once to display linked information. Click and hold to select this cell." display="http://stats.oecd.org/OECDStat_Metadata/ShowMetadata.ashx?Dataset=IDD&amp;Coords=[MEASURE].[GINI],[AGE].[TOT],[DEFINITION].[CURRENT],[LOCATION].[IRL],[METHODO].[METH2012]&amp;ShowOnWeb=true"/>
    <hyperlink ref="B22" r:id="rId70" tooltip="Click once to display linked information. Click and hold to select this cell." display="http://stats.oecd.org/OECDStat_Metadata/ShowMetadata.ashx?Dataset=IDD&amp;Coords=[LOCATION].[ISR]&amp;ShowOnWeb=true&amp;Lang=en"/>
    <hyperlink ref="D22" r:id="rId71" tooltip="Click once to display linked information. Click and hold to select this cell." display="http://stats.oecd.org/OECDStat_Metadata/ShowMetadata.ashx?Dataset=IDD&amp;Coords=[MEASURE].[GINI],[AGE].[TOT],[DEFINITION].[CURRENT],[LOCATION].[ISR],[METHODO].[METH2012]&amp;ShowOnWeb=true"/>
    <hyperlink ref="D23" r:id="rId72" tooltip="Click once to display linked information. Click and hold to select this cell." display="http://stats.oecd.org/OECDStat_Metadata/ShowMetadata.ashx?Dataset=IDD&amp;Coords=[MEASURE].[GINI],[AGE].[TOT],[DEFINITION].[CURRENT],[LOCATION].[ITA],[METHODO].[METH2012]&amp;ShowOnWeb=true"/>
    <hyperlink ref="B24" r:id="rId73" tooltip="Click once to display linked information. Click and hold to select this cell." display="http://stats.oecd.org/OECDStat_Metadata/ShowMetadata.ashx?Dataset=IDD&amp;Coords=[LOCATION].[JPN]&amp;ShowOnWeb=true&amp;Lang=en"/>
    <hyperlink ref="D24" r:id="rId74" tooltip="Click once to display linked information. Click and hold to select this cell." display="http://stats.oecd.org/OECDStat_Metadata/ShowMetadata.ashx?Dataset=IDD&amp;Coords=[MEASURE].[GINI],[AGE].[TOT],[DEFINITION].[CURRENT],[LOCATION].[JPN],[METHODO].[METH2012]&amp;ShowOnWeb=true"/>
    <hyperlink ref="D25" r:id="rId75" tooltip="Click once to display linked information. Click and hold to select this cell." display="http://stats.oecd.org/OECDStat_Metadata/ShowMetadata.ashx?Dataset=IDD&amp;Coords=[MEASURE].[GINI],[AGE].[TOT],[DEFINITION].[CURRENT],[LOCATION].[KOR],[METHODO].[METH2012]&amp;ShowOnWeb=true"/>
    <hyperlink ref="D26" r:id="rId76" tooltip="Click once to display linked information. Click and hold to select this cell." display="http://stats.oecd.org/OECDStat_Metadata/ShowMetadata.ashx?Dataset=IDD&amp;Coords=[MEASURE].[GINI],[AGE].[TOT],[DEFINITION].[CURRENT],[LOCATION].[LVA],[METHODO].[METH2012]&amp;ShowOnWeb=true"/>
    <hyperlink ref="D27" r:id="rId77" tooltip="Click once to display linked information. Click and hold to select this cell." display="http://stats.oecd.org/OECDStat_Metadata/ShowMetadata.ashx?Dataset=IDD&amp;Coords=[MEASURE].[GINI],[AGE].[TOT],[DEFINITION].[CURRENT],[LOCATION].[LTU],[METHODO].[METH2012]&amp;ShowOnWeb=true"/>
    <hyperlink ref="D28" r:id="rId78" tooltip="Click once to display linked information. Click and hold to select this cell." display="http://stats.oecd.org/OECDStat_Metadata/ShowMetadata.ashx?Dataset=IDD&amp;Coords=[MEASURE].[GINI],[AGE].[TOT],[DEFINITION].[CURRENT],[LOCATION].[LUX],[METHODO].[METH2012]&amp;ShowOnWeb=true"/>
    <hyperlink ref="D29" r:id="rId79" tooltip="Click once to display linked information. Click and hold to select this cell." display="http://stats.oecd.org/OECDStat_Metadata/ShowMetadata.ashx?Dataset=IDD&amp;Coords=[MEASURE].[GINI],[AGE].[TOT],[DEFINITION].[CURRENT],[LOCATION].[MEX],[METHODO].[METH2012]&amp;ShowOnWeb=true"/>
    <hyperlink ref="D30" r:id="rId80" tooltip="Click once to display linked information. Click and hold to select this cell." display="http://stats.oecd.org/OECDStat_Metadata/ShowMetadata.ashx?Dataset=IDD&amp;Coords=[MEASURE].[GINI],[AGE].[TOT],[DEFINITION].[CURRENT],[LOCATION].[NLD],[METHODO].[METH2012]&amp;ShowOnWeb=true"/>
    <hyperlink ref="D31" r:id="rId81" tooltip="Click once to display linked information. Click and hold to select this cell." display="http://stats.oecd.org/OECDStat_Metadata/ShowMetadata.ashx?Dataset=IDD&amp;Coords=[MEASURE].[GINI],[AGE].[TOT],[DEFINITION].[CURRENT],[LOCATION].[NZL],[METHODO].[METH2012]&amp;ShowOnWeb=true"/>
    <hyperlink ref="D32" r:id="rId82" tooltip="Click once to display linked information. Click and hold to select this cell." display="http://stats.oecd.org/OECDStat_Metadata/ShowMetadata.ashx?Dataset=IDD&amp;Coords=[MEASURE].[GINI],[AGE].[TOT],[DEFINITION].[CURRENT],[LOCATION].[NOR],[METHODO].[METH2012]&amp;ShowOnWeb=true"/>
    <hyperlink ref="D33" r:id="rId83" tooltip="Click once to display linked information. Click and hold to select this cell." display="http://stats.oecd.org/OECDStat_Metadata/ShowMetadata.ashx?Dataset=IDD&amp;Coords=[MEASURE].[GINI],[AGE].[TOT],[DEFINITION].[CURRENT],[LOCATION].[POL],[METHODO].[METH2012]&amp;ShowOnWeb=true"/>
    <hyperlink ref="D34" r:id="rId84" tooltip="Click once to display linked information. Click and hold to select this cell." display="http://stats.oecd.org/OECDStat_Metadata/ShowMetadata.ashx?Dataset=IDD&amp;Coords=[MEASURE].[GINI],[AGE].[TOT],[DEFINITION].[CURRENT],[LOCATION].[PRT],[METHODO].[METH2012]&amp;ShowOnWeb=true"/>
    <hyperlink ref="D35" r:id="rId85" tooltip="Click once to display linked information. Click and hold to select this cell." display="http://stats.oecd.org/OECDStat_Metadata/ShowMetadata.ashx?Dataset=IDD&amp;Coords=[MEASURE].[GINI],[AGE].[TOT],[DEFINITION].[CURRENT],[LOCATION].[SVK],[METHODO].[METH2012]&amp;ShowOnWeb=true"/>
    <hyperlink ref="D36" r:id="rId86" tooltip="Click once to display linked information. Click and hold to select this cell." display="http://stats.oecd.org/OECDStat_Metadata/ShowMetadata.ashx?Dataset=IDD&amp;Coords=[MEASURE].[GINI],[AGE].[TOT],[DEFINITION].[CURRENT],[LOCATION].[SVN],[METHODO].[METH2012]&amp;ShowOnWeb=true"/>
    <hyperlink ref="D37" r:id="rId87" tooltip="Click once to display linked information. Click and hold to select this cell." display="http://stats.oecd.org/OECDStat_Metadata/ShowMetadata.ashx?Dataset=IDD&amp;Coords=[MEASURE].[GINI],[AGE].[TOT],[DEFINITION].[CURRENT],[LOCATION].[ESP],[METHODO].[METH2012]&amp;ShowOnWeb=true"/>
    <hyperlink ref="D38" r:id="rId88" tooltip="Click once to display linked information. Click and hold to select this cell." display="http://stats.oecd.org/OECDStat_Metadata/ShowMetadata.ashx?Dataset=IDD&amp;Coords=[MEASURE].[GINI],[AGE].[TOT],[DEFINITION].[CURRENT],[LOCATION].[SWE],[METHODO].[METH2012]&amp;ShowOnWeb=true"/>
    <hyperlink ref="D39" r:id="rId89" tooltip="Click once to display linked information. Click and hold to select this cell." display="http://stats.oecd.org/OECDStat_Metadata/ShowMetadata.ashx?Dataset=IDD&amp;Coords=[MEASURE].[GINI],[AGE].[TOT],[DEFINITION].[CURRENT],[LOCATION].[CHE],[METHODO].[METH2012]&amp;ShowOnWeb=true"/>
    <hyperlink ref="D40" r:id="rId90" tooltip="Click once to display linked information. Click and hold to select this cell." display="http://stats.oecd.org/OECDStat_Metadata/ShowMetadata.ashx?Dataset=IDD&amp;Coords=[MEASURE].[GINI],[AGE].[TOT],[DEFINITION].[CURRENT],[LOCATION].[TUR],[METHODO].[METH2012]&amp;ShowOnWeb=true"/>
    <hyperlink ref="D41" r:id="rId91" tooltip="Click once to display linked information. Click and hold to select this cell." display="http://stats.oecd.org/OECDStat_Metadata/ShowMetadata.ashx?Dataset=IDD&amp;Coords=[MEASURE].[GINI],[AGE].[TOT],[DEFINITION].[CURRENT],[LOCATION].[GBR],[METHODO].[METH2012]&amp;ShowOnWeb=true"/>
    <hyperlink ref="D42" r:id="rId92" tooltip="Click once to display linked information. Click and hold to select this cell." display="http://stats.oecd.org/OECDStat_Metadata/ShowMetadata.ashx?Dataset=IDD&amp;Coords=[MEASURE].[GINI],[AGE].[TOT],[DEFINITION].[CURRENT],[LOCATION].[USA],[METHODO].[METH2012]&amp;ShowOnWeb=true"/>
    <hyperlink ref="D43" r:id="rId93" tooltip="Click once to display linked information. Click and hold to select this cell." display="http://stats.oecd.org/OECDStat_Metadata/ShowMetadata.ashx?Dataset=IDD&amp;Coords=[MEASURE].[GINI],[AGE].[TOT],[DEFINITION].[CURRENT],[LOCATION].[BRA],[METHODO].[METH2012]&amp;ShowOnWeb=true"/>
    <hyperlink ref="D44" r:id="rId94" tooltip="Click once to display linked information. Click and hold to select this cell." display="http://stats.oecd.org/OECDStat_Metadata/ShowMetadata.ashx?Dataset=IDD&amp;Coords=[MEASURE].[GINI],[AGE].[TOT],[DEFINITION].[CURRENT],[LOCATION].[CHN],[METHODO].[METH2012]&amp;ShowOnWeb=true"/>
    <hyperlink ref="D45" r:id="rId95" tooltip="Click once to display linked information. Click and hold to select this cell." display="http://stats.oecd.org/OECDStat_Metadata/ShowMetadata.ashx?Dataset=IDD&amp;Coords=[MEASURE].[GINI],[AGE].[TOT],[DEFINITION].[CURRENT],[LOCATION].[CRI],[METHODO].[METH2012]&amp;ShowOnWeb=true"/>
    <hyperlink ref="D46" r:id="rId96" tooltip="Click once to display linked information. Click and hold to select this cell." display="http://stats.oecd.org/OECDStat_Metadata/ShowMetadata.ashx?Dataset=IDD&amp;Coords=[MEASURE].[GINI],[AGE].[TOT],[DEFINITION].[CURRENT],[LOCATION].[IND],[METHODO].[METH2012]&amp;ShowOnWeb=true"/>
    <hyperlink ref="D47" r:id="rId97" tooltip="Click once to display linked information. Click and hold to select this cell." display="http://stats.oecd.org/OECDStat_Metadata/ShowMetadata.ashx?Dataset=IDD&amp;Coords=[MEASURE].[GINI],[AGE].[TOT],[DEFINITION].[CURRENT],[LOCATION].[RUS],[METHODO].[METH2012]&amp;ShowOnWeb=true"/>
    <hyperlink ref="D48" r:id="rId98" tooltip="Click once to display linked information. Click and hold to select this cell." display="http://stats.oecd.org/OECDStat_Metadata/ShowMetadata.ashx?Dataset=IDD&amp;Coords=[MEASURE].[GINI],[AGE].[TOT],[DEFINITION].[CURRENT],[LOCATION].[ZAF],[METHODO].[METH2012]&amp;ShowOnWeb=true"/>
    <hyperlink ref="A49" r:id="rId99" tooltip="Click once to display linked information. Click and hold to select this cell." display="https://stats-1.oecd.org/"/>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V63"/>
  <sheetViews>
    <sheetView workbookViewId="0">
      <selection activeCell="A61" sqref="A61:XFD62"/>
    </sheetView>
  </sheetViews>
  <sheetFormatPr defaultRowHeight="12.75"/>
  <cols>
    <col min="1" max="1" width="36.7109375" style="282" customWidth="1"/>
    <col min="2" max="5" width="9.140625" style="282"/>
    <col min="6" max="6" width="20" style="282" customWidth="1"/>
    <col min="7" max="7" width="11" style="282" customWidth="1"/>
    <col min="8" max="256" width="9.140625" style="282"/>
    <col min="257" max="257" width="12.7109375" style="282" customWidth="1"/>
    <col min="258" max="261" width="9.140625" style="282"/>
    <col min="262" max="262" width="10" style="282" customWidth="1"/>
    <col min="263" max="263" width="11" style="282" customWidth="1"/>
    <col min="264" max="512" width="9.140625" style="282"/>
    <col min="513" max="513" width="12.7109375" style="282" customWidth="1"/>
    <col min="514" max="517" width="9.140625" style="282"/>
    <col min="518" max="518" width="10" style="282" customWidth="1"/>
    <col min="519" max="519" width="11" style="282" customWidth="1"/>
    <col min="520" max="768" width="9.140625" style="282"/>
    <col min="769" max="769" width="12.7109375" style="282" customWidth="1"/>
    <col min="770" max="773" width="9.140625" style="282"/>
    <col min="774" max="774" width="10" style="282" customWidth="1"/>
    <col min="775" max="775" width="11" style="282" customWidth="1"/>
    <col min="776" max="1024" width="9.140625" style="282"/>
    <col min="1025" max="1025" width="12.7109375" style="282" customWidth="1"/>
    <col min="1026" max="1029" width="9.140625" style="282"/>
    <col min="1030" max="1030" width="10" style="282" customWidth="1"/>
    <col min="1031" max="1031" width="11" style="282" customWidth="1"/>
    <col min="1032" max="1280" width="9.140625" style="282"/>
    <col min="1281" max="1281" width="12.7109375" style="282" customWidth="1"/>
    <col min="1282" max="1285" width="9.140625" style="282"/>
    <col min="1286" max="1286" width="10" style="282" customWidth="1"/>
    <col min="1287" max="1287" width="11" style="282" customWidth="1"/>
    <col min="1288" max="1536" width="9.140625" style="282"/>
    <col min="1537" max="1537" width="12.7109375" style="282" customWidth="1"/>
    <col min="1538" max="1541" width="9.140625" style="282"/>
    <col min="1542" max="1542" width="10" style="282" customWidth="1"/>
    <col min="1543" max="1543" width="11" style="282" customWidth="1"/>
    <col min="1544" max="1792" width="9.140625" style="282"/>
    <col min="1793" max="1793" width="12.7109375" style="282" customWidth="1"/>
    <col min="1794" max="1797" width="9.140625" style="282"/>
    <col min="1798" max="1798" width="10" style="282" customWidth="1"/>
    <col min="1799" max="1799" width="11" style="282" customWidth="1"/>
    <col min="1800" max="2048" width="9.140625" style="282"/>
    <col min="2049" max="2049" width="12.7109375" style="282" customWidth="1"/>
    <col min="2050" max="2053" width="9.140625" style="282"/>
    <col min="2054" max="2054" width="10" style="282" customWidth="1"/>
    <col min="2055" max="2055" width="11" style="282" customWidth="1"/>
    <col min="2056" max="2304" width="9.140625" style="282"/>
    <col min="2305" max="2305" width="12.7109375" style="282" customWidth="1"/>
    <col min="2306" max="2309" width="9.140625" style="282"/>
    <col min="2310" max="2310" width="10" style="282" customWidth="1"/>
    <col min="2311" max="2311" width="11" style="282" customWidth="1"/>
    <col min="2312" max="2560" width="9.140625" style="282"/>
    <col min="2561" max="2561" width="12.7109375" style="282" customWidth="1"/>
    <col min="2562" max="2565" width="9.140625" style="282"/>
    <col min="2566" max="2566" width="10" style="282" customWidth="1"/>
    <col min="2567" max="2567" width="11" style="282" customWidth="1"/>
    <col min="2568" max="2816" width="9.140625" style="282"/>
    <col min="2817" max="2817" width="12.7109375" style="282" customWidth="1"/>
    <col min="2818" max="2821" width="9.140625" style="282"/>
    <col min="2822" max="2822" width="10" style="282" customWidth="1"/>
    <col min="2823" max="2823" width="11" style="282" customWidth="1"/>
    <col min="2824" max="3072" width="9.140625" style="282"/>
    <col min="3073" max="3073" width="12.7109375" style="282" customWidth="1"/>
    <col min="3074" max="3077" width="9.140625" style="282"/>
    <col min="3078" max="3078" width="10" style="282" customWidth="1"/>
    <col min="3079" max="3079" width="11" style="282" customWidth="1"/>
    <col min="3080" max="3328" width="9.140625" style="282"/>
    <col min="3329" max="3329" width="12.7109375" style="282" customWidth="1"/>
    <col min="3330" max="3333" width="9.140625" style="282"/>
    <col min="3334" max="3334" width="10" style="282" customWidth="1"/>
    <col min="3335" max="3335" width="11" style="282" customWidth="1"/>
    <col min="3336" max="3584" width="9.140625" style="282"/>
    <col min="3585" max="3585" width="12.7109375" style="282" customWidth="1"/>
    <col min="3586" max="3589" width="9.140625" style="282"/>
    <col min="3590" max="3590" width="10" style="282" customWidth="1"/>
    <col min="3591" max="3591" width="11" style="282" customWidth="1"/>
    <col min="3592" max="3840" width="9.140625" style="282"/>
    <col min="3841" max="3841" width="12.7109375" style="282" customWidth="1"/>
    <col min="3842" max="3845" width="9.140625" style="282"/>
    <col min="3846" max="3846" width="10" style="282" customWidth="1"/>
    <col min="3847" max="3847" width="11" style="282" customWidth="1"/>
    <col min="3848" max="4096" width="9.140625" style="282"/>
    <col min="4097" max="4097" width="12.7109375" style="282" customWidth="1"/>
    <col min="4098" max="4101" width="9.140625" style="282"/>
    <col min="4102" max="4102" width="10" style="282" customWidth="1"/>
    <col min="4103" max="4103" width="11" style="282" customWidth="1"/>
    <col min="4104" max="4352" width="9.140625" style="282"/>
    <col min="4353" max="4353" width="12.7109375" style="282" customWidth="1"/>
    <col min="4354" max="4357" width="9.140625" style="282"/>
    <col min="4358" max="4358" width="10" style="282" customWidth="1"/>
    <col min="4359" max="4359" width="11" style="282" customWidth="1"/>
    <col min="4360" max="4608" width="9.140625" style="282"/>
    <col min="4609" max="4609" width="12.7109375" style="282" customWidth="1"/>
    <col min="4610" max="4613" width="9.140625" style="282"/>
    <col min="4614" max="4614" width="10" style="282" customWidth="1"/>
    <col min="4615" max="4615" width="11" style="282" customWidth="1"/>
    <col min="4616" max="4864" width="9.140625" style="282"/>
    <col min="4865" max="4865" width="12.7109375" style="282" customWidth="1"/>
    <col min="4866" max="4869" width="9.140625" style="282"/>
    <col min="4870" max="4870" width="10" style="282" customWidth="1"/>
    <col min="4871" max="4871" width="11" style="282" customWidth="1"/>
    <col min="4872" max="5120" width="9.140625" style="282"/>
    <col min="5121" max="5121" width="12.7109375" style="282" customWidth="1"/>
    <col min="5122" max="5125" width="9.140625" style="282"/>
    <col min="5126" max="5126" width="10" style="282" customWidth="1"/>
    <col min="5127" max="5127" width="11" style="282" customWidth="1"/>
    <col min="5128" max="5376" width="9.140625" style="282"/>
    <col min="5377" max="5377" width="12.7109375" style="282" customWidth="1"/>
    <col min="5378" max="5381" width="9.140625" style="282"/>
    <col min="5382" max="5382" width="10" style="282" customWidth="1"/>
    <col min="5383" max="5383" width="11" style="282" customWidth="1"/>
    <col min="5384" max="5632" width="9.140625" style="282"/>
    <col min="5633" max="5633" width="12.7109375" style="282" customWidth="1"/>
    <col min="5634" max="5637" width="9.140625" style="282"/>
    <col min="5638" max="5638" width="10" style="282" customWidth="1"/>
    <col min="5639" max="5639" width="11" style="282" customWidth="1"/>
    <col min="5640" max="5888" width="9.140625" style="282"/>
    <col min="5889" max="5889" width="12.7109375" style="282" customWidth="1"/>
    <col min="5890" max="5893" width="9.140625" style="282"/>
    <col min="5894" max="5894" width="10" style="282" customWidth="1"/>
    <col min="5895" max="5895" width="11" style="282" customWidth="1"/>
    <col min="5896" max="6144" width="9.140625" style="282"/>
    <col min="6145" max="6145" width="12.7109375" style="282" customWidth="1"/>
    <col min="6146" max="6149" width="9.140625" style="282"/>
    <col min="6150" max="6150" width="10" style="282" customWidth="1"/>
    <col min="6151" max="6151" width="11" style="282" customWidth="1"/>
    <col min="6152" max="6400" width="9.140625" style="282"/>
    <col min="6401" max="6401" width="12.7109375" style="282" customWidth="1"/>
    <col min="6402" max="6405" width="9.140625" style="282"/>
    <col min="6406" max="6406" width="10" style="282" customWidth="1"/>
    <col min="6407" max="6407" width="11" style="282" customWidth="1"/>
    <col min="6408" max="6656" width="9.140625" style="282"/>
    <col min="6657" max="6657" width="12.7109375" style="282" customWidth="1"/>
    <col min="6658" max="6661" width="9.140625" style="282"/>
    <col min="6662" max="6662" width="10" style="282" customWidth="1"/>
    <col min="6663" max="6663" width="11" style="282" customWidth="1"/>
    <col min="6664" max="6912" width="9.140625" style="282"/>
    <col min="6913" max="6913" width="12.7109375" style="282" customWidth="1"/>
    <col min="6914" max="6917" width="9.140625" style="282"/>
    <col min="6918" max="6918" width="10" style="282" customWidth="1"/>
    <col min="6919" max="6919" width="11" style="282" customWidth="1"/>
    <col min="6920" max="7168" width="9.140625" style="282"/>
    <col min="7169" max="7169" width="12.7109375" style="282" customWidth="1"/>
    <col min="7170" max="7173" width="9.140625" style="282"/>
    <col min="7174" max="7174" width="10" style="282" customWidth="1"/>
    <col min="7175" max="7175" width="11" style="282" customWidth="1"/>
    <col min="7176" max="7424" width="9.140625" style="282"/>
    <col min="7425" max="7425" width="12.7109375" style="282" customWidth="1"/>
    <col min="7426" max="7429" width="9.140625" style="282"/>
    <col min="7430" max="7430" width="10" style="282" customWidth="1"/>
    <col min="7431" max="7431" width="11" style="282" customWidth="1"/>
    <col min="7432" max="7680" width="9.140625" style="282"/>
    <col min="7681" max="7681" width="12.7109375" style="282" customWidth="1"/>
    <col min="7682" max="7685" width="9.140625" style="282"/>
    <col min="7686" max="7686" width="10" style="282" customWidth="1"/>
    <col min="7687" max="7687" width="11" style="282" customWidth="1"/>
    <col min="7688" max="7936" width="9.140625" style="282"/>
    <col min="7937" max="7937" width="12.7109375" style="282" customWidth="1"/>
    <col min="7938" max="7941" width="9.140625" style="282"/>
    <col min="7942" max="7942" width="10" style="282" customWidth="1"/>
    <col min="7943" max="7943" width="11" style="282" customWidth="1"/>
    <col min="7944" max="8192" width="9.140625" style="282"/>
    <col min="8193" max="8193" width="12.7109375" style="282" customWidth="1"/>
    <col min="8194" max="8197" width="9.140625" style="282"/>
    <col min="8198" max="8198" width="10" style="282" customWidth="1"/>
    <col min="8199" max="8199" width="11" style="282" customWidth="1"/>
    <col min="8200" max="8448" width="9.140625" style="282"/>
    <col min="8449" max="8449" width="12.7109375" style="282" customWidth="1"/>
    <col min="8450" max="8453" width="9.140625" style="282"/>
    <col min="8454" max="8454" width="10" style="282" customWidth="1"/>
    <col min="8455" max="8455" width="11" style="282" customWidth="1"/>
    <col min="8456" max="8704" width="9.140625" style="282"/>
    <col min="8705" max="8705" width="12.7109375" style="282" customWidth="1"/>
    <col min="8706" max="8709" width="9.140625" style="282"/>
    <col min="8710" max="8710" width="10" style="282" customWidth="1"/>
    <col min="8711" max="8711" width="11" style="282" customWidth="1"/>
    <col min="8712" max="8960" width="9.140625" style="282"/>
    <col min="8961" max="8961" width="12.7109375" style="282" customWidth="1"/>
    <col min="8962" max="8965" width="9.140625" style="282"/>
    <col min="8966" max="8966" width="10" style="282" customWidth="1"/>
    <col min="8967" max="8967" width="11" style="282" customWidth="1"/>
    <col min="8968" max="9216" width="9.140625" style="282"/>
    <col min="9217" max="9217" width="12.7109375" style="282" customWidth="1"/>
    <col min="9218" max="9221" width="9.140625" style="282"/>
    <col min="9222" max="9222" width="10" style="282" customWidth="1"/>
    <col min="9223" max="9223" width="11" style="282" customWidth="1"/>
    <col min="9224" max="9472" width="9.140625" style="282"/>
    <col min="9473" max="9473" width="12.7109375" style="282" customWidth="1"/>
    <col min="9474" max="9477" width="9.140625" style="282"/>
    <col min="9478" max="9478" width="10" style="282" customWidth="1"/>
    <col min="9479" max="9479" width="11" style="282" customWidth="1"/>
    <col min="9480" max="9728" width="9.140625" style="282"/>
    <col min="9729" max="9729" width="12.7109375" style="282" customWidth="1"/>
    <col min="9730" max="9733" width="9.140625" style="282"/>
    <col min="9734" max="9734" width="10" style="282" customWidth="1"/>
    <col min="9735" max="9735" width="11" style="282" customWidth="1"/>
    <col min="9736" max="9984" width="9.140625" style="282"/>
    <col min="9985" max="9985" width="12.7109375" style="282" customWidth="1"/>
    <col min="9986" max="9989" width="9.140625" style="282"/>
    <col min="9990" max="9990" width="10" style="282" customWidth="1"/>
    <col min="9991" max="9991" width="11" style="282" customWidth="1"/>
    <col min="9992" max="10240" width="9.140625" style="282"/>
    <col min="10241" max="10241" width="12.7109375" style="282" customWidth="1"/>
    <col min="10242" max="10245" width="9.140625" style="282"/>
    <col min="10246" max="10246" width="10" style="282" customWidth="1"/>
    <col min="10247" max="10247" width="11" style="282" customWidth="1"/>
    <col min="10248" max="10496" width="9.140625" style="282"/>
    <col min="10497" max="10497" width="12.7109375" style="282" customWidth="1"/>
    <col min="10498" max="10501" width="9.140625" style="282"/>
    <col min="10502" max="10502" width="10" style="282" customWidth="1"/>
    <col min="10503" max="10503" width="11" style="282" customWidth="1"/>
    <col min="10504" max="10752" width="9.140625" style="282"/>
    <col min="10753" max="10753" width="12.7109375" style="282" customWidth="1"/>
    <col min="10754" max="10757" width="9.140625" style="282"/>
    <col min="10758" max="10758" width="10" style="282" customWidth="1"/>
    <col min="10759" max="10759" width="11" style="282" customWidth="1"/>
    <col min="10760" max="11008" width="9.140625" style="282"/>
    <col min="11009" max="11009" width="12.7109375" style="282" customWidth="1"/>
    <col min="11010" max="11013" width="9.140625" style="282"/>
    <col min="11014" max="11014" width="10" style="282" customWidth="1"/>
    <col min="11015" max="11015" width="11" style="282" customWidth="1"/>
    <col min="11016" max="11264" width="9.140625" style="282"/>
    <col min="11265" max="11265" width="12.7109375" style="282" customWidth="1"/>
    <col min="11266" max="11269" width="9.140625" style="282"/>
    <col min="11270" max="11270" width="10" style="282" customWidth="1"/>
    <col min="11271" max="11271" width="11" style="282" customWidth="1"/>
    <col min="11272" max="11520" width="9.140625" style="282"/>
    <col min="11521" max="11521" width="12.7109375" style="282" customWidth="1"/>
    <col min="11522" max="11525" width="9.140625" style="282"/>
    <col min="11526" max="11526" width="10" style="282" customWidth="1"/>
    <col min="11527" max="11527" width="11" style="282" customWidth="1"/>
    <col min="11528" max="11776" width="9.140625" style="282"/>
    <col min="11777" max="11777" width="12.7109375" style="282" customWidth="1"/>
    <col min="11778" max="11781" width="9.140625" style="282"/>
    <col min="11782" max="11782" width="10" style="282" customWidth="1"/>
    <col min="11783" max="11783" width="11" style="282" customWidth="1"/>
    <col min="11784" max="12032" width="9.140625" style="282"/>
    <col min="12033" max="12033" width="12.7109375" style="282" customWidth="1"/>
    <col min="12034" max="12037" width="9.140625" style="282"/>
    <col min="12038" max="12038" width="10" style="282" customWidth="1"/>
    <col min="12039" max="12039" width="11" style="282" customWidth="1"/>
    <col min="12040" max="12288" width="9.140625" style="282"/>
    <col min="12289" max="12289" width="12.7109375" style="282" customWidth="1"/>
    <col min="12290" max="12293" width="9.140625" style="282"/>
    <col min="12294" max="12294" width="10" style="282" customWidth="1"/>
    <col min="12295" max="12295" width="11" style="282" customWidth="1"/>
    <col min="12296" max="12544" width="9.140625" style="282"/>
    <col min="12545" max="12545" width="12.7109375" style="282" customWidth="1"/>
    <col min="12546" max="12549" width="9.140625" style="282"/>
    <col min="12550" max="12550" width="10" style="282" customWidth="1"/>
    <col min="12551" max="12551" width="11" style="282" customWidth="1"/>
    <col min="12552" max="12800" width="9.140625" style="282"/>
    <col min="12801" max="12801" width="12.7109375" style="282" customWidth="1"/>
    <col min="12802" max="12805" width="9.140625" style="282"/>
    <col min="12806" max="12806" width="10" style="282" customWidth="1"/>
    <col min="12807" max="12807" width="11" style="282" customWidth="1"/>
    <col min="12808" max="13056" width="9.140625" style="282"/>
    <col min="13057" max="13057" width="12.7109375" style="282" customWidth="1"/>
    <col min="13058" max="13061" width="9.140625" style="282"/>
    <col min="13062" max="13062" width="10" style="282" customWidth="1"/>
    <col min="13063" max="13063" width="11" style="282" customWidth="1"/>
    <col min="13064" max="13312" width="9.140625" style="282"/>
    <col min="13313" max="13313" width="12.7109375" style="282" customWidth="1"/>
    <col min="13314" max="13317" width="9.140625" style="282"/>
    <col min="13318" max="13318" width="10" style="282" customWidth="1"/>
    <col min="13319" max="13319" width="11" style="282" customWidth="1"/>
    <col min="13320" max="13568" width="9.140625" style="282"/>
    <col min="13569" max="13569" width="12.7109375" style="282" customWidth="1"/>
    <col min="13570" max="13573" width="9.140625" style="282"/>
    <col min="13574" max="13574" width="10" style="282" customWidth="1"/>
    <col min="13575" max="13575" width="11" style="282" customWidth="1"/>
    <col min="13576" max="13824" width="9.140625" style="282"/>
    <col min="13825" max="13825" width="12.7109375" style="282" customWidth="1"/>
    <col min="13826" max="13829" width="9.140625" style="282"/>
    <col min="13830" max="13830" width="10" style="282" customWidth="1"/>
    <col min="13831" max="13831" width="11" style="282" customWidth="1"/>
    <col min="13832" max="14080" width="9.140625" style="282"/>
    <col min="14081" max="14081" width="12.7109375" style="282" customWidth="1"/>
    <col min="14082" max="14085" width="9.140625" style="282"/>
    <col min="14086" max="14086" width="10" style="282" customWidth="1"/>
    <col min="14087" max="14087" width="11" style="282" customWidth="1"/>
    <col min="14088" max="14336" width="9.140625" style="282"/>
    <col min="14337" max="14337" width="12.7109375" style="282" customWidth="1"/>
    <col min="14338" max="14341" width="9.140625" style="282"/>
    <col min="14342" max="14342" width="10" style="282" customWidth="1"/>
    <col min="14343" max="14343" width="11" style="282" customWidth="1"/>
    <col min="14344" max="14592" width="9.140625" style="282"/>
    <col min="14593" max="14593" width="12.7109375" style="282" customWidth="1"/>
    <col min="14594" max="14597" width="9.140625" style="282"/>
    <col min="14598" max="14598" width="10" style="282" customWidth="1"/>
    <col min="14599" max="14599" width="11" style="282" customWidth="1"/>
    <col min="14600" max="14848" width="9.140625" style="282"/>
    <col min="14849" max="14849" width="12.7109375" style="282" customWidth="1"/>
    <col min="14850" max="14853" width="9.140625" style="282"/>
    <col min="14854" max="14854" width="10" style="282" customWidth="1"/>
    <col min="14855" max="14855" width="11" style="282" customWidth="1"/>
    <col min="14856" max="15104" width="9.140625" style="282"/>
    <col min="15105" max="15105" width="12.7109375" style="282" customWidth="1"/>
    <col min="15106" max="15109" width="9.140625" style="282"/>
    <col min="15110" max="15110" width="10" style="282" customWidth="1"/>
    <col min="15111" max="15111" width="11" style="282" customWidth="1"/>
    <col min="15112" max="15360" width="9.140625" style="282"/>
    <col min="15361" max="15361" width="12.7109375" style="282" customWidth="1"/>
    <col min="15362" max="15365" width="9.140625" style="282"/>
    <col min="15366" max="15366" width="10" style="282" customWidth="1"/>
    <col min="15367" max="15367" width="11" style="282" customWidth="1"/>
    <col min="15368" max="15616" width="9.140625" style="282"/>
    <col min="15617" max="15617" width="12.7109375" style="282" customWidth="1"/>
    <col min="15618" max="15621" width="9.140625" style="282"/>
    <col min="15622" max="15622" width="10" style="282" customWidth="1"/>
    <col min="15623" max="15623" width="11" style="282" customWidth="1"/>
    <col min="15624" max="15872" width="9.140625" style="282"/>
    <col min="15873" max="15873" width="12.7109375" style="282" customWidth="1"/>
    <col min="15874" max="15877" width="9.140625" style="282"/>
    <col min="15878" max="15878" width="10" style="282" customWidth="1"/>
    <col min="15879" max="15879" width="11" style="282" customWidth="1"/>
    <col min="15880" max="16128" width="9.140625" style="282"/>
    <col min="16129" max="16129" width="12.7109375" style="282" customWidth="1"/>
    <col min="16130" max="16133" width="9.140625" style="282"/>
    <col min="16134" max="16134" width="10" style="282" customWidth="1"/>
    <col min="16135" max="16135" width="11" style="282" customWidth="1"/>
    <col min="16136" max="16384" width="9.140625" style="282"/>
  </cols>
  <sheetData>
    <row r="1" spans="1:22" s="283" customFormat="1">
      <c r="A1" s="454" t="s">
        <v>750</v>
      </c>
      <c r="B1" s="453"/>
      <c r="C1" s="453"/>
      <c r="D1" s="453"/>
    </row>
    <row r="2" spans="1:22" s="283" customFormat="1">
      <c r="A2" s="453" t="s">
        <v>418</v>
      </c>
      <c r="B2" s="453" t="s">
        <v>752</v>
      </c>
      <c r="C2" s="453"/>
      <c r="D2" s="453"/>
    </row>
    <row r="3" spans="1:22" s="283" customFormat="1">
      <c r="A3" s="453" t="s">
        <v>751</v>
      </c>
      <c r="B3" s="453"/>
      <c r="C3" s="453"/>
      <c r="D3" s="453"/>
    </row>
    <row r="4" spans="1:22" s="283" customFormat="1">
      <c r="A4" s="283" t="s">
        <v>215</v>
      </c>
    </row>
    <row r="5" spans="1:22" s="283" customFormat="1"/>
    <row r="6" spans="1:22">
      <c r="F6" s="286"/>
      <c r="G6" s="286"/>
    </row>
    <row r="7" spans="1:22">
      <c r="A7" s="456" t="s">
        <v>753</v>
      </c>
      <c r="F7" s="289"/>
      <c r="G7" s="289"/>
      <c r="H7" s="284"/>
      <c r="I7" s="284"/>
      <c r="J7" s="284"/>
      <c r="K7" s="284"/>
      <c r="Q7" s="288"/>
      <c r="R7" s="288"/>
      <c r="S7" s="285"/>
      <c r="T7" s="285"/>
      <c r="U7" s="285"/>
    </row>
    <row r="8" spans="1:22">
      <c r="A8" s="456" t="s">
        <v>754</v>
      </c>
      <c r="F8" s="289"/>
      <c r="G8" s="289"/>
      <c r="H8" s="284"/>
      <c r="I8" s="284"/>
      <c r="J8" s="284"/>
      <c r="K8" s="284"/>
      <c r="O8" s="288"/>
      <c r="P8" s="288"/>
      <c r="Q8" s="288"/>
      <c r="R8" s="288"/>
      <c r="S8" s="285"/>
      <c r="T8" s="285"/>
      <c r="U8" s="285"/>
      <c r="V8" s="285"/>
    </row>
    <row r="9" spans="1:22">
      <c r="A9" s="456" t="s">
        <v>755</v>
      </c>
      <c r="F9" s="289"/>
      <c r="G9" s="289"/>
      <c r="H9" s="284"/>
      <c r="I9" s="284"/>
      <c r="J9" s="284"/>
      <c r="K9" s="284"/>
      <c r="O9" s="288"/>
      <c r="P9" s="288"/>
      <c r="Q9" s="288"/>
      <c r="R9" s="288"/>
      <c r="S9" s="285"/>
      <c r="T9" s="285"/>
      <c r="U9" s="285"/>
      <c r="V9" s="285"/>
    </row>
    <row r="10" spans="1:22">
      <c r="A10" s="456" t="s">
        <v>280</v>
      </c>
      <c r="F10" s="289"/>
      <c r="G10" s="289"/>
      <c r="H10" s="284"/>
      <c r="I10" s="284"/>
      <c r="J10" s="284"/>
      <c r="K10" s="284"/>
      <c r="O10" s="288"/>
      <c r="P10" s="288"/>
      <c r="Q10" s="288"/>
      <c r="R10" s="288"/>
      <c r="S10" s="285"/>
      <c r="T10" s="285"/>
      <c r="U10" s="285"/>
      <c r="V10" s="285"/>
    </row>
    <row r="11" spans="1:22">
      <c r="A11" s="290"/>
      <c r="F11" s="289"/>
      <c r="O11" s="288"/>
      <c r="P11" s="288"/>
      <c r="Q11" s="288"/>
      <c r="R11" s="288"/>
      <c r="S11" s="285"/>
      <c r="T11" s="285"/>
      <c r="U11" s="285"/>
      <c r="V11" s="285"/>
    </row>
    <row r="12" spans="1:22">
      <c r="A12" s="290"/>
      <c r="F12" s="289"/>
      <c r="K12" s="284"/>
      <c r="O12" s="288"/>
      <c r="P12" s="288"/>
      <c r="Q12" s="288"/>
      <c r="R12" s="288"/>
      <c r="S12" s="285"/>
      <c r="T12" s="285"/>
      <c r="U12" s="285"/>
      <c r="V12" s="285"/>
    </row>
    <row r="14" spans="1:22" ht="16.5">
      <c r="A14" s="94"/>
      <c r="B14" s="94" t="s">
        <v>92</v>
      </c>
      <c r="C14" s="94" t="s">
        <v>94</v>
      </c>
      <c r="D14" s="94">
        <v>2015</v>
      </c>
      <c r="E14" s="94">
        <v>2016</v>
      </c>
      <c r="F14" s="282" t="s">
        <v>1112</v>
      </c>
      <c r="H14" s="449"/>
      <c r="I14" s="452"/>
      <c r="J14" s="452"/>
      <c r="K14" s="452"/>
      <c r="L14" s="450"/>
    </row>
    <row r="15" spans="1:22" ht="16.5">
      <c r="A15" t="s">
        <v>268</v>
      </c>
      <c r="B15" s="21">
        <v>52.227073450276997</v>
      </c>
      <c r="C15" s="21">
        <v>56.761183630674999</v>
      </c>
      <c r="D15" s="21">
        <v>57.035923750976998</v>
      </c>
      <c r="E15" s="21">
        <v>56.495465698389999</v>
      </c>
      <c r="F15" s="284">
        <f>E15</f>
        <v>56.495465698389999</v>
      </c>
      <c r="H15" s="449"/>
      <c r="I15" s="451"/>
      <c r="J15" s="451"/>
      <c r="K15" s="451"/>
      <c r="L15" s="451"/>
    </row>
    <row r="16" spans="1:22" ht="16.5">
      <c r="A16" t="s">
        <v>276</v>
      </c>
      <c r="B16" s="21">
        <v>46.795545170003997</v>
      </c>
      <c r="C16" s="21">
        <v>54.758077435106998</v>
      </c>
      <c r="D16" s="21">
        <v>56.979347146450998</v>
      </c>
      <c r="E16" s="21">
        <v>56.127196793452001</v>
      </c>
      <c r="F16" s="284">
        <f t="shared" ref="F16:F49" si="0">E16</f>
        <v>56.127196793452001</v>
      </c>
      <c r="H16" s="449"/>
      <c r="I16" s="451"/>
      <c r="J16" s="451"/>
      <c r="K16" s="451"/>
      <c r="L16" s="451"/>
    </row>
    <row r="17" spans="1:12" ht="16.5">
      <c r="A17" t="s">
        <v>260</v>
      </c>
      <c r="B17" s="21">
        <v>49.591424192496</v>
      </c>
      <c r="C17" s="21">
        <v>56.536303895785998</v>
      </c>
      <c r="D17" s="21">
        <v>54.825271277064999</v>
      </c>
      <c r="E17" s="21">
        <v>53.628519633475001</v>
      </c>
      <c r="F17" s="284">
        <f t="shared" si="0"/>
        <v>53.628519633475001</v>
      </c>
      <c r="H17" s="449"/>
      <c r="I17" s="451"/>
      <c r="J17" s="451"/>
      <c r="K17" s="451"/>
      <c r="L17" s="451"/>
    </row>
    <row r="18" spans="1:12" ht="16.5">
      <c r="A18" t="s">
        <v>274</v>
      </c>
      <c r="B18" s="21">
        <v>47.069422082019997</v>
      </c>
      <c r="C18" s="21">
        <v>54.078111701156999</v>
      </c>
      <c r="D18" s="21">
        <v>54.210808638757001</v>
      </c>
      <c r="E18" s="21">
        <v>48.999972114050003</v>
      </c>
      <c r="F18" s="284">
        <f t="shared" si="0"/>
        <v>48.999972114050003</v>
      </c>
      <c r="H18" s="449"/>
      <c r="I18" s="451"/>
      <c r="J18" s="451"/>
      <c r="K18" s="451"/>
      <c r="L18" s="451"/>
    </row>
    <row r="19" spans="1:12" ht="16.5">
      <c r="A19" t="s">
        <v>258</v>
      </c>
      <c r="B19" s="21">
        <v>48.243263236372997</v>
      </c>
      <c r="C19" s="21">
        <v>54.147817685023</v>
      </c>
      <c r="D19" s="21">
        <v>53.866616628204</v>
      </c>
      <c r="E19" s="21">
        <v>53.348334257561</v>
      </c>
      <c r="F19" s="284">
        <f t="shared" si="0"/>
        <v>53.348334257561</v>
      </c>
      <c r="H19" s="449"/>
      <c r="I19" s="451"/>
      <c r="J19" s="451"/>
      <c r="K19" s="451"/>
      <c r="L19" s="451"/>
    </row>
    <row r="20" spans="1:12" ht="16.5">
      <c r="A20" t="s">
        <v>265</v>
      </c>
      <c r="B20" s="21">
        <v>49.526137898941002</v>
      </c>
      <c r="C20" s="21">
        <v>54.492065994577999</v>
      </c>
      <c r="D20" s="21">
        <v>51.664726661716998</v>
      </c>
      <c r="E20" s="21">
        <v>51.076117496727001</v>
      </c>
      <c r="F20" s="284">
        <f t="shared" si="0"/>
        <v>51.076117496727001</v>
      </c>
      <c r="H20" s="449"/>
      <c r="I20" s="451"/>
      <c r="J20" s="451"/>
      <c r="K20" s="451"/>
      <c r="L20" s="451"/>
    </row>
    <row r="21" spans="1:12" ht="16.5">
      <c r="A21" t="s">
        <v>261</v>
      </c>
      <c r="B21" s="21">
        <v>46.791130689513999</v>
      </c>
      <c r="C21" s="21">
        <v>51.158504065766003</v>
      </c>
      <c r="D21" s="21">
        <v>50.450656515833003</v>
      </c>
      <c r="E21" s="21">
        <v>49.586941849471003</v>
      </c>
      <c r="F21" s="284">
        <f t="shared" si="0"/>
        <v>49.586941849471003</v>
      </c>
      <c r="H21" s="449"/>
      <c r="I21" s="451"/>
      <c r="J21" s="451"/>
      <c r="K21" s="451"/>
      <c r="L21" s="451"/>
    </row>
    <row r="22" spans="1:12" ht="16.5">
      <c r="A22" t="s">
        <v>278</v>
      </c>
      <c r="B22" s="21">
        <v>49.694257265502998</v>
      </c>
      <c r="C22" s="21">
        <v>53.147399018826</v>
      </c>
      <c r="D22" s="21">
        <v>50.190894603648999</v>
      </c>
      <c r="E22" s="21">
        <v>50.033937958853002</v>
      </c>
      <c r="F22" s="284">
        <f t="shared" si="0"/>
        <v>50.033937958853002</v>
      </c>
      <c r="H22" s="449"/>
      <c r="I22" s="451"/>
      <c r="J22" s="451"/>
      <c r="K22" s="451"/>
      <c r="L22" s="451"/>
    </row>
    <row r="23" spans="1:12" ht="16.5">
      <c r="A23" t="s">
        <v>255</v>
      </c>
      <c r="B23" s="21">
        <v>50.063175899576002</v>
      </c>
      <c r="C23" s="21">
        <v>50.605960769067003</v>
      </c>
      <c r="D23" s="21">
        <v>50.030879779682998</v>
      </c>
      <c r="E23" s="21">
        <v>47.470702367138003</v>
      </c>
      <c r="F23" s="284">
        <f t="shared" si="0"/>
        <v>47.470702367138003</v>
      </c>
      <c r="H23" s="449"/>
      <c r="I23" s="451"/>
      <c r="J23" s="451"/>
      <c r="K23" s="451"/>
      <c r="L23" s="451"/>
    </row>
    <row r="24" spans="1:12" ht="16.5">
      <c r="A24" t="s">
        <v>270</v>
      </c>
      <c r="B24" s="21">
        <v>41.444579062335997</v>
      </c>
      <c r="C24" s="21">
        <v>46.0880734972</v>
      </c>
      <c r="D24" s="21">
        <v>48.792034985195002</v>
      </c>
      <c r="E24" s="21">
        <v>51.066289218397003</v>
      </c>
      <c r="F24" s="284">
        <f t="shared" si="0"/>
        <v>51.066289218397003</v>
      </c>
      <c r="H24" s="449"/>
      <c r="I24" s="451"/>
      <c r="J24" s="451"/>
      <c r="K24" s="451"/>
      <c r="L24" s="451"/>
    </row>
    <row r="25" spans="1:12" ht="16.5">
      <c r="A25" t="s">
        <v>262</v>
      </c>
      <c r="B25" s="21">
        <v>44.486597497589997</v>
      </c>
      <c r="C25" s="21">
        <v>50.223472809835997</v>
      </c>
      <c r="D25" s="21">
        <v>48.321475281205998</v>
      </c>
      <c r="E25" s="21">
        <v>45.063122574280001</v>
      </c>
      <c r="F25" s="284">
        <f t="shared" si="0"/>
        <v>45.063122574280001</v>
      </c>
      <c r="H25" s="449"/>
      <c r="I25" s="451"/>
      <c r="J25" s="451"/>
      <c r="K25" s="451"/>
      <c r="L25" s="451"/>
    </row>
    <row r="26" spans="1:12" ht="16.5">
      <c r="A26" t="s">
        <v>269</v>
      </c>
      <c r="B26" s="21">
        <v>42.188696462297003</v>
      </c>
      <c r="C26" s="21">
        <v>48.216756934277001</v>
      </c>
      <c r="D26" s="21">
        <v>48.116554929895997</v>
      </c>
      <c r="E26" s="21">
        <v>45.475505662633999</v>
      </c>
      <c r="F26" s="284">
        <f t="shared" si="0"/>
        <v>45.475505662633999</v>
      </c>
      <c r="H26" s="449"/>
      <c r="I26" s="451"/>
      <c r="J26" s="451"/>
      <c r="K26" s="451"/>
      <c r="L26" s="451"/>
    </row>
    <row r="27" spans="1:12" ht="16.5">
      <c r="A27" s="277" t="s">
        <v>250</v>
      </c>
      <c r="B27" s="370">
        <v>36.339220160940997</v>
      </c>
      <c r="C27" s="370">
        <v>44.084357353672999</v>
      </c>
      <c r="D27" s="370">
        <v>45.561596219731001</v>
      </c>
      <c r="E27" s="370">
        <v>41.634253976914003</v>
      </c>
      <c r="F27" s="370">
        <f t="shared" si="0"/>
        <v>41.634253976914003</v>
      </c>
      <c r="H27" s="449"/>
      <c r="I27" s="451"/>
      <c r="J27" s="451"/>
      <c r="K27" s="451"/>
      <c r="L27" s="451"/>
    </row>
    <row r="28" spans="1:12" ht="16.5">
      <c r="A28" t="s">
        <v>273</v>
      </c>
      <c r="B28" s="21">
        <v>42.452061048787002</v>
      </c>
      <c r="C28" s="21">
        <v>48.171778346342002</v>
      </c>
      <c r="D28" s="21">
        <v>45.338646713898001</v>
      </c>
      <c r="E28" s="21">
        <v>43.635192166125002</v>
      </c>
      <c r="F28" s="284">
        <f t="shared" si="0"/>
        <v>43.635192166125002</v>
      </c>
      <c r="H28" s="449"/>
      <c r="I28" s="451"/>
      <c r="J28" s="451"/>
      <c r="K28" s="451"/>
      <c r="L28" s="451"/>
    </row>
    <row r="29" spans="1:12" ht="16.5">
      <c r="A29" t="s">
        <v>267</v>
      </c>
      <c r="B29" s="21">
        <v>42.817370475444001</v>
      </c>
      <c r="C29" s="21">
        <v>47.576210837791002</v>
      </c>
      <c r="D29" s="21">
        <v>43.980882479012998</v>
      </c>
      <c r="E29" s="21">
        <v>44.296909664917997</v>
      </c>
      <c r="F29" s="284">
        <f t="shared" si="0"/>
        <v>44.296909664917997</v>
      </c>
      <c r="H29" s="449"/>
      <c r="I29" s="451"/>
      <c r="J29" s="451"/>
      <c r="K29" s="451"/>
      <c r="L29" s="451"/>
    </row>
    <row r="30" spans="1:12" ht="16.5">
      <c r="A30" t="s">
        <v>275</v>
      </c>
      <c r="B30" s="21">
        <v>39.002708161587002</v>
      </c>
      <c r="C30" s="21">
        <v>45.767788596095997</v>
      </c>
      <c r="D30" s="21">
        <v>43.756966789044</v>
      </c>
      <c r="E30" s="21">
        <v>42.397771335663002</v>
      </c>
      <c r="F30" s="284">
        <f t="shared" si="0"/>
        <v>42.397771335663002</v>
      </c>
      <c r="H30" s="449"/>
      <c r="I30" s="451"/>
      <c r="J30" s="451"/>
      <c r="K30" s="451"/>
      <c r="L30" s="451"/>
    </row>
    <row r="31" spans="1:12" ht="16.5">
      <c r="A31" t="s">
        <v>419</v>
      </c>
      <c r="B31" s="21">
        <v>41.009182934374998</v>
      </c>
      <c r="C31" s="21">
        <v>48.409494664343001</v>
      </c>
      <c r="D31" s="21">
        <v>42.892958031535997</v>
      </c>
      <c r="E31" s="21">
        <v>41.234363262043999</v>
      </c>
      <c r="F31" s="284">
        <f t="shared" si="0"/>
        <v>41.234363262043999</v>
      </c>
      <c r="H31" s="449"/>
      <c r="I31" s="451"/>
      <c r="J31" s="451"/>
      <c r="K31" s="451"/>
      <c r="L31" s="451"/>
    </row>
    <row r="32" spans="1:12" ht="16.5">
      <c r="A32" t="s">
        <v>257</v>
      </c>
      <c r="B32" s="21">
        <v>41.252278086602999</v>
      </c>
      <c r="C32" s="21">
        <v>47.853676867885</v>
      </c>
      <c r="D32" s="21">
        <v>42.868745574605001</v>
      </c>
      <c r="E32" s="21">
        <v>42.088848663899</v>
      </c>
      <c r="F32" s="284">
        <f t="shared" si="0"/>
        <v>42.088848663899</v>
      </c>
      <c r="H32" s="449"/>
      <c r="I32" s="447"/>
      <c r="J32" s="451"/>
      <c r="K32" s="451"/>
      <c r="L32" s="451"/>
    </row>
    <row r="33" spans="1:12" ht="16.5">
      <c r="A33" t="s">
        <v>266</v>
      </c>
      <c r="B33" s="21">
        <v>39.951913177526997</v>
      </c>
      <c r="C33" s="21">
        <v>43.618956165073001</v>
      </c>
      <c r="D33" s="21">
        <v>42.075784671152</v>
      </c>
      <c r="E33" s="21">
        <v>39.892739457666003</v>
      </c>
      <c r="F33" s="284">
        <f t="shared" si="0"/>
        <v>39.892739457666003</v>
      </c>
      <c r="H33" s="449"/>
      <c r="I33" s="451"/>
      <c r="J33" s="451"/>
      <c r="K33" s="451"/>
      <c r="L33" s="451"/>
    </row>
    <row r="34" spans="1:12" ht="16.5">
      <c r="A34" t="s">
        <v>256</v>
      </c>
      <c r="B34" s="21">
        <v>43.113577325793997</v>
      </c>
      <c r="C34" s="21">
        <v>44.93531592878</v>
      </c>
      <c r="D34" s="21">
        <v>41.561939198174997</v>
      </c>
      <c r="E34" s="21">
        <v>41.266365992121003</v>
      </c>
      <c r="F34" s="284">
        <f t="shared" si="0"/>
        <v>41.266365992121003</v>
      </c>
      <c r="H34" s="449"/>
      <c r="I34" s="451"/>
      <c r="J34" s="451"/>
      <c r="K34" s="451"/>
      <c r="L34" s="451"/>
    </row>
    <row r="35" spans="1:12" ht="16.5">
      <c r="A35" t="s">
        <v>420</v>
      </c>
      <c r="B35" s="21">
        <v>37.805693454219998</v>
      </c>
      <c r="C35" s="21">
        <v>45.143462268227999</v>
      </c>
      <c r="D35" s="21">
        <v>41.258991880697998</v>
      </c>
      <c r="E35" s="21">
        <v>41.151990316431998</v>
      </c>
      <c r="F35" s="284">
        <f t="shared" si="0"/>
        <v>41.151990316431998</v>
      </c>
      <c r="H35" s="449"/>
      <c r="I35" s="451"/>
      <c r="J35" s="451"/>
      <c r="K35" s="451"/>
      <c r="L35" s="451"/>
    </row>
    <row r="36" spans="1:12" ht="16.5">
      <c r="A36" t="s">
        <v>264</v>
      </c>
      <c r="B36" s="21">
        <v>39.446608013056</v>
      </c>
      <c r="C36" s="21">
        <v>44.396231892380001</v>
      </c>
      <c r="D36" s="21">
        <v>41.100537561053002</v>
      </c>
      <c r="E36" s="21">
        <v>41.558628658601997</v>
      </c>
      <c r="F36" s="284">
        <f t="shared" si="0"/>
        <v>41.558628658601997</v>
      </c>
      <c r="H36" s="449"/>
      <c r="I36" s="451"/>
      <c r="J36" s="451"/>
      <c r="K36" s="451"/>
      <c r="L36" s="451"/>
    </row>
    <row r="37" spans="1:12" ht="16.5">
      <c r="A37" t="s">
        <v>253</v>
      </c>
      <c r="B37" s="21">
        <v>34.088788410954002</v>
      </c>
      <c r="C37" s="21">
        <v>46.052329556506997</v>
      </c>
      <c r="D37" s="21">
        <v>40.364543502541999</v>
      </c>
      <c r="E37" s="21">
        <v>40.399346398901002</v>
      </c>
      <c r="F37" s="284">
        <f t="shared" si="0"/>
        <v>40.399346398901002</v>
      </c>
      <c r="H37" s="449"/>
      <c r="I37" s="451"/>
      <c r="J37" s="451"/>
      <c r="K37" s="451"/>
      <c r="L37" s="451"/>
    </row>
    <row r="38" spans="1:12" ht="16.5">
      <c r="A38" s="20" t="s">
        <v>421</v>
      </c>
      <c r="B38" s="21">
        <v>42.579164335065002</v>
      </c>
      <c r="C38" s="21">
        <v>42.213822983236</v>
      </c>
      <c r="D38" s="21">
        <v>39.657819051851</v>
      </c>
      <c r="E38" s="21"/>
      <c r="F38" s="284">
        <f>D38</f>
        <v>39.657819051851</v>
      </c>
      <c r="H38" s="449"/>
      <c r="I38" s="451"/>
      <c r="J38" s="451"/>
      <c r="K38" s="451"/>
      <c r="L38" s="451"/>
    </row>
    <row r="39" spans="1:12" ht="16.5">
      <c r="A39" t="s">
        <v>271</v>
      </c>
      <c r="B39" s="21">
        <v>38.445022130642997</v>
      </c>
      <c r="C39" s="21">
        <v>41.915590527671</v>
      </c>
      <c r="D39" s="21">
        <v>39.471423804890001</v>
      </c>
      <c r="E39" s="21"/>
      <c r="F39" s="284">
        <f t="shared" ref="F39:F42" si="1">D39</f>
        <v>39.471423804890001</v>
      </c>
      <c r="H39" s="449"/>
      <c r="I39" s="451"/>
      <c r="J39" s="451"/>
      <c r="K39" s="451"/>
      <c r="L39" s="451"/>
    </row>
    <row r="40" spans="1:12" ht="16.5">
      <c r="A40" t="s">
        <v>277</v>
      </c>
      <c r="B40" s="21">
        <v>34.996958743865001</v>
      </c>
      <c r="C40" s="21">
        <v>40.692889289297</v>
      </c>
      <c r="D40" s="21">
        <v>39.367748497206001</v>
      </c>
      <c r="E40" s="21"/>
      <c r="F40" s="284">
        <f t="shared" si="1"/>
        <v>39.367748497206001</v>
      </c>
      <c r="H40" s="449"/>
      <c r="I40" s="451"/>
      <c r="J40" s="451"/>
      <c r="K40" s="451"/>
      <c r="L40" s="451"/>
    </row>
    <row r="41" spans="1:12" ht="16.5">
      <c r="A41" t="s">
        <v>263</v>
      </c>
      <c r="B41" s="21">
        <v>36.946469502787998</v>
      </c>
      <c r="C41" s="21">
        <v>42.978668245538003</v>
      </c>
      <c r="D41" s="21">
        <v>37.736468550032001</v>
      </c>
      <c r="E41" s="21"/>
      <c r="F41" s="284">
        <f t="shared" si="1"/>
        <v>37.736468550032001</v>
      </c>
      <c r="H41" s="449"/>
      <c r="I41" s="451"/>
      <c r="J41" s="451"/>
      <c r="K41" s="451"/>
      <c r="L41" s="451"/>
    </row>
    <row r="42" spans="1:12" ht="16.5">
      <c r="A42" t="s">
        <v>272</v>
      </c>
      <c r="B42" s="21">
        <v>34.405658592698003</v>
      </c>
      <c r="C42" s="21">
        <v>38.140497014277003</v>
      </c>
      <c r="D42" s="21">
        <v>37.183478521498003</v>
      </c>
      <c r="E42" s="21"/>
      <c r="F42" s="284">
        <f t="shared" si="1"/>
        <v>37.183478521498003</v>
      </c>
      <c r="H42" s="449"/>
      <c r="I42" s="451"/>
      <c r="J42" s="451"/>
      <c r="K42" s="451"/>
      <c r="L42" s="451"/>
    </row>
    <row r="43" spans="1:12" ht="16.5">
      <c r="A43" t="s">
        <v>756</v>
      </c>
      <c r="B43" s="21">
        <v>33.958505601071998</v>
      </c>
      <c r="C43" s="21">
        <v>43.736591108120003</v>
      </c>
      <c r="D43" s="21">
        <v>37.036935204548001</v>
      </c>
      <c r="E43" s="21">
        <v>36.342986349169003</v>
      </c>
      <c r="F43" s="284">
        <f t="shared" si="0"/>
        <v>36.342986349169003</v>
      </c>
      <c r="H43" s="449"/>
      <c r="I43" s="451"/>
      <c r="J43" s="451"/>
      <c r="K43" s="451"/>
      <c r="L43" s="451"/>
    </row>
    <row r="44" spans="1:12" ht="16.5">
      <c r="A44" t="s">
        <v>259</v>
      </c>
      <c r="B44" s="21">
        <v>30.968459739267001</v>
      </c>
      <c r="C44" s="21">
        <v>33.115890899908997</v>
      </c>
      <c r="D44" s="21">
        <v>33.889907432116999</v>
      </c>
      <c r="E44" s="21"/>
      <c r="F44" s="284">
        <f>D44</f>
        <v>33.889907432116999</v>
      </c>
      <c r="H44" s="449"/>
      <c r="I44" s="451"/>
      <c r="J44" s="451"/>
      <c r="K44" s="451"/>
      <c r="L44" s="451"/>
    </row>
    <row r="45" spans="1:12" ht="16.5">
      <c r="A45" t="s">
        <v>251</v>
      </c>
      <c r="B45" s="21"/>
      <c r="C45" s="21">
        <v>40.858720052241999</v>
      </c>
      <c r="D45" s="21">
        <v>33.127404568453002</v>
      </c>
      <c r="E45" s="21"/>
      <c r="F45" s="284">
        <f t="shared" ref="F45:F48" si="2">D45</f>
        <v>33.127404568453002</v>
      </c>
      <c r="H45" s="449"/>
      <c r="I45" s="451"/>
      <c r="J45" s="451"/>
      <c r="K45" s="451"/>
      <c r="L45" s="451"/>
    </row>
    <row r="46" spans="1:12" ht="16.5">
      <c r="A46" t="s">
        <v>254</v>
      </c>
      <c r="B46" s="21">
        <v>29.674688269764001</v>
      </c>
      <c r="C46" s="21">
        <v>34.884429887510997</v>
      </c>
      <c r="D46" s="21">
        <v>32.377205163943998</v>
      </c>
      <c r="E46" s="21"/>
      <c r="F46" s="284">
        <f t="shared" si="2"/>
        <v>32.377205163943998</v>
      </c>
      <c r="H46" s="449"/>
      <c r="I46" s="451"/>
      <c r="J46" s="451"/>
      <c r="K46" s="451"/>
      <c r="L46" s="451"/>
    </row>
    <row r="47" spans="1:12" ht="16.5">
      <c r="A47" t="s">
        <v>252</v>
      </c>
      <c r="B47" s="21">
        <v>35.848877917715001</v>
      </c>
      <c r="C47" s="21">
        <v>47.112299201932998</v>
      </c>
      <c r="D47" s="21">
        <v>29.544625885816</v>
      </c>
      <c r="E47" s="21">
        <v>28.045682879792999</v>
      </c>
      <c r="F47" s="284">
        <f t="shared" si="0"/>
        <v>28.045682879792999</v>
      </c>
      <c r="H47" s="449"/>
      <c r="I47" s="451"/>
      <c r="J47" s="451"/>
      <c r="K47" s="451"/>
      <c r="L47" s="451"/>
    </row>
    <row r="48" spans="1:12" ht="16.5">
      <c r="A48" t="s">
        <v>249</v>
      </c>
      <c r="B48" s="21">
        <v>20.639328567147999</v>
      </c>
      <c r="C48" s="21">
        <v>23.481350621931998</v>
      </c>
      <c r="D48" s="21">
        <v>24.536182344387001</v>
      </c>
      <c r="E48" s="21"/>
      <c r="F48" s="284">
        <f t="shared" si="2"/>
        <v>24.536182344387001</v>
      </c>
      <c r="H48" s="449"/>
      <c r="I48" s="451"/>
      <c r="J48" s="451"/>
      <c r="K48" s="451"/>
      <c r="L48" s="451"/>
    </row>
    <row r="49" spans="1:12" ht="16.5">
      <c r="A49" s="20" t="s">
        <v>759</v>
      </c>
      <c r="B49" s="21">
        <v>35.255783769668</v>
      </c>
      <c r="C49" s="21">
        <v>44.888337384688</v>
      </c>
      <c r="D49" s="21">
        <v>35.121852881050003</v>
      </c>
      <c r="E49" s="21">
        <v>34.199621200627</v>
      </c>
      <c r="F49" s="284">
        <f t="shared" si="0"/>
        <v>34.199621200627</v>
      </c>
      <c r="H49" s="448"/>
      <c r="I49" s="451"/>
      <c r="J49" s="451"/>
      <c r="K49" s="451"/>
      <c r="L49" s="451"/>
    </row>
    <row r="50" spans="1:12" ht="16.5">
      <c r="A50" s="20"/>
      <c r="B50" s="21"/>
      <c r="C50" s="21"/>
      <c r="D50" s="21"/>
      <c r="E50" s="21"/>
    </row>
    <row r="51" spans="1:12" ht="16.5">
      <c r="A51" s="25" t="s">
        <v>757</v>
      </c>
      <c r="B51" s="1040"/>
      <c r="C51" s="1040"/>
      <c r="D51" s="1040">
        <v>38.789148970889002</v>
      </c>
      <c r="E51" s="1040"/>
      <c r="H51" s="448"/>
      <c r="I51" s="451"/>
      <c r="J51" s="451"/>
      <c r="K51" s="451"/>
      <c r="L51" s="451"/>
    </row>
    <row r="52" spans="1:12" ht="16.5">
      <c r="A52" s="25" t="s">
        <v>758</v>
      </c>
      <c r="B52" s="1040">
        <v>32.671804246157997</v>
      </c>
      <c r="C52" s="1040">
        <v>34.277425606413999</v>
      </c>
      <c r="D52" s="1040">
        <v>37.515638449066003</v>
      </c>
      <c r="E52" s="1040"/>
      <c r="H52" s="455"/>
      <c r="I52" s="451"/>
      <c r="J52" s="451"/>
      <c r="K52" s="451"/>
      <c r="L52" s="451"/>
    </row>
    <row r="53" spans="1:12" ht="16.5">
      <c r="A53" s="25" t="s">
        <v>760</v>
      </c>
      <c r="B53" s="1040">
        <v>30.876387507116</v>
      </c>
      <c r="C53" s="1040">
        <v>35.099524897469998</v>
      </c>
      <c r="D53" s="1040">
        <v>32.924209824384</v>
      </c>
      <c r="E53" s="1040"/>
      <c r="H53" s="448"/>
      <c r="I53" s="451"/>
      <c r="J53" s="451"/>
      <c r="K53" s="451"/>
      <c r="L53" s="451"/>
    </row>
    <row r="54" spans="1:12" ht="16.5">
      <c r="A54" s="25" t="s">
        <v>761</v>
      </c>
      <c r="B54" s="1040">
        <v>26.466999999999999</v>
      </c>
      <c r="C54" s="1040">
        <v>28.052</v>
      </c>
      <c r="D54" s="1040">
        <v>27.463000000000001</v>
      </c>
      <c r="E54" s="1040">
        <v>27.899000000000001</v>
      </c>
      <c r="H54" s="455"/>
      <c r="I54" s="451"/>
      <c r="J54" s="451"/>
      <c r="K54" s="451"/>
      <c r="L54" s="451"/>
    </row>
    <row r="55" spans="1:12" ht="16.5">
      <c r="A55" s="25" t="s">
        <v>762</v>
      </c>
      <c r="B55" s="1040">
        <v>18.728999999999999</v>
      </c>
      <c r="C55" s="1040">
        <v>17.026</v>
      </c>
      <c r="D55" s="1040">
        <v>17.363</v>
      </c>
      <c r="E55" s="1040">
        <v>16.779</v>
      </c>
      <c r="H55" s="455"/>
      <c r="I55" s="451"/>
      <c r="J55" s="451"/>
      <c r="K55" s="451"/>
      <c r="L55" s="451"/>
    </row>
    <row r="56" spans="1:12" ht="16.5">
      <c r="A56" s="20"/>
      <c r="B56" s="21"/>
      <c r="C56" s="21"/>
      <c r="D56" s="21"/>
      <c r="E56" s="21"/>
    </row>
    <row r="57" spans="1:12" ht="16.5">
      <c r="A57" s="94" t="s">
        <v>58</v>
      </c>
      <c r="B57" s="304">
        <f>AVERAGE(B15:B36,B37:B49)</f>
        <v>40.562341803703163</v>
      </c>
      <c r="C57" s="304">
        <f>AVERAGE(C15:C36,C37:C49)</f>
        <v>46.006926203735702</v>
      </c>
      <c r="D57" s="304">
        <f>AVERAGE(D15:D36,D37:D49)</f>
        <v>43.265652420739187</v>
      </c>
      <c r="E57" s="304">
        <f>AVERAGE(E15:E36,E37:E49)</f>
        <v>44.866030997973162</v>
      </c>
      <c r="F57" s="304">
        <f>AVERAGE(F15:F36,F37:F49)</f>
        <v>42.396126968048009</v>
      </c>
    </row>
    <row r="58" spans="1:12" ht="16.5">
      <c r="A58" s="94" t="s">
        <v>718</v>
      </c>
      <c r="B58" s="304">
        <f>STDEV(B15:B36,B37:B49)</f>
        <v>6.8504409136792175</v>
      </c>
      <c r="C58" s="304">
        <f>STDEV(C15:C36,C37:C49)</f>
        <v>6.9026474423273578</v>
      </c>
      <c r="D58" s="304">
        <f>STDEV(D15:D36,D37:D49)</f>
        <v>7.9236805397748284</v>
      </c>
      <c r="E58" s="304">
        <f>STDEV(E15:E36,E37:E49)</f>
        <v>6.7884210424633942</v>
      </c>
      <c r="F58" s="304">
        <f>STDEV(F15:F36,F37:F49)</f>
        <v>7.5972254944840243</v>
      </c>
    </row>
    <row r="59" spans="1:12" ht="16.5">
      <c r="A59" s="305" t="s">
        <v>719</v>
      </c>
      <c r="B59" s="306">
        <f>(B27-B57)/B58</f>
        <v>-0.61647442784730522</v>
      </c>
      <c r="C59" s="306">
        <f>(C27-C57)/C58</f>
        <v>-0.27852629967357462</v>
      </c>
      <c r="D59" s="306">
        <f>(D27-D57)/D58</f>
        <v>0.28975723938727338</v>
      </c>
      <c r="E59" s="306">
        <f>(E27-E57)/E58</f>
        <v>-0.47607197621413389</v>
      </c>
      <c r="F59" s="306">
        <f>(F27-F57)/F58</f>
        <v>-0.10028305618770489</v>
      </c>
    </row>
    <row r="60" spans="1:12" ht="16.5">
      <c r="A60"/>
      <c r="B60"/>
      <c r="C60"/>
      <c r="D60"/>
      <c r="E60"/>
    </row>
    <row r="61" spans="1:12">
      <c r="A61" s="291"/>
      <c r="B61" s="292"/>
      <c r="C61" s="293"/>
      <c r="D61" s="294"/>
      <c r="E61" s="294"/>
    </row>
    <row r="62" spans="1:12">
      <c r="A62" s="291"/>
      <c r="B62" s="292"/>
      <c r="C62" s="293"/>
      <c r="D62" s="294"/>
      <c r="E62" s="294"/>
    </row>
    <row r="63" spans="1:12">
      <c r="A63" s="291"/>
      <c r="B63" s="292"/>
      <c r="C63" s="293"/>
      <c r="D63" s="294"/>
      <c r="E63" s="294"/>
    </row>
  </sheetData>
  <hyperlinks>
    <hyperlink ref="A1" r:id="rId1" display="http://dx.doi.org/10.1787/gov_glance-2017-en"/>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BS704"/>
  <sheetViews>
    <sheetView topLeftCell="A46" zoomScaleNormal="100" workbookViewId="0">
      <selection activeCell="A69" sqref="A69:C69"/>
    </sheetView>
  </sheetViews>
  <sheetFormatPr defaultRowHeight="16.5"/>
  <cols>
    <col min="1" max="1" width="20.7109375" style="20" customWidth="1"/>
    <col min="2" max="14" width="9.140625" style="20"/>
    <col min="15" max="15" width="12.28515625" style="20" bestFit="1" customWidth="1"/>
    <col min="16" max="16" width="10.85546875" style="20" bestFit="1" customWidth="1"/>
    <col min="17" max="21" width="9.140625" style="20"/>
    <col min="22" max="22" width="11.28515625" style="20" bestFit="1" customWidth="1"/>
    <col min="23" max="24" width="9.140625" style="20"/>
    <col min="25" max="25" width="7.28515625" style="20" customWidth="1"/>
    <col min="26" max="46" width="9.140625" style="20"/>
    <col min="47" max="47" width="7.28515625" style="20" customWidth="1"/>
    <col min="48" max="55" width="9.140625" style="20"/>
    <col min="56" max="56" width="13.5703125" style="20" customWidth="1"/>
    <col min="57" max="57" width="13.7109375" style="20" customWidth="1"/>
    <col min="58" max="58" width="12.7109375" style="20" customWidth="1"/>
    <col min="59" max="60" width="9.140625" style="20"/>
    <col min="61" max="61" width="7.28515625" style="20" customWidth="1"/>
    <col min="62" max="62" width="3.85546875" style="20" customWidth="1"/>
    <col min="63" max="16384" width="9.140625" style="20"/>
  </cols>
  <sheetData>
    <row r="1" spans="1:15" s="483" customFormat="1" ht="12.75">
      <c r="A1" s="150" t="s">
        <v>1256</v>
      </c>
    </row>
    <row r="2" spans="1:15" s="483" customFormat="1" ht="12.75">
      <c r="A2" s="483" t="s">
        <v>1257</v>
      </c>
      <c r="B2" s="483" t="s">
        <v>1258</v>
      </c>
    </row>
    <row r="3" spans="1:15" s="483" customFormat="1" ht="12.75">
      <c r="A3" s="483" t="s">
        <v>1259</v>
      </c>
    </row>
    <row r="4" spans="1:15" s="483" customFormat="1" ht="12.75">
      <c r="A4" s="150" t="s">
        <v>392</v>
      </c>
    </row>
    <row r="5" spans="1:15" s="483" customFormat="1" ht="12.75"/>
    <row r="6" spans="1:15">
      <c r="A6" s="868" t="s">
        <v>1260</v>
      </c>
    </row>
    <row r="9" spans="1:15">
      <c r="O9" s="869"/>
    </row>
    <row r="29" spans="1:44">
      <c r="C29" s="870"/>
      <c r="D29" s="870"/>
      <c r="E29" s="870"/>
      <c r="F29" s="870"/>
      <c r="G29" s="870"/>
      <c r="H29" s="870"/>
      <c r="I29" s="870"/>
      <c r="J29" s="870"/>
    </row>
    <row r="30" spans="1:44" ht="74.25" customHeight="1">
      <c r="A30" s="1395" t="s">
        <v>1261</v>
      </c>
      <c r="B30" s="1395"/>
      <c r="C30" s="1395"/>
      <c r="D30" s="1395"/>
      <c r="E30" s="1395"/>
      <c r="F30" s="1395"/>
      <c r="G30" s="1395"/>
      <c r="H30" s="1395"/>
      <c r="I30" s="1395"/>
      <c r="J30" s="1395"/>
      <c r="K30" s="1395"/>
      <c r="L30" s="1395"/>
      <c r="M30" s="1395"/>
      <c r="N30" s="1395"/>
      <c r="O30" s="1395"/>
      <c r="P30" s="1395"/>
      <c r="Q30" s="871"/>
      <c r="R30" s="871"/>
      <c r="S30" s="871"/>
      <c r="T30" s="871"/>
      <c r="U30" s="871"/>
    </row>
    <row r="31" spans="1:44">
      <c r="A31" s="872" t="s">
        <v>1262</v>
      </c>
      <c r="B31" s="872"/>
      <c r="C31" s="872"/>
      <c r="D31" s="872"/>
      <c r="E31" s="872"/>
      <c r="F31" s="872"/>
      <c r="G31" s="872"/>
      <c r="H31" s="872"/>
      <c r="I31" s="873"/>
      <c r="J31" s="873"/>
      <c r="K31" s="873"/>
      <c r="L31" s="873"/>
      <c r="M31" s="873"/>
      <c r="N31" s="873"/>
      <c r="O31" s="873"/>
      <c r="P31" s="873"/>
      <c r="Q31" s="873"/>
      <c r="R31" s="873"/>
      <c r="S31" s="873"/>
      <c r="T31" s="873"/>
      <c r="U31" s="873"/>
    </row>
    <row r="32" spans="1:44">
      <c r="A32" s="872" t="s">
        <v>1263</v>
      </c>
      <c r="B32" s="874"/>
      <c r="C32" s="874"/>
      <c r="D32" s="874"/>
      <c r="E32" s="874"/>
      <c r="F32" s="874"/>
      <c r="G32" s="874"/>
      <c r="H32" s="874"/>
      <c r="I32" s="874"/>
      <c r="J32" s="874"/>
      <c r="K32" s="874"/>
      <c r="L32" s="874"/>
      <c r="M32" s="874"/>
      <c r="N32" s="874"/>
      <c r="O32" s="874"/>
      <c r="P32" s="874"/>
      <c r="Q32" s="874"/>
      <c r="R32" s="874"/>
      <c r="S32" s="874"/>
      <c r="T32" s="874"/>
      <c r="U32" s="874"/>
      <c r="V32" s="874"/>
      <c r="W32" s="874"/>
      <c r="X32" s="874"/>
      <c r="AI32" s="874"/>
      <c r="AJ32" s="874"/>
      <c r="AK32" s="874"/>
      <c r="AL32" s="874"/>
      <c r="AM32" s="874"/>
      <c r="AN32" s="874"/>
      <c r="AO32" s="874"/>
      <c r="AP32" s="874"/>
      <c r="AQ32" s="874"/>
      <c r="AR32" s="874"/>
    </row>
    <row r="33" spans="1:71">
      <c r="A33" s="874"/>
      <c r="B33" s="874"/>
      <c r="C33" s="874"/>
      <c r="D33" s="874"/>
      <c r="E33" s="874"/>
      <c r="F33" s="874"/>
      <c r="G33" s="874"/>
      <c r="H33" s="874"/>
      <c r="I33" s="874"/>
      <c r="J33" s="874"/>
      <c r="K33" s="874"/>
      <c r="L33" s="874"/>
      <c r="M33" s="874"/>
      <c r="N33" s="874"/>
      <c r="O33" s="874"/>
      <c r="P33" s="874"/>
      <c r="Q33" s="874"/>
      <c r="R33" s="874"/>
      <c r="S33" s="874"/>
      <c r="T33" s="874"/>
      <c r="U33" s="874"/>
      <c r="V33" s="874"/>
      <c r="W33" s="874"/>
      <c r="X33" s="874"/>
      <c r="Y33" s="874"/>
      <c r="Z33" s="874"/>
      <c r="AA33" s="874"/>
      <c r="AB33" s="874"/>
      <c r="AC33" s="874"/>
      <c r="AD33" s="874"/>
      <c r="AE33" s="874"/>
      <c r="AF33" s="874"/>
      <c r="AG33" s="874"/>
      <c r="AH33" s="874"/>
      <c r="AI33" s="874"/>
      <c r="AJ33" s="874"/>
      <c r="AK33" s="874"/>
      <c r="AL33" s="874"/>
      <c r="AM33" s="874"/>
      <c r="AN33" s="874"/>
      <c r="AO33" s="874"/>
      <c r="AP33" s="874"/>
      <c r="AQ33" s="874"/>
      <c r="AR33" s="874"/>
      <c r="AS33" s="874"/>
      <c r="AT33" s="874"/>
      <c r="AU33" s="874"/>
      <c r="AV33" s="874"/>
      <c r="AW33" s="874"/>
      <c r="AX33" s="874"/>
      <c r="AY33" s="874"/>
      <c r="AZ33" s="874"/>
      <c r="BA33" s="874"/>
      <c r="BB33" s="874"/>
      <c r="BC33" s="874"/>
      <c r="BD33" s="874"/>
      <c r="BE33" s="874"/>
      <c r="BF33" s="874"/>
      <c r="BG33" s="874"/>
      <c r="BH33" s="874"/>
      <c r="BI33" s="874"/>
      <c r="BJ33" s="874"/>
      <c r="BK33" s="874"/>
      <c r="BL33" s="874"/>
      <c r="BM33" s="874"/>
      <c r="BN33" s="874"/>
      <c r="BO33" s="874"/>
      <c r="BP33" s="874"/>
      <c r="BQ33" s="874"/>
      <c r="BR33" s="874"/>
      <c r="BS33" s="874"/>
    </row>
    <row r="34" spans="1:71">
      <c r="A34" s="875" t="s">
        <v>1264</v>
      </c>
      <c r="B34" s="874"/>
      <c r="C34" s="874"/>
      <c r="D34" s="874"/>
      <c r="E34" s="874"/>
      <c r="F34" s="874"/>
      <c r="G34" s="874"/>
      <c r="H34" s="874"/>
      <c r="K34" s="874"/>
      <c r="L34" s="874"/>
      <c r="M34" s="874"/>
      <c r="N34" s="874"/>
      <c r="O34" s="874"/>
      <c r="P34" s="874"/>
      <c r="Q34" s="874"/>
      <c r="R34" s="874"/>
      <c r="S34" s="874"/>
      <c r="T34" s="874"/>
      <c r="U34" s="874"/>
      <c r="V34" s="874"/>
      <c r="W34" s="874"/>
      <c r="X34" s="874"/>
      <c r="Y34" s="874"/>
      <c r="Z34" s="874"/>
      <c r="AA34" s="874"/>
      <c r="AB34" s="874"/>
      <c r="AC34" s="874"/>
      <c r="AD34" s="874"/>
      <c r="AE34" s="874"/>
      <c r="AF34" s="874"/>
      <c r="AG34" s="874"/>
      <c r="AH34" s="874"/>
      <c r="AI34" s="874"/>
      <c r="AJ34" s="874"/>
      <c r="AK34" s="874"/>
      <c r="AL34" s="874"/>
      <c r="AM34" s="874"/>
      <c r="AN34" s="874"/>
      <c r="AO34" s="874"/>
      <c r="AP34" s="874"/>
      <c r="AQ34" s="874"/>
      <c r="AR34" s="874"/>
      <c r="AS34" s="874"/>
      <c r="AT34" s="874"/>
      <c r="AU34" s="874"/>
      <c r="AV34" s="874"/>
      <c r="AW34" s="874"/>
      <c r="AX34" s="874"/>
      <c r="AY34" s="874"/>
      <c r="AZ34" s="874"/>
      <c r="BA34" s="874"/>
      <c r="BB34" s="874"/>
      <c r="BC34" s="874"/>
      <c r="BD34" s="874"/>
      <c r="BE34" s="874"/>
      <c r="BF34" s="874"/>
      <c r="BG34" s="874"/>
      <c r="BH34" s="874"/>
      <c r="BI34" s="874"/>
      <c r="BJ34" s="874"/>
      <c r="BK34" s="874"/>
      <c r="BL34" s="874"/>
      <c r="BM34" s="874"/>
      <c r="BN34" s="874"/>
      <c r="BO34" s="874"/>
      <c r="BP34" s="874"/>
      <c r="BQ34" s="874"/>
      <c r="BR34" s="874"/>
      <c r="BS34" s="874"/>
    </row>
    <row r="35" spans="1:71">
      <c r="A35" s="875"/>
      <c r="B35" s="1396" t="s">
        <v>1265</v>
      </c>
      <c r="C35" s="1397"/>
      <c r="D35" s="1397"/>
      <c r="E35" s="1398" t="s">
        <v>1266</v>
      </c>
      <c r="F35" s="1399"/>
      <c r="G35" s="1399"/>
      <c r="H35" s="1400"/>
      <c r="K35" s="874"/>
      <c r="L35" s="874"/>
      <c r="M35" s="874"/>
      <c r="N35" s="874"/>
      <c r="O35" s="874"/>
      <c r="P35" s="874"/>
      <c r="Q35" s="874"/>
      <c r="R35" s="874"/>
      <c r="S35" s="874"/>
      <c r="T35" s="874"/>
      <c r="U35" s="874"/>
      <c r="V35" s="874"/>
      <c r="W35" s="874"/>
      <c r="X35" s="874"/>
      <c r="Y35" s="874"/>
      <c r="Z35" s="874"/>
      <c r="AA35" s="874"/>
      <c r="AB35" s="874"/>
      <c r="AC35" s="874"/>
      <c r="AD35" s="874"/>
      <c r="AE35" s="874"/>
      <c r="AF35" s="874"/>
      <c r="AG35" s="874"/>
      <c r="AH35" s="874"/>
      <c r="AI35" s="874"/>
      <c r="AJ35" s="874"/>
      <c r="AK35" s="874"/>
      <c r="AL35" s="874"/>
      <c r="AM35" s="874"/>
      <c r="AN35" s="874"/>
      <c r="AO35" s="874"/>
      <c r="AP35" s="874"/>
      <c r="AQ35" s="874"/>
      <c r="AR35" s="874"/>
      <c r="AS35" s="874"/>
      <c r="AT35" s="874"/>
      <c r="AU35" s="874"/>
      <c r="AV35" s="874"/>
      <c r="AW35" s="874"/>
      <c r="AX35" s="874"/>
      <c r="AY35" s="874"/>
      <c r="AZ35" s="874"/>
      <c r="BA35" s="874"/>
      <c r="BB35" s="874"/>
      <c r="BC35" s="874"/>
      <c r="BD35" s="874"/>
      <c r="BE35" s="874"/>
      <c r="BF35" s="874"/>
      <c r="BG35" s="874"/>
      <c r="BH35" s="874"/>
      <c r="BI35" s="874"/>
      <c r="BJ35" s="874"/>
      <c r="BK35" s="874"/>
      <c r="BL35" s="874"/>
      <c r="BM35" s="874"/>
      <c r="BN35" s="874"/>
      <c r="BO35" s="874"/>
      <c r="BP35" s="874"/>
      <c r="BQ35" s="874"/>
      <c r="BR35" s="874"/>
      <c r="BS35" s="874"/>
    </row>
    <row r="36" spans="1:71" ht="45">
      <c r="A36" s="876" t="s">
        <v>1267</v>
      </c>
      <c r="B36" s="877" t="s">
        <v>1268</v>
      </c>
      <c r="C36" s="877" t="s">
        <v>1269</v>
      </c>
      <c r="D36" s="877" t="s">
        <v>1270</v>
      </c>
      <c r="E36" s="878" t="s">
        <v>1271</v>
      </c>
      <c r="F36" s="878" t="s">
        <v>1272</v>
      </c>
      <c r="G36" s="878" t="s">
        <v>1273</v>
      </c>
      <c r="H36" s="878" t="s">
        <v>1274</v>
      </c>
      <c r="L36" s="874"/>
      <c r="M36" s="874"/>
      <c r="N36" s="874"/>
      <c r="O36" s="874"/>
      <c r="P36" s="874"/>
      <c r="Q36" s="874"/>
      <c r="R36" s="874"/>
      <c r="S36" s="874"/>
      <c r="T36" s="874"/>
      <c r="U36" s="874"/>
      <c r="V36" s="874"/>
      <c r="W36" s="874"/>
      <c r="X36" s="874"/>
      <c r="Y36" s="874"/>
      <c r="Z36" s="874"/>
      <c r="AA36" s="874"/>
      <c r="AB36" s="874"/>
      <c r="AC36" s="874"/>
      <c r="AD36" s="874"/>
      <c r="AE36" s="874"/>
      <c r="AF36" s="874"/>
      <c r="AG36" s="874"/>
      <c r="AH36" s="874"/>
      <c r="AI36" s="874"/>
      <c r="AJ36" s="874"/>
      <c r="AK36" s="874"/>
      <c r="AL36" s="874"/>
      <c r="AM36" s="874"/>
      <c r="AN36" s="874"/>
      <c r="AO36" s="874"/>
      <c r="AP36" s="874"/>
      <c r="AQ36" s="874"/>
      <c r="AR36" s="874"/>
      <c r="AS36" s="874"/>
      <c r="AT36" s="874"/>
      <c r="AU36" s="874"/>
      <c r="AV36" s="874"/>
      <c r="AW36" s="874"/>
      <c r="AX36" s="874"/>
      <c r="AY36" s="874"/>
      <c r="AZ36" s="874"/>
      <c r="BA36" s="874"/>
      <c r="BB36" s="874"/>
      <c r="BC36" s="874"/>
      <c r="BD36" s="874"/>
      <c r="BE36" s="874"/>
      <c r="BF36" s="874"/>
      <c r="BG36" s="874"/>
      <c r="BH36" s="874"/>
      <c r="BI36" s="874"/>
      <c r="BJ36" s="874"/>
      <c r="BK36" s="874"/>
      <c r="BL36" s="874"/>
      <c r="BM36" s="874"/>
      <c r="BN36" s="874"/>
      <c r="BO36" s="874"/>
      <c r="BP36" s="874"/>
      <c r="BQ36" s="874"/>
      <c r="BR36" s="874"/>
      <c r="BS36" s="874"/>
    </row>
    <row r="37" spans="1:71">
      <c r="A37" s="879" t="s">
        <v>421</v>
      </c>
      <c r="B37" s="880">
        <v>1.9001634229683553</v>
      </c>
      <c r="C37" s="880">
        <v>2.3577968318558349</v>
      </c>
      <c r="D37" s="880">
        <v>5.5428595043663043</v>
      </c>
      <c r="E37" s="879"/>
      <c r="F37" s="880"/>
      <c r="G37" s="880">
        <v>5.5428595043663043</v>
      </c>
      <c r="H37" s="880" t="s">
        <v>40</v>
      </c>
      <c r="L37" s="874"/>
      <c r="M37" s="874"/>
      <c r="N37" s="874"/>
      <c r="O37" s="874"/>
      <c r="P37" s="874"/>
      <c r="Q37" s="874"/>
      <c r="R37" s="874"/>
      <c r="S37" s="874"/>
      <c r="T37" s="874"/>
      <c r="U37" s="874"/>
      <c r="V37" s="874"/>
      <c r="W37" s="874"/>
      <c r="X37" s="874"/>
      <c r="Y37" s="874"/>
      <c r="Z37" s="874"/>
      <c r="AA37" s="874"/>
      <c r="AB37" s="874"/>
      <c r="AC37" s="874"/>
      <c r="AD37" s="874"/>
      <c r="AE37" s="874"/>
      <c r="AF37" s="874"/>
      <c r="AG37" s="874"/>
      <c r="AH37" s="874"/>
      <c r="AI37" s="874"/>
      <c r="AJ37" s="874"/>
      <c r="AK37" s="874"/>
      <c r="AL37" s="874"/>
      <c r="AM37" s="874"/>
      <c r="AN37" s="874"/>
      <c r="AO37" s="874"/>
      <c r="AP37" s="874"/>
      <c r="AQ37" s="874"/>
      <c r="AR37" s="874"/>
      <c r="AS37" s="874"/>
      <c r="AT37" s="874"/>
      <c r="AU37" s="874"/>
      <c r="AV37" s="874"/>
      <c r="AW37" s="874"/>
      <c r="AX37" s="874"/>
      <c r="AY37" s="874"/>
      <c r="AZ37" s="874"/>
      <c r="BA37" s="874"/>
      <c r="BB37" s="874"/>
      <c r="BC37" s="874"/>
      <c r="BD37" s="874"/>
      <c r="BE37" s="874"/>
      <c r="BF37" s="874"/>
      <c r="BG37" s="874"/>
      <c r="BH37" s="874"/>
      <c r="BI37" s="874"/>
      <c r="BJ37" s="874"/>
      <c r="BK37" s="874"/>
      <c r="BL37" s="874"/>
      <c r="BM37" s="874"/>
      <c r="BN37" s="874"/>
      <c r="BO37" s="874"/>
      <c r="BP37" s="874"/>
      <c r="BQ37" s="874"/>
      <c r="BR37" s="874"/>
      <c r="BS37" s="874"/>
    </row>
    <row r="38" spans="1:71">
      <c r="A38" s="881" t="s">
        <v>264</v>
      </c>
      <c r="B38" s="882">
        <v>1.4391972177159009</v>
      </c>
      <c r="C38" s="882">
        <v>1.5160035412977815</v>
      </c>
      <c r="D38" s="882">
        <v>1.7481765791932169</v>
      </c>
      <c r="E38" s="881"/>
      <c r="F38" s="882"/>
      <c r="G38" s="882">
        <v>1.7481765791932169</v>
      </c>
      <c r="H38" s="882" t="s">
        <v>40</v>
      </c>
      <c r="L38" s="874"/>
      <c r="M38" s="874"/>
      <c r="N38" s="874"/>
      <c r="O38" s="874"/>
      <c r="P38" s="874"/>
      <c r="Q38" s="874"/>
      <c r="R38" s="874"/>
      <c r="S38" s="874"/>
      <c r="T38" s="874"/>
      <c r="U38" s="874"/>
      <c r="V38" s="874"/>
      <c r="W38" s="874"/>
      <c r="X38" s="874"/>
      <c r="Y38" s="874"/>
      <c r="Z38" s="874"/>
      <c r="AA38" s="874"/>
      <c r="AB38" s="874"/>
      <c r="AC38" s="874"/>
      <c r="AD38" s="874"/>
      <c r="AE38" s="874"/>
      <c r="AF38" s="874"/>
      <c r="AG38" s="874"/>
      <c r="AH38" s="874"/>
      <c r="AI38" s="874"/>
      <c r="AJ38" s="874"/>
      <c r="AK38" s="874"/>
      <c r="AL38" s="874"/>
      <c r="AM38" s="874"/>
      <c r="AN38" s="874"/>
      <c r="AO38" s="874"/>
      <c r="AP38" s="874"/>
      <c r="AQ38" s="874"/>
      <c r="AR38" s="874"/>
      <c r="AS38" s="874"/>
      <c r="AT38" s="874"/>
      <c r="AU38" s="874"/>
      <c r="AV38" s="874"/>
      <c r="AW38" s="874"/>
      <c r="AX38" s="874"/>
      <c r="AY38" s="874"/>
      <c r="AZ38" s="874"/>
      <c r="BA38" s="874"/>
      <c r="BB38" s="874"/>
      <c r="BC38" s="874"/>
      <c r="BD38" s="874"/>
      <c r="BE38" s="874"/>
      <c r="BF38" s="874"/>
      <c r="BG38" s="874"/>
      <c r="BH38" s="874"/>
      <c r="BI38" s="874"/>
      <c r="BJ38" s="874"/>
      <c r="BK38" s="874"/>
      <c r="BL38" s="874"/>
      <c r="BM38" s="874"/>
      <c r="BN38" s="874"/>
      <c r="BO38" s="874"/>
      <c r="BP38" s="874"/>
      <c r="BQ38" s="874"/>
      <c r="BR38" s="874"/>
      <c r="BS38" s="874"/>
    </row>
    <row r="39" spans="1:71">
      <c r="A39" s="879" t="s">
        <v>257</v>
      </c>
      <c r="B39" s="880">
        <v>1.4583514237914128</v>
      </c>
      <c r="C39" s="880">
        <v>1.5204282479833435</v>
      </c>
      <c r="D39" s="880">
        <v>1.3992119835615657</v>
      </c>
      <c r="E39" s="879"/>
      <c r="F39" s="880"/>
      <c r="G39" s="880">
        <v>1.3992119835615657</v>
      </c>
      <c r="H39" s="880" t="s">
        <v>40</v>
      </c>
      <c r="L39" s="874"/>
      <c r="M39" s="874"/>
      <c r="N39" s="874"/>
      <c r="O39" s="874"/>
      <c r="P39" s="874"/>
      <c r="Q39" s="874"/>
      <c r="R39" s="874"/>
      <c r="S39" s="874"/>
      <c r="T39" s="874"/>
      <c r="U39" s="874"/>
      <c r="V39" s="874"/>
      <c r="W39" s="874"/>
      <c r="X39" s="874"/>
      <c r="Y39" s="874"/>
      <c r="Z39" s="874"/>
      <c r="AA39" s="874"/>
      <c r="AB39" s="874"/>
      <c r="AC39" s="874"/>
      <c r="AD39" s="874"/>
      <c r="AE39" s="874"/>
      <c r="AF39" s="874"/>
      <c r="AG39" s="874"/>
      <c r="AH39" s="874"/>
      <c r="AI39" s="874"/>
      <c r="AJ39" s="874"/>
      <c r="AK39" s="874"/>
      <c r="AL39" s="874"/>
      <c r="AM39" s="874"/>
      <c r="AN39" s="874"/>
      <c r="AO39" s="874"/>
      <c r="AP39" s="874"/>
      <c r="AQ39" s="874"/>
      <c r="AR39" s="874"/>
      <c r="AS39" s="874"/>
      <c r="AT39" s="874"/>
      <c r="AU39" s="874"/>
      <c r="AV39" s="874"/>
      <c r="AW39" s="874"/>
      <c r="AX39" s="874"/>
      <c r="AY39" s="874"/>
      <c r="AZ39" s="874"/>
      <c r="BA39" s="874"/>
      <c r="BB39" s="874"/>
      <c r="BC39" s="874"/>
      <c r="BD39" s="874"/>
      <c r="BE39" s="874"/>
      <c r="BF39" s="874"/>
      <c r="BG39" s="874"/>
      <c r="BH39" s="874"/>
      <c r="BI39" s="874"/>
      <c r="BJ39" s="874"/>
      <c r="BK39" s="874"/>
      <c r="BL39" s="874"/>
      <c r="BM39" s="874"/>
      <c r="BN39" s="874"/>
      <c r="BO39" s="874"/>
      <c r="BP39" s="874"/>
      <c r="BQ39" s="874"/>
      <c r="BR39" s="874"/>
      <c r="BS39" s="874"/>
    </row>
    <row r="40" spans="1:71">
      <c r="A40" s="881" t="s">
        <v>271</v>
      </c>
      <c r="B40" s="882">
        <v>1.7920727229422622</v>
      </c>
      <c r="C40" s="882">
        <v>1.9202606295260629</v>
      </c>
      <c r="D40" s="882">
        <v>1.3913509448064465</v>
      </c>
      <c r="E40" s="881"/>
      <c r="F40" s="882"/>
      <c r="G40" s="882">
        <v>1.3913509448064465</v>
      </c>
      <c r="H40" s="882" t="s">
        <v>40</v>
      </c>
      <c r="L40" s="874"/>
      <c r="M40" s="874"/>
      <c r="N40" s="874"/>
      <c r="O40" s="874"/>
      <c r="P40" s="874"/>
      <c r="Q40" s="874"/>
      <c r="R40" s="874"/>
      <c r="S40" s="874"/>
      <c r="T40" s="874"/>
      <c r="U40" s="874"/>
      <c r="V40" s="874"/>
      <c r="W40" s="874"/>
      <c r="X40" s="874"/>
      <c r="Y40" s="874"/>
      <c r="Z40" s="874"/>
      <c r="AA40" s="874"/>
      <c r="AB40" s="874"/>
      <c r="AC40" s="874"/>
      <c r="AD40" s="874"/>
      <c r="AE40" s="874"/>
      <c r="AF40" s="874"/>
      <c r="AG40" s="874"/>
      <c r="AH40" s="874"/>
      <c r="AI40" s="874"/>
      <c r="AJ40" s="874"/>
      <c r="AK40" s="874"/>
      <c r="AL40" s="874"/>
      <c r="AM40" s="874"/>
      <c r="AN40" s="874"/>
      <c r="AO40" s="874"/>
      <c r="AP40" s="874"/>
      <c r="AQ40" s="874"/>
      <c r="AR40" s="874"/>
      <c r="AS40" s="874"/>
      <c r="AT40" s="874"/>
      <c r="AU40" s="874"/>
      <c r="AV40" s="874"/>
      <c r="AW40" s="874"/>
      <c r="AX40" s="874"/>
      <c r="AY40" s="874"/>
      <c r="AZ40" s="874"/>
      <c r="BA40" s="874"/>
      <c r="BB40" s="874"/>
      <c r="BC40" s="874"/>
      <c r="BD40" s="874"/>
      <c r="BE40" s="874"/>
      <c r="BF40" s="874"/>
      <c r="BG40" s="874"/>
      <c r="BH40" s="874"/>
      <c r="BI40" s="874"/>
      <c r="BJ40" s="874"/>
      <c r="BK40" s="874"/>
      <c r="BL40" s="874"/>
      <c r="BM40" s="874"/>
      <c r="BN40" s="874"/>
      <c r="BO40" s="874"/>
      <c r="BP40" s="874"/>
      <c r="BQ40" s="874"/>
      <c r="BR40" s="874"/>
      <c r="BS40" s="874"/>
    </row>
    <row r="41" spans="1:71">
      <c r="A41" s="879" t="s">
        <v>256</v>
      </c>
      <c r="B41" s="880">
        <v>1.4214974987569886</v>
      </c>
      <c r="C41" s="880">
        <v>1.4747770279835779</v>
      </c>
      <c r="D41" s="880">
        <v>0.92414202420196823</v>
      </c>
      <c r="E41" s="879"/>
      <c r="F41" s="880"/>
      <c r="G41" s="880">
        <v>0.92414202420196823</v>
      </c>
      <c r="H41" s="880" t="s">
        <v>40</v>
      </c>
      <c r="L41" s="874"/>
      <c r="M41" s="874"/>
      <c r="N41" s="874"/>
      <c r="O41" s="874"/>
      <c r="P41" s="874"/>
      <c r="Q41" s="874"/>
      <c r="R41" s="874"/>
      <c r="S41" s="874"/>
      <c r="T41" s="874"/>
      <c r="U41" s="874"/>
      <c r="V41" s="874"/>
      <c r="W41" s="874"/>
      <c r="X41" s="874"/>
      <c r="Y41" s="874"/>
      <c r="Z41" s="874"/>
      <c r="AA41" s="874"/>
      <c r="AB41" s="874"/>
      <c r="AC41" s="874"/>
      <c r="AD41" s="874"/>
      <c r="AE41" s="874"/>
      <c r="AF41" s="874"/>
      <c r="AG41" s="874"/>
      <c r="AH41" s="874"/>
      <c r="AI41" s="874"/>
      <c r="AJ41" s="874"/>
      <c r="AK41" s="874"/>
      <c r="AL41" s="874"/>
      <c r="AM41" s="874"/>
      <c r="AN41" s="874"/>
      <c r="AO41" s="874"/>
      <c r="AP41" s="874"/>
      <c r="AQ41" s="874"/>
      <c r="AR41" s="874"/>
      <c r="AS41" s="874"/>
      <c r="AT41" s="874"/>
      <c r="AU41" s="874"/>
      <c r="AV41" s="874"/>
      <c r="AW41" s="874"/>
      <c r="AX41" s="874"/>
      <c r="AY41" s="874"/>
      <c r="AZ41" s="874"/>
      <c r="BA41" s="874"/>
      <c r="BB41" s="874"/>
      <c r="BC41" s="874"/>
      <c r="BD41" s="874"/>
      <c r="BE41" s="874"/>
      <c r="BF41" s="874"/>
      <c r="BG41" s="874"/>
      <c r="BH41" s="874"/>
      <c r="BI41" s="874"/>
      <c r="BJ41" s="874"/>
      <c r="BK41" s="874"/>
      <c r="BL41" s="874"/>
      <c r="BM41" s="874"/>
      <c r="BN41" s="874"/>
      <c r="BO41" s="874"/>
      <c r="BP41" s="874"/>
      <c r="BQ41" s="874"/>
      <c r="BR41" s="874"/>
      <c r="BS41" s="874"/>
    </row>
    <row r="42" spans="1:71">
      <c r="A42" s="881" t="s">
        <v>252</v>
      </c>
      <c r="B42" s="882">
        <v>1.1324635259335434</v>
      </c>
      <c r="C42" s="882">
        <v>1.1620026651437274</v>
      </c>
      <c r="D42" s="882">
        <v>0.6458159769967553</v>
      </c>
      <c r="E42" s="881"/>
      <c r="F42" s="882"/>
      <c r="G42" s="882">
        <v>0.6458159769967553</v>
      </c>
      <c r="H42" s="882" t="s">
        <v>40</v>
      </c>
      <c r="L42" s="874"/>
      <c r="M42" s="874"/>
      <c r="N42" s="874"/>
      <c r="O42" s="874"/>
      <c r="P42" s="874"/>
      <c r="Q42" s="874"/>
      <c r="R42" s="874"/>
      <c r="S42" s="874"/>
      <c r="T42" s="874"/>
      <c r="U42" s="874"/>
      <c r="V42" s="874"/>
      <c r="W42" s="874"/>
      <c r="X42" s="874"/>
      <c r="Y42" s="874"/>
      <c r="Z42" s="874"/>
      <c r="AA42" s="874"/>
      <c r="AB42" s="874"/>
      <c r="AC42" s="874"/>
      <c r="AD42" s="874"/>
      <c r="AE42" s="874"/>
      <c r="AF42" s="874"/>
      <c r="AG42" s="874"/>
      <c r="AH42" s="874"/>
      <c r="AI42" s="874"/>
      <c r="AJ42" s="874"/>
      <c r="AK42" s="874"/>
      <c r="AL42" s="874"/>
      <c r="AM42" s="874"/>
      <c r="AN42" s="874"/>
      <c r="AO42" s="874"/>
      <c r="AP42" s="874"/>
      <c r="AQ42" s="874"/>
      <c r="AR42" s="874"/>
      <c r="AS42" s="874"/>
      <c r="AT42" s="874"/>
      <c r="AU42" s="874"/>
      <c r="AV42" s="874"/>
      <c r="AW42" s="874"/>
      <c r="AX42" s="874"/>
      <c r="AY42" s="874"/>
      <c r="AZ42" s="874"/>
      <c r="BA42" s="874"/>
      <c r="BB42" s="874"/>
      <c r="BC42" s="874"/>
      <c r="BD42" s="874"/>
      <c r="BE42" s="874"/>
      <c r="BF42" s="874"/>
      <c r="BG42" s="874"/>
      <c r="BH42" s="874"/>
      <c r="BI42" s="874"/>
      <c r="BJ42" s="874"/>
      <c r="BK42" s="874"/>
      <c r="BL42" s="874"/>
      <c r="BM42" s="874"/>
      <c r="BN42" s="874"/>
      <c r="BO42" s="874"/>
      <c r="BP42" s="874"/>
      <c r="BQ42" s="874"/>
      <c r="BR42" s="874"/>
      <c r="BS42" s="874"/>
    </row>
    <row r="43" spans="1:71">
      <c r="A43" s="879" t="s">
        <v>1275</v>
      </c>
      <c r="B43" s="880">
        <v>1.8078351281099145</v>
      </c>
      <c r="C43" s="880">
        <v>1.8500777165465592</v>
      </c>
      <c r="D43" s="880">
        <v>0.46302023215822885</v>
      </c>
      <c r="E43" s="879"/>
      <c r="F43" s="880"/>
      <c r="G43" s="880">
        <v>0.46302023215822885</v>
      </c>
      <c r="H43" s="880" t="s">
        <v>40</v>
      </c>
      <c r="L43" s="874"/>
      <c r="M43" s="874"/>
      <c r="N43" s="874"/>
      <c r="O43" s="874"/>
      <c r="P43" s="874"/>
      <c r="Q43" s="874"/>
      <c r="R43" s="874"/>
      <c r="S43" s="874"/>
      <c r="T43" s="874"/>
      <c r="U43" s="874"/>
      <c r="V43" s="874"/>
      <c r="W43" s="874"/>
      <c r="X43" s="874"/>
      <c r="Y43" s="874"/>
      <c r="Z43" s="874"/>
      <c r="AA43" s="874"/>
      <c r="AB43" s="874"/>
      <c r="AC43" s="874"/>
      <c r="AD43" s="874"/>
      <c r="AE43" s="874"/>
      <c r="AF43" s="874"/>
      <c r="AG43" s="874"/>
      <c r="AH43" s="874"/>
      <c r="AI43" s="874"/>
      <c r="AJ43" s="874"/>
      <c r="AK43" s="874"/>
      <c r="AL43" s="874"/>
      <c r="AM43" s="874"/>
      <c r="AN43" s="874"/>
      <c r="AO43" s="874"/>
      <c r="AP43" s="874"/>
      <c r="AQ43" s="874"/>
      <c r="AR43" s="874"/>
      <c r="AS43" s="874"/>
      <c r="AT43" s="874"/>
      <c r="AU43" s="874"/>
      <c r="AV43" s="874"/>
      <c r="AW43" s="874"/>
      <c r="AX43" s="874"/>
      <c r="AY43" s="874"/>
      <c r="AZ43" s="874"/>
      <c r="BA43" s="874"/>
      <c r="BB43" s="874"/>
      <c r="BC43" s="874"/>
      <c r="BD43" s="874"/>
      <c r="BE43" s="874"/>
      <c r="BF43" s="874"/>
      <c r="BG43" s="874"/>
      <c r="BH43" s="874"/>
      <c r="BI43" s="874"/>
      <c r="BJ43" s="874"/>
      <c r="BK43" s="874"/>
      <c r="BL43" s="874"/>
      <c r="BM43" s="874"/>
      <c r="BN43" s="874"/>
      <c r="BO43" s="874"/>
      <c r="BP43" s="874"/>
      <c r="BQ43" s="874"/>
      <c r="BR43" s="874"/>
      <c r="BS43" s="874"/>
    </row>
    <row r="44" spans="1:71">
      <c r="A44" s="881" t="s">
        <v>258</v>
      </c>
      <c r="B44" s="882">
        <v>1.1693904593639577</v>
      </c>
      <c r="C44" s="882">
        <v>1.1825306678782372</v>
      </c>
      <c r="D44" s="882">
        <v>0.27974399721721888</v>
      </c>
      <c r="E44" s="881">
        <v>0.27974399721721888</v>
      </c>
      <c r="F44" s="882"/>
      <c r="G44" s="882" t="s">
        <v>40</v>
      </c>
      <c r="H44" s="882" t="s">
        <v>40</v>
      </c>
      <c r="L44" s="874"/>
      <c r="M44" s="874"/>
      <c r="N44" s="874"/>
      <c r="O44" s="874"/>
      <c r="P44" s="874"/>
      <c r="Q44" s="874"/>
      <c r="R44" s="874"/>
      <c r="S44" s="874"/>
      <c r="T44" s="874"/>
      <c r="U44" s="874"/>
      <c r="V44" s="874"/>
      <c r="W44" s="874"/>
      <c r="X44" s="874"/>
      <c r="Y44" s="874"/>
      <c r="Z44" s="874"/>
      <c r="AA44" s="874"/>
      <c r="AB44" s="874"/>
      <c r="AC44" s="874"/>
      <c r="AD44" s="874"/>
      <c r="AE44" s="874"/>
      <c r="AF44" s="874"/>
      <c r="AG44" s="874"/>
      <c r="AH44" s="874"/>
      <c r="AI44" s="874"/>
      <c r="AJ44" s="874"/>
      <c r="AK44" s="874"/>
      <c r="AL44" s="874"/>
      <c r="AM44" s="874"/>
      <c r="AN44" s="874"/>
      <c r="AO44" s="874"/>
      <c r="AP44" s="874"/>
      <c r="AQ44" s="874"/>
      <c r="AR44" s="874"/>
      <c r="AS44" s="874"/>
      <c r="AT44" s="874"/>
      <c r="AU44" s="874"/>
      <c r="AV44" s="874"/>
      <c r="AW44" s="874"/>
      <c r="AX44" s="874"/>
      <c r="AY44" s="874"/>
      <c r="AZ44" s="874"/>
      <c r="BA44" s="874"/>
      <c r="BB44" s="874"/>
      <c r="BC44" s="874"/>
      <c r="BD44" s="874"/>
      <c r="BE44" s="874"/>
      <c r="BF44" s="874"/>
      <c r="BG44" s="874"/>
      <c r="BH44" s="874"/>
      <c r="BI44" s="874"/>
      <c r="BJ44" s="874"/>
      <c r="BK44" s="874"/>
      <c r="BL44" s="874"/>
      <c r="BM44" s="874"/>
      <c r="BN44" s="874"/>
      <c r="BO44" s="874"/>
      <c r="BP44" s="874"/>
      <c r="BQ44" s="874"/>
      <c r="BR44" s="874"/>
      <c r="BS44" s="874"/>
    </row>
    <row r="45" spans="1:71">
      <c r="A45" s="879" t="s">
        <v>249</v>
      </c>
      <c r="B45" s="880">
        <v>2.9526702910137512</v>
      </c>
      <c r="C45" s="880">
        <v>2.9837741952313874</v>
      </c>
      <c r="D45" s="880">
        <v>0.262320041614994</v>
      </c>
      <c r="E45" s="879"/>
      <c r="F45" s="880"/>
      <c r="G45" s="880">
        <v>0.262320041614994</v>
      </c>
      <c r="H45" s="880" t="s">
        <v>40</v>
      </c>
      <c r="L45" s="874"/>
      <c r="M45" s="874"/>
      <c r="N45" s="874"/>
      <c r="O45" s="874"/>
      <c r="P45" s="874"/>
      <c r="Q45" s="874"/>
      <c r="R45" s="874"/>
      <c r="S45" s="874"/>
      <c r="T45" s="874"/>
      <c r="U45" s="874"/>
      <c r="V45" s="874"/>
      <c r="W45" s="874"/>
      <c r="X45" s="874"/>
      <c r="Y45" s="874"/>
      <c r="Z45" s="874"/>
      <c r="AA45" s="874"/>
      <c r="AB45" s="874"/>
      <c r="AC45" s="874"/>
      <c r="AD45" s="874"/>
      <c r="AE45" s="874"/>
      <c r="AF45" s="874"/>
      <c r="AG45" s="874"/>
      <c r="AH45" s="874"/>
      <c r="AI45" s="874"/>
      <c r="AJ45" s="874"/>
      <c r="AK45" s="874"/>
      <c r="AL45" s="874"/>
      <c r="AM45" s="874"/>
      <c r="AN45" s="874"/>
      <c r="AO45" s="874"/>
      <c r="AP45" s="874"/>
      <c r="AQ45" s="874"/>
      <c r="AR45" s="874"/>
      <c r="AS45" s="874"/>
      <c r="AT45" s="874"/>
      <c r="AU45" s="874"/>
      <c r="AV45" s="874"/>
      <c r="AW45" s="874"/>
      <c r="AX45" s="874"/>
      <c r="AY45" s="874"/>
      <c r="AZ45" s="874"/>
      <c r="BA45" s="874"/>
      <c r="BB45" s="874"/>
      <c r="BC45" s="874"/>
      <c r="BD45" s="874"/>
      <c r="BE45" s="874"/>
      <c r="BF45" s="874"/>
      <c r="BG45" s="874"/>
      <c r="BH45" s="874"/>
      <c r="BI45" s="874"/>
      <c r="BJ45" s="874"/>
      <c r="BK45" s="874"/>
      <c r="BL45" s="874"/>
      <c r="BM45" s="874"/>
      <c r="BN45" s="874"/>
      <c r="BO45" s="874"/>
      <c r="BP45" s="874"/>
      <c r="BQ45" s="874"/>
      <c r="BR45" s="874"/>
      <c r="BS45" s="874"/>
    </row>
    <row r="46" spans="1:71">
      <c r="A46" s="881" t="s">
        <v>254</v>
      </c>
      <c r="B46" s="882">
        <v>1.1688598995204385</v>
      </c>
      <c r="C46" s="882">
        <v>1.1778296921931557</v>
      </c>
      <c r="D46" s="882">
        <v>0.19129954987360254</v>
      </c>
      <c r="E46" s="881"/>
      <c r="F46" s="882"/>
      <c r="G46" s="882">
        <v>0.19129954987360254</v>
      </c>
      <c r="H46" s="882" t="s">
        <v>40</v>
      </c>
      <c r="L46" s="874"/>
      <c r="M46" s="874"/>
      <c r="N46" s="874"/>
      <c r="O46" s="874"/>
      <c r="P46" s="874"/>
      <c r="Q46" s="874"/>
      <c r="R46" s="874"/>
      <c r="S46" s="874"/>
      <c r="T46" s="874"/>
      <c r="U46" s="874"/>
      <c r="V46" s="874"/>
      <c r="W46" s="874"/>
      <c r="X46" s="874"/>
      <c r="Y46" s="874"/>
      <c r="Z46" s="874"/>
      <c r="AA46" s="874"/>
      <c r="AB46" s="874"/>
      <c r="AC46" s="874"/>
      <c r="AD46" s="874"/>
      <c r="AE46" s="874"/>
      <c r="AF46" s="874"/>
      <c r="AG46" s="874"/>
      <c r="AH46" s="874"/>
      <c r="AI46" s="874"/>
      <c r="AJ46" s="874"/>
      <c r="AK46" s="874"/>
      <c r="AL46" s="874"/>
      <c r="AM46" s="874"/>
      <c r="AN46" s="874"/>
      <c r="AO46" s="874"/>
      <c r="AP46" s="874"/>
      <c r="AQ46" s="874"/>
      <c r="AR46" s="874"/>
      <c r="AS46" s="874"/>
      <c r="AT46" s="874"/>
      <c r="AU46" s="874"/>
      <c r="AV46" s="874"/>
      <c r="AW46" s="874"/>
      <c r="AX46" s="874"/>
      <c r="AY46" s="874"/>
      <c r="AZ46" s="874"/>
      <c r="BA46" s="874"/>
      <c r="BB46" s="874"/>
      <c r="BC46" s="874"/>
      <c r="BD46" s="874"/>
      <c r="BE46" s="874"/>
      <c r="BF46" s="874"/>
      <c r="BG46" s="874"/>
      <c r="BH46" s="874"/>
      <c r="BI46" s="874"/>
      <c r="BJ46" s="874"/>
      <c r="BK46" s="874"/>
      <c r="BL46" s="874"/>
      <c r="BM46" s="874"/>
      <c r="BN46" s="874"/>
      <c r="BO46" s="874"/>
      <c r="BP46" s="874"/>
      <c r="BQ46" s="874"/>
      <c r="BR46" s="874"/>
      <c r="BS46" s="874"/>
    </row>
    <row r="47" spans="1:71">
      <c r="A47" s="879" t="s">
        <v>275</v>
      </c>
      <c r="B47" s="880">
        <v>1.6478663680706815</v>
      </c>
      <c r="C47" s="880">
        <v>1.6592783587706796</v>
      </c>
      <c r="D47" s="880">
        <v>0.13812417074143823</v>
      </c>
      <c r="E47" s="879">
        <v>0.13812417074143823</v>
      </c>
      <c r="F47" s="880"/>
      <c r="G47" s="880" t="s">
        <v>40</v>
      </c>
      <c r="H47" s="880" t="s">
        <v>40</v>
      </c>
      <c r="L47" s="874"/>
      <c r="M47" s="874"/>
      <c r="N47" s="874"/>
      <c r="O47" s="874"/>
      <c r="P47" s="874"/>
      <c r="Q47" s="874"/>
      <c r="R47" s="874"/>
      <c r="S47" s="874"/>
      <c r="T47" s="874"/>
      <c r="U47" s="874"/>
      <c r="V47" s="874"/>
      <c r="W47" s="874"/>
      <c r="X47" s="874"/>
      <c r="Y47" s="874"/>
      <c r="Z47" s="874"/>
      <c r="AA47" s="874"/>
      <c r="AB47" s="874"/>
      <c r="AC47" s="874"/>
      <c r="AD47" s="874"/>
      <c r="AE47" s="874"/>
      <c r="AF47" s="874"/>
      <c r="AG47" s="874"/>
      <c r="AH47" s="874"/>
      <c r="AI47" s="874"/>
      <c r="AJ47" s="874"/>
      <c r="AK47" s="874"/>
      <c r="AL47" s="874"/>
      <c r="AM47" s="874"/>
      <c r="AN47" s="874"/>
      <c r="AO47" s="874"/>
      <c r="AP47" s="874"/>
      <c r="AQ47" s="874"/>
      <c r="AR47" s="874"/>
      <c r="AS47" s="874"/>
      <c r="AT47" s="874"/>
      <c r="AU47" s="874"/>
      <c r="AV47" s="874"/>
      <c r="AW47" s="874"/>
      <c r="AX47" s="874"/>
      <c r="AY47" s="874"/>
      <c r="AZ47" s="874"/>
      <c r="BA47" s="874"/>
      <c r="BB47" s="874"/>
      <c r="BC47" s="874"/>
      <c r="BD47" s="874"/>
      <c r="BE47" s="874"/>
      <c r="BF47" s="874"/>
      <c r="BG47" s="874"/>
      <c r="BH47" s="874"/>
      <c r="BI47" s="874"/>
      <c r="BJ47" s="874"/>
      <c r="BK47" s="874"/>
      <c r="BL47" s="874"/>
      <c r="BM47" s="874"/>
      <c r="BN47" s="874"/>
      <c r="BO47" s="874"/>
      <c r="BP47" s="874"/>
      <c r="BQ47" s="874"/>
      <c r="BR47" s="874"/>
      <c r="BS47" s="874"/>
    </row>
    <row r="48" spans="1:71">
      <c r="A48" s="881" t="s">
        <v>261</v>
      </c>
      <c r="B48" s="882">
        <v>1.7397831412447882</v>
      </c>
      <c r="C48" s="882">
        <v>1.7476310779409743</v>
      </c>
      <c r="D48" s="882">
        <v>0.11258150440325299</v>
      </c>
      <c r="E48" s="881">
        <v>0.11258150440325299</v>
      </c>
      <c r="F48" s="882"/>
      <c r="G48" s="882" t="s">
        <v>40</v>
      </c>
      <c r="H48" s="882" t="s">
        <v>40</v>
      </c>
      <c r="L48" s="874"/>
      <c r="M48" s="874"/>
      <c r="N48" s="874"/>
      <c r="O48" s="874"/>
      <c r="P48" s="874"/>
      <c r="Q48" s="874"/>
      <c r="R48" s="874"/>
      <c r="S48" s="874"/>
      <c r="T48" s="874"/>
      <c r="U48" s="874"/>
      <c r="V48" s="874"/>
      <c r="W48" s="874"/>
      <c r="X48" s="874"/>
      <c r="Y48" s="874"/>
      <c r="Z48" s="874"/>
      <c r="AA48" s="874"/>
      <c r="AB48" s="874"/>
      <c r="AC48" s="874"/>
      <c r="AD48" s="874"/>
      <c r="AE48" s="874"/>
      <c r="AF48" s="874"/>
      <c r="AG48" s="874"/>
      <c r="AH48" s="874"/>
      <c r="AI48" s="874"/>
      <c r="AJ48" s="874"/>
      <c r="AK48" s="874"/>
      <c r="AL48" s="874"/>
      <c r="AM48" s="874"/>
      <c r="AN48" s="874"/>
      <c r="AO48" s="874"/>
      <c r="AP48" s="874"/>
      <c r="AQ48" s="874"/>
      <c r="AR48" s="874"/>
      <c r="AS48" s="874"/>
      <c r="AT48" s="874"/>
      <c r="AU48" s="874"/>
      <c r="AV48" s="874"/>
      <c r="AW48" s="874"/>
      <c r="AX48" s="874"/>
      <c r="AY48" s="874"/>
      <c r="AZ48" s="874"/>
      <c r="BA48" s="874"/>
      <c r="BB48" s="874"/>
      <c r="BC48" s="874"/>
      <c r="BD48" s="874"/>
      <c r="BE48" s="874"/>
      <c r="BF48" s="874"/>
      <c r="BG48" s="874"/>
      <c r="BH48" s="874"/>
      <c r="BI48" s="874"/>
      <c r="BJ48" s="874"/>
      <c r="BK48" s="874"/>
      <c r="BL48" s="874"/>
      <c r="BM48" s="874"/>
      <c r="BN48" s="874"/>
      <c r="BO48" s="874"/>
      <c r="BP48" s="874"/>
      <c r="BQ48" s="874"/>
      <c r="BR48" s="874"/>
      <c r="BS48" s="874"/>
    </row>
    <row r="49" spans="1:71">
      <c r="A49" s="879" t="s">
        <v>278</v>
      </c>
      <c r="B49" s="880">
        <v>1.2060689835323313</v>
      </c>
      <c r="C49" s="880">
        <v>1.2098678236303098</v>
      </c>
      <c r="D49" s="880">
        <v>7.8651414717700874E-2</v>
      </c>
      <c r="E49" s="879"/>
      <c r="F49" s="880"/>
      <c r="G49" s="880">
        <v>7.8651414717700874E-2</v>
      </c>
      <c r="H49" s="880" t="s">
        <v>40</v>
      </c>
      <c r="L49" s="874"/>
      <c r="M49" s="874"/>
      <c r="N49" s="874"/>
      <c r="O49" s="874"/>
      <c r="P49" s="874"/>
      <c r="Q49" s="874"/>
      <c r="R49" s="874"/>
      <c r="S49" s="874"/>
      <c r="T49" s="874"/>
      <c r="U49" s="874"/>
      <c r="V49" s="874"/>
      <c r="W49" s="874"/>
      <c r="X49" s="874"/>
      <c r="Y49" s="874"/>
      <c r="Z49" s="874"/>
      <c r="AA49" s="874"/>
      <c r="AB49" s="874"/>
      <c r="AC49" s="874"/>
      <c r="AD49" s="874"/>
      <c r="AE49" s="874"/>
      <c r="AF49" s="874"/>
      <c r="AG49" s="874"/>
      <c r="AH49" s="874"/>
      <c r="AI49" s="874"/>
      <c r="AJ49" s="874"/>
      <c r="AK49" s="874"/>
      <c r="AL49" s="874"/>
      <c r="AM49" s="874"/>
      <c r="AN49" s="874"/>
      <c r="AO49" s="874"/>
      <c r="AP49" s="874"/>
      <c r="AQ49" s="874"/>
      <c r="AR49" s="874"/>
      <c r="AS49" s="874"/>
      <c r="AT49" s="874"/>
      <c r="AU49" s="874"/>
      <c r="AV49" s="874"/>
      <c r="AW49" s="874"/>
      <c r="AX49" s="874"/>
      <c r="AY49" s="874"/>
      <c r="AZ49" s="874"/>
      <c r="BA49" s="874"/>
      <c r="BB49" s="874"/>
      <c r="BC49" s="874"/>
      <c r="BD49" s="874"/>
      <c r="BE49" s="874"/>
      <c r="BF49" s="874"/>
      <c r="BG49" s="874"/>
      <c r="BH49" s="874"/>
      <c r="BI49" s="874"/>
      <c r="BJ49" s="874"/>
      <c r="BK49" s="874"/>
      <c r="BL49" s="874"/>
      <c r="BM49" s="874"/>
      <c r="BN49" s="874"/>
      <c r="BO49" s="874"/>
      <c r="BP49" s="874"/>
      <c r="BQ49" s="874"/>
      <c r="BR49" s="874"/>
      <c r="BS49" s="874"/>
    </row>
    <row r="50" spans="1:71">
      <c r="A50" s="881" t="s">
        <v>265</v>
      </c>
      <c r="B50" s="882">
        <v>1.0841960811561979</v>
      </c>
      <c r="C50" s="882">
        <v>1.0851106377429032</v>
      </c>
      <c r="D50" s="882">
        <v>2.1081690097846106E-2</v>
      </c>
      <c r="E50" s="881">
        <v>2.1081690097846106E-2</v>
      </c>
      <c r="F50" s="882"/>
      <c r="G50" s="882" t="s">
        <v>40</v>
      </c>
      <c r="H50" s="882" t="s">
        <v>40</v>
      </c>
      <c r="L50" s="874"/>
      <c r="M50" s="874"/>
      <c r="N50" s="874"/>
      <c r="O50" s="874"/>
      <c r="P50" s="874"/>
      <c r="Q50" s="874"/>
      <c r="R50" s="874"/>
      <c r="S50" s="874"/>
      <c r="T50" s="874"/>
      <c r="U50" s="874"/>
      <c r="V50" s="874"/>
      <c r="W50" s="874"/>
      <c r="X50" s="874"/>
      <c r="Y50" s="874"/>
      <c r="Z50" s="874"/>
      <c r="AA50" s="874"/>
      <c r="AB50" s="874"/>
      <c r="AC50" s="874"/>
      <c r="AD50" s="874"/>
      <c r="AE50" s="874"/>
      <c r="AF50" s="874"/>
      <c r="AG50" s="874"/>
      <c r="AH50" s="874"/>
      <c r="AI50" s="874"/>
      <c r="AJ50" s="874"/>
      <c r="AK50" s="874"/>
      <c r="AL50" s="874"/>
      <c r="AM50" s="874"/>
      <c r="AN50" s="874"/>
      <c r="AO50" s="874"/>
      <c r="AP50" s="874"/>
      <c r="AQ50" s="874"/>
      <c r="AR50" s="874"/>
      <c r="AS50" s="874"/>
      <c r="AT50" s="874"/>
      <c r="AU50" s="874"/>
      <c r="AV50" s="874"/>
      <c r="AW50" s="874"/>
      <c r="AX50" s="874"/>
      <c r="AY50" s="874"/>
      <c r="AZ50" s="874"/>
      <c r="BA50" s="874"/>
      <c r="BB50" s="874"/>
      <c r="BC50" s="874"/>
      <c r="BD50" s="874"/>
      <c r="BE50" s="874"/>
      <c r="BF50" s="874"/>
      <c r="BG50" s="874"/>
      <c r="BH50" s="874"/>
      <c r="BI50" s="874"/>
      <c r="BJ50" s="874"/>
      <c r="BK50" s="874"/>
      <c r="BL50" s="874"/>
      <c r="BM50" s="874"/>
      <c r="BN50" s="874"/>
      <c r="BO50" s="874"/>
      <c r="BP50" s="874"/>
      <c r="BQ50" s="874"/>
      <c r="BR50" s="874"/>
      <c r="BS50" s="874"/>
    </row>
    <row r="51" spans="1:71">
      <c r="A51" s="879" t="s">
        <v>274</v>
      </c>
      <c r="B51" s="880">
        <v>1.4139557579700717</v>
      </c>
      <c r="C51" s="880">
        <v>1.4110955547777388</v>
      </c>
      <c r="D51" s="880">
        <v>-4.0489531301468595E-2</v>
      </c>
      <c r="E51" s="879"/>
      <c r="F51" s="880"/>
      <c r="G51" s="880" t="s">
        <v>40</v>
      </c>
      <c r="H51" s="880">
        <v>-4.0489531301468595E-2</v>
      </c>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874"/>
      <c r="AL51" s="874"/>
      <c r="AM51" s="874"/>
      <c r="AN51" s="874"/>
      <c r="AO51" s="874"/>
      <c r="AP51" s="874"/>
      <c r="AQ51" s="874"/>
      <c r="AR51" s="874"/>
      <c r="AS51" s="874"/>
      <c r="AT51" s="874"/>
      <c r="AU51" s="874"/>
      <c r="AV51" s="874"/>
      <c r="AW51" s="874"/>
      <c r="AX51" s="874"/>
      <c r="AY51" s="874"/>
      <c r="AZ51" s="874"/>
      <c r="BA51" s="874"/>
      <c r="BB51" s="874"/>
      <c r="BC51" s="874"/>
      <c r="BD51" s="874"/>
      <c r="BE51" s="874"/>
      <c r="BF51" s="874"/>
      <c r="BG51" s="874"/>
      <c r="BH51" s="874"/>
      <c r="BI51" s="874"/>
      <c r="BJ51" s="874"/>
      <c r="BK51" s="874"/>
      <c r="BL51" s="874"/>
      <c r="BM51" s="874"/>
      <c r="BN51" s="874"/>
      <c r="BO51" s="874"/>
      <c r="BP51" s="874"/>
      <c r="BQ51" s="874"/>
      <c r="BR51" s="874"/>
      <c r="BS51" s="874"/>
    </row>
    <row r="52" spans="1:71">
      <c r="A52" s="881" t="s">
        <v>260</v>
      </c>
      <c r="B52" s="882">
        <v>1.0959232613908874</v>
      </c>
      <c r="C52" s="882">
        <v>1.0905959352394075</v>
      </c>
      <c r="D52" s="882">
        <v>-0.12174814371525011</v>
      </c>
      <c r="E52" s="881"/>
      <c r="F52" s="882">
        <v>-0.12174814371525011</v>
      </c>
      <c r="G52" s="882" t="s">
        <v>40</v>
      </c>
      <c r="H52" s="882" t="s">
        <v>40</v>
      </c>
      <c r="L52" s="874"/>
      <c r="M52" s="874"/>
      <c r="N52" s="874"/>
      <c r="O52" s="874"/>
      <c r="P52" s="874"/>
      <c r="Q52" s="874"/>
      <c r="R52" s="874"/>
      <c r="S52" s="874"/>
      <c r="T52" s="874"/>
      <c r="U52" s="874"/>
      <c r="V52" s="874"/>
      <c r="W52" s="874"/>
      <c r="X52" s="874"/>
      <c r="Y52" s="874"/>
      <c r="Z52" s="874"/>
      <c r="AA52" s="874"/>
      <c r="AB52" s="874"/>
      <c r="AC52" s="874"/>
      <c r="AD52" s="874"/>
      <c r="AE52" s="874"/>
      <c r="AF52" s="874"/>
      <c r="AG52" s="874"/>
      <c r="AH52" s="874"/>
      <c r="AI52" s="874"/>
      <c r="AJ52" s="874"/>
      <c r="AK52" s="874"/>
      <c r="AL52" s="874"/>
      <c r="AM52" s="874"/>
      <c r="AN52" s="874"/>
      <c r="AO52" s="874"/>
      <c r="AP52" s="874"/>
      <c r="AQ52" s="874"/>
      <c r="AR52" s="874"/>
      <c r="AS52" s="874"/>
      <c r="AT52" s="874"/>
      <c r="AU52" s="874"/>
      <c r="AV52" s="874"/>
      <c r="AW52" s="874"/>
      <c r="AX52" s="874"/>
      <c r="AY52" s="874"/>
      <c r="AZ52" s="874"/>
      <c r="BA52" s="874"/>
      <c r="BB52" s="874"/>
      <c r="BC52" s="874"/>
      <c r="BD52" s="874"/>
      <c r="BE52" s="874"/>
      <c r="BF52" s="874"/>
      <c r="BG52" s="874"/>
      <c r="BH52" s="874"/>
      <c r="BI52" s="874"/>
      <c r="BJ52" s="874"/>
      <c r="BK52" s="874"/>
      <c r="BL52" s="874"/>
      <c r="BM52" s="874"/>
      <c r="BN52" s="874"/>
      <c r="BO52" s="874"/>
      <c r="BP52" s="874"/>
      <c r="BQ52" s="874"/>
      <c r="BR52" s="874"/>
      <c r="BS52" s="874"/>
    </row>
    <row r="53" spans="1:71">
      <c r="A53" s="879" t="s">
        <v>273</v>
      </c>
      <c r="B53" s="880">
        <v>1.1535574945430169</v>
      </c>
      <c r="C53" s="880">
        <v>1.1444477400807684</v>
      </c>
      <c r="D53" s="880">
        <v>-0.15844321337806777</v>
      </c>
      <c r="E53" s="879"/>
      <c r="F53" s="880">
        <v>-0.15844321337806777</v>
      </c>
      <c r="G53" s="880" t="s">
        <v>40</v>
      </c>
      <c r="H53" s="880" t="s">
        <v>40</v>
      </c>
      <c r="L53" s="874"/>
      <c r="M53" s="874"/>
      <c r="N53" s="874"/>
      <c r="O53" s="874"/>
      <c r="P53" s="874"/>
      <c r="Q53" s="874"/>
      <c r="R53" s="874"/>
      <c r="S53" s="874"/>
      <c r="T53" s="874"/>
      <c r="U53" s="874"/>
      <c r="V53" s="874"/>
      <c r="W53" s="874"/>
      <c r="X53" s="874"/>
      <c r="Y53" s="874"/>
      <c r="Z53" s="874"/>
      <c r="AA53" s="874"/>
      <c r="AB53" s="874"/>
      <c r="AC53" s="874"/>
      <c r="AD53" s="874"/>
      <c r="AE53" s="874"/>
      <c r="AF53" s="874"/>
      <c r="AG53" s="874"/>
      <c r="AH53" s="874"/>
      <c r="AI53" s="874"/>
      <c r="AJ53" s="874"/>
      <c r="AK53" s="874"/>
      <c r="AL53" s="874"/>
      <c r="AM53" s="874"/>
      <c r="AN53" s="874"/>
      <c r="AO53" s="874"/>
      <c r="AP53" s="874"/>
      <c r="AQ53" s="874"/>
      <c r="AR53" s="874"/>
      <c r="AS53" s="874"/>
      <c r="AT53" s="874"/>
      <c r="AU53" s="874"/>
      <c r="AV53" s="874"/>
      <c r="AW53" s="874"/>
      <c r="AX53" s="874"/>
      <c r="AY53" s="874"/>
      <c r="AZ53" s="874"/>
      <c r="BA53" s="874"/>
      <c r="BB53" s="874"/>
      <c r="BC53" s="874"/>
      <c r="BD53" s="874"/>
      <c r="BE53" s="874"/>
      <c r="BF53" s="874"/>
      <c r="BG53" s="874"/>
      <c r="BH53" s="874"/>
      <c r="BI53" s="874"/>
      <c r="BJ53" s="874"/>
      <c r="BK53" s="874"/>
      <c r="BL53" s="874"/>
      <c r="BM53" s="874"/>
      <c r="BN53" s="874"/>
      <c r="BO53" s="874"/>
      <c r="BP53" s="874"/>
      <c r="BQ53" s="874"/>
      <c r="BR53" s="874"/>
      <c r="BS53" s="874"/>
    </row>
    <row r="54" spans="1:71">
      <c r="A54" s="881" t="s">
        <v>263</v>
      </c>
      <c r="B54" s="882">
        <v>1.5354703222403219</v>
      </c>
      <c r="C54" s="882">
        <v>1.5214702554727648</v>
      </c>
      <c r="D54" s="882">
        <v>-0.18302415163734542</v>
      </c>
      <c r="E54" s="881"/>
      <c r="F54" s="882">
        <v>-0.18302415163734542</v>
      </c>
      <c r="G54" s="882" t="s">
        <v>40</v>
      </c>
      <c r="H54" s="882" t="s">
        <v>40</v>
      </c>
      <c r="L54" s="874"/>
      <c r="M54" s="874"/>
      <c r="N54" s="874"/>
      <c r="O54" s="874"/>
      <c r="P54" s="874"/>
      <c r="Q54" s="874"/>
      <c r="R54" s="874"/>
      <c r="S54" s="874"/>
      <c r="T54" s="874"/>
      <c r="U54" s="874"/>
      <c r="V54" s="874"/>
      <c r="W54" s="874"/>
      <c r="X54" s="874"/>
      <c r="Y54" s="874"/>
      <c r="Z54" s="874"/>
      <c r="AA54" s="874"/>
      <c r="AB54" s="874"/>
      <c r="AC54" s="874"/>
      <c r="AD54" s="874"/>
      <c r="AE54" s="874"/>
      <c r="AF54" s="874"/>
      <c r="AG54" s="874"/>
      <c r="AH54" s="874"/>
      <c r="AI54" s="874"/>
      <c r="AJ54" s="874"/>
      <c r="AK54" s="874"/>
      <c r="AL54" s="874"/>
      <c r="AM54" s="874"/>
      <c r="AN54" s="874"/>
      <c r="AO54" s="874"/>
      <c r="AP54" s="874"/>
      <c r="AQ54" s="874"/>
      <c r="AR54" s="874"/>
      <c r="AS54" s="874"/>
      <c r="AT54" s="874"/>
      <c r="AU54" s="874"/>
      <c r="AV54" s="874"/>
      <c r="AW54" s="874"/>
      <c r="AX54" s="874"/>
      <c r="AY54" s="874"/>
      <c r="AZ54" s="874"/>
      <c r="BA54" s="874"/>
      <c r="BB54" s="874"/>
      <c r="BC54" s="874"/>
      <c r="BD54" s="874"/>
      <c r="BE54" s="874"/>
      <c r="BF54" s="874"/>
      <c r="BG54" s="874"/>
      <c r="BH54" s="874"/>
      <c r="BI54" s="874"/>
      <c r="BJ54" s="874"/>
      <c r="BK54" s="874"/>
      <c r="BL54" s="874"/>
      <c r="BM54" s="874"/>
      <c r="BN54" s="874"/>
      <c r="BO54" s="874"/>
      <c r="BP54" s="874"/>
      <c r="BQ54" s="874"/>
      <c r="BR54" s="874"/>
      <c r="BS54" s="874"/>
    </row>
    <row r="55" spans="1:71">
      <c r="A55" s="879" t="s">
        <v>277</v>
      </c>
      <c r="B55" s="880">
        <v>1.2935086606030695</v>
      </c>
      <c r="C55" s="880">
        <v>1.2814174350955458</v>
      </c>
      <c r="D55" s="880">
        <v>-0.18765534047341381</v>
      </c>
      <c r="E55" s="879"/>
      <c r="F55" s="880">
        <v>-0.18765534047341381</v>
      </c>
      <c r="G55" s="880" t="s">
        <v>40</v>
      </c>
      <c r="H55" s="880" t="s">
        <v>40</v>
      </c>
      <c r="L55" s="874"/>
      <c r="M55" s="874"/>
      <c r="N55" s="874"/>
      <c r="O55" s="874"/>
      <c r="P55" s="874"/>
      <c r="Q55" s="874"/>
      <c r="R55" s="874"/>
      <c r="S55" s="874"/>
      <c r="T55" s="874"/>
      <c r="U55" s="874"/>
      <c r="V55" s="874"/>
      <c r="W55" s="874"/>
      <c r="X55" s="874"/>
      <c r="Y55" s="874"/>
      <c r="Z55" s="874"/>
      <c r="AA55" s="874"/>
      <c r="AB55" s="874"/>
      <c r="AC55" s="874"/>
      <c r="AD55" s="874"/>
      <c r="AE55" s="874"/>
      <c r="AF55" s="874"/>
      <c r="AG55" s="874"/>
      <c r="AH55" s="874"/>
      <c r="AI55" s="874"/>
      <c r="AJ55" s="874"/>
      <c r="AK55" s="874"/>
      <c r="AL55" s="874"/>
      <c r="AM55" s="874"/>
      <c r="AN55" s="874"/>
      <c r="AO55" s="874"/>
      <c r="AP55" s="874"/>
      <c r="AQ55" s="874"/>
      <c r="AR55" s="874"/>
      <c r="AS55" s="874"/>
      <c r="AT55" s="874"/>
      <c r="AU55" s="874"/>
      <c r="AV55" s="874"/>
      <c r="AW55" s="874"/>
      <c r="AX55" s="874"/>
      <c r="AY55" s="874"/>
      <c r="AZ55" s="874"/>
      <c r="BA55" s="874"/>
      <c r="BB55" s="874"/>
      <c r="BC55" s="874"/>
      <c r="BD55" s="874"/>
      <c r="BE55" s="874"/>
      <c r="BF55" s="874"/>
      <c r="BG55" s="874"/>
      <c r="BH55" s="874"/>
      <c r="BI55" s="874"/>
      <c r="BJ55" s="874"/>
      <c r="BK55" s="874"/>
      <c r="BL55" s="874"/>
      <c r="BM55" s="874"/>
      <c r="BN55" s="874"/>
      <c r="BO55" s="874"/>
      <c r="BP55" s="874"/>
      <c r="BQ55" s="874"/>
      <c r="BR55" s="874"/>
      <c r="BS55" s="874"/>
    </row>
    <row r="56" spans="1:71">
      <c r="A56" s="879" t="s">
        <v>272</v>
      </c>
      <c r="B56" s="880">
        <v>1.4005515958336563</v>
      </c>
      <c r="C56" s="880">
        <v>1.3818610565624698</v>
      </c>
      <c r="D56" s="880">
        <v>-0.33531091562948312</v>
      </c>
      <c r="E56" s="879"/>
      <c r="F56" s="880">
        <v>-0.33531091562948312</v>
      </c>
      <c r="G56" s="880" t="s">
        <v>40</v>
      </c>
      <c r="H56" s="880" t="s">
        <v>40</v>
      </c>
      <c r="L56" s="874"/>
      <c r="M56" s="874"/>
      <c r="N56" s="874"/>
      <c r="O56" s="874"/>
      <c r="P56" s="874"/>
      <c r="Q56" s="874"/>
      <c r="R56" s="874"/>
      <c r="S56" s="874"/>
      <c r="T56" s="874"/>
      <c r="U56" s="874"/>
      <c r="V56" s="874"/>
      <c r="W56" s="874"/>
      <c r="X56" s="874"/>
      <c r="Y56" s="874"/>
      <c r="Z56" s="874"/>
      <c r="AA56" s="874"/>
      <c r="AB56" s="874"/>
      <c r="AC56" s="874"/>
      <c r="AD56" s="874"/>
      <c r="AE56" s="874"/>
      <c r="AF56" s="874"/>
      <c r="AG56" s="874"/>
      <c r="AH56" s="874"/>
      <c r="AI56" s="874"/>
      <c r="AJ56" s="874"/>
      <c r="AK56" s="874"/>
      <c r="AL56" s="874"/>
      <c r="AM56" s="874"/>
      <c r="AN56" s="874"/>
      <c r="AO56" s="874"/>
      <c r="AP56" s="874"/>
      <c r="AQ56" s="874"/>
      <c r="AR56" s="874"/>
      <c r="AS56" s="874"/>
      <c r="AT56" s="874"/>
      <c r="AU56" s="874"/>
      <c r="AV56" s="874"/>
      <c r="AW56" s="874"/>
      <c r="AX56" s="874"/>
      <c r="AY56" s="874"/>
      <c r="AZ56" s="874"/>
      <c r="BA56" s="874"/>
      <c r="BB56" s="874"/>
      <c r="BC56" s="874"/>
      <c r="BD56" s="874"/>
      <c r="BE56" s="874"/>
      <c r="BF56" s="874"/>
      <c r="BG56" s="874"/>
      <c r="BH56" s="874"/>
      <c r="BI56" s="874"/>
      <c r="BJ56" s="874"/>
      <c r="BK56" s="874"/>
      <c r="BL56" s="874"/>
      <c r="BM56" s="874"/>
      <c r="BN56" s="874"/>
      <c r="BO56" s="874"/>
      <c r="BP56" s="874"/>
      <c r="BQ56" s="874"/>
      <c r="BR56" s="874"/>
      <c r="BS56" s="874"/>
    </row>
    <row r="57" spans="1:71">
      <c r="A57" s="881" t="s">
        <v>266</v>
      </c>
      <c r="B57" s="882">
        <v>1.4901725173804823</v>
      </c>
      <c r="C57" s="882">
        <v>1.4589821801252207</v>
      </c>
      <c r="D57" s="882">
        <v>-0.35192663190213302</v>
      </c>
      <c r="E57" s="881"/>
      <c r="F57" s="882">
        <v>-0.35192663190213302</v>
      </c>
      <c r="G57" s="882" t="s">
        <v>40</v>
      </c>
      <c r="H57" s="882" t="s">
        <v>40</v>
      </c>
      <c r="L57" s="874"/>
      <c r="M57" s="874"/>
      <c r="N57" s="874"/>
      <c r="O57" s="874"/>
      <c r="P57" s="874"/>
      <c r="Q57" s="874"/>
      <c r="R57" s="874"/>
      <c r="S57" s="874"/>
      <c r="T57" s="874"/>
      <c r="U57" s="874"/>
      <c r="V57" s="874"/>
      <c r="W57" s="874"/>
      <c r="X57" s="874"/>
      <c r="Y57" s="874"/>
      <c r="Z57" s="874"/>
      <c r="AA57" s="874"/>
      <c r="AB57" s="874"/>
      <c r="AC57" s="874"/>
      <c r="AD57" s="874"/>
      <c r="AE57" s="874"/>
      <c r="AF57" s="874"/>
      <c r="AG57" s="874"/>
      <c r="AH57" s="874"/>
      <c r="AI57" s="874"/>
      <c r="AJ57" s="874"/>
      <c r="AK57" s="874"/>
      <c r="AL57" s="874"/>
      <c r="AM57" s="874"/>
      <c r="AN57" s="874"/>
      <c r="AO57" s="874"/>
      <c r="AP57" s="874"/>
      <c r="AQ57" s="874"/>
      <c r="AR57" s="874"/>
      <c r="AS57" s="874"/>
      <c r="AT57" s="874"/>
      <c r="AU57" s="874"/>
      <c r="AV57" s="874"/>
      <c r="AW57" s="874"/>
      <c r="AX57" s="874"/>
      <c r="AY57" s="874"/>
      <c r="AZ57" s="874"/>
      <c r="BA57" s="874"/>
      <c r="BB57" s="874"/>
      <c r="BC57" s="874"/>
      <c r="BD57" s="874"/>
      <c r="BE57" s="874"/>
      <c r="BF57" s="874"/>
      <c r="BG57" s="874"/>
      <c r="BH57" s="874"/>
      <c r="BI57" s="874"/>
      <c r="BJ57" s="874"/>
      <c r="BK57" s="874"/>
      <c r="BL57" s="874"/>
      <c r="BM57" s="874"/>
      <c r="BN57" s="874"/>
      <c r="BO57" s="874"/>
      <c r="BP57" s="874"/>
      <c r="BQ57" s="874"/>
      <c r="BR57" s="874"/>
      <c r="BS57" s="874"/>
    </row>
    <row r="58" spans="1:71">
      <c r="A58" s="879" t="s">
        <v>268</v>
      </c>
      <c r="B58" s="880">
        <v>1.3564622366535732</v>
      </c>
      <c r="C58" s="880">
        <v>1.3347540245288927</v>
      </c>
      <c r="D58" s="880">
        <v>-0.40251249638679765</v>
      </c>
      <c r="E58" s="879"/>
      <c r="F58" s="880"/>
      <c r="G58" s="880" t="s">
        <v>40</v>
      </c>
      <c r="H58" s="880">
        <v>-0.40251249638679765</v>
      </c>
      <c r="L58" s="874"/>
      <c r="M58" s="874"/>
      <c r="N58" s="874"/>
      <c r="O58" s="874"/>
      <c r="P58" s="874"/>
      <c r="Q58" s="874"/>
      <c r="R58" s="874"/>
      <c r="S58" s="874"/>
      <c r="T58" s="874"/>
      <c r="U58" s="874"/>
      <c r="V58" s="874"/>
      <c r="W58" s="874"/>
      <c r="X58" s="874"/>
      <c r="Y58" s="874"/>
      <c r="Z58" s="874"/>
      <c r="AA58" s="874"/>
      <c r="AB58" s="874"/>
      <c r="AC58" s="874"/>
      <c r="AD58" s="874"/>
      <c r="AE58" s="874"/>
      <c r="AF58" s="874"/>
      <c r="AG58" s="874"/>
      <c r="AH58" s="874"/>
      <c r="AI58" s="874"/>
      <c r="AJ58" s="874"/>
      <c r="AK58" s="874"/>
      <c r="AL58" s="874"/>
      <c r="AM58" s="874"/>
      <c r="AN58" s="874"/>
      <c r="AO58" s="874"/>
      <c r="AP58" s="874"/>
      <c r="AQ58" s="874"/>
      <c r="AR58" s="874"/>
      <c r="AS58" s="874"/>
      <c r="AT58" s="874"/>
      <c r="AU58" s="874"/>
      <c r="AV58" s="874"/>
      <c r="AW58" s="874"/>
      <c r="AX58" s="874"/>
      <c r="AY58" s="874"/>
      <c r="AZ58" s="874"/>
      <c r="BA58" s="874"/>
      <c r="BB58" s="874"/>
      <c r="BC58" s="874"/>
      <c r="BD58" s="874"/>
      <c r="BE58" s="874"/>
      <c r="BF58" s="874"/>
      <c r="BG58" s="874"/>
      <c r="BH58" s="874"/>
      <c r="BI58" s="874"/>
      <c r="BJ58" s="874"/>
      <c r="BK58" s="874"/>
      <c r="BL58" s="874"/>
      <c r="BM58" s="874"/>
      <c r="BN58" s="874"/>
      <c r="BO58" s="874"/>
      <c r="BP58" s="874"/>
      <c r="BQ58" s="874"/>
      <c r="BR58" s="874"/>
      <c r="BS58" s="874"/>
    </row>
    <row r="59" spans="1:71">
      <c r="A59" s="1256" t="s">
        <v>250</v>
      </c>
      <c r="B59" s="1257">
        <v>1.8062324046209106</v>
      </c>
      <c r="C59" s="1257">
        <v>1.7763051849198532</v>
      </c>
      <c r="D59" s="1257">
        <v>-0.41682046403516138</v>
      </c>
      <c r="E59" s="1256"/>
      <c r="F59" s="1257">
        <v>-0.41682046403516138</v>
      </c>
      <c r="G59" s="1257" t="s">
        <v>40</v>
      </c>
      <c r="H59" s="1257" t="s">
        <v>40</v>
      </c>
      <c r="L59" s="874"/>
      <c r="M59" s="874"/>
      <c r="N59" s="874"/>
      <c r="O59" s="874"/>
      <c r="P59" s="874"/>
      <c r="Q59" s="874"/>
      <c r="R59" s="874"/>
      <c r="S59" s="874"/>
      <c r="T59" s="874"/>
      <c r="U59" s="874"/>
      <c r="V59" s="874"/>
      <c r="W59" s="874"/>
      <c r="X59" s="874"/>
      <c r="Y59" s="874"/>
      <c r="Z59" s="874"/>
      <c r="AA59" s="874"/>
      <c r="AB59" s="874"/>
      <c r="AC59" s="874"/>
      <c r="AD59" s="874"/>
      <c r="AE59" s="874"/>
      <c r="AF59" s="874"/>
      <c r="AG59" s="874"/>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row>
    <row r="60" spans="1:71">
      <c r="A60" s="879" t="s">
        <v>276</v>
      </c>
      <c r="B60" s="880">
        <v>1.2458077591198609</v>
      </c>
      <c r="C60" s="880">
        <v>1.2203990228013029</v>
      </c>
      <c r="D60" s="880">
        <v>-0.51383156851682044</v>
      </c>
      <c r="E60" s="879"/>
      <c r="F60" s="880"/>
      <c r="G60" s="880" t="s">
        <v>40</v>
      </c>
      <c r="H60" s="880">
        <v>-0.51383156851682044</v>
      </c>
      <c r="L60" s="874"/>
      <c r="M60" s="874"/>
      <c r="N60" s="874"/>
      <c r="O60" s="874"/>
      <c r="P60" s="874"/>
      <c r="Q60" s="874"/>
      <c r="R60" s="874"/>
      <c r="S60" s="874"/>
      <c r="T60" s="874"/>
      <c r="U60" s="874"/>
      <c r="V60" s="874"/>
      <c r="W60" s="874"/>
      <c r="X60" s="874"/>
      <c r="Y60" s="874"/>
      <c r="Z60" s="874"/>
      <c r="AA60" s="874"/>
      <c r="AB60" s="874"/>
      <c r="AC60" s="874"/>
      <c r="AD60" s="874"/>
      <c r="AE60" s="874"/>
      <c r="AF60" s="874"/>
      <c r="AG60" s="874"/>
      <c r="AH60" s="874"/>
      <c r="AI60" s="874"/>
      <c r="AJ60" s="874"/>
      <c r="AK60" s="874"/>
      <c r="AL60" s="874"/>
      <c r="AM60" s="874"/>
      <c r="AN60" s="874"/>
      <c r="AO60" s="874"/>
      <c r="AP60" s="874"/>
      <c r="AQ60" s="874"/>
      <c r="AR60" s="874"/>
      <c r="AS60" s="874"/>
      <c r="AT60" s="874"/>
      <c r="AU60" s="874"/>
      <c r="AV60" s="874"/>
      <c r="AW60" s="874"/>
      <c r="AX60" s="874"/>
      <c r="AY60" s="874"/>
      <c r="AZ60" s="874"/>
      <c r="BA60" s="874"/>
      <c r="BB60" s="874"/>
      <c r="BC60" s="874"/>
      <c r="BD60" s="874"/>
      <c r="BE60" s="874"/>
      <c r="BF60" s="874"/>
      <c r="BG60" s="874"/>
      <c r="BH60" s="874"/>
      <c r="BI60" s="874"/>
      <c r="BJ60" s="874"/>
      <c r="BK60" s="874"/>
      <c r="BL60" s="874"/>
      <c r="BM60" s="874"/>
      <c r="BN60" s="874"/>
      <c r="BO60" s="874"/>
      <c r="BP60" s="874"/>
      <c r="BQ60" s="874"/>
      <c r="BR60" s="874"/>
      <c r="BS60" s="874"/>
    </row>
    <row r="61" spans="1:71">
      <c r="A61" s="881" t="s">
        <v>267</v>
      </c>
      <c r="B61" s="882">
        <v>1.3232158015693907</v>
      </c>
      <c r="C61" s="882">
        <v>1.2967280133272037</v>
      </c>
      <c r="D61" s="882">
        <v>-0.67176047544373896</v>
      </c>
      <c r="E61" s="881"/>
      <c r="F61" s="882">
        <v>-0.67176047544373896</v>
      </c>
      <c r="G61" s="882" t="s">
        <v>40</v>
      </c>
      <c r="H61" s="882" t="s">
        <v>40</v>
      </c>
      <c r="L61" s="874"/>
      <c r="M61" s="874"/>
      <c r="N61" s="874"/>
      <c r="O61" s="874"/>
      <c r="P61" s="874"/>
      <c r="Q61" s="874"/>
      <c r="R61" s="874"/>
      <c r="S61" s="874"/>
      <c r="T61" s="874"/>
      <c r="U61" s="874"/>
      <c r="V61" s="874"/>
      <c r="W61" s="874"/>
      <c r="X61" s="874"/>
      <c r="Y61" s="874"/>
      <c r="Z61" s="874"/>
      <c r="AA61" s="874"/>
      <c r="AB61" s="874"/>
      <c r="AC61" s="874"/>
      <c r="AD61" s="874"/>
      <c r="AE61" s="874"/>
      <c r="AF61" s="874"/>
      <c r="AG61" s="874"/>
      <c r="AH61" s="874"/>
      <c r="AI61" s="874"/>
      <c r="AJ61" s="874"/>
      <c r="AK61" s="874"/>
      <c r="AL61" s="874"/>
      <c r="AM61" s="874"/>
      <c r="AN61" s="874"/>
      <c r="AO61" s="874"/>
      <c r="AP61" s="874"/>
      <c r="AQ61" s="874"/>
      <c r="AR61" s="874"/>
      <c r="AS61" s="874"/>
      <c r="AT61" s="874"/>
      <c r="AU61" s="874"/>
      <c r="AV61" s="874"/>
      <c r="AW61" s="874"/>
      <c r="AX61" s="874"/>
      <c r="AY61" s="874"/>
      <c r="AZ61" s="874"/>
      <c r="BA61" s="874"/>
      <c r="BB61" s="874"/>
      <c r="BC61" s="874"/>
      <c r="BD61" s="874"/>
      <c r="BE61" s="874"/>
      <c r="BF61" s="874"/>
      <c r="BG61" s="874"/>
      <c r="BH61" s="874"/>
      <c r="BI61" s="874"/>
      <c r="BJ61" s="874"/>
      <c r="BK61" s="874"/>
      <c r="BL61" s="874"/>
      <c r="BM61" s="874"/>
      <c r="BN61" s="874"/>
      <c r="BO61" s="874"/>
      <c r="BP61" s="874"/>
      <c r="BQ61" s="874"/>
      <c r="BR61" s="874"/>
      <c r="BS61" s="874"/>
    </row>
    <row r="62" spans="1:71">
      <c r="A62" s="879" t="s">
        <v>269</v>
      </c>
      <c r="B62" s="880">
        <v>1.1113657523454845</v>
      </c>
      <c r="C62" s="880">
        <v>1.0538664445369985</v>
      </c>
      <c r="D62" s="880">
        <v>-1.0568543791037333</v>
      </c>
      <c r="E62" s="879"/>
      <c r="F62" s="880">
        <v>-1.0568543791037333</v>
      </c>
      <c r="G62" s="880" t="s">
        <v>40</v>
      </c>
      <c r="H62" s="880" t="s">
        <v>40</v>
      </c>
      <c r="L62" s="874"/>
      <c r="M62" s="874"/>
      <c r="N62" s="874"/>
      <c r="O62" s="874"/>
      <c r="P62" s="874"/>
      <c r="Q62" s="874"/>
      <c r="R62" s="874"/>
      <c r="S62" s="874"/>
      <c r="T62" s="874"/>
      <c r="U62" s="874"/>
      <c r="V62" s="874"/>
      <c r="W62" s="874"/>
      <c r="X62" s="874"/>
      <c r="Y62" s="874"/>
      <c r="Z62" s="874"/>
      <c r="AA62" s="874"/>
      <c r="AB62" s="874"/>
      <c r="AC62" s="874"/>
      <c r="AD62" s="874"/>
      <c r="AE62" s="874"/>
      <c r="AF62" s="874"/>
      <c r="AG62" s="874"/>
      <c r="AH62" s="874"/>
      <c r="AI62" s="874"/>
      <c r="AJ62" s="874"/>
      <c r="AK62" s="874"/>
      <c r="AL62" s="874"/>
      <c r="AM62" s="874"/>
      <c r="AN62" s="874"/>
      <c r="AO62" s="874"/>
      <c r="AP62" s="874"/>
      <c r="AQ62" s="874"/>
      <c r="AR62" s="874"/>
      <c r="AS62" s="874"/>
      <c r="AT62" s="874"/>
      <c r="AU62" s="874"/>
      <c r="AV62" s="874"/>
      <c r="AW62" s="874"/>
      <c r="AX62" s="874"/>
      <c r="AY62" s="874"/>
      <c r="AZ62" s="874"/>
      <c r="BA62" s="874"/>
      <c r="BB62" s="874"/>
      <c r="BC62" s="874"/>
      <c r="BD62" s="874"/>
      <c r="BE62" s="874"/>
      <c r="BF62" s="874"/>
      <c r="BG62" s="874"/>
      <c r="BH62" s="874"/>
      <c r="BI62" s="874"/>
      <c r="BJ62" s="874"/>
      <c r="BK62" s="874"/>
      <c r="BL62" s="874"/>
      <c r="BM62" s="874"/>
      <c r="BN62" s="874"/>
      <c r="BO62" s="874"/>
      <c r="BP62" s="874"/>
      <c r="BQ62" s="874"/>
      <c r="BR62" s="874"/>
      <c r="BS62" s="874"/>
    </row>
    <row r="63" spans="1:71">
      <c r="A63" s="881" t="s">
        <v>1276</v>
      </c>
      <c r="B63" s="882">
        <v>2.8170518547290735</v>
      </c>
      <c r="C63" s="882">
        <v>2.5854967367657724</v>
      </c>
      <c r="D63" s="882">
        <v>-1.7008345951106119</v>
      </c>
      <c r="E63" s="881"/>
      <c r="F63" s="882">
        <v>-1.7008345951106119</v>
      </c>
      <c r="G63" s="882" t="s">
        <v>40</v>
      </c>
      <c r="H63" s="882" t="s">
        <v>40</v>
      </c>
      <c r="L63" s="874"/>
      <c r="M63" s="874"/>
      <c r="N63" s="874"/>
      <c r="O63" s="874"/>
      <c r="P63" s="874"/>
      <c r="Q63" s="874"/>
      <c r="R63" s="874"/>
      <c r="S63" s="874"/>
      <c r="T63" s="874"/>
      <c r="U63" s="874"/>
      <c r="V63" s="874"/>
      <c r="W63" s="874"/>
      <c r="X63" s="874"/>
      <c r="Y63" s="874"/>
      <c r="Z63" s="874"/>
      <c r="AA63" s="874"/>
      <c r="AB63" s="874"/>
      <c r="AC63" s="874"/>
      <c r="AD63" s="874"/>
      <c r="AE63" s="874"/>
      <c r="AF63" s="874"/>
      <c r="AG63" s="874"/>
      <c r="AH63" s="874"/>
      <c r="AI63" s="874"/>
      <c r="AJ63" s="874"/>
      <c r="AK63" s="874"/>
      <c r="AL63" s="874"/>
      <c r="AM63" s="874"/>
      <c r="AN63" s="874"/>
      <c r="AO63" s="874"/>
      <c r="AP63" s="874"/>
      <c r="AQ63" s="874"/>
      <c r="AR63" s="874"/>
      <c r="AS63" s="874"/>
      <c r="AT63" s="874"/>
      <c r="AU63" s="874"/>
      <c r="AV63" s="874"/>
      <c r="AW63" s="874"/>
      <c r="AX63" s="874"/>
      <c r="AY63" s="874"/>
      <c r="AZ63" s="874"/>
      <c r="BA63" s="874"/>
      <c r="BB63" s="874"/>
      <c r="BC63" s="874"/>
      <c r="BD63" s="874"/>
      <c r="BE63" s="874"/>
      <c r="BF63" s="874"/>
      <c r="BG63" s="874"/>
      <c r="BH63" s="874"/>
      <c r="BI63" s="874"/>
      <c r="BJ63" s="874"/>
      <c r="BK63" s="874"/>
      <c r="BL63" s="874"/>
      <c r="BM63" s="874"/>
      <c r="BN63" s="874"/>
      <c r="BO63" s="874"/>
      <c r="BP63" s="874"/>
      <c r="BQ63" s="874"/>
      <c r="BR63" s="874"/>
      <c r="BS63" s="874"/>
    </row>
    <row r="64" spans="1:71">
      <c r="A64" s="879" t="s">
        <v>262</v>
      </c>
      <c r="B64" s="880">
        <v>1.4982619687154368</v>
      </c>
      <c r="C64" s="880">
        <v>1.3952972844588711</v>
      </c>
      <c r="D64" s="880">
        <v>-1.7642085783149852</v>
      </c>
      <c r="E64" s="879"/>
      <c r="F64" s="880"/>
      <c r="G64" s="880" t="s">
        <v>40</v>
      </c>
      <c r="H64" s="880">
        <v>-1.7642085783149852</v>
      </c>
      <c r="L64" s="874"/>
      <c r="M64" s="874"/>
      <c r="N64" s="874"/>
      <c r="O64" s="874"/>
      <c r="P64" s="874"/>
      <c r="Q64" s="874"/>
      <c r="R64" s="874"/>
      <c r="S64" s="874"/>
      <c r="T64" s="874"/>
      <c r="U64" s="874"/>
      <c r="V64" s="874"/>
      <c r="W64" s="874"/>
      <c r="X64" s="874"/>
      <c r="Y64" s="874"/>
      <c r="Z64" s="874"/>
      <c r="AA64" s="874"/>
      <c r="AB64" s="874"/>
      <c r="AC64" s="874"/>
      <c r="AD64" s="874"/>
      <c r="AE64" s="874"/>
      <c r="AF64" s="874"/>
      <c r="AG64" s="874"/>
      <c r="AH64" s="874"/>
      <c r="AI64" s="874"/>
      <c r="AJ64" s="874"/>
      <c r="AK64" s="874"/>
      <c r="AL64" s="874"/>
      <c r="AM64" s="874"/>
      <c r="AN64" s="874"/>
      <c r="AO64" s="874"/>
      <c r="AP64" s="874"/>
      <c r="AQ64" s="874"/>
      <c r="AR64" s="874"/>
      <c r="AS64" s="874"/>
      <c r="AT64" s="874"/>
      <c r="AU64" s="874"/>
      <c r="AV64" s="874"/>
      <c r="AW64" s="874"/>
      <c r="AX64" s="874"/>
      <c r="AY64" s="874"/>
      <c r="AZ64" s="874"/>
      <c r="BA64" s="874"/>
      <c r="BB64" s="874"/>
      <c r="BC64" s="874"/>
      <c r="BD64" s="874"/>
      <c r="BE64" s="874"/>
      <c r="BF64" s="874"/>
      <c r="BG64" s="874"/>
      <c r="BH64" s="874"/>
      <c r="BI64" s="874"/>
      <c r="BJ64" s="874"/>
      <c r="BK64" s="874"/>
      <c r="BL64" s="874"/>
      <c r="BM64" s="874"/>
      <c r="BN64" s="874"/>
      <c r="BO64" s="874"/>
      <c r="BP64" s="874"/>
      <c r="BQ64" s="874"/>
      <c r="BR64" s="874"/>
      <c r="BS64" s="874"/>
    </row>
    <row r="65" spans="1:71">
      <c r="A65" s="881" t="s">
        <v>248</v>
      </c>
      <c r="B65" s="882">
        <v>2.063354064959094</v>
      </c>
      <c r="C65" s="882">
        <v>1.7198296641491244</v>
      </c>
      <c r="D65" s="882">
        <v>-4.4506098688244737</v>
      </c>
      <c r="E65" s="881"/>
      <c r="F65" s="882">
        <v>-4.4506098688244737</v>
      </c>
      <c r="G65" s="882" t="s">
        <v>40</v>
      </c>
      <c r="H65" s="882" t="s">
        <v>40</v>
      </c>
      <c r="L65" s="874"/>
      <c r="M65" s="874"/>
      <c r="N65" s="874"/>
      <c r="O65" s="874"/>
      <c r="P65" s="874"/>
      <c r="Q65" s="874"/>
      <c r="R65" s="874"/>
      <c r="S65" s="874"/>
      <c r="T65" s="874"/>
      <c r="U65" s="874"/>
      <c r="V65" s="874"/>
      <c r="W65" s="874"/>
      <c r="X65" s="874"/>
      <c r="Y65" s="874"/>
      <c r="Z65" s="874"/>
      <c r="AA65" s="874"/>
      <c r="AB65" s="874"/>
      <c r="AC65" s="874"/>
      <c r="AD65" s="874"/>
      <c r="AE65" s="874"/>
      <c r="AF65" s="874"/>
      <c r="AG65" s="874"/>
      <c r="AH65" s="874"/>
      <c r="AI65" s="874"/>
      <c r="AJ65" s="874"/>
      <c r="AK65" s="874"/>
      <c r="AL65" s="874"/>
      <c r="AM65" s="874"/>
      <c r="AN65" s="874"/>
      <c r="AO65" s="874"/>
      <c r="AP65" s="874"/>
      <c r="AQ65" s="874"/>
      <c r="AR65" s="874"/>
      <c r="AS65" s="874"/>
      <c r="AT65" s="874"/>
      <c r="AU65" s="874"/>
      <c r="AV65" s="874"/>
      <c r="AW65" s="874"/>
      <c r="AX65" s="874"/>
      <c r="AY65" s="874"/>
      <c r="AZ65" s="874"/>
      <c r="BA65" s="874"/>
      <c r="BB65" s="874"/>
      <c r="BC65" s="874"/>
      <c r="BD65" s="874"/>
      <c r="BE65" s="874"/>
      <c r="BF65" s="874"/>
      <c r="BG65" s="874"/>
      <c r="BH65" s="874"/>
      <c r="BI65" s="874"/>
      <c r="BJ65" s="874"/>
      <c r="BK65" s="874"/>
      <c r="BL65" s="874"/>
      <c r="BM65" s="874"/>
      <c r="BN65" s="874"/>
      <c r="BO65" s="874"/>
      <c r="BP65" s="874"/>
      <c r="BQ65" s="874"/>
      <c r="BR65" s="874"/>
      <c r="BS65" s="874"/>
    </row>
    <row r="66" spans="1:71">
      <c r="A66" s="883" t="s">
        <v>255</v>
      </c>
      <c r="B66" s="884">
        <v>1.7800377155172413</v>
      </c>
      <c r="C66" s="884">
        <v>1.1740254368731258</v>
      </c>
      <c r="D66" s="884">
        <v>-9.8818898610751553</v>
      </c>
      <c r="E66" s="883"/>
      <c r="F66" s="884">
        <v>-9.8818898610751553</v>
      </c>
      <c r="G66" s="884" t="s">
        <v>40</v>
      </c>
      <c r="H66" s="884" t="s">
        <v>40</v>
      </c>
      <c r="L66" s="874"/>
      <c r="M66" s="874"/>
      <c r="N66" s="874"/>
      <c r="O66" s="874"/>
      <c r="P66" s="874"/>
      <c r="Q66" s="874"/>
      <c r="R66" s="874"/>
      <c r="S66" s="874"/>
      <c r="T66" s="874"/>
      <c r="U66" s="874"/>
      <c r="V66" s="874"/>
      <c r="W66" s="874"/>
      <c r="X66" s="874"/>
      <c r="Y66" s="874"/>
      <c r="Z66" s="874"/>
      <c r="AA66" s="874"/>
      <c r="AB66" s="874"/>
      <c r="AC66" s="874"/>
      <c r="AD66" s="874"/>
      <c r="AE66" s="874"/>
      <c r="AF66" s="874"/>
      <c r="AG66" s="874"/>
      <c r="AH66" s="874"/>
      <c r="AI66" s="874"/>
      <c r="AJ66" s="874"/>
      <c r="AK66" s="874"/>
      <c r="AL66" s="874"/>
      <c r="AM66" s="874"/>
      <c r="AN66" s="874"/>
      <c r="AO66" s="874"/>
      <c r="AP66" s="874"/>
      <c r="AQ66" s="874"/>
      <c r="AR66" s="874"/>
      <c r="AS66" s="874"/>
      <c r="AT66" s="874"/>
      <c r="AU66" s="874"/>
      <c r="AV66" s="874"/>
      <c r="AW66" s="874"/>
      <c r="AX66" s="874"/>
      <c r="AY66" s="874"/>
      <c r="AZ66" s="874"/>
      <c r="BA66" s="874"/>
      <c r="BB66" s="874"/>
      <c r="BC66" s="874"/>
      <c r="BD66" s="874"/>
      <c r="BE66" s="874"/>
      <c r="BF66" s="874"/>
      <c r="BG66" s="874"/>
      <c r="BH66" s="874"/>
      <c r="BI66" s="874"/>
      <c r="BJ66" s="874"/>
      <c r="BK66" s="874"/>
      <c r="BL66" s="874"/>
      <c r="BM66" s="874"/>
      <c r="BN66" s="874"/>
      <c r="BO66" s="874"/>
      <c r="BP66" s="874"/>
      <c r="BQ66" s="874"/>
      <c r="BR66" s="874"/>
      <c r="BS66" s="874"/>
    </row>
    <row r="67" spans="1:71">
      <c r="A67" s="885" t="s">
        <v>58</v>
      </c>
      <c r="C67" s="21">
        <f>AVERAGE(C37:C66)</f>
        <v>1.5231313694479864</v>
      </c>
      <c r="L67" s="874"/>
      <c r="M67" s="874"/>
      <c r="N67" s="874"/>
      <c r="O67" s="874"/>
      <c r="P67" s="874"/>
      <c r="Q67" s="874"/>
      <c r="R67" s="874"/>
      <c r="S67" s="874"/>
      <c r="T67" s="874"/>
      <c r="U67" s="874"/>
      <c r="V67" s="874"/>
      <c r="W67" s="874"/>
      <c r="X67" s="874"/>
      <c r="Y67" s="874"/>
      <c r="Z67" s="874"/>
      <c r="AA67" s="874"/>
      <c r="AB67" s="874"/>
      <c r="AC67" s="874"/>
      <c r="AD67" s="874"/>
      <c r="AE67" s="874"/>
      <c r="AF67" s="874"/>
      <c r="AG67" s="874"/>
      <c r="AH67" s="874"/>
      <c r="AI67" s="874"/>
      <c r="AJ67" s="874"/>
      <c r="AK67" s="874"/>
      <c r="AL67" s="874"/>
      <c r="AM67" s="874"/>
      <c r="AN67" s="874"/>
      <c r="AO67" s="874"/>
      <c r="AP67" s="874"/>
      <c r="AQ67" s="874"/>
      <c r="AR67" s="874"/>
      <c r="AS67" s="874"/>
      <c r="AT67" s="874"/>
      <c r="AU67" s="874"/>
      <c r="AV67" s="874"/>
      <c r="AW67" s="874"/>
      <c r="AX67" s="874"/>
      <c r="AY67" s="874"/>
      <c r="AZ67" s="874"/>
      <c r="BA67" s="874"/>
      <c r="BB67" s="874"/>
      <c r="BC67" s="874"/>
      <c r="BD67" s="874"/>
      <c r="BE67" s="874"/>
      <c r="BF67" s="874"/>
      <c r="BG67" s="874"/>
      <c r="BH67" s="874"/>
      <c r="BI67" s="874"/>
      <c r="BJ67" s="874"/>
      <c r="BK67" s="874"/>
      <c r="BL67" s="874"/>
      <c r="BM67" s="874"/>
      <c r="BN67" s="874"/>
      <c r="BO67" s="874"/>
      <c r="BP67" s="874"/>
      <c r="BQ67" s="874"/>
      <c r="BR67" s="874"/>
      <c r="BS67" s="874"/>
    </row>
    <row r="68" spans="1:71">
      <c r="A68" s="886" t="s">
        <v>1186</v>
      </c>
      <c r="C68" s="20">
        <f>STDEV(C37:C66)</f>
        <v>0.45544597032791229</v>
      </c>
      <c r="L68" s="874"/>
      <c r="M68" s="874"/>
      <c r="N68" s="874"/>
      <c r="O68" s="874"/>
      <c r="P68" s="874"/>
      <c r="Q68" s="874"/>
      <c r="R68" s="874"/>
      <c r="S68" s="874"/>
      <c r="T68" s="874"/>
      <c r="U68" s="874"/>
      <c r="V68" s="874"/>
      <c r="W68" s="874"/>
      <c r="X68" s="874"/>
      <c r="Y68" s="874"/>
      <c r="Z68" s="874"/>
      <c r="AA68" s="874"/>
      <c r="AB68" s="874"/>
      <c r="AC68" s="874"/>
      <c r="AD68" s="874"/>
      <c r="AE68" s="874"/>
      <c r="AF68" s="874"/>
      <c r="AG68" s="874"/>
      <c r="AH68" s="874"/>
      <c r="AI68" s="874"/>
      <c r="AJ68" s="874"/>
      <c r="AK68" s="874"/>
      <c r="AL68" s="874"/>
      <c r="AM68" s="874"/>
      <c r="AN68" s="874"/>
      <c r="AO68" s="874"/>
      <c r="AP68" s="874"/>
      <c r="AQ68" s="874"/>
      <c r="AR68" s="874"/>
      <c r="AS68" s="874"/>
      <c r="AT68" s="874"/>
      <c r="AU68" s="874"/>
      <c r="AV68" s="874"/>
      <c r="AW68" s="874"/>
      <c r="AX68" s="874"/>
      <c r="AY68" s="874"/>
      <c r="AZ68" s="874"/>
      <c r="BA68" s="874"/>
      <c r="BB68" s="874"/>
      <c r="BC68" s="874"/>
      <c r="BD68" s="874"/>
      <c r="BE68" s="874"/>
      <c r="BF68" s="874"/>
      <c r="BG68" s="874"/>
      <c r="BH68" s="874"/>
      <c r="BI68" s="874"/>
      <c r="BJ68" s="874"/>
      <c r="BK68" s="874"/>
      <c r="BL68" s="874"/>
      <c r="BM68" s="874"/>
      <c r="BN68" s="874"/>
      <c r="BO68" s="874"/>
      <c r="BP68" s="874"/>
      <c r="BQ68" s="874"/>
      <c r="BR68" s="874"/>
      <c r="BS68" s="874"/>
    </row>
    <row r="69" spans="1:71">
      <c r="A69" s="1258" t="s">
        <v>983</v>
      </c>
      <c r="B69" s="271"/>
      <c r="C69" s="271">
        <f>-(C59-C67)/C68</f>
        <v>-0.55588111865296896</v>
      </c>
      <c r="L69" s="874"/>
      <c r="M69" s="874"/>
      <c r="N69" s="874"/>
      <c r="O69" s="874"/>
      <c r="P69" s="874"/>
      <c r="Q69" s="874"/>
      <c r="R69" s="874"/>
      <c r="S69" s="874"/>
      <c r="T69" s="874"/>
      <c r="U69" s="874"/>
      <c r="V69" s="874"/>
      <c r="W69" s="874"/>
      <c r="X69" s="874"/>
      <c r="Y69" s="874"/>
      <c r="Z69" s="874"/>
      <c r="AA69" s="874"/>
      <c r="AB69" s="874"/>
      <c r="AC69" s="874"/>
      <c r="AD69" s="874"/>
      <c r="AE69" s="874"/>
      <c r="AF69" s="874"/>
      <c r="AG69" s="874"/>
      <c r="AH69" s="874"/>
      <c r="AI69" s="874"/>
      <c r="AJ69" s="874"/>
      <c r="AK69" s="874"/>
      <c r="AL69" s="874"/>
      <c r="AM69" s="874"/>
      <c r="AN69" s="874"/>
      <c r="AO69" s="874"/>
      <c r="AP69" s="874"/>
      <c r="AQ69" s="874"/>
      <c r="AR69" s="874"/>
      <c r="AS69" s="874"/>
      <c r="AT69" s="874"/>
      <c r="AU69" s="874"/>
      <c r="AV69" s="874"/>
      <c r="AW69" s="874"/>
      <c r="AX69" s="874"/>
      <c r="AY69" s="874"/>
      <c r="AZ69" s="874"/>
      <c r="BA69" s="874"/>
      <c r="BB69" s="874"/>
      <c r="BC69" s="874"/>
      <c r="BD69" s="874"/>
      <c r="BE69" s="874"/>
      <c r="BF69" s="874"/>
      <c r="BG69" s="874"/>
      <c r="BH69" s="874"/>
      <c r="BI69" s="874"/>
      <c r="BJ69" s="874"/>
      <c r="BK69" s="874"/>
      <c r="BL69" s="874"/>
      <c r="BM69" s="874"/>
      <c r="BN69" s="874"/>
      <c r="BO69" s="874"/>
      <c r="BP69" s="874"/>
      <c r="BQ69" s="874"/>
      <c r="BR69" s="874"/>
      <c r="BS69" s="874"/>
    </row>
    <row r="70" spans="1:71">
      <c r="L70" s="874"/>
      <c r="M70" s="874"/>
      <c r="N70" s="874"/>
      <c r="O70" s="874"/>
      <c r="P70" s="874"/>
      <c r="Q70" s="874"/>
      <c r="R70" s="874"/>
      <c r="S70" s="874"/>
      <c r="T70" s="874"/>
      <c r="U70" s="874"/>
      <c r="V70" s="874"/>
      <c r="W70" s="874"/>
      <c r="X70" s="874"/>
      <c r="Y70" s="874"/>
      <c r="Z70" s="874"/>
      <c r="AA70" s="874"/>
      <c r="AB70" s="874"/>
      <c r="AC70" s="874"/>
      <c r="AD70" s="874"/>
      <c r="AE70" s="874"/>
      <c r="AF70" s="874"/>
      <c r="AG70" s="874"/>
      <c r="AH70" s="874"/>
      <c r="AI70" s="874"/>
      <c r="AJ70" s="874"/>
      <c r="AK70" s="874"/>
      <c r="AL70" s="874"/>
      <c r="AM70" s="874"/>
      <c r="AN70" s="874"/>
      <c r="AO70" s="874"/>
      <c r="AP70" s="874"/>
      <c r="AQ70" s="874"/>
      <c r="AR70" s="874"/>
      <c r="AS70" s="874"/>
      <c r="AT70" s="874"/>
      <c r="AU70" s="874"/>
      <c r="AV70" s="874"/>
      <c r="AW70" s="874"/>
      <c r="AX70" s="874"/>
      <c r="AY70" s="874"/>
      <c r="AZ70" s="874"/>
      <c r="BA70" s="874"/>
      <c r="BB70" s="874"/>
      <c r="BC70" s="874"/>
      <c r="BD70" s="874"/>
      <c r="BE70" s="874"/>
      <c r="BF70" s="874"/>
      <c r="BG70" s="874"/>
      <c r="BH70" s="874"/>
      <c r="BI70" s="874"/>
      <c r="BJ70" s="874"/>
      <c r="BK70" s="874"/>
      <c r="BL70" s="874"/>
      <c r="BM70" s="874"/>
      <c r="BN70" s="874"/>
      <c r="BO70" s="874"/>
      <c r="BP70" s="874"/>
      <c r="BQ70" s="874"/>
      <c r="BR70" s="874"/>
      <c r="BS70" s="874"/>
    </row>
    <row r="71" spans="1:71">
      <c r="L71" s="874"/>
      <c r="M71" s="874"/>
      <c r="N71" s="874"/>
      <c r="O71" s="874"/>
      <c r="P71" s="874"/>
      <c r="Q71" s="874"/>
      <c r="R71" s="874"/>
      <c r="S71" s="874"/>
      <c r="T71" s="874"/>
      <c r="U71" s="874"/>
      <c r="V71" s="874"/>
      <c r="W71" s="874"/>
      <c r="X71" s="874"/>
      <c r="Y71" s="874"/>
      <c r="Z71" s="874"/>
      <c r="AA71" s="874"/>
      <c r="AB71" s="874"/>
      <c r="AC71" s="874"/>
      <c r="AD71" s="874"/>
      <c r="AE71" s="874"/>
      <c r="AF71" s="874"/>
      <c r="AG71" s="874"/>
      <c r="AH71" s="874"/>
      <c r="AI71" s="874"/>
      <c r="AJ71" s="874"/>
      <c r="AK71" s="874"/>
      <c r="AL71" s="874"/>
      <c r="AM71" s="874"/>
      <c r="AN71" s="874"/>
      <c r="AO71" s="874"/>
      <c r="AP71" s="874"/>
      <c r="AQ71" s="874"/>
      <c r="AR71" s="874"/>
      <c r="AS71" s="874"/>
      <c r="AT71" s="874"/>
      <c r="AU71" s="874"/>
      <c r="AV71" s="874"/>
      <c r="AW71" s="874"/>
      <c r="AX71" s="874"/>
      <c r="AY71" s="874"/>
      <c r="AZ71" s="874"/>
      <c r="BA71" s="874"/>
      <c r="BB71" s="874"/>
      <c r="BC71" s="874"/>
      <c r="BD71" s="874"/>
      <c r="BE71" s="874"/>
      <c r="BF71" s="874"/>
      <c r="BG71" s="874"/>
      <c r="BH71" s="874"/>
      <c r="BI71" s="874"/>
      <c r="BJ71" s="874"/>
      <c r="BK71" s="874"/>
      <c r="BL71" s="874"/>
      <c r="BM71" s="874"/>
      <c r="BN71" s="874"/>
      <c r="BO71" s="874"/>
      <c r="BP71" s="874"/>
      <c r="BQ71" s="874"/>
      <c r="BR71" s="874"/>
      <c r="BS71" s="874"/>
    </row>
    <row r="72" spans="1:71">
      <c r="L72" s="874"/>
      <c r="M72" s="874"/>
      <c r="N72" s="874"/>
      <c r="O72" s="874"/>
      <c r="P72" s="874"/>
      <c r="Q72" s="874"/>
      <c r="R72" s="874"/>
      <c r="S72" s="874"/>
      <c r="T72" s="874"/>
      <c r="U72" s="874"/>
      <c r="V72" s="874"/>
      <c r="W72" s="874"/>
      <c r="X72" s="874"/>
      <c r="Y72" s="874"/>
      <c r="Z72" s="874"/>
      <c r="AA72" s="874"/>
      <c r="AB72" s="874"/>
      <c r="AC72" s="874"/>
      <c r="AD72" s="874"/>
      <c r="AE72" s="874"/>
      <c r="AF72" s="874"/>
      <c r="AG72" s="874"/>
      <c r="AH72" s="874"/>
      <c r="AI72" s="874"/>
      <c r="AJ72" s="874"/>
      <c r="AK72" s="874"/>
      <c r="AL72" s="874"/>
      <c r="AM72" s="874"/>
      <c r="AN72" s="874"/>
      <c r="AO72" s="874"/>
      <c r="AP72" s="874"/>
      <c r="AQ72" s="874"/>
      <c r="AR72" s="874"/>
      <c r="AS72" s="874"/>
      <c r="AT72" s="874"/>
      <c r="AU72" s="874"/>
      <c r="AV72" s="874"/>
      <c r="AW72" s="874"/>
      <c r="AX72" s="874"/>
      <c r="AY72" s="874"/>
      <c r="AZ72" s="874"/>
      <c r="BA72" s="874"/>
      <c r="BB72" s="874"/>
      <c r="BC72" s="874"/>
      <c r="BD72" s="874"/>
      <c r="BE72" s="874"/>
      <c r="BF72" s="874"/>
      <c r="BG72" s="874"/>
      <c r="BH72" s="874"/>
      <c r="BI72" s="874"/>
      <c r="BJ72" s="874"/>
      <c r="BK72" s="874"/>
      <c r="BL72" s="874"/>
      <c r="BM72" s="874"/>
      <c r="BN72" s="874"/>
      <c r="BO72" s="874"/>
      <c r="BP72" s="874"/>
      <c r="BQ72" s="874"/>
      <c r="BR72" s="874"/>
      <c r="BS72" s="874"/>
    </row>
    <row r="73" spans="1:71">
      <c r="L73" s="874"/>
      <c r="M73" s="874"/>
      <c r="N73" s="874"/>
      <c r="O73" s="874"/>
      <c r="P73" s="874"/>
      <c r="Q73" s="874"/>
      <c r="R73" s="874"/>
      <c r="S73" s="874"/>
      <c r="T73" s="874"/>
      <c r="U73" s="874"/>
      <c r="V73" s="874"/>
      <c r="W73" s="874"/>
      <c r="X73" s="874"/>
      <c r="Y73" s="874"/>
      <c r="Z73" s="874"/>
      <c r="AA73" s="874"/>
      <c r="AB73" s="874"/>
      <c r="AC73" s="874"/>
      <c r="AD73" s="874"/>
      <c r="AE73" s="874"/>
      <c r="AF73" s="874"/>
      <c r="AG73" s="874"/>
      <c r="AH73" s="874"/>
      <c r="AI73" s="874"/>
      <c r="AJ73" s="874"/>
      <c r="AK73" s="874"/>
      <c r="AL73" s="874"/>
      <c r="AM73" s="874"/>
      <c r="AN73" s="874"/>
      <c r="AO73" s="874"/>
      <c r="AP73" s="874"/>
      <c r="AQ73" s="874"/>
      <c r="AR73" s="874"/>
      <c r="AS73" s="874"/>
      <c r="AT73" s="874"/>
      <c r="AU73" s="874"/>
      <c r="AV73" s="874"/>
      <c r="AW73" s="874"/>
      <c r="AX73" s="874"/>
      <c r="AY73" s="874"/>
      <c r="AZ73" s="874"/>
      <c r="BA73" s="874"/>
      <c r="BB73" s="874"/>
      <c r="BC73" s="874"/>
      <c r="BD73" s="874"/>
      <c r="BE73" s="874"/>
      <c r="BF73" s="874"/>
      <c r="BG73" s="874"/>
      <c r="BH73" s="874"/>
      <c r="BI73" s="874"/>
      <c r="BJ73" s="874"/>
      <c r="BK73" s="874"/>
      <c r="BL73" s="874"/>
      <c r="BM73" s="874"/>
      <c r="BN73" s="874"/>
      <c r="BO73" s="874"/>
      <c r="BP73" s="874"/>
      <c r="BQ73" s="874"/>
      <c r="BR73" s="874"/>
      <c r="BS73" s="874"/>
    </row>
    <row r="74" spans="1:71">
      <c r="L74" s="874"/>
      <c r="M74" s="874"/>
      <c r="N74" s="874"/>
      <c r="O74" s="874"/>
      <c r="P74" s="874"/>
      <c r="Q74" s="874"/>
      <c r="R74" s="874"/>
      <c r="S74" s="874"/>
      <c r="T74" s="874"/>
      <c r="U74" s="874"/>
      <c r="V74" s="874"/>
      <c r="W74" s="874"/>
      <c r="X74" s="874"/>
      <c r="Y74" s="874"/>
      <c r="Z74" s="874"/>
      <c r="AA74" s="874"/>
      <c r="AB74" s="874"/>
      <c r="AC74" s="874"/>
      <c r="AD74" s="874"/>
      <c r="AE74" s="874"/>
      <c r="AF74" s="874"/>
      <c r="AG74" s="874"/>
      <c r="AH74" s="874"/>
      <c r="AI74" s="874"/>
      <c r="AJ74" s="874"/>
      <c r="AK74" s="874"/>
      <c r="AL74" s="874"/>
      <c r="AM74" s="874"/>
      <c r="AN74" s="874"/>
      <c r="AO74" s="874"/>
      <c r="AP74" s="874"/>
      <c r="AQ74" s="874"/>
      <c r="AR74" s="874"/>
      <c r="AS74" s="874"/>
      <c r="AT74" s="874"/>
      <c r="AU74" s="874"/>
      <c r="AV74" s="874"/>
      <c r="AW74" s="874"/>
      <c r="AX74" s="874"/>
      <c r="AY74" s="874"/>
      <c r="AZ74" s="874"/>
      <c r="BA74" s="874"/>
      <c r="BB74" s="874"/>
      <c r="BC74" s="874"/>
      <c r="BD74" s="874"/>
      <c r="BE74" s="874"/>
      <c r="BF74" s="874"/>
      <c r="BG74" s="874"/>
      <c r="BH74" s="874"/>
      <c r="BI74" s="874"/>
      <c r="BJ74" s="874"/>
      <c r="BK74" s="874"/>
      <c r="BL74" s="874"/>
      <c r="BM74" s="874"/>
      <c r="BN74" s="874"/>
      <c r="BO74" s="874"/>
      <c r="BP74" s="874"/>
      <c r="BQ74" s="874"/>
      <c r="BR74" s="874"/>
      <c r="BS74" s="874"/>
    </row>
    <row r="75" spans="1:71">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4"/>
      <c r="AL75" s="874"/>
      <c r="AM75" s="874"/>
      <c r="AN75" s="874"/>
      <c r="AO75" s="874"/>
      <c r="AP75" s="874"/>
      <c r="AQ75" s="874"/>
      <c r="AR75" s="874"/>
      <c r="AS75" s="874"/>
      <c r="AT75" s="874"/>
      <c r="AU75" s="874"/>
      <c r="AV75" s="874"/>
      <c r="AW75" s="874"/>
      <c r="AX75" s="874"/>
      <c r="AY75" s="874"/>
      <c r="AZ75" s="874"/>
      <c r="BA75" s="874"/>
      <c r="BB75" s="874"/>
      <c r="BC75" s="874"/>
      <c r="BD75" s="874"/>
      <c r="BE75" s="874"/>
      <c r="BF75" s="874"/>
      <c r="BG75" s="874"/>
      <c r="BH75" s="874"/>
      <c r="BI75" s="874"/>
      <c r="BJ75" s="874"/>
      <c r="BK75" s="874"/>
      <c r="BL75" s="874"/>
      <c r="BM75" s="874"/>
      <c r="BN75" s="874"/>
      <c r="BO75" s="874"/>
      <c r="BP75" s="874"/>
      <c r="BQ75" s="874"/>
      <c r="BR75" s="874"/>
      <c r="BS75" s="874"/>
    </row>
    <row r="76" spans="1:71">
      <c r="L76" s="874"/>
      <c r="M76" s="874"/>
      <c r="N76" s="874"/>
      <c r="O76" s="874"/>
      <c r="P76" s="874"/>
      <c r="Q76" s="874"/>
      <c r="R76" s="874"/>
      <c r="S76" s="874"/>
      <c r="T76" s="874"/>
      <c r="U76" s="874"/>
      <c r="V76" s="874"/>
      <c r="W76" s="874"/>
      <c r="X76" s="874"/>
      <c r="Y76" s="874"/>
      <c r="Z76" s="874"/>
      <c r="AA76" s="874"/>
      <c r="AB76" s="874"/>
      <c r="AC76" s="874"/>
      <c r="AD76" s="874"/>
      <c r="AE76" s="874"/>
      <c r="AF76" s="874"/>
      <c r="AG76" s="874"/>
      <c r="AH76" s="874"/>
      <c r="AI76" s="874"/>
      <c r="AJ76" s="874"/>
      <c r="AK76" s="874"/>
      <c r="AL76" s="874"/>
      <c r="AM76" s="874"/>
      <c r="AN76" s="874"/>
      <c r="AO76" s="874"/>
      <c r="AP76" s="874"/>
      <c r="AQ76" s="874"/>
      <c r="AR76" s="874"/>
      <c r="AS76" s="874"/>
      <c r="AT76" s="874"/>
      <c r="AU76" s="874"/>
      <c r="AV76" s="874"/>
      <c r="AW76" s="874"/>
      <c r="AX76" s="874"/>
      <c r="AY76" s="874"/>
      <c r="AZ76" s="874"/>
      <c r="BA76" s="874"/>
      <c r="BB76" s="874"/>
      <c r="BC76" s="874"/>
      <c r="BD76" s="874"/>
      <c r="BE76" s="874"/>
      <c r="BF76" s="874"/>
      <c r="BG76" s="874"/>
      <c r="BH76" s="874"/>
      <c r="BI76" s="874"/>
      <c r="BJ76" s="874"/>
      <c r="BK76" s="874"/>
      <c r="BL76" s="874"/>
      <c r="BM76" s="874"/>
      <c r="BN76" s="874"/>
      <c r="BO76" s="874"/>
      <c r="BP76" s="874"/>
      <c r="BQ76" s="874"/>
      <c r="BR76" s="874"/>
      <c r="BS76" s="874"/>
    </row>
    <row r="77" spans="1:71">
      <c r="L77" s="874"/>
      <c r="M77" s="874"/>
      <c r="N77" s="874"/>
      <c r="O77" s="874"/>
      <c r="P77" s="874"/>
      <c r="Q77" s="874"/>
      <c r="R77" s="874"/>
      <c r="S77" s="874"/>
      <c r="T77" s="874"/>
      <c r="U77" s="874"/>
      <c r="V77" s="874"/>
      <c r="W77" s="874"/>
      <c r="X77" s="874"/>
      <c r="Y77" s="874"/>
      <c r="Z77" s="874"/>
      <c r="AA77" s="874"/>
      <c r="AB77" s="874"/>
      <c r="AC77" s="874"/>
      <c r="AD77" s="874"/>
      <c r="AE77" s="874"/>
      <c r="AF77" s="874"/>
      <c r="AG77" s="874"/>
      <c r="AH77" s="874"/>
      <c r="AI77" s="874"/>
      <c r="AJ77" s="874"/>
      <c r="AK77" s="874"/>
      <c r="AL77" s="874"/>
      <c r="AM77" s="874"/>
      <c r="AN77" s="874"/>
      <c r="AO77" s="874"/>
      <c r="AP77" s="874"/>
      <c r="AQ77" s="874"/>
      <c r="AR77" s="874"/>
      <c r="AS77" s="874"/>
      <c r="AT77" s="874"/>
      <c r="AU77" s="874"/>
      <c r="AV77" s="874"/>
      <c r="AW77" s="874"/>
      <c r="AX77" s="874"/>
      <c r="AY77" s="874"/>
      <c r="AZ77" s="874"/>
      <c r="BA77" s="874"/>
      <c r="BB77" s="874"/>
      <c r="BC77" s="874"/>
      <c r="BD77" s="874"/>
      <c r="BE77" s="874"/>
      <c r="BF77" s="874"/>
      <c r="BG77" s="874"/>
      <c r="BH77" s="874"/>
      <c r="BI77" s="874"/>
      <c r="BJ77" s="874"/>
      <c r="BK77" s="874"/>
      <c r="BL77" s="874"/>
      <c r="BM77" s="874"/>
      <c r="BN77" s="874"/>
      <c r="BO77" s="874"/>
      <c r="BP77" s="874"/>
      <c r="BQ77" s="874"/>
      <c r="BR77" s="874"/>
      <c r="BS77" s="874"/>
    </row>
    <row r="78" spans="1:71">
      <c r="L78" s="874"/>
      <c r="M78" s="874"/>
      <c r="N78" s="874"/>
      <c r="O78" s="874"/>
      <c r="P78" s="874"/>
      <c r="Q78" s="874"/>
      <c r="R78" s="874"/>
      <c r="S78" s="874"/>
      <c r="T78" s="874"/>
      <c r="U78" s="874"/>
      <c r="V78" s="874"/>
      <c r="W78" s="874"/>
      <c r="X78" s="874"/>
      <c r="Y78" s="874"/>
      <c r="Z78" s="874"/>
      <c r="AA78" s="874"/>
      <c r="AB78" s="874"/>
      <c r="AC78" s="874"/>
      <c r="AD78" s="874"/>
      <c r="AE78" s="874"/>
      <c r="AF78" s="874"/>
      <c r="AG78" s="874"/>
      <c r="AH78" s="874"/>
      <c r="AI78" s="874"/>
      <c r="AJ78" s="874"/>
      <c r="AK78" s="874"/>
      <c r="AL78" s="874"/>
      <c r="AM78" s="874"/>
      <c r="AN78" s="874"/>
      <c r="AO78" s="874"/>
      <c r="AP78" s="874"/>
      <c r="AQ78" s="874"/>
      <c r="AR78" s="874"/>
      <c r="AS78" s="874"/>
      <c r="AT78" s="874"/>
      <c r="AU78" s="874"/>
      <c r="AV78" s="874"/>
      <c r="AW78" s="874"/>
      <c r="AX78" s="874"/>
      <c r="AY78" s="874"/>
      <c r="AZ78" s="874"/>
      <c r="BA78" s="874"/>
      <c r="BB78" s="874"/>
      <c r="BC78" s="874"/>
      <c r="BD78" s="874"/>
      <c r="BE78" s="874"/>
      <c r="BF78" s="874"/>
      <c r="BG78" s="874"/>
      <c r="BH78" s="874"/>
      <c r="BI78" s="874"/>
      <c r="BJ78" s="874"/>
      <c r="BK78" s="874"/>
      <c r="BL78" s="874"/>
      <c r="BM78" s="874"/>
      <c r="BN78" s="874"/>
      <c r="BO78" s="874"/>
      <c r="BP78" s="874"/>
      <c r="BQ78" s="874"/>
      <c r="BR78" s="874"/>
      <c r="BS78" s="874"/>
    </row>
    <row r="79" spans="1:71">
      <c r="L79" s="874"/>
      <c r="M79" s="874"/>
      <c r="N79" s="874"/>
      <c r="O79" s="874"/>
      <c r="P79" s="874"/>
      <c r="Q79" s="874"/>
      <c r="R79" s="874"/>
      <c r="S79" s="874"/>
      <c r="T79" s="874"/>
      <c r="U79" s="874"/>
      <c r="V79" s="874"/>
      <c r="W79" s="874"/>
      <c r="X79" s="874"/>
      <c r="Y79" s="874"/>
      <c r="Z79" s="874"/>
      <c r="AA79" s="874"/>
      <c r="AB79" s="874"/>
      <c r="AC79" s="874"/>
      <c r="AD79" s="874"/>
      <c r="AE79" s="874"/>
      <c r="AF79" s="874"/>
      <c r="AG79" s="874"/>
      <c r="AH79" s="874"/>
      <c r="AI79" s="874"/>
      <c r="AJ79" s="874"/>
      <c r="AK79" s="874"/>
      <c r="AL79" s="874"/>
      <c r="AM79" s="874"/>
      <c r="AN79" s="874"/>
      <c r="AO79" s="874"/>
      <c r="AP79" s="874"/>
      <c r="AQ79" s="874"/>
      <c r="AR79" s="874"/>
      <c r="AS79" s="874"/>
      <c r="AT79" s="874"/>
      <c r="AU79" s="874"/>
      <c r="AV79" s="874"/>
      <c r="AW79" s="874"/>
      <c r="AX79" s="874"/>
      <c r="AY79" s="874"/>
      <c r="AZ79" s="874"/>
      <c r="BA79" s="874"/>
      <c r="BB79" s="874"/>
      <c r="BC79" s="874"/>
      <c r="BD79" s="874"/>
      <c r="BE79" s="874"/>
      <c r="BF79" s="874"/>
      <c r="BG79" s="874"/>
      <c r="BH79" s="874"/>
      <c r="BI79" s="874"/>
      <c r="BJ79" s="874"/>
      <c r="BK79" s="874"/>
      <c r="BL79" s="874"/>
      <c r="BM79" s="874"/>
      <c r="BN79" s="874"/>
      <c r="BO79" s="874"/>
      <c r="BP79" s="874"/>
      <c r="BQ79" s="874"/>
      <c r="BR79" s="874"/>
      <c r="BS79" s="874"/>
    </row>
    <row r="80" spans="1:71">
      <c r="L80" s="874"/>
      <c r="M80" s="874"/>
      <c r="N80" s="874"/>
      <c r="O80" s="874"/>
      <c r="P80" s="874"/>
      <c r="Q80" s="874"/>
      <c r="R80" s="874"/>
      <c r="S80" s="874"/>
      <c r="T80" s="874"/>
      <c r="U80" s="874"/>
      <c r="V80" s="874"/>
      <c r="W80" s="874"/>
      <c r="X80" s="874"/>
      <c r="Y80" s="874"/>
      <c r="Z80" s="874"/>
      <c r="AA80" s="874"/>
      <c r="AB80" s="874"/>
      <c r="AC80" s="874"/>
      <c r="AD80" s="874"/>
      <c r="AE80" s="874"/>
      <c r="AF80" s="874"/>
      <c r="AG80" s="874"/>
      <c r="AH80" s="874"/>
      <c r="AI80" s="874"/>
      <c r="AJ80" s="874"/>
      <c r="AK80" s="874"/>
      <c r="AL80" s="874"/>
      <c r="AM80" s="874"/>
      <c r="AN80" s="874"/>
      <c r="AO80" s="874"/>
      <c r="AP80" s="874"/>
      <c r="AQ80" s="874"/>
      <c r="AR80" s="874"/>
      <c r="AS80" s="874"/>
      <c r="AT80" s="874"/>
      <c r="AU80" s="874"/>
      <c r="AV80" s="874"/>
      <c r="AW80" s="874"/>
      <c r="AX80" s="874"/>
      <c r="AY80" s="874"/>
      <c r="AZ80" s="874"/>
      <c r="BA80" s="874"/>
      <c r="BB80" s="874"/>
      <c r="BC80" s="874"/>
      <c r="BD80" s="874"/>
      <c r="BE80" s="874"/>
      <c r="BF80" s="874"/>
      <c r="BG80" s="874"/>
      <c r="BH80" s="874"/>
      <c r="BI80" s="874"/>
      <c r="BJ80" s="874"/>
      <c r="BK80" s="874"/>
      <c r="BL80" s="874"/>
      <c r="BM80" s="874"/>
      <c r="BN80" s="874"/>
      <c r="BO80" s="874"/>
      <c r="BP80" s="874"/>
      <c r="BQ80" s="874"/>
      <c r="BR80" s="874"/>
      <c r="BS80" s="874"/>
    </row>
    <row r="81" spans="12:71">
      <c r="L81" s="874"/>
      <c r="M81" s="874"/>
      <c r="N81" s="874"/>
      <c r="O81" s="874"/>
      <c r="P81" s="874"/>
      <c r="Q81" s="874"/>
      <c r="R81" s="874"/>
      <c r="S81" s="874"/>
      <c r="T81" s="874"/>
      <c r="U81" s="874"/>
      <c r="V81" s="874"/>
      <c r="W81" s="874"/>
      <c r="X81" s="874"/>
      <c r="Y81" s="874"/>
      <c r="Z81" s="874"/>
      <c r="AA81" s="874"/>
      <c r="AB81" s="874"/>
      <c r="AC81" s="874"/>
      <c r="AD81" s="874"/>
      <c r="AE81" s="874"/>
      <c r="AF81" s="874"/>
      <c r="AG81" s="874"/>
      <c r="AH81" s="874"/>
      <c r="AI81" s="874"/>
      <c r="AJ81" s="874"/>
      <c r="AK81" s="874"/>
      <c r="AL81" s="874"/>
      <c r="AM81" s="874"/>
      <c r="AN81" s="874"/>
      <c r="AO81" s="874"/>
      <c r="AP81" s="874"/>
      <c r="AQ81" s="874"/>
      <c r="AR81" s="874"/>
      <c r="AS81" s="874"/>
      <c r="AT81" s="874"/>
      <c r="AU81" s="874"/>
      <c r="AV81" s="874"/>
      <c r="AW81" s="874"/>
      <c r="AX81" s="874"/>
      <c r="AY81" s="874"/>
      <c r="AZ81" s="874"/>
      <c r="BA81" s="874"/>
      <c r="BB81" s="874"/>
      <c r="BC81" s="874"/>
      <c r="BD81" s="874"/>
      <c r="BE81" s="874"/>
      <c r="BF81" s="874"/>
      <c r="BG81" s="874"/>
      <c r="BH81" s="874"/>
      <c r="BI81" s="874"/>
      <c r="BJ81" s="874"/>
      <c r="BK81" s="874"/>
      <c r="BL81" s="874"/>
      <c r="BM81" s="874"/>
      <c r="BN81" s="874"/>
      <c r="BO81" s="874"/>
      <c r="BP81" s="874"/>
      <c r="BQ81" s="874"/>
      <c r="BR81" s="874"/>
      <c r="BS81" s="874"/>
    </row>
    <row r="82" spans="12:71">
      <c r="L82" s="874"/>
      <c r="M82" s="874"/>
      <c r="N82" s="874"/>
      <c r="O82" s="874"/>
      <c r="P82" s="874"/>
      <c r="Q82" s="874"/>
      <c r="R82" s="874"/>
      <c r="S82" s="874"/>
      <c r="T82" s="874"/>
      <c r="U82" s="874"/>
      <c r="V82" s="874"/>
      <c r="W82" s="874"/>
      <c r="X82" s="874"/>
      <c r="Y82" s="874"/>
      <c r="Z82" s="874"/>
      <c r="AA82" s="874"/>
      <c r="AB82" s="874"/>
      <c r="AC82" s="874"/>
      <c r="AD82" s="874"/>
      <c r="AE82" s="874"/>
      <c r="AF82" s="874"/>
      <c r="AG82" s="874"/>
      <c r="AH82" s="874"/>
      <c r="AI82" s="874"/>
      <c r="AJ82" s="874"/>
      <c r="AK82" s="874"/>
      <c r="AL82" s="874"/>
      <c r="AM82" s="874"/>
      <c r="AN82" s="874"/>
      <c r="AO82" s="874"/>
      <c r="AP82" s="874"/>
      <c r="AQ82" s="874"/>
      <c r="AR82" s="874"/>
      <c r="AS82" s="874"/>
      <c r="AT82" s="874"/>
      <c r="AU82" s="874"/>
      <c r="AV82" s="874"/>
      <c r="AW82" s="874"/>
      <c r="AX82" s="874"/>
      <c r="AY82" s="874"/>
      <c r="AZ82" s="874"/>
      <c r="BA82" s="874"/>
      <c r="BB82" s="874"/>
      <c r="BC82" s="874"/>
      <c r="BD82" s="874"/>
      <c r="BE82" s="874"/>
      <c r="BF82" s="874"/>
      <c r="BG82" s="874"/>
      <c r="BH82" s="874"/>
      <c r="BI82" s="874"/>
      <c r="BJ82" s="874"/>
      <c r="BK82" s="874"/>
      <c r="BL82" s="874"/>
      <c r="BM82" s="874"/>
      <c r="BN82" s="874"/>
      <c r="BO82" s="874"/>
      <c r="BP82" s="874"/>
      <c r="BQ82" s="874"/>
      <c r="BR82" s="874"/>
      <c r="BS82" s="874"/>
    </row>
    <row r="83" spans="12:71">
      <c r="L83" s="874"/>
      <c r="M83" s="874"/>
      <c r="N83" s="874"/>
      <c r="O83" s="874"/>
      <c r="P83" s="874"/>
      <c r="Q83" s="874"/>
      <c r="R83" s="874"/>
      <c r="S83" s="874"/>
      <c r="T83" s="874"/>
      <c r="U83" s="874"/>
      <c r="V83" s="874"/>
      <c r="W83" s="874"/>
      <c r="X83" s="874"/>
      <c r="Y83" s="874"/>
      <c r="Z83" s="874"/>
      <c r="AA83" s="874"/>
      <c r="AB83" s="874"/>
      <c r="AC83" s="874"/>
      <c r="AD83" s="874"/>
      <c r="AE83" s="874"/>
      <c r="AF83" s="874"/>
      <c r="AG83" s="874"/>
      <c r="AH83" s="874"/>
      <c r="AI83" s="874"/>
      <c r="AJ83" s="874"/>
      <c r="AK83" s="874"/>
      <c r="AL83" s="874"/>
      <c r="AM83" s="874"/>
      <c r="AN83" s="874"/>
      <c r="AO83" s="874"/>
      <c r="AP83" s="874"/>
      <c r="AQ83" s="874"/>
      <c r="AR83" s="874"/>
      <c r="AS83" s="874"/>
      <c r="AT83" s="874"/>
      <c r="AU83" s="874"/>
      <c r="AV83" s="874"/>
      <c r="AW83" s="874"/>
      <c r="AX83" s="874"/>
      <c r="AY83" s="874"/>
      <c r="AZ83" s="874"/>
      <c r="BA83" s="874"/>
      <c r="BB83" s="874"/>
      <c r="BC83" s="874"/>
      <c r="BD83" s="874"/>
      <c r="BE83" s="874"/>
      <c r="BF83" s="874"/>
      <c r="BG83" s="874"/>
      <c r="BH83" s="874"/>
      <c r="BI83" s="874"/>
      <c r="BJ83" s="874"/>
      <c r="BK83" s="874"/>
      <c r="BL83" s="874"/>
      <c r="BM83" s="874"/>
      <c r="BN83" s="874"/>
      <c r="BO83" s="874"/>
      <c r="BP83" s="874"/>
      <c r="BQ83" s="874"/>
      <c r="BR83" s="874"/>
      <c r="BS83" s="874"/>
    </row>
    <row r="84" spans="12:71">
      <c r="L84" s="874"/>
      <c r="M84" s="874"/>
      <c r="N84" s="874"/>
      <c r="O84" s="874"/>
      <c r="P84" s="874"/>
      <c r="Q84" s="874"/>
      <c r="R84" s="874"/>
      <c r="S84" s="874"/>
      <c r="T84" s="874"/>
      <c r="U84" s="874"/>
      <c r="V84" s="874"/>
      <c r="W84" s="874"/>
      <c r="X84" s="874"/>
      <c r="Y84" s="874"/>
      <c r="Z84" s="874"/>
      <c r="AA84" s="874"/>
      <c r="AB84" s="874"/>
      <c r="AC84" s="874"/>
      <c r="AD84" s="874"/>
      <c r="AE84" s="874"/>
      <c r="AF84" s="874"/>
      <c r="AG84" s="874"/>
      <c r="AH84" s="874"/>
      <c r="AI84" s="874"/>
      <c r="AJ84" s="874"/>
      <c r="AK84" s="874"/>
      <c r="AL84" s="874"/>
      <c r="AM84" s="874"/>
      <c r="AN84" s="874"/>
      <c r="AO84" s="874"/>
      <c r="AP84" s="874"/>
      <c r="AQ84" s="874"/>
      <c r="AR84" s="874"/>
      <c r="AS84" s="874"/>
      <c r="AT84" s="874"/>
      <c r="AU84" s="874"/>
      <c r="AV84" s="874"/>
      <c r="AW84" s="874"/>
      <c r="AX84" s="874"/>
      <c r="AY84" s="874"/>
      <c r="AZ84" s="874"/>
      <c r="BA84" s="874"/>
      <c r="BB84" s="874"/>
      <c r="BC84" s="874"/>
      <c r="BD84" s="874"/>
      <c r="BE84" s="874"/>
      <c r="BF84" s="874"/>
      <c r="BG84" s="874"/>
      <c r="BH84" s="874"/>
      <c r="BI84" s="874"/>
      <c r="BJ84" s="874"/>
      <c r="BK84" s="874"/>
      <c r="BL84" s="874"/>
      <c r="BM84" s="874"/>
      <c r="BN84" s="874"/>
      <c r="BO84" s="874"/>
      <c r="BP84" s="874"/>
      <c r="BQ84" s="874"/>
      <c r="BR84" s="874"/>
      <c r="BS84" s="874"/>
    </row>
    <row r="85" spans="12:71">
      <c r="L85" s="874"/>
      <c r="M85" s="874"/>
      <c r="N85" s="874"/>
      <c r="O85" s="874"/>
      <c r="P85" s="874"/>
      <c r="Q85" s="874"/>
      <c r="R85" s="874"/>
      <c r="S85" s="874"/>
      <c r="T85" s="874"/>
      <c r="U85" s="874"/>
      <c r="V85" s="874"/>
      <c r="W85" s="874"/>
      <c r="X85" s="874"/>
      <c r="Y85" s="874"/>
      <c r="Z85" s="874"/>
      <c r="AA85" s="874"/>
      <c r="AB85" s="874"/>
      <c r="AC85" s="874"/>
      <c r="AD85" s="874"/>
      <c r="AE85" s="874"/>
      <c r="AF85" s="874"/>
      <c r="AG85" s="874"/>
      <c r="AH85" s="874"/>
      <c r="AI85" s="874"/>
      <c r="AJ85" s="874"/>
      <c r="AK85" s="874"/>
      <c r="AL85" s="874"/>
      <c r="AM85" s="874"/>
      <c r="AN85" s="874"/>
      <c r="AO85" s="874"/>
      <c r="AP85" s="874"/>
      <c r="AQ85" s="874"/>
      <c r="AR85" s="874"/>
      <c r="AS85" s="874"/>
      <c r="AT85" s="874"/>
      <c r="AU85" s="874"/>
      <c r="AV85" s="874"/>
      <c r="AW85" s="874"/>
      <c r="AX85" s="874"/>
      <c r="AY85" s="874"/>
      <c r="AZ85" s="874"/>
      <c r="BA85" s="874"/>
      <c r="BB85" s="874"/>
      <c r="BC85" s="874"/>
      <c r="BD85" s="874"/>
      <c r="BE85" s="874"/>
      <c r="BF85" s="874"/>
      <c r="BG85" s="874"/>
      <c r="BH85" s="874"/>
      <c r="BI85" s="874"/>
      <c r="BJ85" s="874"/>
      <c r="BK85" s="874"/>
      <c r="BL85" s="874"/>
      <c r="BM85" s="874"/>
      <c r="BN85" s="874"/>
      <c r="BO85" s="874"/>
      <c r="BP85" s="874"/>
      <c r="BQ85" s="874"/>
      <c r="BR85" s="874"/>
      <c r="BS85" s="874"/>
    </row>
    <row r="86" spans="12:71">
      <c r="L86" s="874"/>
      <c r="M86" s="874"/>
      <c r="N86" s="874"/>
      <c r="O86" s="874"/>
      <c r="P86" s="874"/>
      <c r="Q86" s="874"/>
      <c r="R86" s="874"/>
      <c r="S86" s="874"/>
      <c r="T86" s="874"/>
      <c r="U86" s="874"/>
      <c r="V86" s="874"/>
      <c r="W86" s="874"/>
      <c r="X86" s="874"/>
      <c r="Y86" s="874"/>
      <c r="Z86" s="874"/>
      <c r="AA86" s="874"/>
      <c r="AB86" s="874"/>
      <c r="AC86" s="874"/>
      <c r="AD86" s="874"/>
      <c r="AE86" s="874"/>
      <c r="AF86" s="874"/>
      <c r="AG86" s="874"/>
      <c r="AH86" s="874"/>
      <c r="AI86" s="874"/>
      <c r="AJ86" s="874"/>
      <c r="AK86" s="874"/>
      <c r="AL86" s="874"/>
      <c r="AM86" s="874"/>
      <c r="AN86" s="874"/>
      <c r="AO86" s="874"/>
      <c r="AP86" s="874"/>
      <c r="AQ86" s="874"/>
      <c r="AR86" s="874"/>
      <c r="AS86" s="874"/>
      <c r="AT86" s="874"/>
      <c r="AU86" s="874"/>
      <c r="AV86" s="874"/>
      <c r="AW86" s="874"/>
      <c r="AX86" s="874"/>
      <c r="AY86" s="874"/>
      <c r="AZ86" s="874"/>
      <c r="BA86" s="874"/>
      <c r="BB86" s="874"/>
      <c r="BC86" s="874"/>
      <c r="BD86" s="874"/>
      <c r="BE86" s="874"/>
      <c r="BF86" s="874"/>
      <c r="BG86" s="874"/>
      <c r="BH86" s="874"/>
      <c r="BI86" s="874"/>
      <c r="BJ86" s="874"/>
      <c r="BK86" s="874"/>
      <c r="BL86" s="874"/>
      <c r="BM86" s="874"/>
      <c r="BN86" s="874"/>
      <c r="BO86" s="874"/>
      <c r="BP86" s="874"/>
      <c r="BQ86" s="874"/>
      <c r="BR86" s="874"/>
      <c r="BS86" s="874"/>
    </row>
    <row r="87" spans="12:71">
      <c r="L87" s="874"/>
      <c r="M87" s="874"/>
      <c r="N87" s="874"/>
      <c r="O87" s="874"/>
      <c r="P87" s="874"/>
      <c r="Q87" s="874"/>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4"/>
      <c r="BA87" s="874"/>
      <c r="BB87" s="874"/>
      <c r="BC87" s="874"/>
      <c r="BD87" s="874"/>
      <c r="BE87" s="874"/>
      <c r="BF87" s="874"/>
      <c r="BG87" s="874"/>
      <c r="BH87" s="874"/>
      <c r="BI87" s="874"/>
      <c r="BJ87" s="874"/>
      <c r="BK87" s="874"/>
      <c r="BL87" s="874"/>
      <c r="BM87" s="874"/>
      <c r="BN87" s="874"/>
      <c r="BO87" s="874"/>
      <c r="BP87" s="874"/>
      <c r="BQ87" s="874"/>
      <c r="BR87" s="874"/>
      <c r="BS87" s="874"/>
    </row>
    <row r="88" spans="12:71">
      <c r="L88" s="874"/>
      <c r="M88" s="874"/>
      <c r="N88" s="874"/>
      <c r="O88" s="874"/>
      <c r="P88" s="874"/>
      <c r="Q88" s="874"/>
      <c r="R88" s="874"/>
      <c r="S88" s="874"/>
      <c r="T88" s="874"/>
      <c r="U88" s="874"/>
      <c r="V88" s="874"/>
      <c r="W88" s="874"/>
      <c r="X88" s="874"/>
      <c r="Y88" s="874"/>
      <c r="Z88" s="874"/>
      <c r="AA88" s="874"/>
      <c r="AB88" s="874"/>
      <c r="AC88" s="874"/>
      <c r="AD88" s="874"/>
      <c r="AE88" s="874"/>
      <c r="AF88" s="874"/>
      <c r="AG88" s="874"/>
      <c r="AH88" s="874"/>
      <c r="AI88" s="874"/>
      <c r="AJ88" s="874"/>
      <c r="AK88" s="874"/>
      <c r="AL88" s="874"/>
      <c r="AM88" s="874"/>
      <c r="AN88" s="874"/>
      <c r="AO88" s="874"/>
      <c r="AP88" s="874"/>
      <c r="AQ88" s="874"/>
      <c r="AR88" s="874"/>
      <c r="AS88" s="874"/>
      <c r="AT88" s="874"/>
      <c r="AU88" s="874"/>
      <c r="AV88" s="874"/>
      <c r="AW88" s="874"/>
      <c r="AX88" s="874"/>
      <c r="AY88" s="874"/>
      <c r="AZ88" s="874"/>
      <c r="BA88" s="874"/>
      <c r="BB88" s="874"/>
      <c r="BC88" s="874"/>
      <c r="BD88" s="874"/>
      <c r="BE88" s="874"/>
      <c r="BF88" s="874"/>
      <c r="BG88" s="874"/>
      <c r="BH88" s="874"/>
      <c r="BI88" s="874"/>
      <c r="BJ88" s="874"/>
      <c r="BK88" s="874"/>
      <c r="BL88" s="874"/>
      <c r="BM88" s="874"/>
      <c r="BN88" s="874"/>
      <c r="BO88" s="874"/>
      <c r="BP88" s="874"/>
      <c r="BQ88" s="874"/>
      <c r="BR88" s="874"/>
      <c r="BS88" s="874"/>
    </row>
    <row r="89" spans="12:71">
      <c r="L89" s="874"/>
      <c r="M89" s="874"/>
      <c r="N89" s="874"/>
      <c r="O89" s="874"/>
      <c r="P89" s="874"/>
      <c r="Q89" s="874"/>
      <c r="R89" s="874"/>
      <c r="S89" s="874"/>
      <c r="T89" s="874"/>
      <c r="U89" s="874"/>
      <c r="V89" s="874"/>
      <c r="W89" s="874"/>
      <c r="X89" s="874"/>
      <c r="Y89" s="874"/>
      <c r="Z89" s="874"/>
      <c r="AA89" s="874"/>
      <c r="AB89" s="874"/>
      <c r="AC89" s="874"/>
      <c r="AD89" s="874"/>
      <c r="AE89" s="874"/>
      <c r="AF89" s="874"/>
      <c r="AG89" s="874"/>
      <c r="AH89" s="874"/>
      <c r="AI89" s="874"/>
      <c r="AJ89" s="874"/>
      <c r="AK89" s="874"/>
      <c r="AL89" s="874"/>
      <c r="AM89" s="874"/>
      <c r="AN89" s="874"/>
      <c r="AO89" s="874"/>
      <c r="AP89" s="874"/>
      <c r="AQ89" s="874"/>
      <c r="AR89" s="874"/>
      <c r="AS89" s="874"/>
      <c r="AT89" s="874"/>
      <c r="AU89" s="874"/>
      <c r="AV89" s="874"/>
      <c r="AW89" s="874"/>
      <c r="AX89" s="874"/>
      <c r="AY89" s="874"/>
      <c r="AZ89" s="874"/>
      <c r="BA89" s="874"/>
      <c r="BB89" s="874"/>
      <c r="BC89" s="874"/>
      <c r="BD89" s="874"/>
      <c r="BE89" s="874"/>
      <c r="BF89" s="874"/>
      <c r="BG89" s="874"/>
      <c r="BH89" s="874"/>
      <c r="BI89" s="874"/>
      <c r="BJ89" s="874"/>
      <c r="BK89" s="874"/>
      <c r="BL89" s="874"/>
      <c r="BM89" s="874"/>
      <c r="BN89" s="874"/>
      <c r="BO89" s="874"/>
      <c r="BP89" s="874"/>
      <c r="BQ89" s="874"/>
      <c r="BR89" s="874"/>
      <c r="BS89" s="874"/>
    </row>
    <row r="90" spans="12:71">
      <c r="L90" s="874"/>
      <c r="M90" s="874"/>
      <c r="N90" s="874"/>
      <c r="O90" s="874"/>
      <c r="P90" s="874"/>
      <c r="Q90" s="874"/>
      <c r="R90" s="874"/>
      <c r="S90" s="874"/>
      <c r="T90" s="874"/>
      <c r="U90" s="874"/>
      <c r="V90" s="874"/>
      <c r="W90" s="874"/>
      <c r="X90" s="874"/>
      <c r="Y90" s="874"/>
      <c r="Z90" s="874"/>
      <c r="AA90" s="874"/>
      <c r="AB90" s="874"/>
      <c r="AC90" s="874"/>
      <c r="AD90" s="874"/>
      <c r="AE90" s="874"/>
      <c r="AF90" s="874"/>
      <c r="AG90" s="874"/>
      <c r="AH90" s="874"/>
      <c r="AI90" s="874"/>
      <c r="AJ90" s="874"/>
      <c r="AK90" s="874"/>
      <c r="AL90" s="874"/>
      <c r="AM90" s="874"/>
      <c r="AN90" s="874"/>
      <c r="AO90" s="874"/>
      <c r="AP90" s="874"/>
      <c r="AQ90" s="874"/>
      <c r="AR90" s="874"/>
      <c r="AS90" s="874"/>
      <c r="AT90" s="874"/>
      <c r="AU90" s="874"/>
      <c r="AV90" s="874"/>
      <c r="AW90" s="874"/>
      <c r="AX90" s="874"/>
      <c r="AY90" s="874"/>
      <c r="AZ90" s="874"/>
      <c r="BA90" s="874"/>
      <c r="BB90" s="874"/>
      <c r="BC90" s="874"/>
      <c r="BD90" s="874"/>
      <c r="BE90" s="874"/>
      <c r="BF90" s="874"/>
      <c r="BG90" s="874"/>
      <c r="BH90" s="874"/>
      <c r="BI90" s="874"/>
      <c r="BJ90" s="874"/>
      <c r="BK90" s="874"/>
      <c r="BL90" s="874"/>
      <c r="BM90" s="874"/>
      <c r="BN90" s="874"/>
      <c r="BO90" s="874"/>
      <c r="BP90" s="874"/>
      <c r="BQ90" s="874"/>
      <c r="BR90" s="874"/>
      <c r="BS90" s="874"/>
    </row>
    <row r="91" spans="12:71">
      <c r="L91" s="874"/>
      <c r="M91" s="874"/>
      <c r="N91" s="874"/>
      <c r="O91" s="874"/>
      <c r="P91" s="874"/>
      <c r="Q91" s="874"/>
      <c r="R91" s="874"/>
      <c r="S91" s="874"/>
      <c r="T91" s="874"/>
      <c r="U91" s="874"/>
      <c r="V91" s="874"/>
      <c r="W91" s="874"/>
      <c r="X91" s="874"/>
      <c r="Y91" s="874"/>
      <c r="Z91" s="874"/>
      <c r="AA91" s="874"/>
      <c r="AB91" s="874"/>
      <c r="AC91" s="874"/>
      <c r="AD91" s="874"/>
      <c r="AE91" s="874"/>
      <c r="AF91" s="874"/>
      <c r="AG91" s="874"/>
      <c r="AH91" s="874"/>
      <c r="AI91" s="874"/>
      <c r="AJ91" s="874"/>
      <c r="AK91" s="874"/>
      <c r="AL91" s="874"/>
      <c r="AM91" s="874"/>
      <c r="AN91" s="874"/>
      <c r="AO91" s="874"/>
      <c r="AP91" s="874"/>
      <c r="AQ91" s="874"/>
      <c r="AR91" s="874"/>
      <c r="AS91" s="874"/>
      <c r="AT91" s="874"/>
      <c r="AU91" s="874"/>
      <c r="AV91" s="874"/>
      <c r="AW91" s="874"/>
      <c r="AX91" s="874"/>
      <c r="AY91" s="874"/>
      <c r="AZ91" s="874"/>
      <c r="BA91" s="874"/>
      <c r="BB91" s="874"/>
      <c r="BC91" s="874"/>
      <c r="BD91" s="874"/>
      <c r="BE91" s="874"/>
      <c r="BF91" s="874"/>
      <c r="BG91" s="874"/>
      <c r="BH91" s="874"/>
      <c r="BI91" s="874"/>
      <c r="BJ91" s="874"/>
      <c r="BK91" s="874"/>
      <c r="BL91" s="874"/>
      <c r="BM91" s="874"/>
      <c r="BN91" s="874"/>
      <c r="BO91" s="874"/>
      <c r="BP91" s="874"/>
      <c r="BQ91" s="874"/>
      <c r="BR91" s="874"/>
      <c r="BS91" s="874"/>
    </row>
    <row r="92" spans="12:71">
      <c r="L92" s="874"/>
      <c r="M92" s="874"/>
      <c r="N92" s="874"/>
      <c r="O92" s="874"/>
      <c r="P92" s="874"/>
      <c r="Q92" s="874"/>
      <c r="R92" s="874"/>
      <c r="S92" s="874"/>
      <c r="T92" s="874"/>
      <c r="U92" s="874"/>
      <c r="V92" s="874"/>
      <c r="W92" s="874"/>
      <c r="X92" s="874"/>
      <c r="Y92" s="874"/>
      <c r="Z92" s="874"/>
      <c r="AA92" s="874"/>
      <c r="AB92" s="874"/>
      <c r="AC92" s="874"/>
      <c r="AD92" s="874"/>
      <c r="AE92" s="874"/>
      <c r="AF92" s="874"/>
      <c r="AG92" s="874"/>
      <c r="AH92" s="874"/>
      <c r="AI92" s="874"/>
      <c r="AJ92" s="874"/>
      <c r="AK92" s="874"/>
      <c r="AL92" s="874"/>
      <c r="AM92" s="874"/>
      <c r="AN92" s="874"/>
      <c r="AO92" s="874"/>
      <c r="AP92" s="874"/>
      <c r="AQ92" s="874"/>
      <c r="AR92" s="874"/>
      <c r="AS92" s="874"/>
      <c r="AT92" s="874"/>
      <c r="AU92" s="874"/>
      <c r="AV92" s="874"/>
      <c r="AW92" s="874"/>
      <c r="AX92" s="874"/>
      <c r="AY92" s="874"/>
      <c r="AZ92" s="874"/>
      <c r="BA92" s="874"/>
      <c r="BB92" s="874"/>
      <c r="BC92" s="874"/>
      <c r="BD92" s="874"/>
      <c r="BE92" s="874"/>
      <c r="BF92" s="874"/>
      <c r="BG92" s="874"/>
      <c r="BH92" s="874"/>
      <c r="BI92" s="874"/>
      <c r="BJ92" s="874"/>
      <c r="BK92" s="874"/>
      <c r="BL92" s="874"/>
      <c r="BM92" s="874"/>
      <c r="BN92" s="874"/>
      <c r="BO92" s="874"/>
      <c r="BP92" s="874"/>
      <c r="BQ92" s="874"/>
      <c r="BR92" s="874"/>
      <c r="BS92" s="874"/>
    </row>
    <row r="93" spans="12:71">
      <c r="L93" s="874"/>
      <c r="M93" s="874"/>
      <c r="N93" s="874"/>
      <c r="O93" s="874"/>
      <c r="P93" s="874"/>
      <c r="Q93" s="874"/>
      <c r="R93" s="874"/>
      <c r="S93" s="874"/>
      <c r="T93" s="874"/>
      <c r="U93" s="874"/>
      <c r="V93" s="874"/>
      <c r="W93" s="874"/>
      <c r="X93" s="874"/>
      <c r="Y93" s="874"/>
      <c r="Z93" s="874"/>
      <c r="AA93" s="874"/>
      <c r="AB93" s="874"/>
      <c r="AC93" s="874"/>
      <c r="AD93" s="874"/>
      <c r="AE93" s="874"/>
      <c r="AF93" s="874"/>
      <c r="AG93" s="874"/>
      <c r="AH93" s="874"/>
      <c r="AI93" s="874"/>
      <c r="AJ93" s="874"/>
      <c r="AK93" s="874"/>
      <c r="AL93" s="874"/>
      <c r="AM93" s="874"/>
      <c r="AN93" s="874"/>
      <c r="AO93" s="874"/>
      <c r="AP93" s="874"/>
      <c r="AQ93" s="874"/>
      <c r="AR93" s="874"/>
      <c r="AS93" s="874"/>
      <c r="AT93" s="874"/>
      <c r="AU93" s="874"/>
      <c r="AV93" s="874"/>
      <c r="AW93" s="874"/>
      <c r="AX93" s="874"/>
      <c r="AY93" s="874"/>
      <c r="AZ93" s="874"/>
      <c r="BA93" s="874"/>
      <c r="BB93" s="874"/>
      <c r="BC93" s="874"/>
      <c r="BD93" s="874"/>
      <c r="BE93" s="874"/>
      <c r="BF93" s="874"/>
      <c r="BG93" s="874"/>
      <c r="BH93" s="874"/>
      <c r="BI93" s="874"/>
      <c r="BJ93" s="874"/>
      <c r="BK93" s="874"/>
      <c r="BL93" s="874"/>
      <c r="BM93" s="874"/>
      <c r="BN93" s="874"/>
      <c r="BO93" s="874"/>
      <c r="BP93" s="874"/>
      <c r="BQ93" s="874"/>
      <c r="BR93" s="874"/>
      <c r="BS93" s="874"/>
    </row>
    <row r="94" spans="12:71">
      <c r="L94" s="874"/>
      <c r="M94" s="874"/>
      <c r="N94" s="874"/>
      <c r="O94" s="874"/>
      <c r="P94" s="874"/>
      <c r="Q94" s="874"/>
      <c r="R94" s="874"/>
      <c r="S94" s="874"/>
      <c r="T94" s="874"/>
      <c r="U94" s="874"/>
      <c r="V94" s="874"/>
      <c r="W94" s="874"/>
      <c r="X94" s="874"/>
      <c r="Y94" s="874"/>
      <c r="Z94" s="874"/>
      <c r="AA94" s="874"/>
      <c r="AB94" s="874"/>
      <c r="AC94" s="874"/>
      <c r="AD94" s="874"/>
      <c r="AE94" s="874"/>
      <c r="AF94" s="874"/>
      <c r="AG94" s="874"/>
      <c r="AH94" s="874"/>
      <c r="AI94" s="874"/>
      <c r="AJ94" s="874"/>
      <c r="AK94" s="874"/>
      <c r="AL94" s="874"/>
      <c r="AM94" s="874"/>
      <c r="AN94" s="874"/>
      <c r="AO94" s="874"/>
      <c r="AP94" s="874"/>
      <c r="AQ94" s="874"/>
      <c r="AR94" s="874"/>
      <c r="AS94" s="874"/>
      <c r="AT94" s="874"/>
      <c r="AU94" s="874"/>
      <c r="AV94" s="874"/>
      <c r="AW94" s="874"/>
      <c r="AX94" s="874"/>
      <c r="AY94" s="874"/>
      <c r="AZ94" s="874"/>
      <c r="BA94" s="874"/>
      <c r="BB94" s="874"/>
      <c r="BC94" s="874"/>
      <c r="BD94" s="874"/>
      <c r="BE94" s="874"/>
      <c r="BF94" s="874"/>
      <c r="BG94" s="874"/>
      <c r="BH94" s="874"/>
      <c r="BI94" s="874"/>
      <c r="BJ94" s="874"/>
      <c r="BK94" s="874"/>
      <c r="BL94" s="874"/>
      <c r="BM94" s="874"/>
      <c r="BN94" s="874"/>
      <c r="BO94" s="874"/>
      <c r="BP94" s="874"/>
      <c r="BQ94" s="874"/>
      <c r="BR94" s="874"/>
      <c r="BS94" s="874"/>
    </row>
    <row r="95" spans="12:71">
      <c r="L95" s="874"/>
      <c r="M95" s="874"/>
      <c r="N95" s="874"/>
      <c r="O95" s="874"/>
      <c r="P95" s="874"/>
      <c r="Q95" s="874"/>
      <c r="R95" s="874"/>
      <c r="S95" s="874"/>
      <c r="T95" s="874"/>
      <c r="U95" s="874"/>
      <c r="V95" s="874"/>
      <c r="W95" s="874"/>
      <c r="X95" s="874"/>
      <c r="Y95" s="874"/>
      <c r="Z95" s="874"/>
      <c r="AA95" s="874"/>
      <c r="AB95" s="874"/>
      <c r="AC95" s="874"/>
      <c r="AD95" s="874"/>
      <c r="AE95" s="874"/>
      <c r="AF95" s="874"/>
      <c r="AG95" s="874"/>
      <c r="AH95" s="874"/>
      <c r="AI95" s="874"/>
      <c r="AJ95" s="874"/>
      <c r="AK95" s="874"/>
      <c r="AL95" s="874"/>
      <c r="AM95" s="874"/>
      <c r="AN95" s="874"/>
      <c r="AO95" s="874"/>
      <c r="AP95" s="874"/>
      <c r="AQ95" s="874"/>
      <c r="AR95" s="874"/>
      <c r="AS95" s="874"/>
      <c r="AT95" s="874"/>
      <c r="AU95" s="874"/>
      <c r="AV95" s="874"/>
      <c r="AW95" s="874"/>
      <c r="AX95" s="874"/>
      <c r="AY95" s="874"/>
      <c r="AZ95" s="874"/>
      <c r="BA95" s="874"/>
      <c r="BB95" s="874"/>
      <c r="BC95" s="874"/>
      <c r="BD95" s="874"/>
      <c r="BE95" s="874"/>
      <c r="BF95" s="874"/>
      <c r="BG95" s="874"/>
      <c r="BH95" s="874"/>
      <c r="BI95" s="874"/>
      <c r="BJ95" s="874"/>
      <c r="BK95" s="874"/>
      <c r="BL95" s="874"/>
      <c r="BM95" s="874"/>
      <c r="BN95" s="874"/>
      <c r="BO95" s="874"/>
      <c r="BP95" s="874"/>
      <c r="BQ95" s="874"/>
      <c r="BR95" s="874"/>
      <c r="BS95" s="874"/>
    </row>
    <row r="96" spans="12:71">
      <c r="L96" s="874"/>
      <c r="M96" s="874"/>
      <c r="N96" s="874"/>
      <c r="O96" s="874"/>
      <c r="P96" s="874"/>
      <c r="Q96" s="874"/>
      <c r="R96" s="874"/>
      <c r="S96" s="874"/>
      <c r="T96" s="874"/>
      <c r="U96" s="874"/>
      <c r="V96" s="874"/>
      <c r="W96" s="874"/>
      <c r="X96" s="874"/>
      <c r="Y96" s="874"/>
      <c r="Z96" s="874"/>
      <c r="AA96" s="874"/>
      <c r="AB96" s="874"/>
      <c r="AC96" s="874"/>
      <c r="AD96" s="874"/>
      <c r="AE96" s="874"/>
      <c r="AF96" s="874"/>
      <c r="AG96" s="874"/>
      <c r="AH96" s="874"/>
      <c r="AI96" s="874"/>
      <c r="AJ96" s="874"/>
      <c r="AK96" s="874"/>
      <c r="AL96" s="874"/>
      <c r="AM96" s="874"/>
      <c r="AN96" s="874"/>
      <c r="AO96" s="874"/>
      <c r="AP96" s="874"/>
      <c r="AQ96" s="874"/>
      <c r="AR96" s="874"/>
      <c r="AS96" s="874"/>
      <c r="AT96" s="874"/>
      <c r="AU96" s="874"/>
      <c r="AV96" s="874"/>
      <c r="AW96" s="874"/>
      <c r="AX96" s="874"/>
      <c r="AY96" s="874"/>
      <c r="AZ96" s="874"/>
      <c r="BA96" s="874"/>
      <c r="BB96" s="874"/>
      <c r="BC96" s="874"/>
      <c r="BD96" s="874"/>
      <c r="BE96" s="874"/>
      <c r="BF96" s="874"/>
      <c r="BG96" s="874"/>
      <c r="BH96" s="874"/>
      <c r="BI96" s="874"/>
      <c r="BJ96" s="874"/>
      <c r="BK96" s="874"/>
      <c r="BL96" s="874"/>
      <c r="BM96" s="874"/>
      <c r="BN96" s="874"/>
      <c r="BO96" s="874"/>
      <c r="BP96" s="874"/>
      <c r="BQ96" s="874"/>
      <c r="BR96" s="874"/>
      <c r="BS96" s="874"/>
    </row>
    <row r="97" spans="12:71">
      <c r="L97" s="874"/>
      <c r="M97" s="874"/>
      <c r="N97" s="874"/>
      <c r="O97" s="874"/>
      <c r="P97" s="874"/>
      <c r="Q97" s="874"/>
      <c r="R97" s="874"/>
      <c r="S97" s="874"/>
      <c r="T97" s="874"/>
      <c r="U97" s="874"/>
      <c r="V97" s="874"/>
      <c r="W97" s="874"/>
      <c r="X97" s="874"/>
      <c r="Y97" s="874"/>
      <c r="Z97" s="874"/>
      <c r="AA97" s="874"/>
      <c r="AB97" s="874"/>
      <c r="AC97" s="874"/>
      <c r="AD97" s="874"/>
      <c r="AE97" s="874"/>
      <c r="AF97" s="874"/>
      <c r="AG97" s="874"/>
      <c r="AH97" s="874"/>
      <c r="AI97" s="874"/>
      <c r="AJ97" s="874"/>
      <c r="AK97" s="874"/>
      <c r="AL97" s="874"/>
      <c r="AM97" s="874"/>
      <c r="AN97" s="874"/>
      <c r="AO97" s="874"/>
      <c r="AP97" s="874"/>
      <c r="AQ97" s="874"/>
      <c r="AR97" s="874"/>
      <c r="AS97" s="874"/>
      <c r="AT97" s="874"/>
      <c r="AU97" s="874"/>
      <c r="AV97" s="874"/>
      <c r="AW97" s="874"/>
      <c r="AX97" s="874"/>
      <c r="AY97" s="874"/>
      <c r="AZ97" s="874"/>
      <c r="BA97" s="874"/>
      <c r="BB97" s="874"/>
      <c r="BC97" s="874"/>
      <c r="BD97" s="874"/>
      <c r="BE97" s="874"/>
      <c r="BF97" s="874"/>
      <c r="BG97" s="874"/>
      <c r="BH97" s="874"/>
      <c r="BI97" s="874"/>
      <c r="BJ97" s="874"/>
      <c r="BK97" s="874"/>
      <c r="BL97" s="874"/>
      <c r="BM97" s="874"/>
      <c r="BN97" s="874"/>
      <c r="BO97" s="874"/>
      <c r="BP97" s="874"/>
      <c r="BQ97" s="874"/>
      <c r="BR97" s="874"/>
      <c r="BS97" s="874"/>
    </row>
    <row r="98" spans="12:71">
      <c r="L98" s="874"/>
      <c r="M98" s="874"/>
      <c r="N98" s="874"/>
      <c r="O98" s="874"/>
      <c r="P98" s="874"/>
      <c r="Q98" s="874"/>
      <c r="R98" s="874"/>
      <c r="S98" s="874"/>
      <c r="T98" s="874"/>
      <c r="U98" s="874"/>
      <c r="V98" s="874"/>
      <c r="W98" s="874"/>
      <c r="X98" s="874"/>
      <c r="Y98" s="874"/>
      <c r="Z98" s="874"/>
      <c r="AA98" s="874"/>
      <c r="AB98" s="874"/>
      <c r="AC98" s="874"/>
      <c r="AD98" s="874"/>
      <c r="AE98" s="874"/>
      <c r="AF98" s="874"/>
      <c r="AG98" s="874"/>
      <c r="AH98" s="874"/>
      <c r="AI98" s="874"/>
      <c r="AJ98" s="874"/>
      <c r="AK98" s="874"/>
      <c r="AL98" s="874"/>
      <c r="AM98" s="874"/>
      <c r="AN98" s="874"/>
      <c r="AO98" s="874"/>
      <c r="AP98" s="874"/>
      <c r="AQ98" s="874"/>
      <c r="AR98" s="874"/>
      <c r="AS98" s="874"/>
      <c r="AT98" s="874"/>
      <c r="AU98" s="874"/>
      <c r="AV98" s="874"/>
      <c r="AW98" s="874"/>
      <c r="AX98" s="874"/>
      <c r="AY98" s="874"/>
      <c r="AZ98" s="874"/>
      <c r="BA98" s="874"/>
      <c r="BB98" s="874"/>
      <c r="BC98" s="874"/>
      <c r="BD98" s="874"/>
      <c r="BE98" s="874"/>
      <c r="BF98" s="874"/>
      <c r="BG98" s="874"/>
      <c r="BH98" s="874"/>
      <c r="BI98" s="874"/>
      <c r="BJ98" s="874"/>
      <c r="BK98" s="874"/>
      <c r="BL98" s="874"/>
      <c r="BM98" s="874"/>
      <c r="BN98" s="874"/>
      <c r="BO98" s="874"/>
      <c r="BP98" s="874"/>
      <c r="BQ98" s="874"/>
      <c r="BR98" s="874"/>
      <c r="BS98" s="874"/>
    </row>
    <row r="99" spans="12:71">
      <c r="L99" s="874"/>
      <c r="M99" s="874"/>
      <c r="N99" s="874"/>
      <c r="O99" s="874"/>
      <c r="P99" s="874"/>
      <c r="Q99" s="874"/>
      <c r="R99" s="874"/>
      <c r="S99" s="874"/>
      <c r="T99" s="874"/>
      <c r="U99" s="874"/>
      <c r="V99" s="874"/>
      <c r="W99" s="874"/>
      <c r="X99" s="874"/>
      <c r="Y99" s="874"/>
      <c r="Z99" s="874"/>
      <c r="AA99" s="874"/>
      <c r="AB99" s="874"/>
      <c r="AC99" s="874"/>
      <c r="AD99" s="874"/>
      <c r="AE99" s="874"/>
      <c r="AF99" s="874"/>
      <c r="AG99" s="874"/>
      <c r="AH99" s="874"/>
      <c r="AI99" s="874"/>
      <c r="AJ99" s="874"/>
      <c r="AK99" s="874"/>
      <c r="AL99" s="874"/>
      <c r="AM99" s="874"/>
      <c r="AN99" s="874"/>
      <c r="AO99" s="874"/>
      <c r="AP99" s="874"/>
      <c r="AQ99" s="874"/>
      <c r="AR99" s="874"/>
      <c r="AS99" s="874"/>
      <c r="AT99" s="874"/>
      <c r="AU99" s="874"/>
      <c r="AV99" s="874"/>
      <c r="AW99" s="874"/>
      <c r="AX99" s="874"/>
      <c r="AY99" s="874"/>
      <c r="AZ99" s="874"/>
      <c r="BA99" s="874"/>
      <c r="BB99" s="874"/>
      <c r="BC99" s="874"/>
      <c r="BD99" s="874"/>
      <c r="BE99" s="874"/>
      <c r="BF99" s="874"/>
      <c r="BG99" s="874"/>
      <c r="BH99" s="874"/>
      <c r="BI99" s="874"/>
      <c r="BJ99" s="874"/>
      <c r="BK99" s="874"/>
      <c r="BL99" s="874"/>
      <c r="BM99" s="874"/>
      <c r="BN99" s="874"/>
      <c r="BO99" s="874"/>
      <c r="BP99" s="874"/>
      <c r="BQ99" s="874"/>
      <c r="BR99" s="874"/>
      <c r="BS99" s="874"/>
    </row>
    <row r="100" spans="12:71">
      <c r="L100" s="874"/>
      <c r="M100" s="874"/>
      <c r="N100" s="874"/>
      <c r="O100" s="874"/>
      <c r="P100" s="874"/>
      <c r="Q100" s="874"/>
      <c r="R100" s="874"/>
      <c r="S100" s="874"/>
      <c r="T100" s="874"/>
      <c r="U100" s="874"/>
      <c r="V100" s="874"/>
      <c r="W100" s="874"/>
      <c r="X100" s="874"/>
      <c r="Y100" s="874"/>
      <c r="Z100" s="874"/>
      <c r="AA100" s="874"/>
      <c r="AB100" s="874"/>
      <c r="AC100" s="874"/>
      <c r="AD100" s="874"/>
      <c r="AE100" s="874"/>
      <c r="AF100" s="874"/>
      <c r="AG100" s="874"/>
      <c r="AH100" s="874"/>
      <c r="AI100" s="874"/>
      <c r="AJ100" s="874"/>
      <c r="AK100" s="874"/>
      <c r="AL100" s="874"/>
      <c r="AM100" s="874"/>
      <c r="AN100" s="874"/>
      <c r="AO100" s="874"/>
      <c r="AP100" s="874"/>
      <c r="AQ100" s="874"/>
      <c r="AR100" s="874"/>
      <c r="AS100" s="874"/>
      <c r="AT100" s="874"/>
      <c r="AU100" s="874"/>
      <c r="AV100" s="874"/>
      <c r="AW100" s="874"/>
      <c r="AX100" s="874"/>
      <c r="AY100" s="874"/>
      <c r="AZ100" s="874"/>
      <c r="BA100" s="874"/>
      <c r="BB100" s="874"/>
      <c r="BC100" s="874"/>
      <c r="BD100" s="874"/>
      <c r="BE100" s="874"/>
      <c r="BF100" s="874"/>
      <c r="BG100" s="874"/>
      <c r="BH100" s="874"/>
      <c r="BI100" s="874"/>
      <c r="BJ100" s="874"/>
      <c r="BK100" s="874"/>
      <c r="BL100" s="874"/>
      <c r="BM100" s="874"/>
      <c r="BN100" s="874"/>
      <c r="BO100" s="874"/>
      <c r="BP100" s="874"/>
      <c r="BQ100" s="874"/>
      <c r="BR100" s="874"/>
      <c r="BS100" s="874"/>
    </row>
    <row r="101" spans="12:71">
      <c r="L101" s="874"/>
      <c r="M101" s="874"/>
      <c r="N101" s="874"/>
      <c r="O101" s="874"/>
      <c r="P101" s="874"/>
      <c r="Q101" s="874"/>
      <c r="R101" s="874"/>
      <c r="S101" s="874"/>
      <c r="T101" s="874"/>
      <c r="U101" s="874"/>
      <c r="V101" s="874"/>
      <c r="W101" s="874"/>
      <c r="X101" s="874"/>
      <c r="Y101" s="874"/>
      <c r="Z101" s="874"/>
      <c r="AA101" s="874"/>
      <c r="AB101" s="874"/>
      <c r="AC101" s="874"/>
      <c r="AD101" s="874"/>
      <c r="AE101" s="874"/>
      <c r="AF101" s="874"/>
      <c r="AG101" s="874"/>
      <c r="AH101" s="874"/>
      <c r="AI101" s="874"/>
      <c r="AJ101" s="874"/>
      <c r="AK101" s="874"/>
      <c r="AL101" s="874"/>
      <c r="AM101" s="874"/>
      <c r="AN101" s="874"/>
      <c r="AO101" s="874"/>
      <c r="AP101" s="874"/>
      <c r="AQ101" s="874"/>
      <c r="AR101" s="874"/>
      <c r="AS101" s="874"/>
      <c r="AT101" s="874"/>
      <c r="AU101" s="874"/>
      <c r="AV101" s="874"/>
      <c r="AW101" s="874"/>
      <c r="AX101" s="874"/>
      <c r="AY101" s="874"/>
      <c r="AZ101" s="874"/>
      <c r="BA101" s="874"/>
      <c r="BB101" s="874"/>
      <c r="BC101" s="874"/>
      <c r="BD101" s="874"/>
      <c r="BE101" s="874"/>
      <c r="BF101" s="874"/>
      <c r="BG101" s="874"/>
      <c r="BH101" s="874"/>
      <c r="BI101" s="874"/>
      <c r="BJ101" s="874"/>
      <c r="BK101" s="874"/>
      <c r="BL101" s="874"/>
      <c r="BM101" s="874"/>
      <c r="BN101" s="874"/>
      <c r="BO101" s="874"/>
      <c r="BP101" s="874"/>
      <c r="BQ101" s="874"/>
      <c r="BR101" s="874"/>
      <c r="BS101" s="874"/>
    </row>
    <row r="102" spans="12:71">
      <c r="L102" s="874"/>
      <c r="M102" s="874"/>
      <c r="N102" s="874"/>
      <c r="O102" s="874"/>
      <c r="P102" s="874"/>
      <c r="Q102" s="874"/>
      <c r="R102" s="874"/>
      <c r="S102" s="874"/>
      <c r="T102" s="874"/>
      <c r="U102" s="874"/>
      <c r="V102" s="874"/>
      <c r="W102" s="874"/>
      <c r="X102" s="874"/>
      <c r="Y102" s="874"/>
      <c r="Z102" s="874"/>
      <c r="AA102" s="874"/>
      <c r="AB102" s="874"/>
      <c r="AC102" s="874"/>
      <c r="AD102" s="874"/>
      <c r="AE102" s="874"/>
      <c r="AF102" s="874"/>
      <c r="AG102" s="874"/>
      <c r="AH102" s="874"/>
      <c r="AI102" s="874"/>
      <c r="AJ102" s="874"/>
      <c r="AK102" s="874"/>
      <c r="AL102" s="874"/>
      <c r="AM102" s="874"/>
      <c r="AN102" s="874"/>
      <c r="AO102" s="874"/>
      <c r="AP102" s="874"/>
      <c r="AQ102" s="874"/>
      <c r="AR102" s="874"/>
      <c r="AS102" s="874"/>
      <c r="AT102" s="874"/>
      <c r="AU102" s="874"/>
      <c r="AV102" s="874"/>
      <c r="AW102" s="874"/>
      <c r="AX102" s="874"/>
      <c r="AY102" s="874"/>
      <c r="AZ102" s="874"/>
      <c r="BA102" s="874"/>
      <c r="BB102" s="874"/>
      <c r="BC102" s="874"/>
      <c r="BD102" s="874"/>
      <c r="BE102" s="874"/>
      <c r="BF102" s="874"/>
      <c r="BG102" s="874"/>
      <c r="BH102" s="874"/>
      <c r="BI102" s="874"/>
      <c r="BJ102" s="874"/>
      <c r="BK102" s="874"/>
      <c r="BL102" s="874"/>
      <c r="BM102" s="874"/>
      <c r="BN102" s="874"/>
      <c r="BO102" s="874"/>
      <c r="BP102" s="874"/>
      <c r="BQ102" s="874"/>
      <c r="BR102" s="874"/>
      <c r="BS102" s="874"/>
    </row>
    <row r="103" spans="12:71">
      <c r="L103" s="874"/>
      <c r="M103" s="874"/>
      <c r="N103" s="874"/>
      <c r="O103" s="874"/>
      <c r="P103" s="874"/>
      <c r="Q103" s="874"/>
      <c r="R103" s="874"/>
      <c r="S103" s="874"/>
      <c r="T103" s="874"/>
      <c r="U103" s="874"/>
      <c r="V103" s="874"/>
      <c r="W103" s="874"/>
      <c r="X103" s="874"/>
      <c r="Y103" s="874"/>
      <c r="Z103" s="874"/>
      <c r="AA103" s="874"/>
      <c r="AB103" s="874"/>
      <c r="AC103" s="874"/>
      <c r="AD103" s="874"/>
      <c r="AE103" s="874"/>
      <c r="AF103" s="874"/>
      <c r="AG103" s="874"/>
      <c r="AH103" s="874"/>
      <c r="AI103" s="874"/>
      <c r="AJ103" s="874"/>
      <c r="AK103" s="874"/>
      <c r="AL103" s="874"/>
      <c r="AM103" s="874"/>
      <c r="AN103" s="874"/>
      <c r="AO103" s="874"/>
      <c r="AP103" s="874"/>
      <c r="AQ103" s="874"/>
      <c r="AR103" s="874"/>
      <c r="AS103" s="874"/>
      <c r="AT103" s="874"/>
      <c r="AU103" s="874"/>
      <c r="AV103" s="874"/>
      <c r="AW103" s="874"/>
      <c r="AX103" s="874"/>
      <c r="AY103" s="874"/>
      <c r="AZ103" s="874"/>
      <c r="BA103" s="874"/>
      <c r="BB103" s="874"/>
      <c r="BC103" s="874"/>
      <c r="BD103" s="874"/>
      <c r="BE103" s="874"/>
      <c r="BF103" s="874"/>
      <c r="BG103" s="874"/>
      <c r="BH103" s="874"/>
      <c r="BI103" s="874"/>
      <c r="BJ103" s="874"/>
      <c r="BK103" s="874"/>
      <c r="BL103" s="874"/>
      <c r="BM103" s="874"/>
      <c r="BN103" s="874"/>
      <c r="BO103" s="874"/>
      <c r="BP103" s="874"/>
      <c r="BQ103" s="874"/>
      <c r="BR103" s="874"/>
      <c r="BS103" s="874"/>
    </row>
    <row r="104" spans="12:71">
      <c r="L104" s="874"/>
      <c r="M104" s="874"/>
      <c r="N104" s="874"/>
      <c r="O104" s="874"/>
      <c r="P104" s="874"/>
      <c r="Q104" s="874"/>
      <c r="R104" s="874"/>
      <c r="S104" s="874"/>
      <c r="T104" s="874"/>
      <c r="U104" s="874"/>
      <c r="V104" s="874"/>
      <c r="W104" s="874"/>
      <c r="X104" s="874"/>
      <c r="Y104" s="874"/>
      <c r="Z104" s="874"/>
      <c r="AA104" s="874"/>
      <c r="AB104" s="874"/>
      <c r="AC104" s="874"/>
      <c r="AD104" s="874"/>
      <c r="AE104" s="874"/>
      <c r="AF104" s="874"/>
      <c r="AG104" s="874"/>
      <c r="AH104" s="874"/>
      <c r="AI104" s="874"/>
      <c r="AJ104" s="874"/>
      <c r="AK104" s="874"/>
      <c r="AL104" s="874"/>
      <c r="AM104" s="874"/>
      <c r="AN104" s="874"/>
      <c r="AO104" s="874"/>
      <c r="AP104" s="874"/>
      <c r="AQ104" s="874"/>
      <c r="AR104" s="874"/>
      <c r="AS104" s="874"/>
      <c r="AT104" s="874"/>
      <c r="AU104" s="874"/>
      <c r="AV104" s="874"/>
      <c r="AW104" s="874"/>
      <c r="AX104" s="874"/>
      <c r="AY104" s="874"/>
      <c r="AZ104" s="874"/>
      <c r="BA104" s="874"/>
      <c r="BB104" s="874"/>
      <c r="BC104" s="874"/>
      <c r="BD104" s="874"/>
      <c r="BE104" s="874"/>
      <c r="BF104" s="874"/>
      <c r="BG104" s="874"/>
      <c r="BH104" s="874"/>
      <c r="BI104" s="874"/>
      <c r="BJ104" s="874"/>
      <c r="BK104" s="874"/>
      <c r="BL104" s="874"/>
      <c r="BM104" s="874"/>
      <c r="BN104" s="874"/>
      <c r="BO104" s="874"/>
      <c r="BP104" s="874"/>
      <c r="BQ104" s="874"/>
      <c r="BR104" s="874"/>
      <c r="BS104" s="874"/>
    </row>
    <row r="105" spans="12:71">
      <c r="L105" s="874"/>
      <c r="M105" s="874"/>
      <c r="N105" s="874"/>
      <c r="O105" s="874"/>
      <c r="P105" s="874"/>
      <c r="Q105" s="874"/>
      <c r="R105" s="874"/>
      <c r="S105" s="874"/>
      <c r="T105" s="874"/>
      <c r="U105" s="874"/>
      <c r="V105" s="874"/>
      <c r="W105" s="874"/>
      <c r="X105" s="874"/>
      <c r="Y105" s="874"/>
      <c r="Z105" s="874"/>
      <c r="AA105" s="874"/>
      <c r="AB105" s="874"/>
      <c r="AC105" s="874"/>
      <c r="AD105" s="874"/>
      <c r="AE105" s="874"/>
      <c r="AF105" s="874"/>
      <c r="AG105" s="874"/>
      <c r="AH105" s="874"/>
      <c r="AI105" s="874"/>
      <c r="AJ105" s="874"/>
      <c r="AK105" s="874"/>
      <c r="AL105" s="874"/>
      <c r="AM105" s="874"/>
      <c r="AN105" s="874"/>
      <c r="AO105" s="874"/>
      <c r="AP105" s="874"/>
      <c r="AQ105" s="874"/>
      <c r="AR105" s="874"/>
      <c r="AS105" s="874"/>
      <c r="AT105" s="874"/>
      <c r="AU105" s="874"/>
      <c r="AV105" s="874"/>
      <c r="AW105" s="874"/>
      <c r="AX105" s="874"/>
      <c r="AY105" s="874"/>
      <c r="AZ105" s="874"/>
      <c r="BA105" s="874"/>
      <c r="BB105" s="874"/>
      <c r="BC105" s="874"/>
      <c r="BD105" s="874"/>
      <c r="BE105" s="874"/>
      <c r="BF105" s="874"/>
      <c r="BG105" s="874"/>
      <c r="BH105" s="874"/>
      <c r="BI105" s="874"/>
      <c r="BJ105" s="874"/>
      <c r="BK105" s="874"/>
      <c r="BL105" s="874"/>
      <c r="BM105" s="874"/>
      <c r="BN105" s="874"/>
      <c r="BO105" s="874"/>
      <c r="BP105" s="874"/>
      <c r="BQ105" s="874"/>
      <c r="BR105" s="874"/>
      <c r="BS105" s="874"/>
    </row>
    <row r="106" spans="12:71">
      <c r="L106" s="874"/>
      <c r="M106" s="874"/>
      <c r="N106" s="874"/>
      <c r="O106" s="874"/>
      <c r="P106" s="874"/>
      <c r="Q106" s="874"/>
      <c r="R106" s="874"/>
      <c r="S106" s="874"/>
      <c r="T106" s="874"/>
      <c r="U106" s="874"/>
      <c r="V106" s="874"/>
      <c r="W106" s="874"/>
      <c r="X106" s="874"/>
      <c r="Y106" s="874"/>
      <c r="Z106" s="874"/>
      <c r="AA106" s="874"/>
      <c r="AB106" s="874"/>
      <c r="AC106" s="874"/>
      <c r="AD106" s="874"/>
      <c r="AE106" s="874"/>
      <c r="AF106" s="874"/>
      <c r="AG106" s="874"/>
      <c r="AH106" s="874"/>
      <c r="AI106" s="874"/>
      <c r="AJ106" s="874"/>
      <c r="AK106" s="874"/>
      <c r="AL106" s="874"/>
      <c r="AM106" s="874"/>
      <c r="AN106" s="874"/>
      <c r="AO106" s="874"/>
      <c r="AP106" s="874"/>
      <c r="AQ106" s="874"/>
      <c r="AR106" s="874"/>
      <c r="AS106" s="874"/>
      <c r="AT106" s="874"/>
      <c r="AU106" s="874"/>
      <c r="AV106" s="874"/>
      <c r="AW106" s="874"/>
      <c r="AX106" s="874"/>
      <c r="AY106" s="874"/>
      <c r="AZ106" s="874"/>
      <c r="BA106" s="874"/>
      <c r="BB106" s="874"/>
      <c r="BC106" s="874"/>
      <c r="BD106" s="874"/>
      <c r="BE106" s="874"/>
      <c r="BF106" s="874"/>
      <c r="BG106" s="874"/>
      <c r="BH106" s="874"/>
      <c r="BI106" s="874"/>
      <c r="BJ106" s="874"/>
      <c r="BK106" s="874"/>
      <c r="BL106" s="874"/>
      <c r="BM106" s="874"/>
      <c r="BN106" s="874"/>
      <c r="BO106" s="874"/>
      <c r="BP106" s="874"/>
      <c r="BQ106" s="874"/>
      <c r="BR106" s="874"/>
      <c r="BS106" s="874"/>
    </row>
    <row r="107" spans="12:71">
      <c r="L107" s="874"/>
      <c r="M107" s="874"/>
      <c r="N107" s="874"/>
      <c r="O107" s="874"/>
      <c r="P107" s="874"/>
      <c r="Q107" s="874"/>
      <c r="R107" s="874"/>
      <c r="S107" s="874"/>
      <c r="T107" s="874"/>
      <c r="U107" s="874"/>
      <c r="V107" s="874"/>
      <c r="W107" s="874"/>
      <c r="X107" s="874"/>
      <c r="Y107" s="874"/>
      <c r="Z107" s="874"/>
      <c r="AA107" s="874"/>
      <c r="AB107" s="874"/>
      <c r="AC107" s="874"/>
      <c r="AD107" s="874"/>
      <c r="AE107" s="874"/>
      <c r="AF107" s="874"/>
      <c r="AG107" s="874"/>
      <c r="AH107" s="874"/>
      <c r="AI107" s="874"/>
      <c r="AJ107" s="874"/>
      <c r="AK107" s="874"/>
      <c r="AL107" s="874"/>
      <c r="AM107" s="874"/>
      <c r="AN107" s="874"/>
      <c r="AO107" s="874"/>
      <c r="AP107" s="874"/>
      <c r="AQ107" s="874"/>
      <c r="AR107" s="874"/>
      <c r="AS107" s="874"/>
      <c r="AT107" s="874"/>
      <c r="AU107" s="874"/>
      <c r="AV107" s="874"/>
      <c r="AW107" s="874"/>
      <c r="AX107" s="874"/>
      <c r="AY107" s="874"/>
      <c r="AZ107" s="874"/>
      <c r="BA107" s="874"/>
      <c r="BB107" s="874"/>
      <c r="BC107" s="874"/>
      <c r="BD107" s="874"/>
      <c r="BE107" s="874"/>
      <c r="BF107" s="874"/>
      <c r="BG107" s="874"/>
      <c r="BH107" s="874"/>
      <c r="BI107" s="874"/>
      <c r="BJ107" s="874"/>
      <c r="BK107" s="874"/>
      <c r="BL107" s="874"/>
      <c r="BM107" s="874"/>
      <c r="BN107" s="874"/>
      <c r="BO107" s="874"/>
      <c r="BP107" s="874"/>
      <c r="BQ107" s="874"/>
      <c r="BR107" s="874"/>
      <c r="BS107" s="874"/>
    </row>
    <row r="108" spans="12:71">
      <c r="L108" s="874"/>
      <c r="M108" s="874"/>
      <c r="N108" s="874"/>
      <c r="O108" s="874"/>
      <c r="P108" s="874"/>
      <c r="Q108" s="874"/>
      <c r="R108" s="874"/>
      <c r="S108" s="874"/>
      <c r="T108" s="874"/>
      <c r="U108" s="874"/>
      <c r="V108" s="874"/>
      <c r="W108" s="874"/>
      <c r="X108" s="874"/>
      <c r="Y108" s="874"/>
      <c r="Z108" s="874"/>
      <c r="AA108" s="874"/>
      <c r="AB108" s="874"/>
      <c r="AC108" s="874"/>
      <c r="AD108" s="874"/>
      <c r="AE108" s="874"/>
      <c r="AF108" s="874"/>
      <c r="AG108" s="874"/>
      <c r="AH108" s="874"/>
      <c r="AI108" s="874"/>
      <c r="AJ108" s="874"/>
      <c r="AK108" s="874"/>
      <c r="AL108" s="874"/>
      <c r="AM108" s="874"/>
      <c r="AN108" s="874"/>
      <c r="AO108" s="874"/>
      <c r="AP108" s="874"/>
      <c r="AQ108" s="874"/>
      <c r="AR108" s="874"/>
      <c r="AS108" s="874"/>
      <c r="AT108" s="874"/>
      <c r="AU108" s="874"/>
      <c r="AV108" s="874"/>
      <c r="AW108" s="874"/>
      <c r="AX108" s="874"/>
      <c r="AY108" s="874"/>
      <c r="AZ108" s="874"/>
      <c r="BA108" s="874"/>
      <c r="BB108" s="874"/>
      <c r="BC108" s="874"/>
      <c r="BD108" s="874"/>
      <c r="BE108" s="874"/>
      <c r="BF108" s="874"/>
      <c r="BG108" s="874"/>
      <c r="BH108" s="874"/>
      <c r="BI108" s="874"/>
      <c r="BJ108" s="874"/>
      <c r="BK108" s="874"/>
      <c r="BL108" s="874"/>
      <c r="BM108" s="874"/>
      <c r="BN108" s="874"/>
      <c r="BO108" s="874"/>
      <c r="BP108" s="874"/>
      <c r="BQ108" s="874"/>
      <c r="BR108" s="874"/>
      <c r="BS108" s="874"/>
    </row>
    <row r="109" spans="12:71">
      <c r="L109" s="874"/>
      <c r="M109" s="874"/>
      <c r="N109" s="874"/>
      <c r="O109" s="874"/>
      <c r="P109" s="874"/>
      <c r="Q109" s="874"/>
      <c r="R109" s="874"/>
      <c r="S109" s="874"/>
      <c r="T109" s="874"/>
      <c r="U109" s="874"/>
      <c r="V109" s="874"/>
      <c r="W109" s="874"/>
      <c r="X109" s="874"/>
      <c r="Y109" s="874"/>
      <c r="Z109" s="874"/>
      <c r="AA109" s="874"/>
      <c r="AB109" s="874"/>
      <c r="AC109" s="874"/>
      <c r="AD109" s="874"/>
      <c r="AE109" s="874"/>
      <c r="AF109" s="874"/>
      <c r="AG109" s="874"/>
      <c r="AH109" s="874"/>
      <c r="AI109" s="874"/>
      <c r="AJ109" s="874"/>
      <c r="AK109" s="874"/>
      <c r="AL109" s="874"/>
      <c r="AM109" s="874"/>
      <c r="AN109" s="874"/>
      <c r="AO109" s="874"/>
      <c r="AP109" s="874"/>
      <c r="AQ109" s="874"/>
      <c r="AR109" s="874"/>
      <c r="AS109" s="874"/>
      <c r="AT109" s="874"/>
      <c r="AU109" s="874"/>
      <c r="AV109" s="874"/>
      <c r="AW109" s="874"/>
      <c r="AX109" s="874"/>
      <c r="AY109" s="874"/>
      <c r="AZ109" s="874"/>
      <c r="BA109" s="874"/>
      <c r="BB109" s="874"/>
      <c r="BC109" s="874"/>
      <c r="BD109" s="874"/>
      <c r="BE109" s="874"/>
      <c r="BF109" s="874"/>
      <c r="BG109" s="874"/>
      <c r="BH109" s="874"/>
      <c r="BI109" s="874"/>
      <c r="BJ109" s="874"/>
      <c r="BK109" s="874"/>
      <c r="BL109" s="874"/>
      <c r="BM109" s="874"/>
      <c r="BN109" s="874"/>
      <c r="BO109" s="874"/>
      <c r="BP109" s="874"/>
      <c r="BQ109" s="874"/>
      <c r="BR109" s="874"/>
      <c r="BS109" s="874"/>
    </row>
    <row r="110" spans="12:71">
      <c r="L110" s="874"/>
      <c r="M110" s="874"/>
      <c r="N110" s="874"/>
      <c r="O110" s="874"/>
      <c r="P110" s="874"/>
      <c r="Q110" s="874"/>
      <c r="R110" s="874"/>
      <c r="S110" s="874"/>
      <c r="T110" s="874"/>
      <c r="U110" s="874"/>
      <c r="V110" s="874"/>
      <c r="W110" s="874"/>
      <c r="X110" s="874"/>
      <c r="Y110" s="874"/>
      <c r="Z110" s="874"/>
      <c r="AA110" s="874"/>
      <c r="AB110" s="874"/>
      <c r="AC110" s="874"/>
      <c r="AD110" s="874"/>
      <c r="AE110" s="874"/>
      <c r="AF110" s="874"/>
      <c r="AG110" s="874"/>
      <c r="AH110" s="874"/>
      <c r="AI110" s="874"/>
      <c r="AJ110" s="874"/>
      <c r="AK110" s="874"/>
      <c r="AL110" s="874"/>
      <c r="AM110" s="874"/>
      <c r="AN110" s="874"/>
      <c r="AO110" s="874"/>
      <c r="AP110" s="874"/>
      <c r="AQ110" s="874"/>
      <c r="AR110" s="874"/>
      <c r="AS110" s="874"/>
      <c r="AT110" s="874"/>
      <c r="AU110" s="874"/>
      <c r="AV110" s="874"/>
      <c r="AW110" s="874"/>
      <c r="AX110" s="874"/>
      <c r="AY110" s="874"/>
      <c r="AZ110" s="874"/>
      <c r="BA110" s="874"/>
      <c r="BB110" s="874"/>
      <c r="BC110" s="874"/>
      <c r="BD110" s="874"/>
      <c r="BE110" s="874"/>
      <c r="BF110" s="874"/>
      <c r="BG110" s="874"/>
      <c r="BH110" s="874"/>
      <c r="BI110" s="874"/>
      <c r="BJ110" s="874"/>
      <c r="BK110" s="874"/>
      <c r="BL110" s="874"/>
      <c r="BM110" s="874"/>
      <c r="BN110" s="874"/>
      <c r="BO110" s="874"/>
      <c r="BP110" s="874"/>
      <c r="BQ110" s="874"/>
      <c r="BR110" s="874"/>
      <c r="BS110" s="874"/>
    </row>
    <row r="111" spans="12:71">
      <c r="L111" s="874"/>
      <c r="M111" s="874"/>
      <c r="N111" s="874"/>
      <c r="O111" s="874"/>
      <c r="P111" s="874"/>
      <c r="Q111" s="874"/>
      <c r="R111" s="874"/>
      <c r="S111" s="874"/>
      <c r="T111" s="874"/>
      <c r="U111" s="874"/>
      <c r="V111" s="874"/>
      <c r="W111" s="874"/>
      <c r="X111" s="874"/>
      <c r="Y111" s="874"/>
      <c r="Z111" s="874"/>
      <c r="AA111" s="874"/>
      <c r="AB111" s="874"/>
      <c r="AC111" s="874"/>
      <c r="AD111" s="874"/>
      <c r="AE111" s="874"/>
      <c r="AF111" s="874"/>
      <c r="AG111" s="874"/>
      <c r="AH111" s="874"/>
      <c r="AI111" s="874"/>
      <c r="AJ111" s="874"/>
      <c r="AK111" s="874"/>
      <c r="AL111" s="874"/>
      <c r="AM111" s="874"/>
      <c r="AN111" s="874"/>
      <c r="AO111" s="874"/>
      <c r="AP111" s="874"/>
      <c r="AQ111" s="874"/>
      <c r="AR111" s="874"/>
      <c r="AS111" s="874"/>
      <c r="AT111" s="874"/>
      <c r="AU111" s="874"/>
      <c r="AV111" s="874"/>
      <c r="AW111" s="874"/>
      <c r="AX111" s="874"/>
      <c r="AY111" s="874"/>
      <c r="AZ111" s="874"/>
      <c r="BA111" s="874"/>
      <c r="BB111" s="874"/>
      <c r="BC111" s="874"/>
      <c r="BD111" s="874"/>
      <c r="BE111" s="874"/>
      <c r="BF111" s="874"/>
      <c r="BG111" s="874"/>
      <c r="BH111" s="874"/>
      <c r="BI111" s="874"/>
      <c r="BJ111" s="874"/>
      <c r="BK111" s="874"/>
      <c r="BL111" s="874"/>
      <c r="BM111" s="874"/>
      <c r="BN111" s="874"/>
      <c r="BO111" s="874"/>
      <c r="BP111" s="874"/>
      <c r="BQ111" s="874"/>
      <c r="BR111" s="874"/>
      <c r="BS111" s="874"/>
    </row>
    <row r="112" spans="12:71">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4"/>
      <c r="AL112" s="874"/>
      <c r="AM112" s="874"/>
      <c r="AN112" s="874"/>
      <c r="AO112" s="874"/>
      <c r="AP112" s="874"/>
      <c r="AQ112" s="874"/>
      <c r="AR112" s="874"/>
      <c r="AS112" s="874"/>
      <c r="AT112" s="874"/>
      <c r="AU112" s="874"/>
      <c r="AV112" s="874"/>
      <c r="AW112" s="874"/>
      <c r="AX112" s="874"/>
      <c r="AY112" s="874"/>
      <c r="AZ112" s="874"/>
      <c r="BA112" s="874"/>
      <c r="BB112" s="874"/>
      <c r="BC112" s="874"/>
      <c r="BD112" s="874"/>
      <c r="BE112" s="874"/>
      <c r="BF112" s="874"/>
      <c r="BG112" s="874"/>
      <c r="BH112" s="874"/>
      <c r="BI112" s="874"/>
      <c r="BJ112" s="874"/>
      <c r="BK112" s="874"/>
      <c r="BL112" s="874"/>
      <c r="BM112" s="874"/>
      <c r="BN112" s="874"/>
      <c r="BO112" s="874"/>
      <c r="BP112" s="874"/>
      <c r="BQ112" s="874"/>
      <c r="BR112" s="874"/>
      <c r="BS112" s="874"/>
    </row>
    <row r="113" spans="12:71">
      <c r="L113" s="874"/>
      <c r="M113" s="874"/>
      <c r="N113" s="874"/>
      <c r="O113" s="874"/>
      <c r="P113" s="874"/>
      <c r="Q113" s="874"/>
      <c r="R113" s="874"/>
      <c r="S113" s="874"/>
      <c r="T113" s="874"/>
      <c r="U113" s="874"/>
      <c r="V113" s="874"/>
      <c r="W113" s="874"/>
      <c r="X113" s="874"/>
      <c r="Y113" s="874"/>
      <c r="Z113" s="874"/>
      <c r="AA113" s="874"/>
      <c r="AB113" s="874"/>
      <c r="AC113" s="874"/>
      <c r="AD113" s="874"/>
      <c r="AE113" s="874"/>
      <c r="AF113" s="874"/>
      <c r="AG113" s="874"/>
      <c r="AH113" s="874"/>
      <c r="AI113" s="874"/>
      <c r="AJ113" s="874"/>
      <c r="AK113" s="874"/>
      <c r="AL113" s="874"/>
      <c r="AM113" s="874"/>
      <c r="AN113" s="874"/>
      <c r="AO113" s="874"/>
      <c r="AP113" s="874"/>
      <c r="AQ113" s="874"/>
      <c r="AR113" s="874"/>
      <c r="AS113" s="874"/>
      <c r="AT113" s="874"/>
      <c r="AU113" s="874"/>
      <c r="AV113" s="874"/>
      <c r="AW113" s="874"/>
      <c r="AX113" s="874"/>
      <c r="AY113" s="874"/>
      <c r="AZ113" s="874"/>
      <c r="BA113" s="874"/>
      <c r="BB113" s="874"/>
      <c r="BC113" s="874"/>
      <c r="BD113" s="874"/>
      <c r="BE113" s="874"/>
      <c r="BF113" s="874"/>
      <c r="BG113" s="874"/>
      <c r="BH113" s="874"/>
      <c r="BI113" s="874"/>
      <c r="BJ113" s="874"/>
      <c r="BK113" s="874"/>
      <c r="BL113" s="874"/>
      <c r="BM113" s="874"/>
      <c r="BN113" s="874"/>
      <c r="BO113" s="874"/>
      <c r="BP113" s="874"/>
      <c r="BQ113" s="874"/>
      <c r="BR113" s="874"/>
      <c r="BS113" s="874"/>
    </row>
    <row r="114" spans="12:71">
      <c r="L114" s="874"/>
      <c r="M114" s="874"/>
      <c r="N114" s="874"/>
      <c r="O114" s="874"/>
      <c r="P114" s="874"/>
      <c r="Q114" s="874"/>
      <c r="R114" s="874"/>
      <c r="S114" s="874"/>
      <c r="T114" s="874"/>
      <c r="U114" s="874"/>
      <c r="V114" s="874"/>
      <c r="W114" s="874"/>
      <c r="X114" s="874"/>
      <c r="Y114" s="874"/>
      <c r="Z114" s="874"/>
      <c r="AA114" s="874"/>
      <c r="AB114" s="874"/>
      <c r="AC114" s="874"/>
      <c r="AD114" s="874"/>
      <c r="AE114" s="874"/>
      <c r="AF114" s="874"/>
      <c r="AG114" s="874"/>
      <c r="AH114" s="874"/>
      <c r="AI114" s="874"/>
      <c r="AJ114" s="874"/>
      <c r="AK114" s="874"/>
      <c r="AL114" s="874"/>
      <c r="AM114" s="874"/>
      <c r="AN114" s="874"/>
      <c r="AO114" s="874"/>
      <c r="AP114" s="874"/>
      <c r="AQ114" s="874"/>
      <c r="AR114" s="874"/>
      <c r="AS114" s="874"/>
      <c r="AT114" s="874"/>
      <c r="AU114" s="874"/>
      <c r="AV114" s="874"/>
      <c r="AW114" s="874"/>
      <c r="AX114" s="874"/>
      <c r="AY114" s="874"/>
      <c r="AZ114" s="874"/>
      <c r="BA114" s="874"/>
      <c r="BB114" s="874"/>
      <c r="BC114" s="874"/>
      <c r="BD114" s="874"/>
      <c r="BE114" s="874"/>
      <c r="BF114" s="874"/>
      <c r="BG114" s="874"/>
      <c r="BH114" s="874"/>
      <c r="BI114" s="874"/>
      <c r="BJ114" s="874"/>
      <c r="BK114" s="874"/>
      <c r="BL114" s="874"/>
      <c r="BM114" s="874"/>
      <c r="BN114" s="874"/>
      <c r="BO114" s="874"/>
      <c r="BP114" s="874"/>
      <c r="BQ114" s="874"/>
      <c r="BR114" s="874"/>
      <c r="BS114" s="874"/>
    </row>
    <row r="115" spans="12:71">
      <c r="L115" s="874"/>
      <c r="M115" s="874"/>
      <c r="N115" s="874"/>
      <c r="O115" s="874"/>
      <c r="P115" s="874"/>
      <c r="Q115" s="874"/>
      <c r="R115" s="874"/>
      <c r="S115" s="874"/>
      <c r="T115" s="874"/>
      <c r="U115" s="874"/>
      <c r="V115" s="874"/>
      <c r="W115" s="874"/>
      <c r="X115" s="874"/>
      <c r="Y115" s="874"/>
      <c r="Z115" s="874"/>
      <c r="AA115" s="874"/>
      <c r="AB115" s="874"/>
      <c r="AC115" s="874"/>
      <c r="AD115" s="874"/>
      <c r="AE115" s="874"/>
      <c r="AF115" s="874"/>
      <c r="AG115" s="874"/>
      <c r="AH115" s="874"/>
      <c r="AI115" s="874"/>
      <c r="AJ115" s="874"/>
      <c r="AK115" s="874"/>
      <c r="AL115" s="874"/>
      <c r="AM115" s="874"/>
      <c r="AN115" s="874"/>
      <c r="AO115" s="874"/>
      <c r="AP115" s="874"/>
      <c r="AQ115" s="874"/>
      <c r="AR115" s="874"/>
      <c r="AS115" s="874"/>
      <c r="AT115" s="874"/>
      <c r="AU115" s="874"/>
      <c r="AV115" s="874"/>
      <c r="AW115" s="874"/>
      <c r="AX115" s="874"/>
      <c r="AY115" s="874"/>
      <c r="AZ115" s="874"/>
      <c r="BA115" s="874"/>
      <c r="BB115" s="874"/>
      <c r="BC115" s="874"/>
      <c r="BD115" s="874"/>
      <c r="BE115" s="874"/>
      <c r="BF115" s="874"/>
      <c r="BG115" s="874"/>
      <c r="BH115" s="874"/>
      <c r="BI115" s="874"/>
      <c r="BJ115" s="874"/>
      <c r="BK115" s="874"/>
      <c r="BL115" s="874"/>
      <c r="BM115" s="874"/>
      <c r="BN115" s="874"/>
      <c r="BO115" s="874"/>
      <c r="BP115" s="874"/>
      <c r="BQ115" s="874"/>
      <c r="BR115" s="874"/>
      <c r="BS115" s="874"/>
    </row>
    <row r="116" spans="12:71">
      <c r="L116" s="874"/>
      <c r="M116" s="874"/>
      <c r="N116" s="874"/>
      <c r="O116" s="874"/>
      <c r="P116" s="874"/>
      <c r="Q116" s="874"/>
      <c r="R116" s="874"/>
      <c r="S116" s="874"/>
      <c r="T116" s="874"/>
      <c r="U116" s="874"/>
      <c r="V116" s="874"/>
      <c r="W116" s="874"/>
      <c r="X116" s="874"/>
      <c r="Y116" s="874"/>
      <c r="Z116" s="874"/>
      <c r="AA116" s="874"/>
      <c r="AB116" s="874"/>
      <c r="AC116" s="874"/>
      <c r="AD116" s="874"/>
      <c r="AE116" s="874"/>
      <c r="AF116" s="874"/>
      <c r="AG116" s="874"/>
      <c r="AH116" s="874"/>
      <c r="AI116" s="874"/>
      <c r="AJ116" s="874"/>
      <c r="AK116" s="874"/>
      <c r="AL116" s="874"/>
      <c r="AM116" s="874"/>
      <c r="AN116" s="874"/>
      <c r="AO116" s="874"/>
      <c r="AP116" s="874"/>
      <c r="AQ116" s="874"/>
      <c r="AR116" s="874"/>
      <c r="AS116" s="874"/>
      <c r="AT116" s="874"/>
      <c r="AU116" s="874"/>
      <c r="AV116" s="874"/>
      <c r="AW116" s="874"/>
      <c r="AX116" s="874"/>
      <c r="AY116" s="874"/>
      <c r="AZ116" s="874"/>
      <c r="BA116" s="874"/>
      <c r="BB116" s="874"/>
      <c r="BC116" s="874"/>
      <c r="BD116" s="874"/>
      <c r="BE116" s="874"/>
      <c r="BF116" s="874"/>
      <c r="BG116" s="874"/>
      <c r="BH116" s="874"/>
      <c r="BI116" s="874"/>
      <c r="BJ116" s="874"/>
      <c r="BK116" s="874"/>
      <c r="BL116" s="874"/>
      <c r="BM116" s="874"/>
      <c r="BN116" s="874"/>
      <c r="BO116" s="874"/>
      <c r="BP116" s="874"/>
      <c r="BQ116" s="874"/>
      <c r="BR116" s="874"/>
      <c r="BS116" s="874"/>
    </row>
    <row r="117" spans="12:71">
      <c r="L117" s="874"/>
      <c r="M117" s="874"/>
      <c r="N117" s="874"/>
      <c r="O117" s="874"/>
      <c r="P117" s="874"/>
      <c r="Q117" s="874"/>
      <c r="R117" s="874"/>
      <c r="S117" s="874"/>
      <c r="T117" s="874"/>
      <c r="U117" s="874"/>
      <c r="V117" s="874"/>
      <c r="W117" s="874"/>
      <c r="X117" s="874"/>
      <c r="Y117" s="874"/>
      <c r="Z117" s="874"/>
      <c r="AA117" s="874"/>
      <c r="AB117" s="874"/>
      <c r="AC117" s="874"/>
      <c r="AD117" s="874"/>
      <c r="AE117" s="874"/>
      <c r="AF117" s="874"/>
      <c r="AG117" s="874"/>
      <c r="AH117" s="874"/>
      <c r="AI117" s="874"/>
      <c r="AJ117" s="874"/>
      <c r="AK117" s="874"/>
      <c r="AL117" s="874"/>
      <c r="AM117" s="874"/>
      <c r="AN117" s="874"/>
      <c r="AO117" s="874"/>
      <c r="AP117" s="874"/>
      <c r="AQ117" s="874"/>
      <c r="AR117" s="874"/>
      <c r="AS117" s="874"/>
      <c r="AT117" s="874"/>
      <c r="AU117" s="874"/>
      <c r="AV117" s="874"/>
      <c r="AW117" s="874"/>
      <c r="AX117" s="874"/>
      <c r="AY117" s="874"/>
      <c r="AZ117" s="874"/>
      <c r="BA117" s="874"/>
      <c r="BB117" s="874"/>
      <c r="BC117" s="874"/>
      <c r="BD117" s="874"/>
      <c r="BE117" s="874"/>
      <c r="BF117" s="874"/>
      <c r="BG117" s="874"/>
      <c r="BH117" s="874"/>
      <c r="BI117" s="874"/>
      <c r="BJ117" s="874"/>
      <c r="BK117" s="874"/>
      <c r="BL117" s="874"/>
      <c r="BM117" s="874"/>
      <c r="BN117" s="874"/>
      <c r="BO117" s="874"/>
      <c r="BP117" s="874"/>
      <c r="BQ117" s="874"/>
      <c r="BR117" s="874"/>
      <c r="BS117" s="874"/>
    </row>
    <row r="118" spans="12:71">
      <c r="L118" s="874"/>
      <c r="M118" s="874"/>
      <c r="N118" s="874"/>
      <c r="O118" s="874"/>
      <c r="P118" s="874"/>
      <c r="Q118" s="874"/>
      <c r="R118" s="874"/>
      <c r="S118" s="874"/>
      <c r="T118" s="874"/>
      <c r="U118" s="874"/>
      <c r="V118" s="874"/>
      <c r="W118" s="874"/>
      <c r="X118" s="874"/>
      <c r="Y118" s="874"/>
      <c r="Z118" s="874"/>
      <c r="AA118" s="874"/>
      <c r="AB118" s="874"/>
      <c r="AC118" s="874"/>
      <c r="AD118" s="874"/>
      <c r="AE118" s="874"/>
      <c r="AF118" s="874"/>
      <c r="AG118" s="874"/>
      <c r="AH118" s="874"/>
      <c r="AI118" s="874"/>
      <c r="AJ118" s="874"/>
      <c r="AK118" s="874"/>
      <c r="AL118" s="874"/>
      <c r="AM118" s="874"/>
      <c r="AN118" s="874"/>
      <c r="AO118" s="874"/>
      <c r="AP118" s="874"/>
      <c r="AQ118" s="874"/>
      <c r="AR118" s="874"/>
      <c r="AS118" s="874"/>
      <c r="AT118" s="874"/>
      <c r="AU118" s="874"/>
      <c r="AV118" s="874"/>
      <c r="AW118" s="874"/>
      <c r="AX118" s="874"/>
      <c r="AY118" s="874"/>
      <c r="AZ118" s="874"/>
      <c r="BA118" s="874"/>
      <c r="BB118" s="874"/>
      <c r="BC118" s="874"/>
      <c r="BD118" s="874"/>
      <c r="BE118" s="874"/>
      <c r="BF118" s="874"/>
      <c r="BG118" s="874"/>
      <c r="BH118" s="874"/>
      <c r="BI118" s="874"/>
      <c r="BJ118" s="874"/>
      <c r="BK118" s="874"/>
      <c r="BL118" s="874"/>
      <c r="BM118" s="874"/>
      <c r="BN118" s="874"/>
      <c r="BO118" s="874"/>
      <c r="BP118" s="874"/>
      <c r="BQ118" s="874"/>
      <c r="BR118" s="874"/>
      <c r="BS118" s="874"/>
    </row>
    <row r="119" spans="12:71">
      <c r="L119" s="874"/>
      <c r="M119" s="874"/>
      <c r="N119" s="874"/>
      <c r="O119" s="874"/>
      <c r="P119" s="874"/>
      <c r="Q119" s="874"/>
      <c r="R119" s="874"/>
      <c r="S119" s="874"/>
      <c r="T119" s="874"/>
      <c r="U119" s="874"/>
      <c r="V119" s="874"/>
      <c r="W119" s="874"/>
      <c r="X119" s="874"/>
      <c r="Y119" s="874"/>
      <c r="Z119" s="874"/>
      <c r="AA119" s="874"/>
      <c r="AB119" s="874"/>
      <c r="AC119" s="874"/>
      <c r="AD119" s="874"/>
      <c r="AE119" s="874"/>
      <c r="AF119" s="874"/>
      <c r="AG119" s="874"/>
      <c r="AH119" s="874"/>
      <c r="AI119" s="874"/>
      <c r="AJ119" s="874"/>
      <c r="AK119" s="874"/>
      <c r="AL119" s="874"/>
      <c r="AM119" s="874"/>
      <c r="AN119" s="874"/>
      <c r="AO119" s="874"/>
      <c r="AP119" s="874"/>
      <c r="AQ119" s="874"/>
      <c r="AR119" s="874"/>
      <c r="AS119" s="874"/>
      <c r="AT119" s="874"/>
      <c r="AU119" s="874"/>
      <c r="AV119" s="874"/>
      <c r="AW119" s="874"/>
      <c r="AX119" s="874"/>
      <c r="AY119" s="874"/>
      <c r="AZ119" s="874"/>
      <c r="BA119" s="874"/>
      <c r="BB119" s="874"/>
      <c r="BC119" s="874"/>
      <c r="BD119" s="874"/>
      <c r="BE119" s="874"/>
      <c r="BF119" s="874"/>
      <c r="BG119" s="874"/>
      <c r="BH119" s="874"/>
      <c r="BI119" s="874"/>
      <c r="BJ119" s="874"/>
      <c r="BK119" s="874"/>
      <c r="BL119" s="874"/>
      <c r="BM119" s="874"/>
      <c r="BN119" s="874"/>
      <c r="BO119" s="874"/>
      <c r="BP119" s="874"/>
      <c r="BQ119" s="874"/>
      <c r="BR119" s="874"/>
      <c r="BS119" s="874"/>
    </row>
    <row r="120" spans="12:71">
      <c r="L120" s="874"/>
      <c r="M120" s="874"/>
      <c r="N120" s="874"/>
      <c r="O120" s="874"/>
      <c r="P120" s="874"/>
      <c r="Q120" s="874"/>
      <c r="R120" s="874"/>
      <c r="S120" s="874"/>
      <c r="T120" s="874"/>
      <c r="U120" s="874"/>
      <c r="V120" s="874"/>
      <c r="W120" s="874"/>
      <c r="X120" s="874"/>
      <c r="Y120" s="874"/>
      <c r="Z120" s="874"/>
      <c r="AA120" s="874"/>
      <c r="AB120" s="874"/>
      <c r="AC120" s="874"/>
      <c r="AD120" s="874"/>
      <c r="AE120" s="874"/>
      <c r="AF120" s="874"/>
      <c r="AG120" s="874"/>
      <c r="AH120" s="874"/>
      <c r="AI120" s="874"/>
      <c r="AJ120" s="874"/>
      <c r="AK120" s="874"/>
      <c r="AL120" s="874"/>
      <c r="AM120" s="874"/>
      <c r="AN120" s="874"/>
      <c r="AO120" s="874"/>
      <c r="AP120" s="874"/>
      <c r="AQ120" s="874"/>
      <c r="AR120" s="874"/>
      <c r="AS120" s="874"/>
      <c r="AT120" s="874"/>
      <c r="AU120" s="874"/>
      <c r="AV120" s="874"/>
      <c r="AW120" s="874"/>
      <c r="AX120" s="874"/>
      <c r="AY120" s="874"/>
      <c r="AZ120" s="874"/>
      <c r="BA120" s="874"/>
      <c r="BB120" s="874"/>
      <c r="BC120" s="874"/>
      <c r="BD120" s="874"/>
      <c r="BE120" s="874"/>
      <c r="BF120" s="874"/>
      <c r="BG120" s="874"/>
      <c r="BH120" s="874"/>
      <c r="BI120" s="874"/>
      <c r="BJ120" s="874"/>
      <c r="BK120" s="874"/>
      <c r="BL120" s="874"/>
      <c r="BM120" s="874"/>
      <c r="BN120" s="874"/>
      <c r="BO120" s="874"/>
      <c r="BP120" s="874"/>
      <c r="BQ120" s="874"/>
      <c r="BR120" s="874"/>
      <c r="BS120" s="874"/>
    </row>
    <row r="121" spans="12:71">
      <c r="L121" s="874"/>
      <c r="M121" s="874"/>
      <c r="N121" s="874"/>
      <c r="O121" s="874"/>
      <c r="P121" s="874"/>
      <c r="Q121" s="874"/>
      <c r="R121" s="874"/>
      <c r="S121" s="874"/>
      <c r="T121" s="874"/>
      <c r="U121" s="874"/>
      <c r="V121" s="874"/>
      <c r="W121" s="874"/>
      <c r="X121" s="874"/>
      <c r="Y121" s="874"/>
      <c r="Z121" s="874"/>
      <c r="AA121" s="874"/>
      <c r="AB121" s="874"/>
      <c r="AC121" s="874"/>
      <c r="AD121" s="874"/>
      <c r="AE121" s="874"/>
      <c r="AF121" s="874"/>
      <c r="AG121" s="874"/>
      <c r="AH121" s="874"/>
      <c r="AI121" s="874"/>
      <c r="AJ121" s="874"/>
      <c r="AK121" s="874"/>
      <c r="AL121" s="874"/>
      <c r="AM121" s="874"/>
      <c r="AN121" s="874"/>
      <c r="AO121" s="874"/>
      <c r="AP121" s="874"/>
      <c r="AQ121" s="874"/>
      <c r="AR121" s="874"/>
      <c r="AS121" s="874"/>
      <c r="AT121" s="874"/>
      <c r="AU121" s="874"/>
      <c r="AV121" s="874"/>
      <c r="AW121" s="874"/>
      <c r="AX121" s="874"/>
      <c r="AY121" s="874"/>
      <c r="AZ121" s="874"/>
      <c r="BA121" s="874"/>
      <c r="BB121" s="874"/>
      <c r="BC121" s="874"/>
      <c r="BD121" s="874"/>
      <c r="BE121" s="874"/>
      <c r="BF121" s="874"/>
      <c r="BG121" s="874"/>
      <c r="BH121" s="874"/>
      <c r="BI121" s="874"/>
      <c r="BJ121" s="874"/>
      <c r="BK121" s="874"/>
      <c r="BL121" s="874"/>
      <c r="BM121" s="874"/>
      <c r="BN121" s="874"/>
      <c r="BO121" s="874"/>
      <c r="BP121" s="874"/>
      <c r="BQ121" s="874"/>
      <c r="BR121" s="874"/>
      <c r="BS121" s="874"/>
    </row>
    <row r="122" spans="12:71">
      <c r="L122" s="874"/>
      <c r="M122" s="874"/>
      <c r="N122" s="874"/>
      <c r="O122" s="874"/>
      <c r="P122" s="874"/>
      <c r="Q122" s="874"/>
      <c r="R122" s="874"/>
      <c r="S122" s="874"/>
      <c r="T122" s="874"/>
      <c r="U122" s="874"/>
      <c r="V122" s="874"/>
      <c r="W122" s="874"/>
      <c r="X122" s="874"/>
      <c r="Y122" s="874"/>
      <c r="Z122" s="874"/>
      <c r="AA122" s="874"/>
      <c r="AB122" s="874"/>
      <c r="AC122" s="874"/>
      <c r="AD122" s="874"/>
      <c r="AE122" s="874"/>
      <c r="AF122" s="874"/>
      <c r="AG122" s="874"/>
      <c r="AH122" s="874"/>
      <c r="AI122" s="874"/>
      <c r="AJ122" s="874"/>
      <c r="AK122" s="874"/>
      <c r="AL122" s="874"/>
      <c r="AM122" s="874"/>
      <c r="AN122" s="874"/>
      <c r="AO122" s="874"/>
      <c r="AP122" s="874"/>
      <c r="AQ122" s="874"/>
      <c r="AR122" s="874"/>
      <c r="AS122" s="874"/>
      <c r="AT122" s="874"/>
      <c r="AU122" s="874"/>
      <c r="AV122" s="874"/>
      <c r="AW122" s="874"/>
      <c r="AX122" s="874"/>
      <c r="AY122" s="874"/>
      <c r="AZ122" s="874"/>
      <c r="BA122" s="874"/>
      <c r="BB122" s="874"/>
      <c r="BC122" s="874"/>
      <c r="BD122" s="874"/>
      <c r="BE122" s="874"/>
      <c r="BF122" s="874"/>
      <c r="BG122" s="874"/>
      <c r="BH122" s="874"/>
      <c r="BI122" s="874"/>
      <c r="BJ122" s="874"/>
      <c r="BK122" s="874"/>
      <c r="BL122" s="874"/>
      <c r="BM122" s="874"/>
      <c r="BN122" s="874"/>
      <c r="BO122" s="874"/>
      <c r="BP122" s="874"/>
      <c r="BQ122" s="874"/>
      <c r="BR122" s="874"/>
      <c r="BS122" s="874"/>
    </row>
    <row r="123" spans="12:71">
      <c r="L123" s="874"/>
      <c r="M123" s="874"/>
      <c r="N123" s="874"/>
      <c r="O123" s="874"/>
      <c r="P123" s="874"/>
      <c r="Q123" s="874"/>
      <c r="R123" s="874"/>
      <c r="S123" s="874"/>
      <c r="T123" s="874"/>
      <c r="U123" s="874"/>
      <c r="V123" s="874"/>
      <c r="W123" s="874"/>
      <c r="X123" s="874"/>
      <c r="Y123" s="874"/>
      <c r="Z123" s="874"/>
      <c r="AA123" s="874"/>
      <c r="AB123" s="874"/>
      <c r="AC123" s="874"/>
      <c r="AD123" s="874"/>
      <c r="AE123" s="874"/>
      <c r="AF123" s="874"/>
      <c r="AG123" s="874"/>
      <c r="AH123" s="874"/>
      <c r="AI123" s="874"/>
      <c r="AJ123" s="874"/>
      <c r="AK123" s="874"/>
      <c r="AL123" s="874"/>
      <c r="AM123" s="874"/>
      <c r="AN123" s="874"/>
      <c r="AO123" s="874"/>
      <c r="AP123" s="874"/>
      <c r="AQ123" s="874"/>
      <c r="AR123" s="874"/>
      <c r="AS123" s="874"/>
      <c r="AT123" s="874"/>
      <c r="AU123" s="874"/>
      <c r="AV123" s="874"/>
      <c r="AW123" s="874"/>
      <c r="AX123" s="874"/>
      <c r="AY123" s="874"/>
      <c r="AZ123" s="874"/>
      <c r="BA123" s="874"/>
      <c r="BB123" s="874"/>
      <c r="BC123" s="874"/>
      <c r="BD123" s="874"/>
      <c r="BE123" s="874"/>
      <c r="BF123" s="874"/>
      <c r="BG123" s="874"/>
      <c r="BH123" s="874"/>
      <c r="BI123" s="874"/>
      <c r="BJ123" s="874"/>
      <c r="BK123" s="874"/>
      <c r="BL123" s="874"/>
      <c r="BM123" s="874"/>
      <c r="BN123" s="874"/>
      <c r="BO123" s="874"/>
      <c r="BP123" s="874"/>
      <c r="BQ123" s="874"/>
      <c r="BR123" s="874"/>
      <c r="BS123" s="874"/>
    </row>
    <row r="124" spans="12:71">
      <c r="L124" s="874"/>
      <c r="M124" s="874"/>
      <c r="N124" s="874"/>
      <c r="O124" s="874"/>
      <c r="P124" s="874"/>
      <c r="Q124" s="874"/>
      <c r="R124" s="874"/>
      <c r="S124" s="874"/>
      <c r="T124" s="874"/>
      <c r="U124" s="874"/>
      <c r="V124" s="874"/>
      <c r="W124" s="874"/>
      <c r="X124" s="874"/>
      <c r="Y124" s="874"/>
      <c r="Z124" s="874"/>
      <c r="AA124" s="874"/>
      <c r="AB124" s="874"/>
      <c r="AC124" s="874"/>
      <c r="AD124" s="874"/>
      <c r="AE124" s="874"/>
      <c r="AF124" s="874"/>
      <c r="AG124" s="874"/>
      <c r="AH124" s="874"/>
      <c r="AI124" s="874"/>
      <c r="AJ124" s="874"/>
      <c r="AK124" s="874"/>
      <c r="AL124" s="874"/>
      <c r="AM124" s="874"/>
      <c r="AN124" s="874"/>
      <c r="AO124" s="874"/>
      <c r="AP124" s="874"/>
      <c r="AQ124" s="874"/>
      <c r="AR124" s="874"/>
      <c r="AS124" s="874"/>
      <c r="AT124" s="874"/>
      <c r="AU124" s="874"/>
      <c r="AV124" s="874"/>
      <c r="AW124" s="874"/>
      <c r="AX124" s="874"/>
      <c r="AY124" s="874"/>
      <c r="AZ124" s="874"/>
      <c r="BA124" s="874"/>
      <c r="BB124" s="874"/>
      <c r="BC124" s="874"/>
      <c r="BD124" s="874"/>
      <c r="BE124" s="874"/>
      <c r="BF124" s="874"/>
      <c r="BG124" s="874"/>
      <c r="BH124" s="874"/>
      <c r="BI124" s="874"/>
      <c r="BJ124" s="874"/>
      <c r="BK124" s="874"/>
      <c r="BL124" s="874"/>
      <c r="BM124" s="874"/>
      <c r="BN124" s="874"/>
      <c r="BO124" s="874"/>
      <c r="BP124" s="874"/>
      <c r="BQ124" s="874"/>
      <c r="BR124" s="874"/>
      <c r="BS124" s="874"/>
    </row>
    <row r="125" spans="12:71">
      <c r="L125" s="874"/>
      <c r="M125" s="874"/>
      <c r="N125" s="874"/>
      <c r="O125" s="874"/>
      <c r="P125" s="874"/>
      <c r="Q125" s="874"/>
      <c r="R125" s="874"/>
      <c r="S125" s="874"/>
      <c r="T125" s="874"/>
      <c r="U125" s="874"/>
      <c r="V125" s="874"/>
      <c r="W125" s="874"/>
      <c r="X125" s="874"/>
      <c r="Y125" s="874"/>
      <c r="Z125" s="874"/>
      <c r="AA125" s="874"/>
      <c r="AB125" s="874"/>
      <c r="AC125" s="874"/>
      <c r="AD125" s="874"/>
      <c r="AE125" s="874"/>
      <c r="AF125" s="874"/>
      <c r="AG125" s="874"/>
      <c r="AH125" s="874"/>
      <c r="AI125" s="874"/>
      <c r="AJ125" s="874"/>
      <c r="AK125" s="874"/>
      <c r="AL125" s="874"/>
      <c r="AM125" s="874"/>
      <c r="AN125" s="874"/>
      <c r="AO125" s="874"/>
      <c r="AP125" s="874"/>
      <c r="AQ125" s="874"/>
      <c r="AR125" s="874"/>
      <c r="AS125" s="874"/>
      <c r="AT125" s="874"/>
      <c r="AU125" s="874"/>
      <c r="AV125" s="874"/>
      <c r="AW125" s="874"/>
      <c r="AX125" s="874"/>
      <c r="AY125" s="874"/>
      <c r="AZ125" s="874"/>
      <c r="BA125" s="874"/>
      <c r="BB125" s="874"/>
      <c r="BC125" s="874"/>
      <c r="BD125" s="874"/>
      <c r="BE125" s="874"/>
      <c r="BF125" s="874"/>
      <c r="BG125" s="874"/>
      <c r="BH125" s="874"/>
      <c r="BI125" s="874"/>
      <c r="BJ125" s="874"/>
      <c r="BK125" s="874"/>
      <c r="BL125" s="874"/>
      <c r="BM125" s="874"/>
      <c r="BN125" s="874"/>
      <c r="BO125" s="874"/>
      <c r="BP125" s="874"/>
      <c r="BQ125" s="874"/>
      <c r="BR125" s="874"/>
      <c r="BS125" s="874"/>
    </row>
    <row r="126" spans="12:71">
      <c r="L126" s="874"/>
      <c r="M126" s="874"/>
      <c r="N126" s="874"/>
      <c r="O126" s="874"/>
      <c r="P126" s="874"/>
      <c r="Q126" s="874"/>
      <c r="R126" s="874"/>
      <c r="S126" s="874"/>
      <c r="T126" s="874"/>
      <c r="U126" s="874"/>
      <c r="V126" s="874"/>
      <c r="W126" s="874"/>
      <c r="X126" s="874"/>
      <c r="Y126" s="874"/>
      <c r="Z126" s="874"/>
      <c r="AA126" s="874"/>
      <c r="AB126" s="874"/>
      <c r="AC126" s="874"/>
      <c r="AD126" s="874"/>
      <c r="AE126" s="874"/>
      <c r="AF126" s="874"/>
      <c r="AG126" s="874"/>
      <c r="AH126" s="874"/>
      <c r="AI126" s="874"/>
      <c r="AJ126" s="874"/>
      <c r="AK126" s="874"/>
      <c r="AL126" s="874"/>
      <c r="AM126" s="874"/>
      <c r="AN126" s="874"/>
      <c r="AO126" s="874"/>
      <c r="AP126" s="874"/>
      <c r="AQ126" s="874"/>
      <c r="AR126" s="874"/>
      <c r="AS126" s="874"/>
      <c r="AT126" s="874"/>
      <c r="AU126" s="874"/>
      <c r="AV126" s="874"/>
      <c r="AW126" s="874"/>
      <c r="AX126" s="874"/>
      <c r="AY126" s="874"/>
      <c r="AZ126" s="874"/>
      <c r="BA126" s="874"/>
      <c r="BB126" s="874"/>
      <c r="BC126" s="874"/>
      <c r="BD126" s="874"/>
      <c r="BE126" s="874"/>
      <c r="BF126" s="874"/>
      <c r="BG126" s="874"/>
      <c r="BH126" s="874"/>
      <c r="BI126" s="874"/>
      <c r="BJ126" s="874"/>
      <c r="BK126" s="874"/>
      <c r="BL126" s="874"/>
      <c r="BM126" s="874"/>
      <c r="BN126" s="874"/>
      <c r="BO126" s="874"/>
      <c r="BP126" s="874"/>
      <c r="BQ126" s="874"/>
      <c r="BR126" s="874"/>
      <c r="BS126" s="874"/>
    </row>
    <row r="127" spans="12:71">
      <c r="L127" s="874"/>
      <c r="M127" s="874"/>
      <c r="N127" s="874"/>
      <c r="O127" s="874"/>
      <c r="P127" s="874"/>
      <c r="Q127" s="874"/>
      <c r="R127" s="874"/>
      <c r="S127" s="874"/>
      <c r="T127" s="874"/>
      <c r="U127" s="874"/>
      <c r="V127" s="874"/>
      <c r="W127" s="874"/>
      <c r="X127" s="874"/>
      <c r="Y127" s="874"/>
      <c r="Z127" s="874"/>
      <c r="AA127" s="874"/>
      <c r="AB127" s="874"/>
      <c r="AC127" s="874"/>
      <c r="AD127" s="874"/>
      <c r="AE127" s="874"/>
      <c r="AF127" s="874"/>
      <c r="AG127" s="874"/>
      <c r="AH127" s="874"/>
      <c r="AI127" s="874"/>
      <c r="AJ127" s="874"/>
      <c r="AK127" s="874"/>
      <c r="AL127" s="874"/>
      <c r="AM127" s="874"/>
      <c r="AN127" s="874"/>
      <c r="AO127" s="874"/>
      <c r="AP127" s="874"/>
      <c r="AQ127" s="874"/>
      <c r="AR127" s="874"/>
      <c r="AS127" s="874"/>
      <c r="AT127" s="874"/>
      <c r="AU127" s="874"/>
      <c r="AV127" s="874"/>
      <c r="AW127" s="874"/>
      <c r="AX127" s="874"/>
      <c r="AY127" s="874"/>
      <c r="AZ127" s="874"/>
      <c r="BA127" s="874"/>
      <c r="BB127" s="874"/>
      <c r="BC127" s="874"/>
      <c r="BD127" s="874"/>
      <c r="BE127" s="874"/>
      <c r="BF127" s="874"/>
      <c r="BG127" s="874"/>
      <c r="BH127" s="874"/>
      <c r="BI127" s="874"/>
      <c r="BJ127" s="874"/>
      <c r="BK127" s="874"/>
      <c r="BL127" s="874"/>
      <c r="BM127" s="874"/>
      <c r="BN127" s="874"/>
      <c r="BO127" s="874"/>
      <c r="BP127" s="874"/>
      <c r="BQ127" s="874"/>
      <c r="BR127" s="874"/>
      <c r="BS127" s="874"/>
    </row>
    <row r="128" spans="12:71">
      <c r="L128" s="874"/>
      <c r="M128" s="874"/>
      <c r="N128" s="874"/>
      <c r="O128" s="874"/>
      <c r="P128" s="874"/>
      <c r="Q128" s="874"/>
      <c r="R128" s="874"/>
      <c r="S128" s="874"/>
      <c r="T128" s="874"/>
      <c r="U128" s="874"/>
      <c r="V128" s="874"/>
      <c r="W128" s="874"/>
      <c r="X128" s="874"/>
      <c r="Y128" s="874"/>
      <c r="Z128" s="874"/>
      <c r="AA128" s="874"/>
      <c r="AB128" s="874"/>
      <c r="AC128" s="874"/>
      <c r="AD128" s="874"/>
      <c r="AE128" s="874"/>
      <c r="AF128" s="874"/>
      <c r="AG128" s="874"/>
      <c r="AH128" s="874"/>
      <c r="AI128" s="874"/>
      <c r="AJ128" s="874"/>
      <c r="AK128" s="874"/>
      <c r="AL128" s="874"/>
      <c r="AM128" s="874"/>
      <c r="AN128" s="874"/>
      <c r="AO128" s="874"/>
      <c r="AP128" s="874"/>
      <c r="AQ128" s="874"/>
      <c r="AR128" s="874"/>
      <c r="AS128" s="874"/>
      <c r="AT128" s="874"/>
      <c r="AU128" s="874"/>
      <c r="AV128" s="874"/>
      <c r="AW128" s="874"/>
      <c r="AX128" s="874"/>
      <c r="AY128" s="874"/>
      <c r="AZ128" s="874"/>
      <c r="BA128" s="874"/>
      <c r="BB128" s="874"/>
      <c r="BC128" s="874"/>
      <c r="BD128" s="874"/>
      <c r="BE128" s="874"/>
      <c r="BF128" s="874"/>
      <c r="BG128" s="874"/>
      <c r="BH128" s="874"/>
      <c r="BI128" s="874"/>
      <c r="BJ128" s="874"/>
      <c r="BK128" s="874"/>
      <c r="BL128" s="874"/>
      <c r="BM128" s="874"/>
      <c r="BN128" s="874"/>
      <c r="BO128" s="874"/>
      <c r="BP128" s="874"/>
      <c r="BQ128" s="874"/>
      <c r="BR128" s="874"/>
      <c r="BS128" s="874"/>
    </row>
    <row r="129" spans="12:71">
      <c r="L129" s="874"/>
      <c r="M129" s="874"/>
      <c r="N129" s="874"/>
      <c r="O129" s="874"/>
      <c r="P129" s="874"/>
      <c r="Q129" s="874"/>
      <c r="R129" s="874"/>
      <c r="S129" s="874"/>
      <c r="T129" s="874"/>
      <c r="U129" s="874"/>
      <c r="V129" s="874"/>
      <c r="W129" s="874"/>
      <c r="X129" s="874"/>
      <c r="Y129" s="874"/>
      <c r="Z129" s="874"/>
      <c r="AA129" s="874"/>
      <c r="AB129" s="874"/>
      <c r="AC129" s="874"/>
      <c r="AD129" s="874"/>
      <c r="AE129" s="874"/>
      <c r="AF129" s="874"/>
      <c r="AG129" s="874"/>
      <c r="AH129" s="874"/>
      <c r="AI129" s="874"/>
      <c r="AJ129" s="874"/>
      <c r="AK129" s="874"/>
      <c r="AL129" s="874"/>
      <c r="AM129" s="874"/>
      <c r="AN129" s="874"/>
      <c r="AO129" s="874"/>
      <c r="AP129" s="874"/>
      <c r="AQ129" s="874"/>
      <c r="AR129" s="874"/>
      <c r="AS129" s="874"/>
      <c r="AT129" s="874"/>
      <c r="AU129" s="874"/>
      <c r="AV129" s="874"/>
      <c r="AW129" s="874"/>
      <c r="AX129" s="874"/>
      <c r="AY129" s="874"/>
      <c r="AZ129" s="874"/>
      <c r="BA129" s="874"/>
      <c r="BB129" s="874"/>
      <c r="BC129" s="874"/>
      <c r="BD129" s="874"/>
      <c r="BE129" s="874"/>
      <c r="BF129" s="874"/>
      <c r="BG129" s="874"/>
      <c r="BH129" s="874"/>
      <c r="BI129" s="874"/>
      <c r="BJ129" s="874"/>
      <c r="BK129" s="874"/>
      <c r="BL129" s="874"/>
      <c r="BM129" s="874"/>
      <c r="BN129" s="874"/>
      <c r="BO129" s="874"/>
      <c r="BP129" s="874"/>
      <c r="BQ129" s="874"/>
      <c r="BR129" s="874"/>
      <c r="BS129" s="874"/>
    </row>
    <row r="130" spans="12:71">
      <c r="L130" s="874"/>
      <c r="M130" s="874"/>
      <c r="N130" s="874"/>
      <c r="O130" s="874"/>
      <c r="P130" s="874"/>
      <c r="Q130" s="874"/>
      <c r="R130" s="874"/>
      <c r="S130" s="874"/>
      <c r="T130" s="874"/>
      <c r="U130" s="874"/>
      <c r="V130" s="874"/>
      <c r="W130" s="874"/>
      <c r="X130" s="874"/>
      <c r="Y130" s="874"/>
      <c r="Z130" s="874"/>
      <c r="AA130" s="874"/>
      <c r="AB130" s="874"/>
      <c r="AC130" s="874"/>
      <c r="AD130" s="874"/>
      <c r="AE130" s="874"/>
      <c r="AF130" s="874"/>
      <c r="AG130" s="874"/>
      <c r="AH130" s="874"/>
      <c r="AI130" s="874"/>
      <c r="AJ130" s="874"/>
      <c r="AK130" s="874"/>
      <c r="AL130" s="874"/>
      <c r="AM130" s="874"/>
      <c r="AN130" s="874"/>
      <c r="AO130" s="874"/>
      <c r="AP130" s="874"/>
      <c r="AQ130" s="874"/>
      <c r="AR130" s="874"/>
      <c r="AS130" s="874"/>
      <c r="AT130" s="874"/>
      <c r="AU130" s="874"/>
      <c r="AV130" s="874"/>
      <c r="AW130" s="874"/>
      <c r="AX130" s="874"/>
      <c r="AY130" s="874"/>
      <c r="AZ130" s="874"/>
      <c r="BA130" s="874"/>
      <c r="BB130" s="874"/>
      <c r="BC130" s="874"/>
      <c r="BD130" s="874"/>
      <c r="BE130" s="874"/>
      <c r="BF130" s="874"/>
      <c r="BG130" s="874"/>
      <c r="BH130" s="874"/>
      <c r="BI130" s="874"/>
      <c r="BJ130" s="874"/>
      <c r="BK130" s="874"/>
      <c r="BL130" s="874"/>
      <c r="BM130" s="874"/>
      <c r="BN130" s="874"/>
      <c r="BO130" s="874"/>
      <c r="BP130" s="874"/>
      <c r="BQ130" s="874"/>
      <c r="BR130" s="874"/>
      <c r="BS130" s="874"/>
    </row>
    <row r="131" spans="12:71">
      <c r="L131" s="874"/>
      <c r="M131" s="874"/>
      <c r="N131" s="874"/>
      <c r="O131" s="874"/>
      <c r="P131" s="874"/>
      <c r="Q131" s="874"/>
      <c r="R131" s="874"/>
      <c r="S131" s="874"/>
      <c r="T131" s="874"/>
      <c r="U131" s="874"/>
      <c r="V131" s="874"/>
      <c r="W131" s="874"/>
      <c r="X131" s="874"/>
      <c r="Y131" s="874"/>
      <c r="Z131" s="874"/>
      <c r="AA131" s="874"/>
      <c r="AB131" s="874"/>
      <c r="AC131" s="874"/>
      <c r="AD131" s="874"/>
      <c r="AE131" s="874"/>
      <c r="AF131" s="874"/>
      <c r="AG131" s="874"/>
      <c r="AH131" s="874"/>
      <c r="AI131" s="874"/>
      <c r="AJ131" s="874"/>
      <c r="AK131" s="874"/>
      <c r="AL131" s="874"/>
      <c r="AM131" s="874"/>
      <c r="AN131" s="874"/>
      <c r="AO131" s="874"/>
      <c r="AP131" s="874"/>
      <c r="AQ131" s="874"/>
      <c r="AR131" s="874"/>
      <c r="AS131" s="874"/>
      <c r="AT131" s="874"/>
      <c r="AU131" s="874"/>
      <c r="AV131" s="874"/>
      <c r="AW131" s="874"/>
      <c r="AX131" s="874"/>
      <c r="AY131" s="874"/>
      <c r="AZ131" s="874"/>
      <c r="BA131" s="874"/>
      <c r="BB131" s="874"/>
      <c r="BC131" s="874"/>
      <c r="BD131" s="874"/>
      <c r="BE131" s="874"/>
      <c r="BF131" s="874"/>
      <c r="BG131" s="874"/>
      <c r="BH131" s="874"/>
      <c r="BI131" s="874"/>
      <c r="BJ131" s="874"/>
      <c r="BK131" s="874"/>
      <c r="BL131" s="874"/>
      <c r="BM131" s="874"/>
      <c r="BN131" s="874"/>
      <c r="BO131" s="874"/>
      <c r="BP131" s="874"/>
      <c r="BQ131" s="874"/>
      <c r="BR131" s="874"/>
      <c r="BS131" s="874"/>
    </row>
    <row r="132" spans="12:71">
      <c r="L132" s="874"/>
      <c r="M132" s="874"/>
      <c r="N132" s="874"/>
      <c r="O132" s="874"/>
      <c r="P132" s="874"/>
      <c r="Q132" s="874"/>
      <c r="R132" s="874"/>
      <c r="S132" s="874"/>
      <c r="T132" s="874"/>
      <c r="U132" s="874"/>
      <c r="V132" s="874"/>
      <c r="W132" s="874"/>
      <c r="X132" s="874"/>
      <c r="Y132" s="874"/>
      <c r="Z132" s="874"/>
      <c r="AA132" s="874"/>
      <c r="AB132" s="874"/>
      <c r="AC132" s="874"/>
      <c r="AD132" s="874"/>
      <c r="AE132" s="874"/>
      <c r="AF132" s="874"/>
      <c r="AG132" s="874"/>
      <c r="AH132" s="874"/>
      <c r="AI132" s="874"/>
      <c r="AJ132" s="874"/>
      <c r="AK132" s="874"/>
      <c r="AL132" s="874"/>
      <c r="AM132" s="874"/>
      <c r="AN132" s="874"/>
      <c r="AO132" s="874"/>
      <c r="AP132" s="874"/>
      <c r="AQ132" s="874"/>
      <c r="AR132" s="874"/>
      <c r="AS132" s="874"/>
      <c r="AT132" s="874"/>
      <c r="AU132" s="874"/>
      <c r="AV132" s="874"/>
      <c r="AW132" s="874"/>
      <c r="AX132" s="874"/>
      <c r="AY132" s="874"/>
      <c r="AZ132" s="874"/>
      <c r="BA132" s="874"/>
      <c r="BB132" s="874"/>
      <c r="BC132" s="874"/>
      <c r="BD132" s="874"/>
      <c r="BE132" s="874"/>
      <c r="BF132" s="874"/>
      <c r="BG132" s="874"/>
      <c r="BH132" s="874"/>
      <c r="BI132" s="874"/>
      <c r="BJ132" s="874"/>
      <c r="BK132" s="874"/>
      <c r="BL132" s="874"/>
      <c r="BM132" s="874"/>
      <c r="BN132" s="874"/>
      <c r="BO132" s="874"/>
      <c r="BP132" s="874"/>
      <c r="BQ132" s="874"/>
      <c r="BR132" s="874"/>
      <c r="BS132" s="874"/>
    </row>
    <row r="133" spans="12:71">
      <c r="L133" s="874"/>
      <c r="M133" s="874"/>
      <c r="N133" s="874"/>
      <c r="O133" s="874"/>
      <c r="P133" s="874"/>
      <c r="Q133" s="874"/>
      <c r="R133" s="874"/>
      <c r="S133" s="874"/>
      <c r="T133" s="874"/>
      <c r="U133" s="874"/>
      <c r="V133" s="874"/>
      <c r="W133" s="874"/>
      <c r="X133" s="874"/>
      <c r="Y133" s="874"/>
      <c r="Z133" s="874"/>
      <c r="AA133" s="874"/>
      <c r="AB133" s="874"/>
      <c r="AC133" s="874"/>
      <c r="AD133" s="874"/>
      <c r="AE133" s="874"/>
      <c r="AF133" s="874"/>
      <c r="AG133" s="874"/>
      <c r="AH133" s="874"/>
      <c r="AI133" s="874"/>
      <c r="AJ133" s="874"/>
      <c r="AK133" s="874"/>
      <c r="AL133" s="874"/>
      <c r="AM133" s="874"/>
      <c r="AN133" s="874"/>
      <c r="AO133" s="874"/>
      <c r="AP133" s="874"/>
      <c r="AQ133" s="874"/>
      <c r="AR133" s="874"/>
      <c r="AS133" s="874"/>
      <c r="AT133" s="874"/>
      <c r="AU133" s="874"/>
      <c r="AV133" s="874"/>
      <c r="AW133" s="874"/>
      <c r="AX133" s="874"/>
      <c r="AY133" s="874"/>
      <c r="AZ133" s="874"/>
      <c r="BA133" s="874"/>
      <c r="BB133" s="874"/>
      <c r="BC133" s="874"/>
      <c r="BD133" s="874"/>
      <c r="BE133" s="874"/>
      <c r="BF133" s="874"/>
      <c r="BG133" s="874"/>
      <c r="BH133" s="874"/>
      <c r="BI133" s="874"/>
      <c r="BJ133" s="874"/>
      <c r="BK133" s="874"/>
      <c r="BL133" s="874"/>
      <c r="BM133" s="874"/>
      <c r="BN133" s="874"/>
      <c r="BO133" s="874"/>
      <c r="BP133" s="874"/>
      <c r="BQ133" s="874"/>
      <c r="BR133" s="874"/>
      <c r="BS133" s="874"/>
    </row>
    <row r="134" spans="12:71">
      <c r="L134" s="874"/>
      <c r="M134" s="874"/>
      <c r="N134" s="874"/>
      <c r="O134" s="874"/>
      <c r="P134" s="874"/>
      <c r="Q134" s="874"/>
      <c r="R134" s="874"/>
      <c r="S134" s="874"/>
      <c r="T134" s="874"/>
      <c r="U134" s="874"/>
      <c r="V134" s="874"/>
      <c r="W134" s="874"/>
      <c r="X134" s="874"/>
      <c r="Y134" s="874"/>
      <c r="Z134" s="874"/>
      <c r="AA134" s="874"/>
      <c r="AB134" s="874"/>
      <c r="AC134" s="874"/>
      <c r="AD134" s="874"/>
      <c r="AE134" s="874"/>
      <c r="AF134" s="874"/>
      <c r="AG134" s="874"/>
      <c r="AH134" s="874"/>
      <c r="AI134" s="874"/>
      <c r="AJ134" s="874"/>
      <c r="AK134" s="874"/>
      <c r="AL134" s="874"/>
      <c r="AM134" s="874"/>
      <c r="AN134" s="874"/>
      <c r="AO134" s="874"/>
      <c r="AP134" s="874"/>
      <c r="AQ134" s="874"/>
      <c r="AR134" s="874"/>
      <c r="AS134" s="874"/>
      <c r="AT134" s="874"/>
      <c r="AU134" s="874"/>
      <c r="AV134" s="874"/>
      <c r="AW134" s="874"/>
      <c r="AX134" s="874"/>
      <c r="AY134" s="874"/>
      <c r="AZ134" s="874"/>
      <c r="BA134" s="874"/>
      <c r="BB134" s="874"/>
      <c r="BC134" s="874"/>
      <c r="BD134" s="874"/>
      <c r="BE134" s="874"/>
      <c r="BF134" s="874"/>
      <c r="BG134" s="874"/>
      <c r="BH134" s="874"/>
      <c r="BI134" s="874"/>
      <c r="BJ134" s="874"/>
      <c r="BK134" s="874"/>
      <c r="BL134" s="874"/>
      <c r="BM134" s="874"/>
      <c r="BN134" s="874"/>
      <c r="BO134" s="874"/>
      <c r="BP134" s="874"/>
      <c r="BQ134" s="874"/>
      <c r="BR134" s="874"/>
      <c r="BS134" s="874"/>
    </row>
    <row r="135" spans="12:71">
      <c r="L135" s="874"/>
      <c r="M135" s="874"/>
      <c r="N135" s="874"/>
      <c r="O135" s="874"/>
      <c r="P135" s="874"/>
      <c r="Q135" s="874"/>
      <c r="R135" s="874"/>
      <c r="S135" s="874"/>
      <c r="T135" s="874"/>
      <c r="U135" s="874"/>
      <c r="V135" s="874"/>
      <c r="W135" s="874"/>
      <c r="X135" s="874"/>
      <c r="Y135" s="874"/>
      <c r="Z135" s="874"/>
      <c r="AA135" s="874"/>
      <c r="AB135" s="874"/>
      <c r="AC135" s="874"/>
      <c r="AD135" s="874"/>
      <c r="AE135" s="874"/>
      <c r="AF135" s="874"/>
      <c r="AG135" s="874"/>
      <c r="AH135" s="874"/>
      <c r="AI135" s="874"/>
      <c r="AJ135" s="874"/>
      <c r="AK135" s="874"/>
      <c r="AL135" s="874"/>
      <c r="AM135" s="874"/>
      <c r="AN135" s="874"/>
      <c r="AO135" s="874"/>
      <c r="AP135" s="874"/>
      <c r="AQ135" s="874"/>
      <c r="AR135" s="874"/>
      <c r="AS135" s="874"/>
      <c r="AT135" s="874"/>
      <c r="AU135" s="874"/>
      <c r="AV135" s="874"/>
      <c r="AW135" s="874"/>
      <c r="AX135" s="874"/>
      <c r="AY135" s="874"/>
      <c r="AZ135" s="874"/>
      <c r="BA135" s="874"/>
      <c r="BB135" s="874"/>
      <c r="BC135" s="874"/>
      <c r="BD135" s="874"/>
      <c r="BE135" s="874"/>
      <c r="BF135" s="874"/>
      <c r="BG135" s="874"/>
      <c r="BH135" s="874"/>
      <c r="BI135" s="874"/>
      <c r="BJ135" s="874"/>
      <c r="BK135" s="874"/>
      <c r="BL135" s="874"/>
      <c r="BM135" s="874"/>
      <c r="BN135" s="874"/>
      <c r="BO135" s="874"/>
      <c r="BP135" s="874"/>
      <c r="BQ135" s="874"/>
      <c r="BR135" s="874"/>
      <c r="BS135" s="874"/>
    </row>
    <row r="136" spans="12:71">
      <c r="L136" s="874"/>
      <c r="M136" s="874"/>
      <c r="N136" s="874"/>
      <c r="O136" s="874"/>
      <c r="P136" s="874"/>
      <c r="Q136" s="874"/>
      <c r="R136" s="874"/>
      <c r="S136" s="874"/>
      <c r="T136" s="874"/>
      <c r="U136" s="874"/>
      <c r="V136" s="874"/>
      <c r="W136" s="874"/>
      <c r="X136" s="874"/>
      <c r="Y136" s="874"/>
      <c r="Z136" s="874"/>
      <c r="AA136" s="874"/>
      <c r="AB136" s="874"/>
      <c r="AC136" s="874"/>
      <c r="AD136" s="874"/>
      <c r="AE136" s="874"/>
      <c r="AF136" s="874"/>
      <c r="AG136" s="874"/>
      <c r="AH136" s="874"/>
      <c r="AI136" s="874"/>
      <c r="AJ136" s="874"/>
      <c r="AK136" s="874"/>
      <c r="AL136" s="874"/>
      <c r="AM136" s="874"/>
      <c r="AN136" s="874"/>
      <c r="AO136" s="874"/>
      <c r="AP136" s="874"/>
      <c r="AQ136" s="874"/>
      <c r="AR136" s="874"/>
      <c r="AS136" s="874"/>
      <c r="AT136" s="874"/>
      <c r="AU136" s="874"/>
      <c r="AV136" s="874"/>
      <c r="AW136" s="874"/>
      <c r="AX136" s="874"/>
      <c r="AY136" s="874"/>
      <c r="AZ136" s="874"/>
      <c r="BA136" s="874"/>
      <c r="BB136" s="874"/>
      <c r="BC136" s="874"/>
      <c r="BD136" s="874"/>
      <c r="BE136" s="874"/>
      <c r="BF136" s="874"/>
      <c r="BG136" s="874"/>
      <c r="BH136" s="874"/>
      <c r="BI136" s="874"/>
      <c r="BJ136" s="874"/>
      <c r="BK136" s="874"/>
      <c r="BL136" s="874"/>
      <c r="BM136" s="874"/>
      <c r="BN136" s="874"/>
      <c r="BO136" s="874"/>
      <c r="BP136" s="874"/>
      <c r="BQ136" s="874"/>
      <c r="BR136" s="874"/>
      <c r="BS136" s="874"/>
    </row>
    <row r="137" spans="12:71">
      <c r="L137" s="874"/>
      <c r="M137" s="874"/>
      <c r="N137" s="874"/>
      <c r="O137" s="874"/>
      <c r="P137" s="874"/>
      <c r="Q137" s="874"/>
      <c r="R137" s="874"/>
      <c r="S137" s="874"/>
      <c r="T137" s="874"/>
      <c r="U137" s="874"/>
      <c r="V137" s="874"/>
      <c r="W137" s="874"/>
      <c r="X137" s="874"/>
      <c r="Y137" s="874"/>
      <c r="Z137" s="874"/>
      <c r="AA137" s="874"/>
      <c r="AB137" s="874"/>
      <c r="AC137" s="874"/>
      <c r="AD137" s="874"/>
      <c r="AE137" s="874"/>
      <c r="AF137" s="874"/>
      <c r="AG137" s="874"/>
      <c r="AH137" s="874"/>
      <c r="AI137" s="874"/>
      <c r="AJ137" s="874"/>
      <c r="AK137" s="874"/>
      <c r="AL137" s="874"/>
      <c r="AM137" s="874"/>
      <c r="AN137" s="874"/>
      <c r="AO137" s="874"/>
      <c r="AP137" s="874"/>
      <c r="AQ137" s="874"/>
      <c r="AR137" s="874"/>
      <c r="AS137" s="874"/>
      <c r="AT137" s="874"/>
      <c r="AU137" s="874"/>
      <c r="AV137" s="874"/>
      <c r="AW137" s="874"/>
      <c r="AX137" s="874"/>
      <c r="AY137" s="874"/>
      <c r="AZ137" s="874"/>
      <c r="BA137" s="874"/>
      <c r="BB137" s="874"/>
      <c r="BC137" s="874"/>
      <c r="BD137" s="874"/>
      <c r="BE137" s="874"/>
      <c r="BF137" s="874"/>
      <c r="BG137" s="874"/>
      <c r="BH137" s="874"/>
      <c r="BI137" s="874"/>
      <c r="BJ137" s="874"/>
      <c r="BK137" s="874"/>
      <c r="BL137" s="874"/>
      <c r="BM137" s="874"/>
      <c r="BN137" s="874"/>
      <c r="BO137" s="874"/>
      <c r="BP137" s="874"/>
      <c r="BQ137" s="874"/>
      <c r="BR137" s="874"/>
      <c r="BS137" s="874"/>
    </row>
    <row r="138" spans="12:71">
      <c r="L138" s="874"/>
      <c r="M138" s="874"/>
      <c r="N138" s="874"/>
      <c r="O138" s="874"/>
      <c r="P138" s="874"/>
      <c r="Q138" s="874"/>
      <c r="R138" s="874"/>
      <c r="S138" s="874"/>
      <c r="T138" s="874"/>
      <c r="U138" s="874"/>
      <c r="V138" s="874"/>
      <c r="W138" s="874"/>
      <c r="X138" s="874"/>
      <c r="Y138" s="874"/>
      <c r="Z138" s="874"/>
      <c r="AA138" s="874"/>
      <c r="AB138" s="874"/>
      <c r="AC138" s="874"/>
      <c r="AD138" s="874"/>
      <c r="AE138" s="874"/>
      <c r="AF138" s="874"/>
      <c r="AG138" s="874"/>
      <c r="AH138" s="874"/>
      <c r="AI138" s="874"/>
      <c r="AJ138" s="874"/>
      <c r="AK138" s="874"/>
      <c r="AL138" s="874"/>
      <c r="AM138" s="874"/>
      <c r="AN138" s="874"/>
      <c r="AO138" s="874"/>
      <c r="AP138" s="874"/>
      <c r="AQ138" s="874"/>
      <c r="AR138" s="874"/>
      <c r="AS138" s="874"/>
      <c r="AT138" s="874"/>
      <c r="AU138" s="874"/>
      <c r="AV138" s="874"/>
      <c r="AW138" s="874"/>
      <c r="AX138" s="874"/>
      <c r="AY138" s="874"/>
      <c r="AZ138" s="874"/>
      <c r="BA138" s="874"/>
      <c r="BB138" s="874"/>
      <c r="BC138" s="874"/>
      <c r="BD138" s="874"/>
      <c r="BE138" s="874"/>
      <c r="BF138" s="874"/>
      <c r="BG138" s="874"/>
      <c r="BH138" s="874"/>
      <c r="BI138" s="874"/>
      <c r="BJ138" s="874"/>
      <c r="BK138" s="874"/>
      <c r="BL138" s="874"/>
      <c r="BM138" s="874"/>
      <c r="BN138" s="874"/>
      <c r="BO138" s="874"/>
      <c r="BP138" s="874"/>
      <c r="BQ138" s="874"/>
      <c r="BR138" s="874"/>
      <c r="BS138" s="874"/>
    </row>
    <row r="139" spans="12:71">
      <c r="L139" s="874"/>
      <c r="M139" s="874"/>
      <c r="N139" s="874"/>
      <c r="O139" s="874"/>
      <c r="P139" s="874"/>
      <c r="Q139" s="874"/>
      <c r="R139" s="874"/>
      <c r="S139" s="874"/>
      <c r="T139" s="874"/>
      <c r="U139" s="874"/>
      <c r="V139" s="874"/>
      <c r="W139" s="874"/>
      <c r="X139" s="874"/>
      <c r="Y139" s="874"/>
      <c r="Z139" s="874"/>
      <c r="AA139" s="874"/>
      <c r="AB139" s="874"/>
      <c r="AC139" s="874"/>
      <c r="AD139" s="874"/>
      <c r="AE139" s="874"/>
      <c r="AF139" s="874"/>
      <c r="AG139" s="874"/>
      <c r="AH139" s="874"/>
      <c r="AI139" s="874"/>
      <c r="AJ139" s="874"/>
      <c r="AK139" s="874"/>
      <c r="AL139" s="874"/>
      <c r="AM139" s="874"/>
      <c r="AN139" s="874"/>
      <c r="AO139" s="874"/>
      <c r="AP139" s="874"/>
      <c r="AQ139" s="874"/>
      <c r="AR139" s="874"/>
      <c r="AS139" s="874"/>
      <c r="AT139" s="874"/>
      <c r="AU139" s="874"/>
      <c r="AV139" s="874"/>
      <c r="AW139" s="874"/>
      <c r="AX139" s="874"/>
      <c r="AY139" s="874"/>
      <c r="AZ139" s="874"/>
      <c r="BA139" s="874"/>
      <c r="BB139" s="874"/>
      <c r="BC139" s="874"/>
      <c r="BD139" s="874"/>
      <c r="BE139" s="874"/>
      <c r="BF139" s="874"/>
      <c r="BG139" s="874"/>
      <c r="BH139" s="874"/>
      <c r="BI139" s="874"/>
      <c r="BJ139" s="874"/>
      <c r="BK139" s="874"/>
      <c r="BL139" s="874"/>
      <c r="BM139" s="874"/>
      <c r="BN139" s="874"/>
      <c r="BO139" s="874"/>
      <c r="BP139" s="874"/>
      <c r="BQ139" s="874"/>
      <c r="BR139" s="874"/>
      <c r="BS139" s="874"/>
    </row>
    <row r="140" spans="12:71">
      <c r="L140" s="874"/>
      <c r="M140" s="874"/>
      <c r="N140" s="874"/>
      <c r="O140" s="874"/>
      <c r="P140" s="874"/>
      <c r="Q140" s="874"/>
      <c r="R140" s="874"/>
      <c r="S140" s="874"/>
      <c r="T140" s="874"/>
      <c r="U140" s="874"/>
      <c r="V140" s="874"/>
      <c r="W140" s="874"/>
      <c r="X140" s="874"/>
      <c r="Y140" s="874"/>
      <c r="Z140" s="874"/>
      <c r="AA140" s="874"/>
      <c r="AB140" s="874"/>
      <c r="AC140" s="874"/>
      <c r="AD140" s="874"/>
      <c r="AE140" s="874"/>
      <c r="AF140" s="874"/>
      <c r="AG140" s="874"/>
      <c r="AH140" s="874"/>
      <c r="AI140" s="874"/>
      <c r="AJ140" s="874"/>
      <c r="AK140" s="874"/>
      <c r="AL140" s="874"/>
      <c r="AM140" s="874"/>
      <c r="AN140" s="874"/>
      <c r="AO140" s="874"/>
      <c r="AP140" s="874"/>
      <c r="AQ140" s="874"/>
      <c r="AR140" s="874"/>
      <c r="AS140" s="874"/>
      <c r="AT140" s="874"/>
      <c r="AU140" s="874"/>
      <c r="AV140" s="874"/>
      <c r="AW140" s="874"/>
      <c r="AX140" s="874"/>
      <c r="AY140" s="874"/>
      <c r="AZ140" s="874"/>
      <c r="BA140" s="874"/>
      <c r="BB140" s="874"/>
      <c r="BC140" s="874"/>
      <c r="BD140" s="874"/>
      <c r="BE140" s="874"/>
      <c r="BF140" s="874"/>
      <c r="BG140" s="874"/>
      <c r="BH140" s="874"/>
      <c r="BI140" s="874"/>
      <c r="BJ140" s="874"/>
      <c r="BK140" s="874"/>
      <c r="BL140" s="874"/>
      <c r="BM140" s="874"/>
      <c r="BN140" s="874"/>
      <c r="BO140" s="874"/>
      <c r="BP140" s="874"/>
      <c r="BQ140" s="874"/>
      <c r="BR140" s="874"/>
      <c r="BS140" s="874"/>
    </row>
    <row r="141" spans="12:71">
      <c r="L141" s="874"/>
      <c r="M141" s="874"/>
      <c r="N141" s="874"/>
      <c r="O141" s="874"/>
      <c r="P141" s="874"/>
      <c r="Q141" s="874"/>
      <c r="R141" s="874"/>
      <c r="S141" s="874"/>
      <c r="T141" s="874"/>
      <c r="U141" s="874"/>
      <c r="V141" s="874"/>
      <c r="W141" s="874"/>
      <c r="X141" s="874"/>
      <c r="Y141" s="874"/>
      <c r="Z141" s="874"/>
      <c r="AA141" s="874"/>
      <c r="AB141" s="874"/>
      <c r="AC141" s="874"/>
      <c r="AD141" s="874"/>
      <c r="AE141" s="874"/>
      <c r="AF141" s="874"/>
      <c r="AG141" s="874"/>
      <c r="AH141" s="874"/>
      <c r="AI141" s="874"/>
      <c r="AJ141" s="874"/>
      <c r="AK141" s="874"/>
      <c r="AL141" s="874"/>
      <c r="AM141" s="874"/>
      <c r="AN141" s="874"/>
      <c r="AO141" s="874"/>
      <c r="AP141" s="874"/>
      <c r="AQ141" s="874"/>
      <c r="AR141" s="874"/>
      <c r="AS141" s="874"/>
      <c r="AT141" s="874"/>
      <c r="AU141" s="874"/>
      <c r="AV141" s="874"/>
      <c r="AW141" s="874"/>
      <c r="AX141" s="874"/>
      <c r="AY141" s="874"/>
      <c r="AZ141" s="874"/>
      <c r="BA141" s="874"/>
      <c r="BB141" s="874"/>
      <c r="BC141" s="874"/>
      <c r="BD141" s="874"/>
      <c r="BE141" s="874"/>
      <c r="BF141" s="874"/>
      <c r="BG141" s="874"/>
      <c r="BH141" s="874"/>
      <c r="BI141" s="874"/>
      <c r="BJ141" s="874"/>
      <c r="BK141" s="874"/>
      <c r="BL141" s="874"/>
      <c r="BM141" s="874"/>
      <c r="BN141" s="874"/>
      <c r="BO141" s="874"/>
      <c r="BP141" s="874"/>
      <c r="BQ141" s="874"/>
      <c r="BR141" s="874"/>
      <c r="BS141" s="874"/>
    </row>
    <row r="142" spans="12:71">
      <c r="L142" s="874"/>
      <c r="M142" s="874"/>
      <c r="N142" s="874"/>
      <c r="O142" s="874"/>
      <c r="P142" s="874"/>
      <c r="Q142" s="874"/>
      <c r="R142" s="874"/>
      <c r="S142" s="874"/>
      <c r="T142" s="874"/>
      <c r="U142" s="874"/>
      <c r="V142" s="874"/>
      <c r="W142" s="874"/>
      <c r="X142" s="874"/>
      <c r="Y142" s="874"/>
      <c r="Z142" s="874"/>
      <c r="AA142" s="874"/>
      <c r="AB142" s="874"/>
      <c r="AC142" s="874"/>
      <c r="AD142" s="874"/>
      <c r="AE142" s="874"/>
      <c r="AF142" s="874"/>
      <c r="AG142" s="874"/>
      <c r="AH142" s="874"/>
      <c r="AI142" s="874"/>
      <c r="AJ142" s="874"/>
      <c r="AK142" s="874"/>
      <c r="AL142" s="874"/>
      <c r="AM142" s="874"/>
      <c r="AN142" s="874"/>
      <c r="AO142" s="874"/>
      <c r="AP142" s="874"/>
      <c r="AQ142" s="874"/>
      <c r="AR142" s="874"/>
      <c r="AS142" s="874"/>
      <c r="AT142" s="874"/>
      <c r="AU142" s="874"/>
      <c r="AV142" s="874"/>
      <c r="AW142" s="874"/>
      <c r="AX142" s="874"/>
      <c r="AY142" s="874"/>
      <c r="AZ142" s="874"/>
      <c r="BA142" s="874"/>
      <c r="BB142" s="874"/>
      <c r="BC142" s="874"/>
      <c r="BD142" s="874"/>
      <c r="BE142" s="874"/>
      <c r="BF142" s="874"/>
      <c r="BG142" s="874"/>
      <c r="BH142" s="874"/>
      <c r="BI142" s="874"/>
      <c r="BJ142" s="874"/>
      <c r="BK142" s="874"/>
      <c r="BL142" s="874"/>
      <c r="BM142" s="874"/>
      <c r="BN142" s="874"/>
      <c r="BO142" s="874"/>
      <c r="BP142" s="874"/>
      <c r="BQ142" s="874"/>
      <c r="BR142" s="874"/>
      <c r="BS142" s="874"/>
    </row>
    <row r="143" spans="12:71">
      <c r="L143" s="874"/>
      <c r="M143" s="874"/>
      <c r="N143" s="874"/>
      <c r="O143" s="874"/>
      <c r="P143" s="874"/>
      <c r="Q143" s="874"/>
      <c r="R143" s="874"/>
      <c r="S143" s="874"/>
      <c r="T143" s="874"/>
      <c r="U143" s="874"/>
      <c r="V143" s="874"/>
      <c r="W143" s="874"/>
      <c r="X143" s="874"/>
      <c r="Y143" s="874"/>
      <c r="Z143" s="874"/>
      <c r="AA143" s="874"/>
      <c r="AB143" s="874"/>
      <c r="AC143" s="874"/>
      <c r="AD143" s="874"/>
      <c r="AE143" s="874"/>
      <c r="AF143" s="874"/>
      <c r="AG143" s="874"/>
      <c r="AH143" s="874"/>
      <c r="AI143" s="874"/>
      <c r="AJ143" s="874"/>
      <c r="AK143" s="874"/>
      <c r="AL143" s="874"/>
      <c r="AM143" s="874"/>
      <c r="AN143" s="874"/>
      <c r="AO143" s="874"/>
      <c r="AP143" s="874"/>
      <c r="AQ143" s="874"/>
      <c r="AR143" s="874"/>
      <c r="AS143" s="874"/>
      <c r="AT143" s="874"/>
      <c r="AU143" s="874"/>
      <c r="AV143" s="874"/>
      <c r="AW143" s="874"/>
      <c r="AX143" s="874"/>
      <c r="AY143" s="874"/>
      <c r="AZ143" s="874"/>
      <c r="BA143" s="874"/>
      <c r="BB143" s="874"/>
      <c r="BC143" s="874"/>
      <c r="BD143" s="874"/>
      <c r="BE143" s="874"/>
      <c r="BF143" s="874"/>
      <c r="BG143" s="874"/>
      <c r="BH143" s="874"/>
      <c r="BI143" s="874"/>
      <c r="BJ143" s="874"/>
      <c r="BK143" s="874"/>
      <c r="BL143" s="874"/>
      <c r="BM143" s="874"/>
      <c r="BN143" s="874"/>
      <c r="BO143" s="874"/>
      <c r="BP143" s="874"/>
      <c r="BQ143" s="874"/>
      <c r="BR143" s="874"/>
      <c r="BS143" s="874"/>
    </row>
    <row r="144" spans="12:71">
      <c r="L144" s="874"/>
      <c r="M144" s="874"/>
      <c r="N144" s="874"/>
      <c r="O144" s="874"/>
      <c r="P144" s="874"/>
      <c r="Q144" s="874"/>
      <c r="R144" s="874"/>
      <c r="S144" s="874"/>
      <c r="T144" s="874"/>
      <c r="U144" s="874"/>
      <c r="V144" s="874"/>
      <c r="W144" s="874"/>
      <c r="X144" s="874"/>
      <c r="Y144" s="874"/>
      <c r="Z144" s="874"/>
      <c r="AA144" s="874"/>
      <c r="AB144" s="874"/>
      <c r="AC144" s="874"/>
      <c r="AD144" s="874"/>
      <c r="AE144" s="874"/>
      <c r="AF144" s="874"/>
      <c r="AG144" s="874"/>
      <c r="AH144" s="874"/>
      <c r="AI144" s="874"/>
      <c r="AJ144" s="874"/>
      <c r="AK144" s="874"/>
      <c r="AL144" s="874"/>
      <c r="AM144" s="874"/>
      <c r="AN144" s="874"/>
      <c r="AO144" s="874"/>
      <c r="AP144" s="874"/>
      <c r="AQ144" s="874"/>
      <c r="AR144" s="874"/>
      <c r="AS144" s="874"/>
      <c r="AT144" s="874"/>
      <c r="AU144" s="874"/>
      <c r="AV144" s="874"/>
      <c r="AW144" s="874"/>
      <c r="AX144" s="874"/>
      <c r="AY144" s="874"/>
      <c r="AZ144" s="874"/>
      <c r="BA144" s="874"/>
      <c r="BB144" s="874"/>
      <c r="BC144" s="874"/>
      <c r="BD144" s="874"/>
      <c r="BE144" s="874"/>
      <c r="BF144" s="874"/>
      <c r="BG144" s="874"/>
      <c r="BH144" s="874"/>
      <c r="BI144" s="874"/>
      <c r="BJ144" s="874"/>
      <c r="BK144" s="874"/>
      <c r="BL144" s="874"/>
      <c r="BM144" s="874"/>
      <c r="BN144" s="874"/>
      <c r="BO144" s="874"/>
      <c r="BP144" s="874"/>
      <c r="BQ144" s="874"/>
      <c r="BR144" s="874"/>
      <c r="BS144" s="874"/>
    </row>
    <row r="145" spans="12:71">
      <c r="L145" s="874"/>
      <c r="M145" s="874"/>
      <c r="N145" s="874"/>
      <c r="O145" s="874"/>
      <c r="P145" s="874"/>
      <c r="Q145" s="874"/>
      <c r="R145" s="874"/>
      <c r="S145" s="874"/>
      <c r="T145" s="874"/>
      <c r="U145" s="874"/>
      <c r="V145" s="874"/>
      <c r="W145" s="874"/>
      <c r="X145" s="874"/>
      <c r="Y145" s="874"/>
      <c r="Z145" s="874"/>
      <c r="AA145" s="874"/>
      <c r="AB145" s="874"/>
      <c r="AC145" s="874"/>
      <c r="AD145" s="874"/>
      <c r="AE145" s="874"/>
      <c r="AF145" s="874"/>
      <c r="AG145" s="874"/>
      <c r="AH145" s="874"/>
      <c r="AI145" s="874"/>
      <c r="AJ145" s="874"/>
      <c r="AK145" s="874"/>
      <c r="AL145" s="874"/>
      <c r="AM145" s="874"/>
      <c r="AN145" s="874"/>
      <c r="AO145" s="874"/>
      <c r="AP145" s="874"/>
      <c r="AQ145" s="874"/>
      <c r="AR145" s="874"/>
      <c r="AS145" s="874"/>
      <c r="AT145" s="874"/>
      <c r="AU145" s="874"/>
      <c r="AV145" s="874"/>
      <c r="AW145" s="874"/>
      <c r="AX145" s="874"/>
      <c r="AY145" s="874"/>
      <c r="AZ145" s="874"/>
      <c r="BA145" s="874"/>
      <c r="BB145" s="874"/>
      <c r="BC145" s="874"/>
      <c r="BD145" s="874"/>
      <c r="BE145" s="874"/>
      <c r="BF145" s="874"/>
      <c r="BG145" s="874"/>
      <c r="BH145" s="874"/>
      <c r="BI145" s="874"/>
      <c r="BJ145" s="874"/>
      <c r="BK145" s="874"/>
      <c r="BL145" s="874"/>
      <c r="BM145" s="874"/>
      <c r="BN145" s="874"/>
      <c r="BO145" s="874"/>
      <c r="BP145" s="874"/>
      <c r="BQ145" s="874"/>
      <c r="BR145" s="874"/>
      <c r="BS145" s="874"/>
    </row>
    <row r="146" spans="12:71">
      <c r="L146" s="874"/>
      <c r="M146" s="874"/>
      <c r="N146" s="874"/>
      <c r="O146" s="874"/>
      <c r="P146" s="874"/>
      <c r="Q146" s="874"/>
      <c r="R146" s="874"/>
      <c r="S146" s="874"/>
      <c r="T146" s="874"/>
      <c r="U146" s="874"/>
      <c r="V146" s="874"/>
      <c r="W146" s="874"/>
      <c r="X146" s="874"/>
      <c r="Y146" s="874"/>
      <c r="Z146" s="874"/>
      <c r="AA146" s="874"/>
      <c r="AB146" s="874"/>
      <c r="AC146" s="874"/>
      <c r="AD146" s="874"/>
      <c r="AE146" s="874"/>
      <c r="AF146" s="874"/>
      <c r="AG146" s="874"/>
      <c r="AH146" s="874"/>
      <c r="AI146" s="874"/>
      <c r="AJ146" s="874"/>
      <c r="AK146" s="874"/>
      <c r="AL146" s="874"/>
      <c r="AM146" s="874"/>
      <c r="AN146" s="874"/>
      <c r="AO146" s="874"/>
      <c r="AP146" s="874"/>
      <c r="AQ146" s="874"/>
      <c r="AR146" s="874"/>
      <c r="AS146" s="874"/>
      <c r="AT146" s="874"/>
      <c r="AU146" s="874"/>
      <c r="AV146" s="874"/>
      <c r="AW146" s="874"/>
      <c r="AX146" s="874"/>
      <c r="AY146" s="874"/>
      <c r="AZ146" s="874"/>
      <c r="BA146" s="874"/>
      <c r="BB146" s="874"/>
      <c r="BC146" s="874"/>
      <c r="BD146" s="874"/>
      <c r="BE146" s="874"/>
      <c r="BF146" s="874"/>
      <c r="BG146" s="874"/>
      <c r="BH146" s="874"/>
      <c r="BI146" s="874"/>
      <c r="BJ146" s="874"/>
      <c r="BK146" s="874"/>
      <c r="BL146" s="874"/>
      <c r="BM146" s="874"/>
      <c r="BN146" s="874"/>
      <c r="BO146" s="874"/>
      <c r="BP146" s="874"/>
      <c r="BQ146" s="874"/>
      <c r="BR146" s="874"/>
      <c r="BS146" s="874"/>
    </row>
    <row r="147" spans="12:71">
      <c r="L147" s="874"/>
      <c r="M147" s="874"/>
      <c r="N147" s="874"/>
      <c r="O147" s="874"/>
      <c r="P147" s="874"/>
      <c r="Q147" s="874"/>
      <c r="R147" s="874"/>
      <c r="S147" s="874"/>
      <c r="T147" s="874"/>
      <c r="U147" s="874"/>
      <c r="V147" s="874"/>
      <c r="W147" s="874"/>
      <c r="X147" s="874"/>
      <c r="Y147" s="874"/>
      <c r="Z147" s="874"/>
      <c r="AA147" s="874"/>
      <c r="AB147" s="874"/>
      <c r="AC147" s="874"/>
      <c r="AD147" s="874"/>
      <c r="AE147" s="874"/>
      <c r="AF147" s="874"/>
      <c r="AG147" s="874"/>
      <c r="AH147" s="874"/>
      <c r="AI147" s="874"/>
      <c r="AJ147" s="874"/>
      <c r="AK147" s="874"/>
      <c r="AL147" s="874"/>
      <c r="AM147" s="874"/>
      <c r="AN147" s="874"/>
      <c r="AO147" s="874"/>
      <c r="AP147" s="874"/>
      <c r="AQ147" s="874"/>
      <c r="AR147" s="874"/>
      <c r="AS147" s="874"/>
      <c r="AT147" s="874"/>
      <c r="AU147" s="874"/>
      <c r="AV147" s="874"/>
      <c r="AW147" s="874"/>
      <c r="AX147" s="874"/>
      <c r="AY147" s="874"/>
      <c r="AZ147" s="874"/>
      <c r="BA147" s="874"/>
      <c r="BB147" s="874"/>
      <c r="BC147" s="874"/>
      <c r="BD147" s="874"/>
      <c r="BE147" s="874"/>
      <c r="BF147" s="874"/>
      <c r="BG147" s="874"/>
      <c r="BH147" s="874"/>
      <c r="BI147" s="874"/>
      <c r="BJ147" s="874"/>
      <c r="BK147" s="874"/>
      <c r="BL147" s="874"/>
      <c r="BM147" s="874"/>
      <c r="BN147" s="874"/>
      <c r="BO147" s="874"/>
      <c r="BP147" s="874"/>
      <c r="BQ147" s="874"/>
      <c r="BR147" s="874"/>
      <c r="BS147" s="874"/>
    </row>
    <row r="148" spans="12:71">
      <c r="L148" s="874"/>
      <c r="M148" s="874"/>
      <c r="N148" s="874"/>
      <c r="O148" s="874"/>
      <c r="P148" s="874"/>
      <c r="Q148" s="874"/>
      <c r="R148" s="874"/>
      <c r="S148" s="874"/>
      <c r="T148" s="874"/>
      <c r="U148" s="874"/>
      <c r="V148" s="874"/>
      <c r="W148" s="874"/>
      <c r="X148" s="874"/>
      <c r="Y148" s="874"/>
      <c r="Z148" s="874"/>
      <c r="AA148" s="874"/>
      <c r="AB148" s="874"/>
      <c r="AC148" s="874"/>
      <c r="AD148" s="874"/>
      <c r="AE148" s="874"/>
      <c r="AF148" s="874"/>
      <c r="AG148" s="874"/>
      <c r="AH148" s="874"/>
      <c r="AI148" s="874"/>
      <c r="AJ148" s="874"/>
      <c r="AK148" s="874"/>
      <c r="AL148" s="874"/>
      <c r="AM148" s="874"/>
      <c r="AN148" s="874"/>
      <c r="AO148" s="874"/>
      <c r="AP148" s="874"/>
      <c r="AQ148" s="874"/>
      <c r="AR148" s="874"/>
      <c r="AS148" s="874"/>
      <c r="AT148" s="874"/>
      <c r="AU148" s="874"/>
      <c r="AV148" s="874"/>
      <c r="AW148" s="874"/>
      <c r="AX148" s="874"/>
      <c r="AY148" s="874"/>
      <c r="AZ148" s="874"/>
      <c r="BA148" s="874"/>
      <c r="BB148" s="874"/>
      <c r="BC148" s="874"/>
      <c r="BD148" s="874"/>
      <c r="BE148" s="874"/>
      <c r="BF148" s="874"/>
      <c r="BG148" s="874"/>
      <c r="BH148" s="874"/>
      <c r="BI148" s="874"/>
      <c r="BJ148" s="874"/>
      <c r="BK148" s="874"/>
      <c r="BL148" s="874"/>
      <c r="BM148" s="874"/>
      <c r="BN148" s="874"/>
      <c r="BO148" s="874"/>
      <c r="BP148" s="874"/>
      <c r="BQ148" s="874"/>
      <c r="BR148" s="874"/>
      <c r="BS148" s="874"/>
    </row>
    <row r="149" spans="12:71">
      <c r="L149" s="874"/>
      <c r="M149" s="874"/>
      <c r="N149" s="874"/>
      <c r="O149" s="874"/>
      <c r="P149" s="874"/>
      <c r="Q149" s="874"/>
      <c r="R149" s="874"/>
      <c r="S149" s="874"/>
      <c r="T149" s="874"/>
      <c r="U149" s="874"/>
      <c r="V149" s="874"/>
      <c r="W149" s="874"/>
      <c r="X149" s="874"/>
      <c r="Y149" s="874"/>
      <c r="Z149" s="874"/>
      <c r="AA149" s="874"/>
      <c r="AB149" s="874"/>
      <c r="AC149" s="874"/>
      <c r="AD149" s="874"/>
      <c r="AE149" s="874"/>
      <c r="AF149" s="874"/>
      <c r="AG149" s="874"/>
      <c r="AH149" s="874"/>
      <c r="AI149" s="874"/>
      <c r="AJ149" s="874"/>
      <c r="AK149" s="874"/>
      <c r="AL149" s="874"/>
      <c r="AM149" s="874"/>
      <c r="AN149" s="874"/>
      <c r="AO149" s="874"/>
      <c r="AP149" s="874"/>
      <c r="AQ149" s="874"/>
      <c r="AR149" s="874"/>
      <c r="AS149" s="874"/>
      <c r="AT149" s="874"/>
      <c r="AU149" s="874"/>
      <c r="AV149" s="874"/>
      <c r="AW149" s="874"/>
      <c r="AX149" s="874"/>
      <c r="AY149" s="874"/>
      <c r="AZ149" s="874"/>
      <c r="BA149" s="874"/>
      <c r="BB149" s="874"/>
      <c r="BC149" s="874"/>
      <c r="BD149" s="874"/>
      <c r="BE149" s="874"/>
      <c r="BF149" s="874"/>
      <c r="BG149" s="874"/>
      <c r="BH149" s="874"/>
      <c r="BI149" s="874"/>
      <c r="BJ149" s="874"/>
      <c r="BK149" s="874"/>
      <c r="BL149" s="874"/>
      <c r="BM149" s="874"/>
      <c r="BN149" s="874"/>
      <c r="BO149" s="874"/>
      <c r="BP149" s="874"/>
      <c r="BQ149" s="874"/>
      <c r="BR149" s="874"/>
      <c r="BS149" s="874"/>
    </row>
    <row r="150" spans="12:71">
      <c r="L150" s="874"/>
      <c r="M150" s="874"/>
      <c r="N150" s="874"/>
      <c r="O150" s="874"/>
      <c r="P150" s="874"/>
      <c r="Q150" s="874"/>
      <c r="R150" s="874"/>
      <c r="S150" s="874"/>
      <c r="T150" s="874"/>
      <c r="U150" s="874"/>
      <c r="V150" s="874"/>
      <c r="W150" s="874"/>
      <c r="X150" s="874"/>
      <c r="Y150" s="874"/>
      <c r="Z150" s="874"/>
      <c r="AA150" s="874"/>
      <c r="AB150" s="874"/>
      <c r="AC150" s="874"/>
      <c r="AD150" s="874"/>
      <c r="AE150" s="874"/>
      <c r="AF150" s="874"/>
      <c r="AG150" s="874"/>
      <c r="AH150" s="874"/>
      <c r="AI150" s="874"/>
      <c r="AJ150" s="874"/>
      <c r="AK150" s="874"/>
      <c r="AL150" s="874"/>
      <c r="AM150" s="874"/>
      <c r="AN150" s="874"/>
      <c r="AO150" s="874"/>
      <c r="AP150" s="874"/>
      <c r="AQ150" s="874"/>
      <c r="AR150" s="874"/>
      <c r="AS150" s="874"/>
      <c r="AT150" s="874"/>
      <c r="AU150" s="874"/>
      <c r="AV150" s="874"/>
      <c r="AW150" s="874"/>
      <c r="AX150" s="874"/>
      <c r="AY150" s="874"/>
      <c r="AZ150" s="874"/>
      <c r="BA150" s="874"/>
      <c r="BB150" s="874"/>
      <c r="BC150" s="874"/>
      <c r="BD150" s="874"/>
      <c r="BE150" s="874"/>
      <c r="BF150" s="874"/>
      <c r="BG150" s="874"/>
      <c r="BH150" s="874"/>
      <c r="BI150" s="874"/>
      <c r="BJ150" s="874"/>
      <c r="BK150" s="874"/>
      <c r="BL150" s="874"/>
      <c r="BM150" s="874"/>
      <c r="BN150" s="874"/>
      <c r="BO150" s="874"/>
      <c r="BP150" s="874"/>
      <c r="BQ150" s="874"/>
      <c r="BR150" s="874"/>
      <c r="BS150" s="874"/>
    </row>
    <row r="151" spans="12:71">
      <c r="L151" s="874"/>
      <c r="M151" s="874"/>
      <c r="N151" s="874"/>
      <c r="O151" s="874"/>
      <c r="P151" s="874"/>
      <c r="Q151" s="874"/>
      <c r="R151" s="874"/>
      <c r="S151" s="874"/>
      <c r="T151" s="874"/>
      <c r="U151" s="874"/>
      <c r="V151" s="874"/>
      <c r="W151" s="874"/>
      <c r="X151" s="874"/>
      <c r="Y151" s="874"/>
      <c r="Z151" s="874"/>
      <c r="AA151" s="874"/>
      <c r="AB151" s="874"/>
      <c r="AC151" s="874"/>
      <c r="AD151" s="874"/>
      <c r="AE151" s="874"/>
      <c r="AF151" s="874"/>
      <c r="AG151" s="874"/>
      <c r="AH151" s="874"/>
      <c r="AI151" s="874"/>
      <c r="AJ151" s="874"/>
      <c r="AK151" s="874"/>
      <c r="AL151" s="874"/>
      <c r="AM151" s="874"/>
      <c r="AN151" s="874"/>
      <c r="AO151" s="874"/>
      <c r="AP151" s="874"/>
      <c r="AQ151" s="874"/>
      <c r="AR151" s="874"/>
      <c r="AS151" s="874"/>
      <c r="AT151" s="874"/>
      <c r="AU151" s="874"/>
      <c r="AV151" s="874"/>
      <c r="AW151" s="874"/>
      <c r="AX151" s="874"/>
      <c r="AY151" s="874"/>
      <c r="AZ151" s="874"/>
      <c r="BA151" s="874"/>
      <c r="BB151" s="874"/>
      <c r="BC151" s="874"/>
      <c r="BD151" s="874"/>
      <c r="BE151" s="874"/>
      <c r="BF151" s="874"/>
      <c r="BG151" s="874"/>
      <c r="BH151" s="874"/>
      <c r="BI151" s="874"/>
      <c r="BJ151" s="874"/>
      <c r="BK151" s="874"/>
      <c r="BL151" s="874"/>
      <c r="BM151" s="874"/>
      <c r="BN151" s="874"/>
      <c r="BO151" s="874"/>
      <c r="BP151" s="874"/>
      <c r="BQ151" s="874"/>
      <c r="BR151" s="874"/>
      <c r="BS151" s="874"/>
    </row>
    <row r="152" spans="12:71">
      <c r="L152" s="874"/>
      <c r="M152" s="874"/>
      <c r="N152" s="874"/>
      <c r="O152" s="874"/>
      <c r="P152" s="874"/>
      <c r="Q152" s="874"/>
      <c r="R152" s="874"/>
      <c r="S152" s="874"/>
      <c r="T152" s="874"/>
      <c r="U152" s="874"/>
      <c r="V152" s="874"/>
      <c r="W152" s="874"/>
      <c r="X152" s="874"/>
      <c r="Y152" s="874"/>
      <c r="Z152" s="874"/>
      <c r="AA152" s="874"/>
      <c r="AB152" s="874"/>
      <c r="AC152" s="874"/>
      <c r="AD152" s="874"/>
      <c r="AE152" s="874"/>
      <c r="AF152" s="874"/>
      <c r="AG152" s="874"/>
      <c r="AH152" s="874"/>
      <c r="AI152" s="874"/>
      <c r="AJ152" s="874"/>
      <c r="AK152" s="874"/>
      <c r="AL152" s="874"/>
      <c r="AM152" s="874"/>
      <c r="AN152" s="874"/>
      <c r="AO152" s="874"/>
      <c r="AP152" s="874"/>
      <c r="AQ152" s="874"/>
      <c r="AR152" s="874"/>
      <c r="AS152" s="874"/>
      <c r="AT152" s="874"/>
      <c r="AU152" s="874"/>
      <c r="AV152" s="874"/>
      <c r="AW152" s="874"/>
      <c r="AX152" s="874"/>
      <c r="AY152" s="874"/>
      <c r="AZ152" s="874"/>
      <c r="BA152" s="874"/>
      <c r="BB152" s="874"/>
      <c r="BC152" s="874"/>
      <c r="BD152" s="874"/>
      <c r="BE152" s="874"/>
      <c r="BF152" s="874"/>
      <c r="BG152" s="874"/>
      <c r="BH152" s="874"/>
      <c r="BI152" s="874"/>
      <c r="BJ152" s="874"/>
      <c r="BK152" s="874"/>
      <c r="BL152" s="874"/>
      <c r="BM152" s="874"/>
      <c r="BN152" s="874"/>
      <c r="BO152" s="874"/>
      <c r="BP152" s="874"/>
      <c r="BQ152" s="874"/>
      <c r="BR152" s="874"/>
      <c r="BS152" s="874"/>
    </row>
    <row r="153" spans="12:71">
      <c r="L153" s="874"/>
      <c r="M153" s="874"/>
      <c r="N153" s="874"/>
      <c r="O153" s="874"/>
      <c r="P153" s="874"/>
      <c r="Q153" s="874"/>
      <c r="R153" s="874"/>
      <c r="S153" s="874"/>
      <c r="T153" s="874"/>
      <c r="U153" s="874"/>
      <c r="V153" s="874"/>
      <c r="W153" s="874"/>
      <c r="X153" s="874"/>
      <c r="Y153" s="874"/>
      <c r="Z153" s="874"/>
      <c r="AA153" s="874"/>
      <c r="AB153" s="874"/>
      <c r="AC153" s="874"/>
      <c r="AD153" s="874"/>
      <c r="AE153" s="874"/>
      <c r="AF153" s="874"/>
      <c r="AG153" s="874"/>
      <c r="AH153" s="874"/>
      <c r="AI153" s="874"/>
      <c r="AJ153" s="874"/>
      <c r="AK153" s="874"/>
      <c r="AL153" s="874"/>
      <c r="AM153" s="874"/>
      <c r="AN153" s="874"/>
      <c r="AO153" s="874"/>
      <c r="AP153" s="874"/>
      <c r="AQ153" s="874"/>
      <c r="AR153" s="874"/>
      <c r="AS153" s="874"/>
      <c r="AT153" s="874"/>
      <c r="AU153" s="874"/>
      <c r="AV153" s="874"/>
      <c r="AW153" s="874"/>
      <c r="AX153" s="874"/>
      <c r="AY153" s="874"/>
      <c r="AZ153" s="874"/>
      <c r="BA153" s="874"/>
      <c r="BB153" s="874"/>
      <c r="BC153" s="874"/>
      <c r="BD153" s="874"/>
      <c r="BE153" s="874"/>
      <c r="BF153" s="874"/>
      <c r="BG153" s="874"/>
      <c r="BH153" s="874"/>
      <c r="BI153" s="874"/>
      <c r="BJ153" s="874"/>
      <c r="BK153" s="874"/>
      <c r="BL153" s="874"/>
      <c r="BM153" s="874"/>
      <c r="BN153" s="874"/>
      <c r="BO153" s="874"/>
      <c r="BP153" s="874"/>
      <c r="BQ153" s="874"/>
      <c r="BR153" s="874"/>
      <c r="BS153" s="874"/>
    </row>
    <row r="154" spans="12:71">
      <c r="L154" s="874"/>
      <c r="M154" s="874"/>
      <c r="N154" s="874"/>
      <c r="O154" s="874"/>
      <c r="P154" s="874"/>
      <c r="Q154" s="874"/>
      <c r="R154" s="874"/>
      <c r="S154" s="874"/>
      <c r="T154" s="874"/>
      <c r="U154" s="874"/>
      <c r="V154" s="874"/>
      <c r="W154" s="874"/>
      <c r="X154" s="874"/>
      <c r="Y154" s="874"/>
      <c r="Z154" s="874"/>
      <c r="AA154" s="874"/>
      <c r="AB154" s="874"/>
      <c r="AC154" s="874"/>
      <c r="AD154" s="874"/>
      <c r="AE154" s="874"/>
      <c r="AF154" s="874"/>
      <c r="AG154" s="874"/>
      <c r="AH154" s="874"/>
      <c r="AI154" s="874"/>
      <c r="AJ154" s="874"/>
      <c r="AK154" s="874"/>
      <c r="AL154" s="874"/>
      <c r="AM154" s="874"/>
      <c r="AN154" s="874"/>
      <c r="AO154" s="874"/>
      <c r="AP154" s="874"/>
      <c r="AQ154" s="874"/>
      <c r="AR154" s="874"/>
      <c r="AS154" s="874"/>
      <c r="AT154" s="874"/>
      <c r="AU154" s="874"/>
      <c r="AV154" s="874"/>
      <c r="AW154" s="874"/>
      <c r="AX154" s="874"/>
      <c r="AY154" s="874"/>
      <c r="AZ154" s="874"/>
      <c r="BA154" s="874"/>
      <c r="BB154" s="874"/>
      <c r="BC154" s="874"/>
      <c r="BD154" s="874"/>
      <c r="BE154" s="874"/>
      <c r="BF154" s="874"/>
      <c r="BG154" s="874"/>
      <c r="BH154" s="874"/>
      <c r="BI154" s="874"/>
      <c r="BJ154" s="874"/>
      <c r="BK154" s="874"/>
      <c r="BL154" s="874"/>
      <c r="BM154" s="874"/>
      <c r="BN154" s="874"/>
      <c r="BO154" s="874"/>
      <c r="BP154" s="874"/>
      <c r="BQ154" s="874"/>
      <c r="BR154" s="874"/>
      <c r="BS154" s="874"/>
    </row>
    <row r="155" spans="12:71">
      <c r="L155" s="874"/>
      <c r="M155" s="874"/>
      <c r="N155" s="874"/>
      <c r="O155" s="874"/>
      <c r="P155" s="874"/>
      <c r="Q155" s="874"/>
      <c r="R155" s="874"/>
      <c r="S155" s="874"/>
      <c r="T155" s="874"/>
      <c r="U155" s="874"/>
      <c r="V155" s="874"/>
      <c r="W155" s="874"/>
      <c r="X155" s="874"/>
      <c r="Y155" s="874"/>
      <c r="Z155" s="874"/>
      <c r="AA155" s="874"/>
      <c r="AB155" s="874"/>
      <c r="AC155" s="874"/>
      <c r="AD155" s="874"/>
      <c r="AE155" s="874"/>
      <c r="AF155" s="874"/>
      <c r="AG155" s="874"/>
      <c r="AH155" s="874"/>
      <c r="AI155" s="874"/>
      <c r="AJ155" s="874"/>
      <c r="AK155" s="874"/>
      <c r="AL155" s="874"/>
      <c r="AM155" s="874"/>
      <c r="AN155" s="874"/>
      <c r="AO155" s="874"/>
      <c r="AP155" s="874"/>
      <c r="AQ155" s="874"/>
      <c r="AR155" s="874"/>
      <c r="AS155" s="874"/>
      <c r="AT155" s="874"/>
      <c r="AU155" s="874"/>
      <c r="AV155" s="874"/>
      <c r="AW155" s="874"/>
      <c r="AX155" s="874"/>
      <c r="AY155" s="874"/>
      <c r="AZ155" s="874"/>
      <c r="BA155" s="874"/>
      <c r="BB155" s="874"/>
      <c r="BC155" s="874"/>
      <c r="BD155" s="874"/>
      <c r="BE155" s="874"/>
      <c r="BF155" s="874"/>
      <c r="BG155" s="874"/>
      <c r="BH155" s="874"/>
      <c r="BI155" s="874"/>
      <c r="BJ155" s="874"/>
      <c r="BK155" s="874"/>
      <c r="BL155" s="874"/>
      <c r="BM155" s="874"/>
      <c r="BN155" s="874"/>
      <c r="BO155" s="874"/>
      <c r="BP155" s="874"/>
      <c r="BQ155" s="874"/>
      <c r="BR155" s="874"/>
      <c r="BS155" s="874"/>
    </row>
    <row r="156" spans="12:71">
      <c r="L156" s="874"/>
      <c r="M156" s="874"/>
      <c r="N156" s="874"/>
      <c r="O156" s="874"/>
      <c r="P156" s="874"/>
      <c r="Q156" s="874"/>
      <c r="R156" s="874"/>
      <c r="S156" s="874"/>
      <c r="T156" s="874"/>
      <c r="U156" s="874"/>
      <c r="V156" s="874"/>
      <c r="W156" s="874"/>
      <c r="X156" s="874"/>
      <c r="Y156" s="874"/>
      <c r="Z156" s="874"/>
      <c r="AA156" s="874"/>
      <c r="AB156" s="874"/>
      <c r="AC156" s="874"/>
      <c r="AD156" s="874"/>
      <c r="AE156" s="874"/>
      <c r="AF156" s="874"/>
      <c r="AG156" s="874"/>
      <c r="AH156" s="874"/>
      <c r="AI156" s="874"/>
      <c r="AJ156" s="874"/>
      <c r="AK156" s="874"/>
      <c r="AL156" s="874"/>
      <c r="AM156" s="874"/>
      <c r="AN156" s="874"/>
      <c r="AO156" s="874"/>
      <c r="AP156" s="874"/>
      <c r="AQ156" s="874"/>
      <c r="AR156" s="874"/>
      <c r="AS156" s="874"/>
      <c r="AT156" s="874"/>
      <c r="AU156" s="874"/>
      <c r="AV156" s="874"/>
      <c r="AW156" s="874"/>
      <c r="AX156" s="874"/>
      <c r="AY156" s="874"/>
      <c r="AZ156" s="874"/>
      <c r="BA156" s="874"/>
      <c r="BB156" s="874"/>
      <c r="BC156" s="874"/>
      <c r="BD156" s="874"/>
      <c r="BE156" s="874"/>
      <c r="BF156" s="874"/>
      <c r="BG156" s="874"/>
      <c r="BH156" s="874"/>
      <c r="BI156" s="874"/>
      <c r="BJ156" s="874"/>
      <c r="BK156" s="874"/>
      <c r="BL156" s="874"/>
      <c r="BM156" s="874"/>
      <c r="BN156" s="874"/>
      <c r="BO156" s="874"/>
      <c r="BP156" s="874"/>
      <c r="BQ156" s="874"/>
      <c r="BR156" s="874"/>
      <c r="BS156" s="874"/>
    </row>
    <row r="157" spans="12:71">
      <c r="L157" s="874"/>
      <c r="M157" s="874"/>
      <c r="N157" s="874"/>
      <c r="O157" s="874"/>
      <c r="P157" s="874"/>
      <c r="Q157" s="874"/>
      <c r="R157" s="874"/>
      <c r="S157" s="874"/>
      <c r="T157" s="874"/>
      <c r="U157" s="874"/>
      <c r="V157" s="874"/>
      <c r="W157" s="874"/>
      <c r="X157" s="874"/>
      <c r="Y157" s="874"/>
      <c r="Z157" s="874"/>
      <c r="AA157" s="874"/>
      <c r="AB157" s="874"/>
      <c r="AC157" s="874"/>
      <c r="AD157" s="874"/>
      <c r="AE157" s="874"/>
      <c r="AF157" s="874"/>
      <c r="AG157" s="874"/>
      <c r="AH157" s="874"/>
      <c r="AI157" s="874"/>
      <c r="AJ157" s="874"/>
      <c r="AK157" s="874"/>
      <c r="AL157" s="874"/>
      <c r="AM157" s="874"/>
      <c r="AN157" s="874"/>
      <c r="AO157" s="874"/>
      <c r="AP157" s="874"/>
      <c r="AQ157" s="874"/>
      <c r="AR157" s="874"/>
      <c r="AS157" s="874"/>
      <c r="AT157" s="874"/>
      <c r="AU157" s="874"/>
      <c r="AV157" s="874"/>
      <c r="AW157" s="874"/>
      <c r="AX157" s="874"/>
      <c r="AY157" s="874"/>
      <c r="AZ157" s="874"/>
      <c r="BA157" s="874"/>
      <c r="BB157" s="874"/>
      <c r="BC157" s="874"/>
      <c r="BD157" s="874"/>
      <c r="BE157" s="874"/>
      <c r="BF157" s="874"/>
      <c r="BG157" s="874"/>
      <c r="BH157" s="874"/>
      <c r="BI157" s="874"/>
      <c r="BJ157" s="874"/>
      <c r="BK157" s="874"/>
      <c r="BL157" s="874"/>
      <c r="BM157" s="874"/>
      <c r="BN157" s="874"/>
      <c r="BO157" s="874"/>
      <c r="BP157" s="874"/>
      <c r="BQ157" s="874"/>
      <c r="BR157" s="874"/>
      <c r="BS157" s="874"/>
    </row>
    <row r="158" spans="12:71">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4"/>
      <c r="AK158" s="874"/>
      <c r="AL158" s="874"/>
      <c r="AM158" s="874"/>
      <c r="AN158" s="874"/>
      <c r="AO158" s="874"/>
      <c r="AP158" s="874"/>
      <c r="AQ158" s="874"/>
      <c r="AR158" s="874"/>
      <c r="AS158" s="874"/>
      <c r="AT158" s="874"/>
      <c r="AU158" s="874"/>
      <c r="AV158" s="874"/>
      <c r="AW158" s="874"/>
      <c r="AX158" s="874"/>
      <c r="AY158" s="874"/>
      <c r="AZ158" s="874"/>
      <c r="BA158" s="874"/>
      <c r="BB158" s="874"/>
      <c r="BC158" s="874"/>
      <c r="BD158" s="874"/>
      <c r="BE158" s="874"/>
      <c r="BF158" s="874"/>
      <c r="BG158" s="874"/>
      <c r="BH158" s="874"/>
      <c r="BI158" s="874"/>
      <c r="BJ158" s="874"/>
      <c r="BK158" s="874"/>
      <c r="BL158" s="874"/>
      <c r="BM158" s="874"/>
      <c r="BN158" s="874"/>
      <c r="BO158" s="874"/>
      <c r="BP158" s="874"/>
      <c r="BQ158" s="874"/>
      <c r="BR158" s="874"/>
      <c r="BS158" s="874"/>
    </row>
    <row r="159" spans="12:71">
      <c r="L159" s="874"/>
      <c r="M159" s="874"/>
      <c r="N159" s="874"/>
      <c r="O159" s="874"/>
      <c r="P159" s="874"/>
      <c r="Q159" s="874"/>
      <c r="R159" s="874"/>
      <c r="S159" s="874"/>
      <c r="T159" s="874"/>
      <c r="U159" s="874"/>
      <c r="V159" s="874"/>
      <c r="W159" s="874"/>
      <c r="X159" s="874"/>
      <c r="Y159" s="874"/>
      <c r="Z159" s="874"/>
      <c r="AA159" s="874"/>
      <c r="AB159" s="874"/>
      <c r="AC159" s="874"/>
      <c r="AD159" s="874"/>
      <c r="AE159" s="874"/>
      <c r="AF159" s="874"/>
      <c r="AG159" s="874"/>
      <c r="AH159" s="874"/>
      <c r="AI159" s="874"/>
      <c r="AJ159" s="874"/>
      <c r="AK159" s="874"/>
      <c r="AL159" s="874"/>
      <c r="AM159" s="874"/>
      <c r="AN159" s="874"/>
      <c r="AO159" s="874"/>
      <c r="AP159" s="874"/>
      <c r="AQ159" s="874"/>
      <c r="AR159" s="874"/>
      <c r="AS159" s="874"/>
      <c r="AT159" s="874"/>
      <c r="AU159" s="874"/>
      <c r="AV159" s="874"/>
      <c r="AW159" s="874"/>
      <c r="AX159" s="874"/>
      <c r="AY159" s="874"/>
      <c r="AZ159" s="874"/>
      <c r="BA159" s="874"/>
      <c r="BB159" s="874"/>
      <c r="BC159" s="874"/>
      <c r="BD159" s="874"/>
      <c r="BE159" s="874"/>
      <c r="BF159" s="874"/>
      <c r="BG159" s="874"/>
      <c r="BH159" s="874"/>
      <c r="BI159" s="874"/>
      <c r="BJ159" s="874"/>
      <c r="BK159" s="874"/>
      <c r="BL159" s="874"/>
      <c r="BM159" s="874"/>
      <c r="BN159" s="874"/>
      <c r="BO159" s="874"/>
      <c r="BP159" s="874"/>
      <c r="BQ159" s="874"/>
      <c r="BR159" s="874"/>
      <c r="BS159" s="874"/>
    </row>
    <row r="160" spans="12:71">
      <c r="L160" s="874"/>
      <c r="M160" s="874"/>
      <c r="N160" s="874"/>
      <c r="O160" s="874"/>
      <c r="P160" s="874"/>
      <c r="Q160" s="874"/>
      <c r="R160" s="874"/>
      <c r="S160" s="874"/>
      <c r="T160" s="874"/>
      <c r="U160" s="874"/>
      <c r="V160" s="874"/>
      <c r="W160" s="874"/>
      <c r="X160" s="874"/>
      <c r="Y160" s="874"/>
      <c r="Z160" s="874"/>
      <c r="AA160" s="874"/>
      <c r="AB160" s="874"/>
      <c r="AC160" s="874"/>
      <c r="AD160" s="874"/>
      <c r="AE160" s="874"/>
      <c r="AF160" s="874"/>
      <c r="AG160" s="874"/>
      <c r="AH160" s="874"/>
      <c r="AI160" s="874"/>
      <c r="AJ160" s="874"/>
      <c r="AK160" s="874"/>
      <c r="AL160" s="874"/>
      <c r="AM160" s="874"/>
      <c r="AN160" s="874"/>
      <c r="AO160" s="874"/>
      <c r="AP160" s="874"/>
      <c r="AQ160" s="874"/>
      <c r="AR160" s="874"/>
      <c r="AS160" s="874"/>
      <c r="AT160" s="874"/>
      <c r="AU160" s="874"/>
      <c r="AV160" s="874"/>
      <c r="AW160" s="874"/>
      <c r="AX160" s="874"/>
      <c r="AY160" s="874"/>
      <c r="AZ160" s="874"/>
      <c r="BA160" s="874"/>
      <c r="BB160" s="874"/>
      <c r="BC160" s="874"/>
      <c r="BD160" s="874"/>
      <c r="BE160" s="874"/>
      <c r="BF160" s="874"/>
      <c r="BG160" s="874"/>
      <c r="BH160" s="874"/>
      <c r="BI160" s="874"/>
      <c r="BJ160" s="874"/>
      <c r="BK160" s="874"/>
      <c r="BL160" s="874"/>
      <c r="BM160" s="874"/>
      <c r="BN160" s="874"/>
      <c r="BO160" s="874"/>
      <c r="BP160" s="874"/>
      <c r="BQ160" s="874"/>
      <c r="BR160" s="874"/>
      <c r="BS160" s="874"/>
    </row>
    <row r="161" spans="12:71">
      <c r="L161" s="874"/>
      <c r="M161" s="874"/>
      <c r="N161" s="874"/>
      <c r="O161" s="874"/>
      <c r="P161" s="874"/>
      <c r="Q161" s="874"/>
      <c r="R161" s="874"/>
      <c r="S161" s="874"/>
      <c r="T161" s="874"/>
      <c r="U161" s="874"/>
      <c r="V161" s="874"/>
      <c r="W161" s="874"/>
      <c r="X161" s="874"/>
      <c r="Y161" s="874"/>
      <c r="Z161" s="874"/>
      <c r="AA161" s="874"/>
      <c r="AB161" s="874"/>
      <c r="AC161" s="874"/>
      <c r="AD161" s="874"/>
      <c r="AE161" s="874"/>
      <c r="AF161" s="874"/>
      <c r="AG161" s="874"/>
      <c r="AH161" s="874"/>
      <c r="AI161" s="874"/>
      <c r="AJ161" s="874"/>
      <c r="AK161" s="874"/>
      <c r="AL161" s="874"/>
      <c r="AM161" s="874"/>
      <c r="AN161" s="874"/>
      <c r="AO161" s="874"/>
      <c r="AP161" s="874"/>
      <c r="AQ161" s="874"/>
      <c r="AR161" s="874"/>
      <c r="AS161" s="874"/>
      <c r="AT161" s="874"/>
      <c r="AU161" s="874"/>
      <c r="AV161" s="874"/>
      <c r="AW161" s="874"/>
      <c r="AX161" s="874"/>
      <c r="AY161" s="874"/>
      <c r="AZ161" s="874"/>
      <c r="BA161" s="874"/>
      <c r="BB161" s="874"/>
      <c r="BC161" s="874"/>
      <c r="BD161" s="874"/>
      <c r="BE161" s="874"/>
      <c r="BF161" s="874"/>
      <c r="BG161" s="874"/>
      <c r="BH161" s="874"/>
      <c r="BI161" s="874"/>
      <c r="BJ161" s="874"/>
      <c r="BK161" s="874"/>
      <c r="BL161" s="874"/>
      <c r="BM161" s="874"/>
      <c r="BN161" s="874"/>
      <c r="BO161" s="874"/>
      <c r="BP161" s="874"/>
      <c r="BQ161" s="874"/>
      <c r="BR161" s="874"/>
      <c r="BS161" s="874"/>
    </row>
    <row r="162" spans="12:71">
      <c r="L162" s="874"/>
      <c r="M162" s="874"/>
      <c r="N162" s="874"/>
      <c r="O162" s="874"/>
      <c r="P162" s="874"/>
      <c r="Q162" s="874"/>
      <c r="R162" s="874"/>
      <c r="S162" s="874"/>
      <c r="T162" s="874"/>
      <c r="U162" s="874"/>
      <c r="V162" s="874"/>
      <c r="W162" s="874"/>
      <c r="X162" s="874"/>
      <c r="Y162" s="874"/>
      <c r="Z162" s="874"/>
      <c r="AA162" s="874"/>
      <c r="AB162" s="874"/>
      <c r="AC162" s="874"/>
      <c r="AD162" s="874"/>
      <c r="AE162" s="874"/>
      <c r="AF162" s="874"/>
      <c r="AG162" s="874"/>
      <c r="AH162" s="874"/>
      <c r="AI162" s="874"/>
      <c r="AJ162" s="874"/>
      <c r="AK162" s="874"/>
      <c r="AL162" s="874"/>
      <c r="AM162" s="874"/>
      <c r="AN162" s="874"/>
      <c r="AO162" s="874"/>
      <c r="AP162" s="874"/>
      <c r="AQ162" s="874"/>
      <c r="AR162" s="874"/>
      <c r="AS162" s="874"/>
      <c r="AT162" s="874"/>
      <c r="AU162" s="874"/>
      <c r="AV162" s="874"/>
      <c r="AW162" s="874"/>
      <c r="AX162" s="874"/>
      <c r="AY162" s="874"/>
      <c r="AZ162" s="874"/>
      <c r="BA162" s="874"/>
      <c r="BB162" s="874"/>
      <c r="BC162" s="874"/>
      <c r="BD162" s="874"/>
      <c r="BE162" s="874"/>
      <c r="BF162" s="874"/>
      <c r="BG162" s="874"/>
      <c r="BH162" s="874"/>
      <c r="BI162" s="874"/>
      <c r="BJ162" s="874"/>
      <c r="BK162" s="874"/>
      <c r="BL162" s="874"/>
      <c r="BM162" s="874"/>
      <c r="BN162" s="874"/>
      <c r="BO162" s="874"/>
      <c r="BP162" s="874"/>
      <c r="BQ162" s="874"/>
      <c r="BR162" s="874"/>
      <c r="BS162" s="874"/>
    </row>
    <row r="163" spans="12:71">
      <c r="L163" s="874"/>
      <c r="M163" s="874"/>
      <c r="N163" s="874"/>
      <c r="O163" s="874"/>
      <c r="P163" s="874"/>
      <c r="Q163" s="874"/>
      <c r="R163" s="874"/>
      <c r="S163" s="874"/>
      <c r="T163" s="874"/>
      <c r="U163" s="874"/>
      <c r="V163" s="874"/>
      <c r="W163" s="874"/>
      <c r="X163" s="874"/>
      <c r="Y163" s="874"/>
      <c r="Z163" s="874"/>
      <c r="AA163" s="874"/>
      <c r="AB163" s="874"/>
      <c r="AC163" s="874"/>
      <c r="AD163" s="874"/>
      <c r="AE163" s="874"/>
      <c r="AF163" s="874"/>
      <c r="AG163" s="874"/>
      <c r="AH163" s="874"/>
      <c r="AI163" s="874"/>
      <c r="AJ163" s="874"/>
      <c r="AK163" s="874"/>
      <c r="AL163" s="874"/>
      <c r="AM163" s="874"/>
      <c r="AN163" s="874"/>
      <c r="AO163" s="874"/>
      <c r="AP163" s="874"/>
      <c r="AQ163" s="874"/>
      <c r="AR163" s="874"/>
      <c r="AS163" s="874"/>
      <c r="AT163" s="874"/>
      <c r="AU163" s="874"/>
      <c r="AV163" s="874"/>
      <c r="AW163" s="874"/>
      <c r="AX163" s="874"/>
      <c r="AY163" s="874"/>
      <c r="AZ163" s="874"/>
      <c r="BA163" s="874"/>
      <c r="BB163" s="874"/>
      <c r="BC163" s="874"/>
      <c r="BD163" s="874"/>
      <c r="BE163" s="874"/>
      <c r="BF163" s="874"/>
      <c r="BG163" s="874"/>
      <c r="BH163" s="874"/>
      <c r="BI163" s="874"/>
      <c r="BJ163" s="874"/>
      <c r="BK163" s="874"/>
      <c r="BL163" s="874"/>
      <c r="BM163" s="874"/>
      <c r="BN163" s="874"/>
      <c r="BO163" s="874"/>
      <c r="BP163" s="874"/>
      <c r="BQ163" s="874"/>
      <c r="BR163" s="874"/>
      <c r="BS163" s="874"/>
    </row>
    <row r="164" spans="12:71">
      <c r="L164" s="874"/>
      <c r="M164" s="874"/>
      <c r="N164" s="874"/>
      <c r="O164" s="874"/>
      <c r="P164" s="874"/>
      <c r="Q164" s="874"/>
      <c r="R164" s="874"/>
      <c r="S164" s="874"/>
      <c r="T164" s="874"/>
      <c r="U164" s="874"/>
      <c r="V164" s="874"/>
      <c r="W164" s="874"/>
      <c r="X164" s="874"/>
      <c r="Y164" s="874"/>
      <c r="Z164" s="874"/>
      <c r="AA164" s="874"/>
      <c r="AB164" s="874"/>
      <c r="AC164" s="874"/>
      <c r="AD164" s="874"/>
      <c r="AE164" s="874"/>
      <c r="AF164" s="874"/>
      <c r="AG164" s="874"/>
      <c r="AH164" s="874"/>
      <c r="AI164" s="874"/>
      <c r="AJ164" s="874"/>
      <c r="AK164" s="874"/>
      <c r="AL164" s="874"/>
      <c r="AM164" s="874"/>
      <c r="AN164" s="874"/>
      <c r="AO164" s="874"/>
      <c r="AP164" s="874"/>
      <c r="AQ164" s="874"/>
      <c r="AR164" s="874"/>
      <c r="AS164" s="874"/>
      <c r="AT164" s="874"/>
      <c r="AU164" s="874"/>
      <c r="AV164" s="874"/>
      <c r="AW164" s="874"/>
      <c r="AX164" s="874"/>
      <c r="AY164" s="874"/>
      <c r="AZ164" s="874"/>
      <c r="BA164" s="874"/>
      <c r="BB164" s="874"/>
      <c r="BC164" s="874"/>
      <c r="BD164" s="874"/>
      <c r="BE164" s="874"/>
      <c r="BF164" s="874"/>
      <c r="BG164" s="874"/>
      <c r="BH164" s="874"/>
      <c r="BI164" s="874"/>
      <c r="BJ164" s="874"/>
      <c r="BK164" s="874"/>
      <c r="BL164" s="874"/>
      <c r="BM164" s="874"/>
      <c r="BN164" s="874"/>
      <c r="BO164" s="874"/>
      <c r="BP164" s="874"/>
      <c r="BQ164" s="874"/>
      <c r="BR164" s="874"/>
      <c r="BS164" s="874"/>
    </row>
    <row r="165" spans="12:71">
      <c r="L165" s="874"/>
      <c r="M165" s="874"/>
      <c r="N165" s="874"/>
      <c r="O165" s="874"/>
      <c r="P165" s="874"/>
      <c r="Q165" s="874"/>
      <c r="R165" s="874"/>
      <c r="S165" s="874"/>
      <c r="T165" s="874"/>
      <c r="U165" s="874"/>
      <c r="V165" s="874"/>
      <c r="W165" s="874"/>
      <c r="X165" s="874"/>
      <c r="Y165" s="874"/>
      <c r="Z165" s="874"/>
      <c r="AA165" s="874"/>
      <c r="AB165" s="874"/>
      <c r="AC165" s="874"/>
      <c r="AD165" s="874"/>
      <c r="AE165" s="874"/>
      <c r="AF165" s="874"/>
      <c r="AG165" s="874"/>
      <c r="AH165" s="874"/>
      <c r="AI165" s="874"/>
      <c r="AJ165" s="874"/>
      <c r="AK165" s="874"/>
      <c r="AL165" s="874"/>
      <c r="AM165" s="874"/>
      <c r="AN165" s="874"/>
      <c r="AO165" s="874"/>
      <c r="AP165" s="874"/>
      <c r="AQ165" s="874"/>
      <c r="AR165" s="874"/>
      <c r="AS165" s="874"/>
      <c r="AT165" s="874"/>
      <c r="AU165" s="874"/>
      <c r="AV165" s="874"/>
      <c r="AW165" s="874"/>
      <c r="AX165" s="874"/>
      <c r="AY165" s="874"/>
      <c r="AZ165" s="874"/>
      <c r="BA165" s="874"/>
      <c r="BB165" s="874"/>
      <c r="BC165" s="874"/>
      <c r="BD165" s="874"/>
      <c r="BE165" s="874"/>
      <c r="BF165" s="874"/>
      <c r="BG165" s="874"/>
      <c r="BH165" s="874"/>
      <c r="BI165" s="874"/>
      <c r="BJ165" s="874"/>
      <c r="BK165" s="874"/>
      <c r="BL165" s="874"/>
      <c r="BM165" s="874"/>
      <c r="BN165" s="874"/>
      <c r="BO165" s="874"/>
      <c r="BP165" s="874"/>
      <c r="BQ165" s="874"/>
      <c r="BR165" s="874"/>
      <c r="BS165" s="874"/>
    </row>
    <row r="166" spans="12:71">
      <c r="L166" s="874"/>
      <c r="M166" s="874"/>
      <c r="N166" s="874"/>
      <c r="O166" s="874"/>
      <c r="P166" s="874"/>
      <c r="Q166" s="874"/>
      <c r="R166" s="874"/>
      <c r="S166" s="874"/>
      <c r="T166" s="874"/>
      <c r="U166" s="874"/>
      <c r="V166" s="874"/>
      <c r="W166" s="874"/>
      <c r="X166" s="874"/>
      <c r="Y166" s="874"/>
      <c r="Z166" s="874"/>
      <c r="AA166" s="874"/>
      <c r="AB166" s="874"/>
      <c r="AC166" s="874"/>
      <c r="AD166" s="874"/>
      <c r="AE166" s="874"/>
      <c r="AF166" s="874"/>
      <c r="AG166" s="874"/>
      <c r="AH166" s="874"/>
      <c r="AI166" s="874"/>
      <c r="AJ166" s="874"/>
      <c r="AK166" s="874"/>
      <c r="AL166" s="874"/>
      <c r="AM166" s="874"/>
      <c r="AN166" s="874"/>
      <c r="AO166" s="874"/>
      <c r="AP166" s="874"/>
      <c r="AQ166" s="874"/>
      <c r="AR166" s="874"/>
      <c r="AS166" s="874"/>
      <c r="AT166" s="874"/>
      <c r="AU166" s="874"/>
      <c r="AV166" s="874"/>
      <c r="AW166" s="874"/>
      <c r="AX166" s="874"/>
      <c r="AY166" s="874"/>
      <c r="AZ166" s="874"/>
      <c r="BA166" s="874"/>
      <c r="BB166" s="874"/>
      <c r="BC166" s="874"/>
      <c r="BD166" s="874"/>
      <c r="BE166" s="874"/>
      <c r="BF166" s="874"/>
      <c r="BG166" s="874"/>
      <c r="BH166" s="874"/>
      <c r="BI166" s="874"/>
      <c r="BJ166" s="874"/>
      <c r="BK166" s="874"/>
      <c r="BL166" s="874"/>
      <c r="BM166" s="874"/>
      <c r="BN166" s="874"/>
      <c r="BO166" s="874"/>
      <c r="BP166" s="874"/>
      <c r="BQ166" s="874"/>
      <c r="BR166" s="874"/>
      <c r="BS166" s="874"/>
    </row>
    <row r="167" spans="12:71">
      <c r="L167" s="874"/>
      <c r="M167" s="874"/>
      <c r="N167" s="874"/>
      <c r="O167" s="874"/>
      <c r="P167" s="874"/>
      <c r="Q167" s="874"/>
      <c r="R167" s="874"/>
      <c r="S167" s="874"/>
      <c r="T167" s="874"/>
      <c r="U167" s="874"/>
      <c r="V167" s="874"/>
      <c r="W167" s="874"/>
      <c r="X167" s="874"/>
      <c r="Y167" s="874"/>
      <c r="Z167" s="874"/>
      <c r="AA167" s="874"/>
      <c r="AB167" s="874"/>
      <c r="AC167" s="874"/>
      <c r="AD167" s="874"/>
      <c r="AE167" s="874"/>
      <c r="AF167" s="874"/>
      <c r="AG167" s="874"/>
      <c r="AH167" s="874"/>
      <c r="AI167" s="874"/>
      <c r="AJ167" s="874"/>
      <c r="AK167" s="874"/>
      <c r="AL167" s="874"/>
      <c r="AM167" s="874"/>
      <c r="AN167" s="874"/>
      <c r="AO167" s="874"/>
      <c r="AP167" s="874"/>
      <c r="AQ167" s="874"/>
      <c r="AR167" s="874"/>
      <c r="AS167" s="874"/>
      <c r="AT167" s="874"/>
      <c r="AU167" s="874"/>
      <c r="AV167" s="874"/>
      <c r="AW167" s="874"/>
      <c r="AX167" s="874"/>
      <c r="AY167" s="874"/>
      <c r="AZ167" s="874"/>
      <c r="BA167" s="874"/>
      <c r="BB167" s="874"/>
      <c r="BC167" s="874"/>
      <c r="BD167" s="874"/>
      <c r="BE167" s="874"/>
      <c r="BF167" s="874"/>
      <c r="BG167" s="874"/>
      <c r="BH167" s="874"/>
      <c r="BI167" s="874"/>
      <c r="BJ167" s="874"/>
      <c r="BK167" s="874"/>
      <c r="BL167" s="874"/>
      <c r="BM167" s="874"/>
      <c r="BN167" s="874"/>
      <c r="BO167" s="874"/>
      <c r="BP167" s="874"/>
      <c r="BQ167" s="874"/>
      <c r="BR167" s="874"/>
      <c r="BS167" s="874"/>
    </row>
    <row r="168" spans="12:71">
      <c r="L168" s="874"/>
      <c r="M168" s="874"/>
      <c r="N168" s="874"/>
      <c r="O168" s="874"/>
      <c r="P168" s="874"/>
      <c r="Q168" s="874"/>
      <c r="R168" s="874"/>
      <c r="S168" s="874"/>
      <c r="T168" s="874"/>
      <c r="U168" s="874"/>
      <c r="V168" s="874"/>
      <c r="W168" s="874"/>
      <c r="X168" s="874"/>
      <c r="Y168" s="874"/>
      <c r="Z168" s="874"/>
      <c r="AA168" s="874"/>
      <c r="AB168" s="874"/>
      <c r="AC168" s="874"/>
      <c r="AD168" s="874"/>
      <c r="AE168" s="874"/>
      <c r="AF168" s="874"/>
      <c r="AG168" s="874"/>
      <c r="AH168" s="874"/>
      <c r="AI168" s="874"/>
      <c r="AJ168" s="874"/>
      <c r="AK168" s="874"/>
      <c r="AL168" s="874"/>
      <c r="AM168" s="874"/>
      <c r="AN168" s="874"/>
      <c r="AO168" s="874"/>
      <c r="AP168" s="874"/>
      <c r="AQ168" s="874"/>
      <c r="AR168" s="874"/>
      <c r="AS168" s="874"/>
      <c r="AT168" s="874"/>
      <c r="AU168" s="874"/>
      <c r="AV168" s="874"/>
      <c r="AW168" s="874"/>
      <c r="AX168" s="874"/>
      <c r="AY168" s="874"/>
      <c r="AZ168" s="874"/>
      <c r="BA168" s="874"/>
      <c r="BB168" s="874"/>
      <c r="BC168" s="874"/>
      <c r="BD168" s="874"/>
      <c r="BE168" s="874"/>
      <c r="BF168" s="874"/>
      <c r="BG168" s="874"/>
      <c r="BH168" s="874"/>
      <c r="BI168" s="874"/>
      <c r="BJ168" s="874"/>
      <c r="BK168" s="874"/>
      <c r="BL168" s="874"/>
      <c r="BM168" s="874"/>
      <c r="BN168" s="874"/>
      <c r="BO168" s="874"/>
      <c r="BP168" s="874"/>
      <c r="BQ168" s="874"/>
      <c r="BR168" s="874"/>
      <c r="BS168" s="874"/>
    </row>
    <row r="169" spans="12:71">
      <c r="L169" s="874"/>
      <c r="M169" s="874"/>
      <c r="N169" s="874"/>
      <c r="O169" s="874"/>
      <c r="P169" s="874"/>
      <c r="Q169" s="874"/>
      <c r="R169" s="874"/>
      <c r="S169" s="874"/>
      <c r="T169" s="874"/>
      <c r="U169" s="874"/>
      <c r="V169" s="874"/>
      <c r="W169" s="874"/>
      <c r="X169" s="874"/>
      <c r="Y169" s="874"/>
      <c r="Z169" s="874"/>
      <c r="AA169" s="874"/>
      <c r="AB169" s="874"/>
      <c r="AC169" s="874"/>
      <c r="AD169" s="874"/>
      <c r="AE169" s="874"/>
      <c r="AF169" s="874"/>
      <c r="AG169" s="874"/>
      <c r="AH169" s="874"/>
      <c r="AI169" s="874"/>
      <c r="AJ169" s="874"/>
      <c r="AK169" s="874"/>
      <c r="AL169" s="874"/>
      <c r="AM169" s="874"/>
      <c r="AN169" s="874"/>
      <c r="AO169" s="874"/>
      <c r="AP169" s="874"/>
      <c r="AQ169" s="874"/>
      <c r="AR169" s="874"/>
      <c r="AS169" s="874"/>
      <c r="AT169" s="874"/>
      <c r="AU169" s="874"/>
      <c r="AV169" s="874"/>
      <c r="AW169" s="874"/>
      <c r="AX169" s="874"/>
      <c r="AY169" s="874"/>
      <c r="AZ169" s="874"/>
      <c r="BA169" s="874"/>
      <c r="BB169" s="874"/>
      <c r="BC169" s="874"/>
      <c r="BD169" s="874"/>
      <c r="BE169" s="874"/>
      <c r="BF169" s="874"/>
      <c r="BG169" s="874"/>
      <c r="BH169" s="874"/>
      <c r="BI169" s="874"/>
      <c r="BJ169" s="874"/>
      <c r="BK169" s="874"/>
      <c r="BL169" s="874"/>
      <c r="BM169" s="874"/>
      <c r="BN169" s="874"/>
      <c r="BO169" s="874"/>
      <c r="BP169" s="874"/>
      <c r="BQ169" s="874"/>
      <c r="BR169" s="874"/>
      <c r="BS169" s="874"/>
    </row>
    <row r="170" spans="12:71">
      <c r="L170" s="874"/>
      <c r="M170" s="874"/>
      <c r="N170" s="874"/>
      <c r="O170" s="874"/>
      <c r="P170" s="874"/>
      <c r="Q170" s="874"/>
      <c r="R170" s="874"/>
      <c r="S170" s="874"/>
      <c r="T170" s="874"/>
      <c r="U170" s="874"/>
      <c r="V170" s="874"/>
      <c r="W170" s="874"/>
      <c r="X170" s="874"/>
      <c r="Y170" s="874"/>
      <c r="Z170" s="874"/>
      <c r="AA170" s="874"/>
      <c r="AB170" s="874"/>
      <c r="AC170" s="874"/>
      <c r="AD170" s="874"/>
      <c r="AE170" s="874"/>
      <c r="AF170" s="874"/>
      <c r="AG170" s="874"/>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row>
    <row r="171" spans="12:71">
      <c r="L171" s="874"/>
      <c r="M171" s="874"/>
      <c r="N171" s="874"/>
      <c r="O171" s="874"/>
      <c r="P171" s="874"/>
      <c r="Q171" s="874"/>
      <c r="R171" s="874"/>
      <c r="S171" s="874"/>
      <c r="T171" s="874"/>
      <c r="U171" s="874"/>
      <c r="V171" s="874"/>
      <c r="W171" s="874"/>
      <c r="X171" s="874"/>
      <c r="Y171" s="874"/>
      <c r="Z171" s="874"/>
      <c r="AA171" s="874"/>
      <c r="AB171" s="874"/>
      <c r="AC171" s="874"/>
      <c r="AD171" s="874"/>
      <c r="AE171" s="874"/>
      <c r="AF171" s="874"/>
      <c r="AG171" s="874"/>
      <c r="AH171" s="874"/>
      <c r="AI171" s="874"/>
      <c r="AJ171" s="874"/>
      <c r="AK171" s="874"/>
      <c r="AL171" s="874"/>
      <c r="AM171" s="874"/>
      <c r="AN171" s="874"/>
      <c r="AO171" s="874"/>
      <c r="AP171" s="874"/>
      <c r="AQ171" s="874"/>
      <c r="AR171" s="874"/>
      <c r="AS171" s="874"/>
      <c r="AT171" s="874"/>
      <c r="AU171" s="874"/>
      <c r="AV171" s="874"/>
      <c r="AW171" s="874"/>
      <c r="AX171" s="874"/>
      <c r="AY171" s="874"/>
      <c r="AZ171" s="874"/>
      <c r="BA171" s="874"/>
      <c r="BB171" s="874"/>
      <c r="BC171" s="874"/>
      <c r="BD171" s="874"/>
      <c r="BE171" s="874"/>
      <c r="BF171" s="874"/>
      <c r="BG171" s="874"/>
      <c r="BH171" s="874"/>
      <c r="BI171" s="874"/>
      <c r="BJ171" s="874"/>
      <c r="BK171" s="874"/>
      <c r="BL171" s="874"/>
      <c r="BM171" s="874"/>
      <c r="BN171" s="874"/>
      <c r="BO171" s="874"/>
      <c r="BP171" s="874"/>
      <c r="BQ171" s="874"/>
      <c r="BR171" s="874"/>
      <c r="BS171" s="874"/>
    </row>
    <row r="172" spans="12:71">
      <c r="L172" s="874"/>
      <c r="M172" s="874"/>
      <c r="N172" s="874"/>
      <c r="O172" s="874"/>
      <c r="P172" s="874"/>
      <c r="Q172" s="874"/>
      <c r="R172" s="874"/>
      <c r="S172" s="874"/>
      <c r="T172" s="874"/>
      <c r="U172" s="874"/>
      <c r="V172" s="874"/>
      <c r="W172" s="874"/>
      <c r="X172" s="874"/>
      <c r="Y172" s="874"/>
      <c r="Z172" s="874"/>
      <c r="AA172" s="874"/>
      <c r="AB172" s="874"/>
      <c r="AC172" s="874"/>
      <c r="AD172" s="874"/>
      <c r="AE172" s="874"/>
      <c r="AF172" s="874"/>
      <c r="AG172" s="874"/>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row>
    <row r="173" spans="12:71">
      <c r="L173" s="874"/>
      <c r="M173" s="874"/>
      <c r="N173" s="874"/>
      <c r="O173" s="874"/>
      <c r="P173" s="874"/>
      <c r="Q173" s="874"/>
      <c r="R173" s="874"/>
      <c r="S173" s="874"/>
      <c r="T173" s="874"/>
      <c r="U173" s="874"/>
      <c r="V173" s="874"/>
      <c r="W173" s="874"/>
      <c r="X173" s="874"/>
      <c r="Y173" s="874"/>
      <c r="Z173" s="874"/>
      <c r="AA173" s="874"/>
      <c r="AB173" s="874"/>
      <c r="AC173" s="874"/>
      <c r="AD173" s="874"/>
      <c r="AE173" s="874"/>
      <c r="AF173" s="874"/>
      <c r="AG173" s="874"/>
      <c r="AH173" s="874"/>
      <c r="AI173" s="874"/>
      <c r="AJ173" s="874"/>
      <c r="AK173" s="874"/>
      <c r="AL173" s="874"/>
      <c r="AM173" s="874"/>
      <c r="AN173" s="874"/>
      <c r="AO173" s="874"/>
      <c r="AP173" s="874"/>
      <c r="AQ173" s="874"/>
      <c r="AR173" s="874"/>
      <c r="AS173" s="874"/>
      <c r="AT173" s="874"/>
      <c r="AU173" s="874"/>
      <c r="AV173" s="874"/>
      <c r="AW173" s="874"/>
      <c r="AX173" s="874"/>
      <c r="AY173" s="874"/>
      <c r="AZ173" s="874"/>
      <c r="BA173" s="874"/>
      <c r="BB173" s="874"/>
      <c r="BC173" s="874"/>
      <c r="BD173" s="874"/>
      <c r="BE173" s="874"/>
      <c r="BF173" s="874"/>
      <c r="BG173" s="874"/>
      <c r="BH173" s="874"/>
      <c r="BI173" s="874"/>
      <c r="BJ173" s="874"/>
      <c r="BK173" s="874"/>
      <c r="BL173" s="874"/>
      <c r="BM173" s="874"/>
      <c r="BN173" s="874"/>
      <c r="BO173" s="874"/>
      <c r="BP173" s="874"/>
      <c r="BQ173" s="874"/>
      <c r="BR173" s="874"/>
      <c r="BS173" s="874"/>
    </row>
    <row r="174" spans="12:71">
      <c r="L174" s="874"/>
      <c r="M174" s="874"/>
      <c r="N174" s="874"/>
      <c r="O174" s="874"/>
      <c r="P174" s="874"/>
      <c r="Q174" s="874"/>
      <c r="R174" s="874"/>
      <c r="S174" s="874"/>
      <c r="T174" s="874"/>
      <c r="U174" s="874"/>
      <c r="V174" s="874"/>
      <c r="W174" s="874"/>
      <c r="X174" s="874"/>
      <c r="Y174" s="874"/>
      <c r="Z174" s="874"/>
      <c r="AA174" s="874"/>
      <c r="AB174" s="874"/>
      <c r="AC174" s="874"/>
      <c r="AD174" s="874"/>
      <c r="AE174" s="874"/>
      <c r="AF174" s="874"/>
      <c r="AG174" s="874"/>
      <c r="AH174" s="874"/>
      <c r="AI174" s="874"/>
      <c r="AJ174" s="874"/>
      <c r="AK174" s="874"/>
      <c r="AL174" s="874"/>
      <c r="AM174" s="874"/>
      <c r="AN174" s="874"/>
      <c r="AO174" s="874"/>
      <c r="AP174" s="874"/>
      <c r="AQ174" s="874"/>
      <c r="AR174" s="874"/>
      <c r="AS174" s="874"/>
      <c r="AT174" s="874"/>
      <c r="AU174" s="874"/>
      <c r="AV174" s="874"/>
      <c r="AW174" s="874"/>
      <c r="AX174" s="874"/>
      <c r="AY174" s="874"/>
      <c r="AZ174" s="874"/>
      <c r="BA174" s="874"/>
      <c r="BB174" s="874"/>
      <c r="BC174" s="874"/>
      <c r="BD174" s="874"/>
      <c r="BE174" s="874"/>
      <c r="BF174" s="874"/>
      <c r="BG174" s="874"/>
      <c r="BH174" s="874"/>
      <c r="BI174" s="874"/>
      <c r="BJ174" s="874"/>
      <c r="BK174" s="874"/>
      <c r="BL174" s="874"/>
      <c r="BM174" s="874"/>
      <c r="BN174" s="874"/>
      <c r="BO174" s="874"/>
      <c r="BP174" s="874"/>
      <c r="BQ174" s="874"/>
      <c r="BR174" s="874"/>
      <c r="BS174" s="874"/>
    </row>
    <row r="175" spans="12:71">
      <c r="L175" s="874"/>
      <c r="M175" s="874"/>
      <c r="N175" s="874"/>
      <c r="O175" s="874"/>
      <c r="P175" s="874"/>
      <c r="Q175" s="874"/>
      <c r="R175" s="874"/>
      <c r="S175" s="874"/>
      <c r="T175" s="874"/>
      <c r="U175" s="874"/>
      <c r="V175" s="874"/>
      <c r="W175" s="874"/>
      <c r="X175" s="874"/>
      <c r="Y175" s="874"/>
      <c r="Z175" s="874"/>
      <c r="AA175" s="874"/>
      <c r="AB175" s="874"/>
      <c r="AC175" s="874"/>
      <c r="AD175" s="874"/>
      <c r="AE175" s="874"/>
      <c r="AF175" s="874"/>
      <c r="AG175" s="874"/>
      <c r="AH175" s="874"/>
      <c r="AI175" s="874"/>
      <c r="AJ175" s="874"/>
      <c r="AK175" s="874"/>
      <c r="AL175" s="874"/>
      <c r="AM175" s="874"/>
      <c r="AN175" s="874"/>
      <c r="AO175" s="874"/>
      <c r="AP175" s="874"/>
      <c r="AQ175" s="874"/>
      <c r="AR175" s="874"/>
      <c r="AS175" s="874"/>
      <c r="AT175" s="874"/>
      <c r="AU175" s="874"/>
      <c r="AV175" s="874"/>
      <c r="AW175" s="874"/>
      <c r="AX175" s="874"/>
      <c r="AY175" s="874"/>
      <c r="AZ175" s="874"/>
      <c r="BA175" s="874"/>
      <c r="BB175" s="874"/>
      <c r="BC175" s="874"/>
      <c r="BD175" s="874"/>
      <c r="BE175" s="874"/>
      <c r="BF175" s="874"/>
      <c r="BG175" s="874"/>
      <c r="BH175" s="874"/>
      <c r="BI175" s="874"/>
      <c r="BJ175" s="874"/>
      <c r="BK175" s="874"/>
      <c r="BL175" s="874"/>
      <c r="BM175" s="874"/>
      <c r="BN175" s="874"/>
      <c r="BO175" s="874"/>
      <c r="BP175" s="874"/>
      <c r="BQ175" s="874"/>
      <c r="BR175" s="874"/>
      <c r="BS175" s="874"/>
    </row>
    <row r="176" spans="12:71">
      <c r="L176" s="874"/>
      <c r="M176" s="874"/>
      <c r="N176" s="874"/>
      <c r="O176" s="874"/>
      <c r="P176" s="874"/>
      <c r="Q176" s="874"/>
      <c r="R176" s="874"/>
      <c r="S176" s="874"/>
      <c r="T176" s="874"/>
      <c r="U176" s="874"/>
      <c r="V176" s="874"/>
      <c r="W176" s="874"/>
      <c r="X176" s="874"/>
      <c r="Y176" s="874"/>
      <c r="Z176" s="874"/>
      <c r="AA176" s="874"/>
      <c r="AB176" s="874"/>
      <c r="AC176" s="874"/>
      <c r="AD176" s="874"/>
      <c r="AE176" s="874"/>
      <c r="AF176" s="874"/>
      <c r="AG176" s="874"/>
      <c r="AH176" s="874"/>
      <c r="AI176" s="874"/>
      <c r="AJ176" s="874"/>
      <c r="AK176" s="874"/>
      <c r="AL176" s="874"/>
      <c r="AM176" s="874"/>
      <c r="AN176" s="874"/>
      <c r="AO176" s="874"/>
      <c r="AP176" s="874"/>
      <c r="AQ176" s="874"/>
      <c r="AR176" s="874"/>
      <c r="AS176" s="874"/>
      <c r="AT176" s="874"/>
      <c r="AU176" s="874"/>
      <c r="AV176" s="874"/>
      <c r="AW176" s="874"/>
      <c r="AX176" s="874"/>
      <c r="AY176" s="874"/>
      <c r="AZ176" s="874"/>
      <c r="BA176" s="874"/>
      <c r="BB176" s="874"/>
      <c r="BC176" s="874"/>
      <c r="BD176" s="874"/>
      <c r="BE176" s="874"/>
      <c r="BF176" s="874"/>
      <c r="BG176" s="874"/>
      <c r="BH176" s="874"/>
      <c r="BI176" s="874"/>
      <c r="BJ176" s="874"/>
      <c r="BK176" s="874"/>
      <c r="BL176" s="874"/>
      <c r="BM176" s="874"/>
      <c r="BN176" s="874"/>
      <c r="BO176" s="874"/>
      <c r="BP176" s="874"/>
      <c r="BQ176" s="874"/>
      <c r="BR176" s="874"/>
      <c r="BS176" s="874"/>
    </row>
    <row r="177" spans="12:71">
      <c r="L177" s="874"/>
      <c r="M177" s="874"/>
      <c r="N177" s="874"/>
      <c r="O177" s="874"/>
      <c r="P177" s="874"/>
      <c r="Q177" s="874"/>
      <c r="R177" s="874"/>
      <c r="S177" s="874"/>
      <c r="T177" s="874"/>
      <c r="U177" s="874"/>
      <c r="V177" s="874"/>
      <c r="W177" s="874"/>
      <c r="X177" s="874"/>
      <c r="Y177" s="874"/>
      <c r="Z177" s="874"/>
      <c r="AA177" s="874"/>
      <c r="AB177" s="874"/>
      <c r="AC177" s="874"/>
      <c r="AD177" s="874"/>
      <c r="AE177" s="874"/>
      <c r="AF177" s="874"/>
      <c r="AG177" s="874"/>
      <c r="AH177" s="874"/>
      <c r="AI177" s="874"/>
      <c r="AJ177" s="874"/>
      <c r="AK177" s="874"/>
      <c r="AL177" s="874"/>
      <c r="AM177" s="874"/>
      <c r="AN177" s="874"/>
      <c r="AO177" s="874"/>
      <c r="AP177" s="874"/>
      <c r="AQ177" s="874"/>
      <c r="AR177" s="874"/>
      <c r="AS177" s="874"/>
      <c r="AT177" s="874"/>
      <c r="AU177" s="874"/>
      <c r="AV177" s="874"/>
      <c r="AW177" s="874"/>
      <c r="AX177" s="874"/>
      <c r="AY177" s="874"/>
      <c r="AZ177" s="874"/>
      <c r="BA177" s="874"/>
      <c r="BB177" s="874"/>
      <c r="BC177" s="874"/>
      <c r="BD177" s="874"/>
      <c r="BE177" s="874"/>
      <c r="BF177" s="874"/>
      <c r="BG177" s="874"/>
      <c r="BH177" s="874"/>
      <c r="BI177" s="874"/>
      <c r="BJ177" s="874"/>
      <c r="BK177" s="874"/>
      <c r="BL177" s="874"/>
      <c r="BM177" s="874"/>
      <c r="BN177" s="874"/>
      <c r="BO177" s="874"/>
      <c r="BP177" s="874"/>
      <c r="BQ177" s="874"/>
      <c r="BR177" s="874"/>
      <c r="BS177" s="874"/>
    </row>
    <row r="178" spans="12:71">
      <c r="L178" s="874"/>
      <c r="M178" s="874"/>
      <c r="N178" s="874"/>
      <c r="O178" s="874"/>
      <c r="P178" s="874"/>
      <c r="Q178" s="874"/>
      <c r="R178" s="874"/>
      <c r="S178" s="874"/>
      <c r="T178" s="874"/>
      <c r="U178" s="874"/>
      <c r="V178" s="874"/>
      <c r="W178" s="874"/>
      <c r="X178" s="874"/>
      <c r="Y178" s="874"/>
      <c r="Z178" s="874"/>
      <c r="AA178" s="874"/>
      <c r="AB178" s="874"/>
      <c r="AC178" s="874"/>
      <c r="AD178" s="874"/>
      <c r="AE178" s="874"/>
      <c r="AF178" s="874"/>
      <c r="AG178" s="874"/>
      <c r="AH178" s="874"/>
      <c r="AI178" s="874"/>
      <c r="AJ178" s="874"/>
      <c r="AK178" s="874"/>
      <c r="AL178" s="874"/>
      <c r="AM178" s="874"/>
      <c r="AN178" s="874"/>
      <c r="AO178" s="874"/>
      <c r="AP178" s="874"/>
      <c r="AQ178" s="874"/>
      <c r="AR178" s="874"/>
      <c r="AS178" s="874"/>
      <c r="AT178" s="874"/>
      <c r="AU178" s="874"/>
      <c r="AV178" s="874"/>
      <c r="AW178" s="874"/>
      <c r="AX178" s="874"/>
      <c r="AY178" s="874"/>
      <c r="AZ178" s="874"/>
      <c r="BA178" s="874"/>
      <c r="BB178" s="874"/>
      <c r="BC178" s="874"/>
      <c r="BD178" s="874"/>
      <c r="BE178" s="874"/>
      <c r="BF178" s="874"/>
      <c r="BG178" s="874"/>
      <c r="BH178" s="874"/>
      <c r="BI178" s="874"/>
      <c r="BJ178" s="874"/>
      <c r="BK178" s="874"/>
      <c r="BL178" s="874"/>
      <c r="BM178" s="874"/>
      <c r="BN178" s="874"/>
      <c r="BO178" s="874"/>
      <c r="BP178" s="874"/>
      <c r="BQ178" s="874"/>
      <c r="BR178" s="874"/>
      <c r="BS178" s="874"/>
    </row>
    <row r="179" spans="12:71">
      <c r="L179" s="874"/>
      <c r="M179" s="874"/>
      <c r="N179" s="874"/>
      <c r="O179" s="874"/>
      <c r="P179" s="874"/>
      <c r="Q179" s="874"/>
      <c r="R179" s="874"/>
      <c r="S179" s="874"/>
      <c r="T179" s="874"/>
      <c r="U179" s="874"/>
      <c r="V179" s="874"/>
      <c r="W179" s="874"/>
      <c r="X179" s="874"/>
      <c r="Y179" s="874"/>
      <c r="Z179" s="874"/>
      <c r="AA179" s="874"/>
      <c r="AB179" s="874"/>
      <c r="AC179" s="874"/>
      <c r="AD179" s="874"/>
      <c r="AE179" s="874"/>
      <c r="AF179" s="874"/>
      <c r="AG179" s="874"/>
      <c r="AH179" s="874"/>
      <c r="AI179" s="874"/>
      <c r="AJ179" s="874"/>
      <c r="AK179" s="874"/>
      <c r="AL179" s="874"/>
      <c r="AM179" s="874"/>
      <c r="AN179" s="874"/>
      <c r="AO179" s="874"/>
      <c r="AP179" s="874"/>
      <c r="AQ179" s="874"/>
      <c r="AR179" s="874"/>
      <c r="AS179" s="874"/>
      <c r="AT179" s="874"/>
      <c r="AU179" s="874"/>
      <c r="AV179" s="874"/>
      <c r="AW179" s="874"/>
      <c r="AX179" s="874"/>
      <c r="AY179" s="874"/>
      <c r="AZ179" s="874"/>
      <c r="BA179" s="874"/>
      <c r="BB179" s="874"/>
      <c r="BC179" s="874"/>
      <c r="BD179" s="874"/>
      <c r="BE179" s="874"/>
      <c r="BF179" s="874"/>
      <c r="BG179" s="874"/>
      <c r="BH179" s="874"/>
      <c r="BI179" s="874"/>
      <c r="BJ179" s="874"/>
      <c r="BK179" s="874"/>
      <c r="BL179" s="874"/>
      <c r="BM179" s="874"/>
      <c r="BN179" s="874"/>
      <c r="BO179" s="874"/>
      <c r="BP179" s="874"/>
      <c r="BQ179" s="874"/>
      <c r="BR179" s="874"/>
      <c r="BS179" s="874"/>
    </row>
    <row r="180" spans="12:71">
      <c r="L180" s="874"/>
      <c r="M180" s="874"/>
      <c r="N180" s="874"/>
      <c r="O180" s="874"/>
      <c r="P180" s="874"/>
      <c r="Q180" s="874"/>
      <c r="R180" s="874"/>
      <c r="S180" s="874"/>
      <c r="T180" s="874"/>
      <c r="U180" s="874"/>
      <c r="V180" s="874"/>
      <c r="W180" s="874"/>
      <c r="X180" s="874"/>
      <c r="Y180" s="874"/>
      <c r="Z180" s="874"/>
      <c r="AA180" s="874"/>
      <c r="AB180" s="874"/>
      <c r="AC180" s="874"/>
      <c r="AD180" s="874"/>
      <c r="AE180" s="874"/>
      <c r="AF180" s="874"/>
      <c r="AG180" s="874"/>
      <c r="AH180" s="874"/>
      <c r="AI180" s="874"/>
      <c r="AJ180" s="874"/>
      <c r="AK180" s="874"/>
      <c r="AL180" s="874"/>
      <c r="AM180" s="874"/>
      <c r="AN180" s="874"/>
      <c r="AO180" s="874"/>
      <c r="AP180" s="874"/>
      <c r="AQ180" s="874"/>
      <c r="AR180" s="874"/>
      <c r="AS180" s="874"/>
      <c r="AT180" s="874"/>
      <c r="AU180" s="874"/>
      <c r="AV180" s="874"/>
      <c r="AW180" s="874"/>
      <c r="AX180" s="874"/>
      <c r="AY180" s="874"/>
      <c r="AZ180" s="874"/>
      <c r="BA180" s="874"/>
      <c r="BB180" s="874"/>
      <c r="BC180" s="874"/>
      <c r="BD180" s="874"/>
      <c r="BE180" s="874"/>
      <c r="BF180" s="874"/>
      <c r="BG180" s="874"/>
      <c r="BH180" s="874"/>
      <c r="BI180" s="874"/>
      <c r="BJ180" s="874"/>
      <c r="BK180" s="874"/>
      <c r="BL180" s="874"/>
      <c r="BM180" s="874"/>
      <c r="BN180" s="874"/>
      <c r="BO180" s="874"/>
      <c r="BP180" s="874"/>
      <c r="BQ180" s="874"/>
      <c r="BR180" s="874"/>
      <c r="BS180" s="874"/>
    </row>
    <row r="181" spans="12:71">
      <c r="L181" s="874"/>
      <c r="M181" s="874"/>
      <c r="N181" s="874"/>
      <c r="O181" s="874"/>
      <c r="P181" s="874"/>
      <c r="Q181" s="874"/>
      <c r="R181" s="874"/>
      <c r="S181" s="874"/>
      <c r="T181" s="874"/>
      <c r="U181" s="874"/>
      <c r="V181" s="874"/>
      <c r="W181" s="874"/>
      <c r="X181" s="874"/>
      <c r="Y181" s="874"/>
      <c r="Z181" s="874"/>
      <c r="AA181" s="874"/>
      <c r="AB181" s="874"/>
      <c r="AC181" s="874"/>
      <c r="AD181" s="874"/>
      <c r="AE181" s="874"/>
      <c r="AF181" s="874"/>
      <c r="AG181" s="874"/>
      <c r="AH181" s="874"/>
      <c r="AI181" s="874"/>
      <c r="AJ181" s="874"/>
      <c r="AK181" s="874"/>
      <c r="AL181" s="874"/>
      <c r="AM181" s="874"/>
      <c r="AN181" s="874"/>
      <c r="AO181" s="874"/>
      <c r="AP181" s="874"/>
      <c r="AQ181" s="874"/>
      <c r="AR181" s="874"/>
      <c r="AS181" s="874"/>
      <c r="AT181" s="874"/>
      <c r="AU181" s="874"/>
      <c r="AV181" s="874"/>
      <c r="AW181" s="874"/>
      <c r="AX181" s="874"/>
      <c r="AY181" s="874"/>
      <c r="AZ181" s="874"/>
      <c r="BA181" s="874"/>
      <c r="BB181" s="874"/>
      <c r="BC181" s="874"/>
      <c r="BD181" s="874"/>
      <c r="BE181" s="874"/>
      <c r="BF181" s="874"/>
      <c r="BG181" s="874"/>
      <c r="BH181" s="874"/>
      <c r="BI181" s="874"/>
      <c r="BJ181" s="874"/>
      <c r="BK181" s="874"/>
      <c r="BL181" s="874"/>
      <c r="BM181" s="874"/>
      <c r="BN181" s="874"/>
      <c r="BO181" s="874"/>
      <c r="BP181" s="874"/>
      <c r="BQ181" s="874"/>
      <c r="BR181" s="874"/>
      <c r="BS181" s="874"/>
    </row>
    <row r="182" spans="12:71">
      <c r="L182" s="874"/>
      <c r="M182" s="874"/>
      <c r="N182" s="874"/>
      <c r="O182" s="874"/>
      <c r="P182" s="874"/>
      <c r="Q182" s="874"/>
      <c r="R182" s="874"/>
      <c r="S182" s="874"/>
      <c r="T182" s="874"/>
      <c r="U182" s="874"/>
      <c r="V182" s="874"/>
      <c r="W182" s="874"/>
      <c r="X182" s="874"/>
      <c r="Y182" s="874"/>
      <c r="Z182" s="874"/>
      <c r="AA182" s="874"/>
      <c r="AB182" s="874"/>
      <c r="AC182" s="874"/>
      <c r="AD182" s="874"/>
      <c r="AE182" s="874"/>
      <c r="AF182" s="874"/>
      <c r="AG182" s="874"/>
      <c r="AH182" s="874"/>
      <c r="AI182" s="874"/>
      <c r="AJ182" s="874"/>
      <c r="AK182" s="874"/>
      <c r="AL182" s="874"/>
      <c r="AM182" s="874"/>
      <c r="AN182" s="874"/>
      <c r="AO182" s="874"/>
      <c r="AP182" s="874"/>
      <c r="AQ182" s="874"/>
      <c r="AR182" s="874"/>
      <c r="AS182" s="874"/>
      <c r="AT182" s="874"/>
      <c r="AU182" s="874"/>
      <c r="AV182" s="874"/>
      <c r="AW182" s="874"/>
      <c r="AX182" s="874"/>
      <c r="AY182" s="874"/>
      <c r="AZ182" s="874"/>
      <c r="BA182" s="874"/>
      <c r="BB182" s="874"/>
      <c r="BC182" s="874"/>
      <c r="BD182" s="874"/>
      <c r="BE182" s="874"/>
      <c r="BF182" s="874"/>
      <c r="BG182" s="874"/>
      <c r="BH182" s="874"/>
      <c r="BI182" s="874"/>
      <c r="BJ182" s="874"/>
      <c r="BK182" s="874"/>
      <c r="BL182" s="874"/>
      <c r="BM182" s="874"/>
      <c r="BN182" s="874"/>
      <c r="BO182" s="874"/>
      <c r="BP182" s="874"/>
      <c r="BQ182" s="874"/>
      <c r="BR182" s="874"/>
      <c r="BS182" s="874"/>
    </row>
    <row r="183" spans="12:71">
      <c r="L183" s="874"/>
      <c r="M183" s="874"/>
      <c r="N183" s="874"/>
      <c r="O183" s="874"/>
      <c r="P183" s="874"/>
      <c r="Q183" s="874"/>
      <c r="R183" s="874"/>
      <c r="S183" s="874"/>
      <c r="T183" s="874"/>
      <c r="U183" s="874"/>
      <c r="V183" s="874"/>
      <c r="W183" s="874"/>
      <c r="X183" s="874"/>
      <c r="Y183" s="874"/>
      <c r="Z183" s="874"/>
      <c r="AA183" s="874"/>
      <c r="AB183" s="874"/>
      <c r="AC183" s="874"/>
      <c r="AD183" s="874"/>
      <c r="AE183" s="874"/>
      <c r="AF183" s="874"/>
      <c r="AG183" s="874"/>
      <c r="AH183" s="874"/>
      <c r="AI183" s="874"/>
      <c r="AJ183" s="874"/>
      <c r="AK183" s="874"/>
      <c r="AL183" s="874"/>
      <c r="AM183" s="874"/>
      <c r="AN183" s="874"/>
      <c r="AO183" s="874"/>
      <c r="AP183" s="874"/>
      <c r="AQ183" s="874"/>
      <c r="AR183" s="874"/>
      <c r="AS183" s="874"/>
      <c r="AT183" s="874"/>
      <c r="AU183" s="874"/>
      <c r="AV183" s="874"/>
      <c r="AW183" s="874"/>
      <c r="AX183" s="874"/>
      <c r="AY183" s="874"/>
      <c r="AZ183" s="874"/>
      <c r="BA183" s="874"/>
      <c r="BB183" s="874"/>
      <c r="BC183" s="874"/>
      <c r="BD183" s="874"/>
      <c r="BE183" s="874"/>
      <c r="BF183" s="874"/>
      <c r="BG183" s="874"/>
      <c r="BH183" s="874"/>
      <c r="BI183" s="874"/>
      <c r="BJ183" s="874"/>
      <c r="BK183" s="874"/>
      <c r="BL183" s="874"/>
      <c r="BM183" s="874"/>
      <c r="BN183" s="874"/>
      <c r="BO183" s="874"/>
      <c r="BP183" s="874"/>
      <c r="BQ183" s="874"/>
      <c r="BR183" s="874"/>
      <c r="BS183" s="874"/>
    </row>
    <row r="184" spans="12:71">
      <c r="L184" s="874"/>
      <c r="M184" s="874"/>
      <c r="N184" s="874"/>
      <c r="O184" s="874"/>
      <c r="P184" s="874"/>
      <c r="Q184" s="874"/>
      <c r="R184" s="874"/>
      <c r="S184" s="874"/>
      <c r="T184" s="874"/>
      <c r="U184" s="874"/>
      <c r="V184" s="874"/>
      <c r="W184" s="874"/>
      <c r="X184" s="874"/>
      <c r="Y184" s="874"/>
      <c r="Z184" s="874"/>
      <c r="AA184" s="874"/>
      <c r="AB184" s="874"/>
      <c r="AC184" s="874"/>
      <c r="AD184" s="874"/>
      <c r="AE184" s="874"/>
      <c r="AF184" s="874"/>
      <c r="AG184" s="874"/>
      <c r="AH184" s="874"/>
      <c r="AI184" s="874"/>
      <c r="AJ184" s="874"/>
      <c r="AK184" s="874"/>
      <c r="AL184" s="874"/>
      <c r="AM184" s="874"/>
      <c r="AN184" s="874"/>
      <c r="AO184" s="874"/>
      <c r="AP184" s="874"/>
      <c r="AQ184" s="874"/>
      <c r="AR184" s="874"/>
      <c r="AS184" s="874"/>
      <c r="AT184" s="874"/>
      <c r="AU184" s="874"/>
      <c r="AV184" s="874"/>
      <c r="AW184" s="874"/>
      <c r="AX184" s="874"/>
      <c r="AY184" s="874"/>
      <c r="AZ184" s="874"/>
      <c r="BA184" s="874"/>
      <c r="BB184" s="874"/>
      <c r="BC184" s="874"/>
      <c r="BD184" s="874"/>
      <c r="BE184" s="874"/>
      <c r="BF184" s="874"/>
      <c r="BG184" s="874"/>
      <c r="BH184" s="874"/>
      <c r="BI184" s="874"/>
      <c r="BJ184" s="874"/>
      <c r="BK184" s="874"/>
      <c r="BL184" s="874"/>
      <c r="BM184" s="874"/>
      <c r="BN184" s="874"/>
      <c r="BO184" s="874"/>
      <c r="BP184" s="874"/>
      <c r="BQ184" s="874"/>
      <c r="BR184" s="874"/>
      <c r="BS184" s="874"/>
    </row>
    <row r="185" spans="12:71">
      <c r="L185" s="874"/>
      <c r="M185" s="874"/>
      <c r="N185" s="874"/>
      <c r="O185" s="874"/>
      <c r="P185" s="874"/>
      <c r="Q185" s="874"/>
      <c r="R185" s="874"/>
      <c r="S185" s="874"/>
      <c r="T185" s="874"/>
      <c r="U185" s="874"/>
      <c r="V185" s="874"/>
      <c r="W185" s="874"/>
      <c r="X185" s="874"/>
      <c r="Y185" s="874"/>
      <c r="Z185" s="874"/>
      <c r="AA185" s="874"/>
      <c r="AB185" s="874"/>
      <c r="AC185" s="874"/>
      <c r="AD185" s="874"/>
      <c r="AE185" s="874"/>
      <c r="AF185" s="874"/>
      <c r="AG185" s="874"/>
      <c r="AH185" s="874"/>
      <c r="AI185" s="874"/>
      <c r="AJ185" s="874"/>
      <c r="AK185" s="874"/>
      <c r="AL185" s="874"/>
      <c r="AM185" s="874"/>
      <c r="AN185" s="874"/>
      <c r="AO185" s="874"/>
      <c r="AP185" s="874"/>
      <c r="AQ185" s="874"/>
      <c r="AR185" s="874"/>
      <c r="AS185" s="874"/>
      <c r="AT185" s="874"/>
      <c r="AU185" s="874"/>
      <c r="AV185" s="874"/>
      <c r="AW185" s="874"/>
      <c r="AX185" s="874"/>
      <c r="AY185" s="874"/>
      <c r="AZ185" s="874"/>
      <c r="BA185" s="874"/>
      <c r="BB185" s="874"/>
      <c r="BC185" s="874"/>
      <c r="BD185" s="874"/>
      <c r="BE185" s="874"/>
      <c r="BF185" s="874"/>
      <c r="BG185" s="874"/>
      <c r="BH185" s="874"/>
      <c r="BI185" s="874"/>
      <c r="BJ185" s="874"/>
      <c r="BK185" s="874"/>
      <c r="BL185" s="874"/>
      <c r="BM185" s="874"/>
      <c r="BN185" s="874"/>
      <c r="BO185" s="874"/>
      <c r="BP185" s="874"/>
      <c r="BQ185" s="874"/>
      <c r="BR185" s="874"/>
      <c r="BS185" s="874"/>
    </row>
    <row r="186" spans="12:71">
      <c r="L186" s="874"/>
      <c r="M186" s="874"/>
      <c r="N186" s="874"/>
      <c r="O186" s="874"/>
      <c r="P186" s="874"/>
      <c r="Q186" s="874"/>
      <c r="R186" s="874"/>
      <c r="S186" s="874"/>
      <c r="T186" s="874"/>
      <c r="U186" s="874"/>
      <c r="V186" s="874"/>
      <c r="W186" s="874"/>
      <c r="X186" s="874"/>
      <c r="Y186" s="874"/>
      <c r="Z186" s="874"/>
      <c r="AA186" s="874"/>
      <c r="AB186" s="874"/>
      <c r="AC186" s="874"/>
      <c r="AD186" s="874"/>
      <c r="AE186" s="874"/>
      <c r="AF186" s="874"/>
      <c r="AG186" s="874"/>
      <c r="AH186" s="874"/>
      <c r="AI186" s="874"/>
      <c r="AJ186" s="874"/>
      <c r="AK186" s="874"/>
      <c r="AL186" s="874"/>
      <c r="AM186" s="874"/>
      <c r="AN186" s="874"/>
      <c r="AO186" s="874"/>
      <c r="AP186" s="874"/>
      <c r="AQ186" s="874"/>
      <c r="AR186" s="874"/>
      <c r="AS186" s="874"/>
      <c r="AT186" s="874"/>
      <c r="AU186" s="874"/>
      <c r="AV186" s="874"/>
      <c r="AW186" s="874"/>
      <c r="AX186" s="874"/>
      <c r="AY186" s="874"/>
      <c r="AZ186" s="874"/>
      <c r="BA186" s="874"/>
      <c r="BB186" s="874"/>
      <c r="BC186" s="874"/>
      <c r="BD186" s="874"/>
      <c r="BE186" s="874"/>
      <c r="BF186" s="874"/>
      <c r="BG186" s="874"/>
      <c r="BH186" s="874"/>
      <c r="BI186" s="874"/>
      <c r="BJ186" s="874"/>
      <c r="BK186" s="874"/>
      <c r="BL186" s="874"/>
      <c r="BM186" s="874"/>
      <c r="BN186" s="874"/>
      <c r="BO186" s="874"/>
      <c r="BP186" s="874"/>
      <c r="BQ186" s="874"/>
      <c r="BR186" s="874"/>
      <c r="BS186" s="874"/>
    </row>
    <row r="187" spans="12:71">
      <c r="L187" s="874"/>
      <c r="M187" s="874"/>
      <c r="N187" s="874"/>
      <c r="O187" s="874"/>
      <c r="P187" s="874"/>
      <c r="Q187" s="874"/>
      <c r="R187" s="874"/>
      <c r="S187" s="874"/>
      <c r="T187" s="874"/>
      <c r="U187" s="874"/>
      <c r="V187" s="874"/>
      <c r="W187" s="874"/>
      <c r="X187" s="874"/>
      <c r="Y187" s="874"/>
      <c r="Z187" s="874"/>
      <c r="AA187" s="874"/>
      <c r="AB187" s="874"/>
      <c r="AC187" s="874"/>
      <c r="AD187" s="874"/>
      <c r="AE187" s="874"/>
      <c r="AF187" s="874"/>
      <c r="AG187" s="874"/>
      <c r="AH187" s="874"/>
      <c r="AI187" s="874"/>
      <c r="AJ187" s="874"/>
      <c r="AK187" s="874"/>
      <c r="AL187" s="874"/>
      <c r="AM187" s="874"/>
      <c r="AN187" s="874"/>
      <c r="AO187" s="874"/>
      <c r="AP187" s="874"/>
      <c r="AQ187" s="874"/>
      <c r="AR187" s="874"/>
      <c r="AS187" s="874"/>
      <c r="AT187" s="874"/>
      <c r="AU187" s="874"/>
      <c r="AV187" s="874"/>
      <c r="AW187" s="874"/>
      <c r="AX187" s="874"/>
      <c r="AY187" s="874"/>
      <c r="AZ187" s="874"/>
      <c r="BA187" s="874"/>
      <c r="BB187" s="874"/>
      <c r="BC187" s="874"/>
      <c r="BD187" s="874"/>
      <c r="BE187" s="874"/>
      <c r="BF187" s="874"/>
      <c r="BG187" s="874"/>
      <c r="BH187" s="874"/>
      <c r="BI187" s="874"/>
      <c r="BJ187" s="874"/>
      <c r="BK187" s="874"/>
      <c r="BL187" s="874"/>
      <c r="BM187" s="874"/>
      <c r="BN187" s="874"/>
      <c r="BO187" s="874"/>
      <c r="BP187" s="874"/>
      <c r="BQ187" s="874"/>
      <c r="BR187" s="874"/>
      <c r="BS187" s="874"/>
    </row>
    <row r="188" spans="12:71">
      <c r="L188" s="874"/>
      <c r="M188" s="874"/>
      <c r="N188" s="874"/>
      <c r="O188" s="874"/>
      <c r="P188" s="874"/>
      <c r="Q188" s="874"/>
      <c r="R188" s="874"/>
      <c r="S188" s="874"/>
      <c r="T188" s="874"/>
      <c r="U188" s="874"/>
      <c r="V188" s="874"/>
      <c r="W188" s="874"/>
      <c r="X188" s="874"/>
      <c r="Y188" s="874"/>
      <c r="Z188" s="874"/>
      <c r="AA188" s="874"/>
      <c r="AB188" s="874"/>
      <c r="AC188" s="874"/>
      <c r="AD188" s="874"/>
      <c r="AE188" s="874"/>
      <c r="AF188" s="874"/>
      <c r="AG188" s="874"/>
      <c r="AH188" s="874"/>
      <c r="AI188" s="874"/>
      <c r="AJ188" s="874"/>
      <c r="AK188" s="874"/>
      <c r="AL188" s="874"/>
      <c r="AM188" s="874"/>
      <c r="AN188" s="874"/>
      <c r="AO188" s="874"/>
      <c r="AP188" s="874"/>
      <c r="AQ188" s="874"/>
      <c r="AR188" s="874"/>
      <c r="AS188" s="874"/>
      <c r="AT188" s="874"/>
      <c r="AU188" s="874"/>
      <c r="AV188" s="874"/>
      <c r="AW188" s="874"/>
      <c r="AX188" s="874"/>
      <c r="AY188" s="874"/>
      <c r="AZ188" s="874"/>
      <c r="BA188" s="874"/>
      <c r="BB188" s="874"/>
      <c r="BC188" s="874"/>
      <c r="BD188" s="874"/>
      <c r="BE188" s="874"/>
      <c r="BF188" s="874"/>
      <c r="BG188" s="874"/>
      <c r="BH188" s="874"/>
      <c r="BI188" s="874"/>
      <c r="BJ188" s="874"/>
      <c r="BK188" s="874"/>
      <c r="BL188" s="874"/>
      <c r="BM188" s="874"/>
      <c r="BN188" s="874"/>
      <c r="BO188" s="874"/>
      <c r="BP188" s="874"/>
      <c r="BQ188" s="874"/>
      <c r="BR188" s="874"/>
      <c r="BS188" s="874"/>
    </row>
    <row r="189" spans="12:71">
      <c r="L189" s="874"/>
      <c r="M189" s="874"/>
      <c r="N189" s="874"/>
      <c r="O189" s="874"/>
      <c r="P189" s="874"/>
      <c r="Q189" s="874"/>
      <c r="R189" s="874"/>
      <c r="S189" s="874"/>
      <c r="T189" s="874"/>
      <c r="U189" s="874"/>
      <c r="V189" s="874"/>
      <c r="W189" s="874"/>
      <c r="X189" s="874"/>
      <c r="Y189" s="874"/>
      <c r="Z189" s="874"/>
      <c r="AA189" s="874"/>
      <c r="AB189" s="874"/>
      <c r="AC189" s="874"/>
      <c r="AD189" s="874"/>
      <c r="AE189" s="874"/>
      <c r="AF189" s="874"/>
      <c r="AG189" s="874"/>
      <c r="AH189" s="874"/>
      <c r="AI189" s="874"/>
      <c r="AJ189" s="874"/>
      <c r="AK189" s="874"/>
      <c r="AL189" s="874"/>
      <c r="AM189" s="874"/>
      <c r="AN189" s="874"/>
      <c r="AO189" s="874"/>
      <c r="AP189" s="874"/>
      <c r="AQ189" s="874"/>
      <c r="AR189" s="874"/>
      <c r="AS189" s="874"/>
      <c r="AT189" s="874"/>
      <c r="AU189" s="874"/>
      <c r="AV189" s="874"/>
      <c r="AW189" s="874"/>
      <c r="AX189" s="874"/>
      <c r="AY189" s="874"/>
      <c r="AZ189" s="874"/>
      <c r="BA189" s="874"/>
      <c r="BB189" s="874"/>
      <c r="BC189" s="874"/>
      <c r="BD189" s="874"/>
      <c r="BE189" s="874"/>
      <c r="BF189" s="874"/>
      <c r="BG189" s="874"/>
      <c r="BH189" s="874"/>
      <c r="BI189" s="874"/>
      <c r="BJ189" s="874"/>
      <c r="BK189" s="874"/>
      <c r="BL189" s="874"/>
      <c r="BM189" s="874"/>
      <c r="BN189" s="874"/>
      <c r="BO189" s="874"/>
      <c r="BP189" s="874"/>
      <c r="BQ189" s="874"/>
      <c r="BR189" s="874"/>
      <c r="BS189" s="874"/>
    </row>
    <row r="190" spans="12:71">
      <c r="L190" s="874"/>
      <c r="M190" s="874"/>
      <c r="N190" s="874"/>
      <c r="O190" s="874"/>
      <c r="P190" s="874"/>
      <c r="Q190" s="874"/>
      <c r="R190" s="874"/>
      <c r="S190" s="874"/>
      <c r="T190" s="874"/>
      <c r="U190" s="874"/>
      <c r="V190" s="874"/>
      <c r="W190" s="874"/>
      <c r="X190" s="874"/>
      <c r="Y190" s="874"/>
      <c r="Z190" s="874"/>
      <c r="AA190" s="874"/>
      <c r="AB190" s="874"/>
      <c r="AC190" s="874"/>
      <c r="AD190" s="874"/>
      <c r="AE190" s="874"/>
      <c r="AF190" s="874"/>
      <c r="AG190" s="874"/>
      <c r="AH190" s="874"/>
      <c r="AI190" s="874"/>
      <c r="AJ190" s="874"/>
      <c r="AK190" s="874"/>
      <c r="AL190" s="874"/>
      <c r="AM190" s="874"/>
      <c r="AN190" s="874"/>
      <c r="AO190" s="874"/>
      <c r="AP190" s="874"/>
      <c r="AQ190" s="874"/>
      <c r="AR190" s="874"/>
      <c r="AS190" s="874"/>
      <c r="AT190" s="874"/>
      <c r="AU190" s="874"/>
      <c r="AV190" s="874"/>
      <c r="AW190" s="874"/>
      <c r="AX190" s="874"/>
      <c r="AY190" s="874"/>
      <c r="AZ190" s="874"/>
      <c r="BA190" s="874"/>
      <c r="BB190" s="874"/>
      <c r="BC190" s="874"/>
      <c r="BD190" s="874"/>
      <c r="BE190" s="874"/>
      <c r="BF190" s="874"/>
      <c r="BG190" s="874"/>
      <c r="BH190" s="874"/>
      <c r="BI190" s="874"/>
      <c r="BJ190" s="874"/>
      <c r="BK190" s="874"/>
      <c r="BL190" s="874"/>
      <c r="BM190" s="874"/>
      <c r="BN190" s="874"/>
      <c r="BO190" s="874"/>
      <c r="BP190" s="874"/>
      <c r="BQ190" s="874"/>
      <c r="BR190" s="874"/>
      <c r="BS190" s="874"/>
    </row>
    <row r="191" spans="12:71">
      <c r="L191" s="874"/>
      <c r="M191" s="874"/>
      <c r="N191" s="874"/>
      <c r="O191" s="874"/>
      <c r="P191" s="874"/>
      <c r="Q191" s="874"/>
      <c r="R191" s="874"/>
      <c r="S191" s="874"/>
      <c r="T191" s="874"/>
      <c r="U191" s="874"/>
      <c r="V191" s="874"/>
      <c r="W191" s="874"/>
      <c r="X191" s="874"/>
      <c r="Y191" s="874"/>
      <c r="Z191" s="874"/>
      <c r="AA191" s="874"/>
      <c r="AB191" s="874"/>
      <c r="AC191" s="874"/>
      <c r="AD191" s="874"/>
      <c r="AE191" s="874"/>
      <c r="AF191" s="874"/>
      <c r="AG191" s="874"/>
      <c r="AH191" s="874"/>
      <c r="AI191" s="874"/>
      <c r="AJ191" s="874"/>
      <c r="AK191" s="874"/>
      <c r="AL191" s="874"/>
      <c r="AM191" s="874"/>
      <c r="AN191" s="874"/>
      <c r="AO191" s="874"/>
      <c r="AP191" s="874"/>
      <c r="AQ191" s="874"/>
      <c r="AR191" s="874"/>
      <c r="AS191" s="874"/>
      <c r="AT191" s="874"/>
      <c r="AU191" s="874"/>
      <c r="AV191" s="874"/>
      <c r="AW191" s="874"/>
      <c r="AX191" s="874"/>
      <c r="AY191" s="874"/>
      <c r="AZ191" s="874"/>
      <c r="BA191" s="874"/>
      <c r="BB191" s="874"/>
      <c r="BC191" s="874"/>
      <c r="BD191" s="874"/>
      <c r="BE191" s="874"/>
      <c r="BF191" s="874"/>
      <c r="BG191" s="874"/>
      <c r="BH191" s="874"/>
      <c r="BI191" s="874"/>
      <c r="BJ191" s="874"/>
      <c r="BK191" s="874"/>
      <c r="BL191" s="874"/>
      <c r="BM191" s="874"/>
      <c r="BN191" s="874"/>
      <c r="BO191" s="874"/>
      <c r="BP191" s="874"/>
      <c r="BQ191" s="874"/>
      <c r="BR191" s="874"/>
      <c r="BS191" s="874"/>
    </row>
    <row r="192" spans="12:71">
      <c r="L192" s="874"/>
      <c r="M192" s="874"/>
      <c r="N192" s="874"/>
      <c r="O192" s="874"/>
      <c r="P192" s="874"/>
      <c r="Q192" s="874"/>
      <c r="R192" s="874"/>
      <c r="S192" s="874"/>
      <c r="T192" s="874"/>
      <c r="U192" s="874"/>
      <c r="V192" s="874"/>
      <c r="W192" s="874"/>
      <c r="X192" s="874"/>
      <c r="Y192" s="874"/>
      <c r="Z192" s="874"/>
      <c r="AA192" s="874"/>
      <c r="AB192" s="874"/>
      <c r="AC192" s="874"/>
      <c r="AD192" s="874"/>
      <c r="AE192" s="874"/>
      <c r="AF192" s="874"/>
      <c r="AG192" s="874"/>
      <c r="AH192" s="874"/>
      <c r="AI192" s="874"/>
      <c r="AJ192" s="874"/>
      <c r="AK192" s="874"/>
      <c r="AL192" s="874"/>
      <c r="AM192" s="874"/>
      <c r="AN192" s="874"/>
      <c r="AO192" s="874"/>
      <c r="AP192" s="874"/>
      <c r="AQ192" s="874"/>
      <c r="AR192" s="874"/>
      <c r="AS192" s="874"/>
      <c r="AT192" s="874"/>
      <c r="AU192" s="874"/>
      <c r="AV192" s="874"/>
      <c r="AW192" s="874"/>
      <c r="AX192" s="874"/>
      <c r="AY192" s="874"/>
      <c r="AZ192" s="874"/>
      <c r="BA192" s="874"/>
      <c r="BB192" s="874"/>
      <c r="BC192" s="874"/>
      <c r="BD192" s="874"/>
      <c r="BE192" s="874"/>
      <c r="BF192" s="874"/>
      <c r="BG192" s="874"/>
      <c r="BH192" s="874"/>
      <c r="BI192" s="874"/>
      <c r="BJ192" s="874"/>
      <c r="BK192" s="874"/>
      <c r="BL192" s="874"/>
      <c r="BM192" s="874"/>
      <c r="BN192" s="874"/>
      <c r="BO192" s="874"/>
      <c r="BP192" s="874"/>
      <c r="BQ192" s="874"/>
      <c r="BR192" s="874"/>
      <c r="BS192" s="874"/>
    </row>
    <row r="193" spans="12:71">
      <c r="L193" s="874"/>
      <c r="M193" s="874"/>
      <c r="N193" s="874"/>
      <c r="O193" s="874"/>
      <c r="P193" s="874"/>
      <c r="Q193" s="874"/>
      <c r="R193" s="874"/>
      <c r="S193" s="874"/>
      <c r="T193" s="874"/>
      <c r="U193" s="874"/>
      <c r="V193" s="874"/>
      <c r="W193" s="874"/>
      <c r="X193" s="874"/>
      <c r="Y193" s="874"/>
      <c r="Z193" s="874"/>
      <c r="AA193" s="874"/>
      <c r="AB193" s="874"/>
      <c r="AC193" s="874"/>
      <c r="AD193" s="874"/>
      <c r="AE193" s="874"/>
      <c r="AF193" s="874"/>
      <c r="AG193" s="874"/>
      <c r="AH193" s="874"/>
      <c r="AI193" s="874"/>
      <c r="AJ193" s="874"/>
      <c r="AK193" s="874"/>
      <c r="AL193" s="874"/>
      <c r="AM193" s="874"/>
      <c r="AN193" s="874"/>
      <c r="AO193" s="874"/>
      <c r="AP193" s="874"/>
      <c r="AQ193" s="874"/>
      <c r="AR193" s="874"/>
      <c r="AS193" s="874"/>
      <c r="AT193" s="874"/>
      <c r="AU193" s="874"/>
      <c r="AV193" s="874"/>
      <c r="AW193" s="874"/>
      <c r="AX193" s="874"/>
      <c r="AY193" s="874"/>
      <c r="AZ193" s="874"/>
      <c r="BA193" s="874"/>
      <c r="BB193" s="874"/>
      <c r="BC193" s="874"/>
      <c r="BD193" s="874"/>
      <c r="BE193" s="874"/>
      <c r="BF193" s="874"/>
      <c r="BG193" s="874"/>
      <c r="BH193" s="874"/>
      <c r="BI193" s="874"/>
      <c r="BJ193" s="874"/>
      <c r="BK193" s="874"/>
      <c r="BL193" s="874"/>
      <c r="BM193" s="874"/>
      <c r="BN193" s="874"/>
      <c r="BO193" s="874"/>
      <c r="BP193" s="874"/>
      <c r="BQ193" s="874"/>
      <c r="BR193" s="874"/>
      <c r="BS193" s="874"/>
    </row>
    <row r="194" spans="12:71">
      <c r="L194" s="874"/>
      <c r="M194" s="874"/>
      <c r="N194" s="874"/>
      <c r="O194" s="874"/>
      <c r="P194" s="874"/>
      <c r="Q194" s="874"/>
      <c r="R194" s="874"/>
      <c r="S194" s="874"/>
      <c r="T194" s="874"/>
      <c r="U194" s="874"/>
      <c r="V194" s="874"/>
      <c r="W194" s="874"/>
      <c r="X194" s="874"/>
      <c r="Y194" s="874"/>
      <c r="Z194" s="874"/>
      <c r="AA194" s="874"/>
      <c r="AB194" s="874"/>
      <c r="AC194" s="874"/>
      <c r="AD194" s="874"/>
      <c r="AE194" s="874"/>
      <c r="AF194" s="874"/>
      <c r="AG194" s="874"/>
      <c r="AH194" s="874"/>
      <c r="AI194" s="874"/>
      <c r="AJ194" s="874"/>
      <c r="AK194" s="874"/>
      <c r="AL194" s="874"/>
      <c r="AM194" s="874"/>
      <c r="AN194" s="874"/>
      <c r="AO194" s="874"/>
      <c r="AP194" s="874"/>
      <c r="AQ194" s="874"/>
      <c r="AR194" s="874"/>
      <c r="AS194" s="874"/>
      <c r="AT194" s="874"/>
      <c r="AU194" s="874"/>
      <c r="AV194" s="874"/>
      <c r="AW194" s="874"/>
      <c r="AX194" s="874"/>
      <c r="AY194" s="874"/>
      <c r="AZ194" s="874"/>
      <c r="BA194" s="874"/>
      <c r="BB194" s="874"/>
      <c r="BC194" s="874"/>
      <c r="BD194" s="874"/>
      <c r="BE194" s="874"/>
      <c r="BF194" s="874"/>
      <c r="BG194" s="874"/>
      <c r="BH194" s="874"/>
      <c r="BI194" s="874"/>
      <c r="BJ194" s="874"/>
      <c r="BK194" s="874"/>
      <c r="BL194" s="874"/>
      <c r="BM194" s="874"/>
      <c r="BN194" s="874"/>
      <c r="BO194" s="874"/>
      <c r="BP194" s="874"/>
      <c r="BQ194" s="874"/>
      <c r="BR194" s="874"/>
      <c r="BS194" s="874"/>
    </row>
    <row r="195" spans="12:71">
      <c r="L195" s="874"/>
      <c r="M195" s="874"/>
      <c r="N195" s="874"/>
      <c r="O195" s="874"/>
      <c r="P195" s="874"/>
      <c r="Q195" s="874"/>
      <c r="R195" s="874"/>
      <c r="S195" s="874"/>
      <c r="T195" s="874"/>
      <c r="U195" s="874"/>
      <c r="V195" s="874"/>
      <c r="W195" s="874"/>
      <c r="X195" s="874"/>
      <c r="Y195" s="874"/>
      <c r="Z195" s="874"/>
      <c r="AA195" s="874"/>
      <c r="AB195" s="874"/>
      <c r="AC195" s="874"/>
      <c r="AD195" s="874"/>
      <c r="AE195" s="874"/>
      <c r="AF195" s="874"/>
      <c r="AG195" s="874"/>
      <c r="AH195" s="874"/>
      <c r="AI195" s="874"/>
      <c r="AJ195" s="874"/>
      <c r="AK195" s="874"/>
      <c r="AL195" s="874"/>
      <c r="AM195" s="874"/>
      <c r="AN195" s="874"/>
      <c r="AO195" s="874"/>
      <c r="AP195" s="874"/>
      <c r="AQ195" s="874"/>
      <c r="AR195" s="874"/>
      <c r="AS195" s="874"/>
      <c r="AT195" s="874"/>
      <c r="AU195" s="874"/>
      <c r="AV195" s="874"/>
      <c r="AW195" s="874"/>
      <c r="AX195" s="874"/>
      <c r="AY195" s="874"/>
      <c r="AZ195" s="874"/>
      <c r="BA195" s="874"/>
      <c r="BB195" s="874"/>
      <c r="BC195" s="874"/>
      <c r="BD195" s="874"/>
      <c r="BE195" s="874"/>
      <c r="BF195" s="874"/>
      <c r="BG195" s="874"/>
      <c r="BH195" s="874"/>
      <c r="BI195" s="874"/>
      <c r="BJ195" s="874"/>
      <c r="BK195" s="874"/>
      <c r="BL195" s="874"/>
      <c r="BM195" s="874"/>
      <c r="BN195" s="874"/>
      <c r="BO195" s="874"/>
      <c r="BP195" s="874"/>
      <c r="BQ195" s="874"/>
      <c r="BR195" s="874"/>
      <c r="BS195" s="874"/>
    </row>
    <row r="196" spans="12:71">
      <c r="L196" s="874"/>
      <c r="M196" s="874"/>
      <c r="N196" s="874"/>
      <c r="O196" s="874"/>
      <c r="P196" s="874"/>
      <c r="Q196" s="874"/>
      <c r="R196" s="874"/>
      <c r="S196" s="874"/>
      <c r="T196" s="874"/>
      <c r="U196" s="874"/>
      <c r="V196" s="874"/>
      <c r="W196" s="874"/>
      <c r="X196" s="874"/>
      <c r="Y196" s="874"/>
      <c r="Z196" s="874"/>
      <c r="AA196" s="874"/>
      <c r="AB196" s="874"/>
      <c r="AC196" s="874"/>
      <c r="AD196" s="874"/>
      <c r="AE196" s="874"/>
      <c r="AF196" s="874"/>
      <c r="AG196" s="874"/>
      <c r="AH196" s="874"/>
      <c r="AI196" s="874"/>
      <c r="AJ196" s="874"/>
      <c r="AK196" s="874"/>
      <c r="AL196" s="874"/>
      <c r="AM196" s="874"/>
      <c r="AN196" s="874"/>
      <c r="AO196" s="874"/>
      <c r="AP196" s="874"/>
      <c r="AQ196" s="874"/>
      <c r="AR196" s="874"/>
      <c r="AS196" s="874"/>
      <c r="AT196" s="874"/>
      <c r="AU196" s="874"/>
      <c r="AV196" s="874"/>
      <c r="AW196" s="874"/>
      <c r="AX196" s="874"/>
      <c r="AY196" s="874"/>
      <c r="AZ196" s="874"/>
      <c r="BA196" s="874"/>
      <c r="BB196" s="874"/>
      <c r="BC196" s="874"/>
      <c r="BD196" s="874"/>
      <c r="BE196" s="874"/>
      <c r="BF196" s="874"/>
      <c r="BG196" s="874"/>
      <c r="BH196" s="874"/>
      <c r="BI196" s="874"/>
      <c r="BJ196" s="874"/>
      <c r="BK196" s="874"/>
      <c r="BL196" s="874"/>
      <c r="BM196" s="874"/>
      <c r="BN196" s="874"/>
      <c r="BO196" s="874"/>
      <c r="BP196" s="874"/>
      <c r="BQ196" s="874"/>
      <c r="BR196" s="874"/>
      <c r="BS196" s="874"/>
    </row>
    <row r="197" spans="12:71">
      <c r="L197" s="874"/>
      <c r="M197" s="874"/>
      <c r="N197" s="874"/>
      <c r="O197" s="874"/>
      <c r="P197" s="874"/>
      <c r="Q197" s="874"/>
      <c r="R197" s="874"/>
      <c r="S197" s="874"/>
      <c r="T197" s="874"/>
      <c r="U197" s="874"/>
      <c r="V197" s="874"/>
      <c r="W197" s="874"/>
      <c r="X197" s="874"/>
      <c r="Y197" s="874"/>
      <c r="Z197" s="874"/>
      <c r="AA197" s="874"/>
      <c r="AB197" s="874"/>
      <c r="AC197" s="874"/>
      <c r="AD197" s="874"/>
      <c r="AE197" s="874"/>
      <c r="AF197" s="874"/>
      <c r="AG197" s="874"/>
      <c r="AH197" s="874"/>
      <c r="AI197" s="874"/>
      <c r="AJ197" s="874"/>
      <c r="AK197" s="874"/>
      <c r="AL197" s="874"/>
      <c r="AM197" s="874"/>
      <c r="AN197" s="874"/>
      <c r="AO197" s="874"/>
      <c r="AP197" s="874"/>
      <c r="AQ197" s="874"/>
      <c r="AR197" s="874"/>
      <c r="AS197" s="874"/>
      <c r="AT197" s="874"/>
      <c r="AU197" s="874"/>
      <c r="AV197" s="874"/>
      <c r="AW197" s="874"/>
      <c r="AX197" s="874"/>
      <c r="AY197" s="874"/>
      <c r="AZ197" s="874"/>
      <c r="BA197" s="874"/>
      <c r="BB197" s="874"/>
      <c r="BC197" s="874"/>
      <c r="BD197" s="874"/>
      <c r="BE197" s="874"/>
      <c r="BF197" s="874"/>
      <c r="BG197" s="874"/>
      <c r="BH197" s="874"/>
      <c r="BI197" s="874"/>
      <c r="BJ197" s="874"/>
      <c r="BK197" s="874"/>
      <c r="BL197" s="874"/>
      <c r="BM197" s="874"/>
      <c r="BN197" s="874"/>
      <c r="BO197" s="874"/>
      <c r="BP197" s="874"/>
      <c r="BQ197" s="874"/>
      <c r="BR197" s="874"/>
      <c r="BS197" s="874"/>
    </row>
    <row r="198" spans="12:71">
      <c r="L198" s="874"/>
      <c r="M198" s="874"/>
      <c r="N198" s="874"/>
      <c r="O198" s="874"/>
      <c r="P198" s="874"/>
      <c r="Q198" s="874"/>
      <c r="R198" s="874"/>
      <c r="S198" s="874"/>
      <c r="T198" s="874"/>
      <c r="U198" s="874"/>
      <c r="V198" s="874"/>
      <c r="W198" s="874"/>
      <c r="X198" s="874"/>
      <c r="Y198" s="874"/>
      <c r="Z198" s="874"/>
      <c r="AA198" s="874"/>
      <c r="AB198" s="874"/>
      <c r="AC198" s="874"/>
      <c r="AD198" s="874"/>
      <c r="AE198" s="874"/>
      <c r="AF198" s="874"/>
      <c r="AG198" s="874"/>
      <c r="AH198" s="874"/>
      <c r="AI198" s="874"/>
      <c r="AJ198" s="874"/>
      <c r="AK198" s="874"/>
      <c r="AL198" s="874"/>
      <c r="AM198" s="874"/>
      <c r="AN198" s="874"/>
      <c r="AO198" s="874"/>
      <c r="AP198" s="874"/>
      <c r="AQ198" s="874"/>
      <c r="AR198" s="874"/>
      <c r="AS198" s="874"/>
      <c r="AT198" s="874"/>
      <c r="AU198" s="874"/>
      <c r="AV198" s="874"/>
      <c r="AW198" s="874"/>
      <c r="AX198" s="874"/>
      <c r="AY198" s="874"/>
      <c r="AZ198" s="874"/>
      <c r="BA198" s="874"/>
      <c r="BB198" s="874"/>
      <c r="BC198" s="874"/>
      <c r="BD198" s="874"/>
      <c r="BE198" s="874"/>
      <c r="BF198" s="874"/>
      <c r="BG198" s="874"/>
      <c r="BH198" s="874"/>
      <c r="BI198" s="874"/>
      <c r="BJ198" s="874"/>
      <c r="BK198" s="874"/>
      <c r="BL198" s="874"/>
      <c r="BM198" s="874"/>
      <c r="BN198" s="874"/>
      <c r="BO198" s="874"/>
      <c r="BP198" s="874"/>
      <c r="BQ198" s="874"/>
      <c r="BR198" s="874"/>
      <c r="BS198" s="874"/>
    </row>
    <row r="199" spans="12:71">
      <c r="L199" s="874"/>
      <c r="M199" s="874"/>
      <c r="N199" s="874"/>
      <c r="O199" s="874"/>
      <c r="P199" s="874"/>
      <c r="Q199" s="874"/>
      <c r="R199" s="874"/>
      <c r="S199" s="874"/>
      <c r="T199" s="874"/>
      <c r="U199" s="874"/>
      <c r="V199" s="874"/>
      <c r="W199" s="874"/>
      <c r="X199" s="874"/>
      <c r="Y199" s="874"/>
      <c r="Z199" s="874"/>
      <c r="AA199" s="874"/>
      <c r="AB199" s="874"/>
      <c r="AC199" s="874"/>
      <c r="AD199" s="874"/>
      <c r="AE199" s="874"/>
      <c r="AF199" s="874"/>
      <c r="AG199" s="874"/>
      <c r="AH199" s="874"/>
      <c r="AI199" s="874"/>
      <c r="AJ199" s="874"/>
      <c r="AK199" s="874"/>
      <c r="AL199" s="874"/>
      <c r="AM199" s="874"/>
      <c r="AN199" s="874"/>
      <c r="AO199" s="874"/>
      <c r="AP199" s="874"/>
      <c r="AQ199" s="874"/>
      <c r="AR199" s="874"/>
      <c r="AS199" s="874"/>
      <c r="AT199" s="874"/>
      <c r="AU199" s="874"/>
      <c r="AV199" s="874"/>
      <c r="AW199" s="874"/>
      <c r="AX199" s="874"/>
      <c r="AY199" s="874"/>
      <c r="AZ199" s="874"/>
      <c r="BA199" s="874"/>
      <c r="BB199" s="874"/>
      <c r="BC199" s="874"/>
      <c r="BD199" s="874"/>
      <c r="BE199" s="874"/>
      <c r="BF199" s="874"/>
      <c r="BG199" s="874"/>
      <c r="BH199" s="874"/>
      <c r="BI199" s="874"/>
      <c r="BJ199" s="874"/>
      <c r="BK199" s="874"/>
      <c r="BL199" s="874"/>
      <c r="BM199" s="874"/>
      <c r="BN199" s="874"/>
      <c r="BO199" s="874"/>
      <c r="BP199" s="874"/>
      <c r="BQ199" s="874"/>
      <c r="BR199" s="874"/>
      <c r="BS199" s="874"/>
    </row>
    <row r="200" spans="12:71">
      <c r="L200" s="874"/>
      <c r="M200" s="874"/>
      <c r="N200" s="874"/>
      <c r="O200" s="874"/>
      <c r="P200" s="874"/>
      <c r="Q200" s="874"/>
      <c r="R200" s="874"/>
      <c r="S200" s="874"/>
      <c r="T200" s="874"/>
      <c r="U200" s="874"/>
      <c r="V200" s="874"/>
      <c r="W200" s="874"/>
      <c r="X200" s="874"/>
      <c r="Y200" s="874"/>
      <c r="Z200" s="874"/>
      <c r="AA200" s="874"/>
      <c r="AB200" s="874"/>
      <c r="AC200" s="874"/>
      <c r="AD200" s="874"/>
      <c r="AE200" s="874"/>
      <c r="AF200" s="874"/>
      <c r="AG200" s="874"/>
      <c r="AH200" s="874"/>
      <c r="AI200" s="874"/>
      <c r="AJ200" s="874"/>
      <c r="AK200" s="874"/>
      <c r="AL200" s="874"/>
      <c r="AM200" s="874"/>
      <c r="AN200" s="874"/>
      <c r="AO200" s="874"/>
      <c r="AP200" s="874"/>
      <c r="AQ200" s="874"/>
      <c r="AR200" s="874"/>
      <c r="AS200" s="874"/>
      <c r="AT200" s="874"/>
      <c r="AU200" s="874"/>
      <c r="AV200" s="874"/>
      <c r="AW200" s="874"/>
      <c r="AX200" s="874"/>
      <c r="AY200" s="874"/>
      <c r="AZ200" s="874"/>
      <c r="BA200" s="874"/>
      <c r="BB200" s="874"/>
      <c r="BC200" s="874"/>
      <c r="BD200" s="874"/>
      <c r="BE200" s="874"/>
      <c r="BF200" s="874"/>
      <c r="BG200" s="874"/>
      <c r="BH200" s="874"/>
      <c r="BI200" s="874"/>
      <c r="BJ200" s="874"/>
      <c r="BK200" s="874"/>
      <c r="BL200" s="874"/>
      <c r="BM200" s="874"/>
      <c r="BN200" s="874"/>
      <c r="BO200" s="874"/>
      <c r="BP200" s="874"/>
      <c r="BQ200" s="874"/>
      <c r="BR200" s="874"/>
      <c r="BS200" s="874"/>
    </row>
    <row r="201" spans="12:71">
      <c r="L201" s="874"/>
      <c r="M201" s="874"/>
      <c r="N201" s="874"/>
      <c r="O201" s="874"/>
      <c r="P201" s="874"/>
      <c r="Q201" s="874"/>
      <c r="R201" s="874"/>
      <c r="S201" s="874"/>
      <c r="T201" s="874"/>
      <c r="U201" s="874"/>
      <c r="V201" s="874"/>
      <c r="W201" s="874"/>
      <c r="X201" s="874"/>
      <c r="Y201" s="874"/>
      <c r="Z201" s="874"/>
      <c r="AA201" s="874"/>
      <c r="AB201" s="874"/>
      <c r="AC201" s="874"/>
      <c r="AD201" s="874"/>
      <c r="AE201" s="874"/>
      <c r="AF201" s="874"/>
      <c r="AG201" s="874"/>
      <c r="AH201" s="874"/>
      <c r="AI201" s="874"/>
      <c r="AJ201" s="874"/>
      <c r="AK201" s="874"/>
      <c r="AL201" s="874"/>
      <c r="AM201" s="874"/>
      <c r="AN201" s="874"/>
      <c r="AO201" s="874"/>
      <c r="AP201" s="874"/>
      <c r="AQ201" s="874"/>
      <c r="AR201" s="874"/>
      <c r="AS201" s="874"/>
      <c r="AT201" s="874"/>
      <c r="AU201" s="874"/>
      <c r="AV201" s="874"/>
      <c r="AW201" s="874"/>
      <c r="AX201" s="874"/>
      <c r="AY201" s="874"/>
      <c r="AZ201" s="874"/>
      <c r="BA201" s="874"/>
      <c r="BB201" s="874"/>
      <c r="BC201" s="874"/>
      <c r="BD201" s="874"/>
      <c r="BE201" s="874"/>
      <c r="BF201" s="874"/>
      <c r="BG201" s="874"/>
      <c r="BH201" s="874"/>
      <c r="BI201" s="874"/>
      <c r="BJ201" s="874"/>
      <c r="BK201" s="874"/>
      <c r="BL201" s="874"/>
      <c r="BM201" s="874"/>
      <c r="BN201" s="874"/>
      <c r="BO201" s="874"/>
      <c r="BP201" s="874"/>
      <c r="BQ201" s="874"/>
      <c r="BR201" s="874"/>
      <c r="BS201" s="874"/>
    </row>
    <row r="202" spans="12:71">
      <c r="L202" s="874"/>
      <c r="M202" s="874"/>
      <c r="N202" s="874"/>
      <c r="O202" s="874"/>
      <c r="P202" s="874"/>
      <c r="Q202" s="874"/>
      <c r="R202" s="874"/>
      <c r="S202" s="874"/>
      <c r="T202" s="874"/>
      <c r="U202" s="874"/>
      <c r="V202" s="874"/>
      <c r="W202" s="874"/>
      <c r="X202" s="874"/>
      <c r="Y202" s="874"/>
      <c r="Z202" s="874"/>
      <c r="AA202" s="874"/>
      <c r="AB202" s="874"/>
      <c r="AC202" s="874"/>
      <c r="AD202" s="874"/>
      <c r="AE202" s="874"/>
      <c r="AF202" s="874"/>
      <c r="AG202" s="874"/>
      <c r="AH202" s="874"/>
      <c r="AI202" s="874"/>
      <c r="AJ202" s="874"/>
      <c r="AK202" s="874"/>
      <c r="AL202" s="874"/>
      <c r="AM202" s="874"/>
      <c r="AN202" s="874"/>
      <c r="AO202" s="874"/>
      <c r="AP202" s="874"/>
      <c r="AQ202" s="874"/>
      <c r="AR202" s="874"/>
      <c r="AS202" s="874"/>
      <c r="AT202" s="874"/>
      <c r="AU202" s="874"/>
      <c r="AV202" s="874"/>
      <c r="AW202" s="874"/>
      <c r="AX202" s="874"/>
      <c r="AY202" s="874"/>
      <c r="AZ202" s="874"/>
      <c r="BA202" s="874"/>
      <c r="BB202" s="874"/>
      <c r="BC202" s="874"/>
      <c r="BD202" s="874"/>
      <c r="BE202" s="874"/>
      <c r="BF202" s="874"/>
      <c r="BG202" s="874"/>
      <c r="BH202" s="874"/>
      <c r="BI202" s="874"/>
      <c r="BJ202" s="874"/>
      <c r="BK202" s="874"/>
      <c r="BL202" s="874"/>
      <c r="BM202" s="874"/>
      <c r="BN202" s="874"/>
      <c r="BO202" s="874"/>
      <c r="BP202" s="874"/>
      <c r="BQ202" s="874"/>
      <c r="BR202" s="874"/>
      <c r="BS202" s="874"/>
    </row>
    <row r="203" spans="12:71">
      <c r="L203" s="874"/>
      <c r="M203" s="874"/>
      <c r="N203" s="874"/>
      <c r="O203" s="874"/>
      <c r="P203" s="874"/>
      <c r="Q203" s="874"/>
      <c r="R203" s="874"/>
      <c r="S203" s="874"/>
      <c r="T203" s="874"/>
      <c r="U203" s="874"/>
      <c r="V203" s="874"/>
      <c r="W203" s="874"/>
      <c r="X203" s="874"/>
      <c r="Y203" s="874"/>
      <c r="Z203" s="874"/>
      <c r="AA203" s="874"/>
      <c r="AB203" s="874"/>
      <c r="AC203" s="874"/>
      <c r="AD203" s="874"/>
      <c r="AE203" s="874"/>
      <c r="AF203" s="874"/>
      <c r="AG203" s="874"/>
      <c r="AH203" s="874"/>
      <c r="AI203" s="874"/>
      <c r="AJ203" s="874"/>
      <c r="AK203" s="874"/>
      <c r="AL203" s="874"/>
      <c r="AM203" s="874"/>
      <c r="AN203" s="874"/>
      <c r="AO203" s="874"/>
      <c r="AP203" s="874"/>
      <c r="AQ203" s="874"/>
      <c r="AR203" s="874"/>
      <c r="AS203" s="874"/>
      <c r="AT203" s="874"/>
      <c r="AU203" s="874"/>
      <c r="AV203" s="874"/>
      <c r="AW203" s="874"/>
      <c r="AX203" s="874"/>
      <c r="AY203" s="874"/>
      <c r="AZ203" s="874"/>
      <c r="BA203" s="874"/>
      <c r="BB203" s="874"/>
      <c r="BC203" s="874"/>
      <c r="BD203" s="874"/>
      <c r="BE203" s="874"/>
      <c r="BF203" s="874"/>
      <c r="BG203" s="874"/>
      <c r="BH203" s="874"/>
      <c r="BI203" s="874"/>
      <c r="BJ203" s="874"/>
      <c r="BK203" s="874"/>
      <c r="BL203" s="874"/>
      <c r="BM203" s="874"/>
      <c r="BN203" s="874"/>
      <c r="BO203" s="874"/>
      <c r="BP203" s="874"/>
      <c r="BQ203" s="874"/>
      <c r="BR203" s="874"/>
      <c r="BS203" s="874"/>
    </row>
    <row r="204" spans="12:71">
      <c r="L204" s="874"/>
      <c r="M204" s="874"/>
      <c r="N204" s="874"/>
      <c r="O204" s="874"/>
      <c r="P204" s="874"/>
      <c r="Q204" s="874"/>
      <c r="R204" s="874"/>
      <c r="S204" s="874"/>
      <c r="T204" s="874"/>
      <c r="U204" s="874"/>
      <c r="V204" s="874"/>
      <c r="W204" s="874"/>
      <c r="X204" s="874"/>
      <c r="Y204" s="874"/>
      <c r="Z204" s="874"/>
      <c r="AA204" s="874"/>
      <c r="AB204" s="874"/>
      <c r="AC204" s="874"/>
      <c r="AD204" s="874"/>
      <c r="AE204" s="874"/>
      <c r="AF204" s="874"/>
      <c r="AG204" s="874"/>
      <c r="AH204" s="874"/>
      <c r="AI204" s="874"/>
      <c r="AJ204" s="874"/>
      <c r="AK204" s="874"/>
      <c r="AL204" s="874"/>
      <c r="AM204" s="874"/>
      <c r="AN204" s="874"/>
      <c r="AO204" s="874"/>
      <c r="AP204" s="874"/>
      <c r="AQ204" s="874"/>
      <c r="AR204" s="874"/>
      <c r="AS204" s="874"/>
      <c r="AT204" s="874"/>
      <c r="AU204" s="874"/>
      <c r="AV204" s="874"/>
      <c r="AW204" s="874"/>
      <c r="AX204" s="874"/>
      <c r="AY204" s="874"/>
      <c r="AZ204" s="874"/>
      <c r="BA204" s="874"/>
      <c r="BB204" s="874"/>
      <c r="BC204" s="874"/>
      <c r="BD204" s="874"/>
      <c r="BE204" s="874"/>
      <c r="BF204" s="874"/>
      <c r="BG204" s="874"/>
      <c r="BH204" s="874"/>
      <c r="BI204" s="874"/>
      <c r="BJ204" s="874"/>
      <c r="BK204" s="874"/>
      <c r="BL204" s="874"/>
      <c r="BM204" s="874"/>
      <c r="BN204" s="874"/>
      <c r="BO204" s="874"/>
      <c r="BP204" s="874"/>
      <c r="BQ204" s="874"/>
      <c r="BR204" s="874"/>
      <c r="BS204" s="874"/>
    </row>
    <row r="205" spans="12:71">
      <c r="L205" s="874"/>
      <c r="M205" s="874"/>
      <c r="N205" s="874"/>
      <c r="O205" s="874"/>
      <c r="P205" s="874"/>
      <c r="Q205" s="874"/>
      <c r="R205" s="874"/>
      <c r="S205" s="874"/>
      <c r="T205" s="874"/>
      <c r="U205" s="874"/>
      <c r="V205" s="874"/>
      <c r="W205" s="874"/>
      <c r="X205" s="874"/>
      <c r="Y205" s="874"/>
      <c r="Z205" s="874"/>
      <c r="AA205" s="874"/>
      <c r="AB205" s="874"/>
      <c r="AC205" s="874"/>
      <c r="AD205" s="874"/>
      <c r="AE205" s="874"/>
      <c r="AF205" s="874"/>
      <c r="AG205" s="874"/>
      <c r="AH205" s="874"/>
      <c r="AI205" s="874"/>
      <c r="AJ205" s="874"/>
      <c r="AK205" s="874"/>
      <c r="AL205" s="874"/>
      <c r="AM205" s="874"/>
      <c r="AN205" s="874"/>
      <c r="AO205" s="874"/>
      <c r="AP205" s="874"/>
      <c r="AQ205" s="874"/>
      <c r="AR205" s="874"/>
      <c r="AS205" s="874"/>
      <c r="AT205" s="874"/>
      <c r="AU205" s="874"/>
      <c r="AV205" s="874"/>
      <c r="AW205" s="874"/>
      <c r="AX205" s="874"/>
      <c r="AY205" s="874"/>
      <c r="AZ205" s="874"/>
      <c r="BA205" s="874"/>
      <c r="BB205" s="874"/>
      <c r="BC205" s="874"/>
      <c r="BD205" s="874"/>
      <c r="BE205" s="874"/>
      <c r="BF205" s="874"/>
      <c r="BG205" s="874"/>
      <c r="BH205" s="874"/>
      <c r="BI205" s="874"/>
      <c r="BJ205" s="874"/>
      <c r="BK205" s="874"/>
      <c r="BL205" s="874"/>
      <c r="BM205" s="874"/>
      <c r="BN205" s="874"/>
      <c r="BO205" s="874"/>
      <c r="BP205" s="874"/>
      <c r="BQ205" s="874"/>
      <c r="BR205" s="874"/>
      <c r="BS205" s="874"/>
    </row>
    <row r="206" spans="12:71">
      <c r="L206" s="874"/>
      <c r="M206" s="874"/>
      <c r="N206" s="874"/>
      <c r="O206" s="874"/>
      <c r="P206" s="874"/>
      <c r="Q206" s="874"/>
      <c r="R206" s="874"/>
      <c r="S206" s="874"/>
      <c r="T206" s="874"/>
      <c r="U206" s="874"/>
      <c r="V206" s="874"/>
      <c r="W206" s="874"/>
      <c r="X206" s="874"/>
      <c r="Y206" s="874"/>
      <c r="Z206" s="874"/>
      <c r="AA206" s="874"/>
      <c r="AB206" s="874"/>
      <c r="AC206" s="874"/>
      <c r="AD206" s="874"/>
      <c r="AE206" s="874"/>
      <c r="AF206" s="874"/>
      <c r="AG206" s="874"/>
      <c r="AH206" s="874"/>
      <c r="AI206" s="874"/>
      <c r="AJ206" s="874"/>
      <c r="AK206" s="874"/>
      <c r="AL206" s="874"/>
      <c r="AM206" s="874"/>
      <c r="AN206" s="874"/>
      <c r="AO206" s="874"/>
      <c r="AP206" s="874"/>
      <c r="AQ206" s="874"/>
      <c r="AR206" s="874"/>
      <c r="AS206" s="874"/>
      <c r="AT206" s="874"/>
      <c r="AU206" s="874"/>
      <c r="AV206" s="874"/>
      <c r="AW206" s="874"/>
      <c r="AX206" s="874"/>
      <c r="AY206" s="874"/>
      <c r="AZ206" s="874"/>
      <c r="BA206" s="874"/>
      <c r="BB206" s="874"/>
      <c r="BC206" s="874"/>
      <c r="BD206" s="874"/>
      <c r="BE206" s="874"/>
      <c r="BF206" s="874"/>
      <c r="BG206" s="874"/>
      <c r="BH206" s="874"/>
      <c r="BI206" s="874"/>
      <c r="BJ206" s="874"/>
      <c r="BK206" s="874"/>
      <c r="BL206" s="874"/>
      <c r="BM206" s="874"/>
      <c r="BN206" s="874"/>
      <c r="BO206" s="874"/>
      <c r="BP206" s="874"/>
      <c r="BQ206" s="874"/>
      <c r="BR206" s="874"/>
      <c r="BS206" s="874"/>
    </row>
    <row r="207" spans="12:71">
      <c r="L207" s="874"/>
      <c r="M207" s="874"/>
      <c r="N207" s="874"/>
      <c r="O207" s="874"/>
      <c r="P207" s="874"/>
      <c r="Q207" s="874"/>
      <c r="R207" s="874"/>
      <c r="S207" s="874"/>
      <c r="T207" s="874"/>
      <c r="U207" s="874"/>
      <c r="V207" s="874"/>
      <c r="W207" s="874"/>
      <c r="X207" s="874"/>
      <c r="Y207" s="874"/>
      <c r="Z207" s="874"/>
      <c r="AA207" s="874"/>
      <c r="AB207" s="874"/>
      <c r="AC207" s="874"/>
      <c r="AD207" s="874"/>
      <c r="AE207" s="874"/>
      <c r="AF207" s="874"/>
      <c r="AG207" s="874"/>
      <c r="AH207" s="874"/>
      <c r="AI207" s="874"/>
      <c r="AJ207" s="874"/>
      <c r="AK207" s="874"/>
      <c r="AL207" s="874"/>
      <c r="AM207" s="874"/>
      <c r="AN207" s="874"/>
      <c r="AO207" s="874"/>
      <c r="AP207" s="874"/>
      <c r="AQ207" s="874"/>
      <c r="AR207" s="874"/>
      <c r="AS207" s="874"/>
      <c r="AT207" s="874"/>
      <c r="AU207" s="874"/>
      <c r="AV207" s="874"/>
      <c r="AW207" s="874"/>
      <c r="AX207" s="874"/>
      <c r="AY207" s="874"/>
      <c r="AZ207" s="874"/>
      <c r="BA207" s="874"/>
      <c r="BB207" s="874"/>
      <c r="BC207" s="874"/>
      <c r="BD207" s="874"/>
      <c r="BE207" s="874"/>
      <c r="BF207" s="874"/>
      <c r="BG207" s="874"/>
      <c r="BH207" s="874"/>
      <c r="BI207" s="874"/>
      <c r="BJ207" s="874"/>
      <c r="BK207" s="874"/>
      <c r="BL207" s="874"/>
      <c r="BM207" s="874"/>
      <c r="BN207" s="874"/>
      <c r="BO207" s="874"/>
      <c r="BP207" s="874"/>
      <c r="BQ207" s="874"/>
      <c r="BR207" s="874"/>
      <c r="BS207" s="874"/>
    </row>
    <row r="208" spans="12:71">
      <c r="L208" s="874"/>
      <c r="M208" s="874"/>
      <c r="N208" s="874"/>
      <c r="O208" s="874"/>
      <c r="P208" s="874"/>
      <c r="Q208" s="874"/>
      <c r="R208" s="874"/>
      <c r="S208" s="874"/>
      <c r="T208" s="874"/>
      <c r="U208" s="874"/>
      <c r="V208" s="874"/>
      <c r="W208" s="874"/>
      <c r="X208" s="874"/>
      <c r="Y208" s="874"/>
      <c r="Z208" s="874"/>
      <c r="AA208" s="874"/>
      <c r="AB208" s="874"/>
      <c r="AC208" s="874"/>
      <c r="AD208" s="874"/>
      <c r="AE208" s="874"/>
      <c r="AF208" s="874"/>
      <c r="AG208" s="874"/>
      <c r="AH208" s="874"/>
      <c r="AI208" s="874"/>
      <c r="AJ208" s="874"/>
      <c r="AK208" s="874"/>
      <c r="AL208" s="874"/>
      <c r="AM208" s="874"/>
      <c r="AN208" s="874"/>
      <c r="AO208" s="874"/>
      <c r="AP208" s="874"/>
      <c r="AQ208" s="874"/>
      <c r="AR208" s="874"/>
      <c r="AS208" s="874"/>
      <c r="AT208" s="874"/>
      <c r="AU208" s="874"/>
      <c r="AV208" s="874"/>
      <c r="AW208" s="874"/>
      <c r="AX208" s="874"/>
      <c r="AY208" s="874"/>
      <c r="AZ208" s="874"/>
      <c r="BA208" s="874"/>
      <c r="BB208" s="874"/>
      <c r="BC208" s="874"/>
      <c r="BD208" s="874"/>
      <c r="BE208" s="874"/>
      <c r="BF208" s="874"/>
      <c r="BG208" s="874"/>
      <c r="BH208" s="874"/>
      <c r="BI208" s="874"/>
      <c r="BJ208" s="874"/>
      <c r="BK208" s="874"/>
      <c r="BL208" s="874"/>
      <c r="BM208" s="874"/>
      <c r="BN208" s="874"/>
      <c r="BO208" s="874"/>
      <c r="BP208" s="874"/>
      <c r="BQ208" s="874"/>
      <c r="BR208" s="874"/>
      <c r="BS208" s="874"/>
    </row>
    <row r="209" spans="12:71">
      <c r="L209" s="874"/>
      <c r="M209" s="874"/>
      <c r="N209" s="874"/>
      <c r="O209" s="874"/>
      <c r="P209" s="874"/>
      <c r="Q209" s="874"/>
      <c r="R209" s="874"/>
      <c r="S209" s="874"/>
      <c r="T209" s="874"/>
      <c r="U209" s="874"/>
      <c r="V209" s="874"/>
      <c r="W209" s="874"/>
      <c r="X209" s="874"/>
      <c r="Y209" s="874"/>
      <c r="Z209" s="874"/>
      <c r="AA209" s="874"/>
      <c r="AB209" s="874"/>
      <c r="AC209" s="874"/>
      <c r="AD209" s="874"/>
      <c r="AE209" s="874"/>
      <c r="AF209" s="874"/>
      <c r="AG209" s="874"/>
      <c r="AH209" s="874"/>
      <c r="AI209" s="874"/>
      <c r="AJ209" s="874"/>
      <c r="AK209" s="874"/>
      <c r="AL209" s="874"/>
      <c r="AM209" s="874"/>
      <c r="AN209" s="874"/>
      <c r="AO209" s="874"/>
      <c r="AP209" s="874"/>
      <c r="AQ209" s="874"/>
      <c r="AR209" s="874"/>
      <c r="AS209" s="874"/>
      <c r="AT209" s="874"/>
      <c r="AU209" s="874"/>
      <c r="AV209" s="874"/>
      <c r="AW209" s="874"/>
      <c r="AX209" s="874"/>
      <c r="AY209" s="874"/>
      <c r="AZ209" s="874"/>
      <c r="BA209" s="874"/>
      <c r="BB209" s="874"/>
      <c r="BC209" s="874"/>
      <c r="BD209" s="874"/>
      <c r="BE209" s="874"/>
      <c r="BF209" s="874"/>
      <c r="BG209" s="874"/>
      <c r="BH209" s="874"/>
      <c r="BI209" s="874"/>
      <c r="BJ209" s="874"/>
      <c r="BK209" s="874"/>
      <c r="BL209" s="874"/>
      <c r="BM209" s="874"/>
      <c r="BN209" s="874"/>
      <c r="BO209" s="874"/>
      <c r="BP209" s="874"/>
      <c r="BQ209" s="874"/>
      <c r="BR209" s="874"/>
      <c r="BS209" s="874"/>
    </row>
    <row r="210" spans="12:71">
      <c r="L210" s="874"/>
      <c r="M210" s="874"/>
      <c r="N210" s="874"/>
      <c r="O210" s="874"/>
      <c r="P210" s="874"/>
      <c r="Q210" s="874"/>
      <c r="R210" s="874"/>
      <c r="S210" s="874"/>
      <c r="T210" s="874"/>
      <c r="U210" s="874"/>
      <c r="V210" s="874"/>
      <c r="W210" s="874"/>
      <c r="X210" s="874"/>
      <c r="Y210" s="874"/>
      <c r="Z210" s="874"/>
      <c r="AA210" s="874"/>
      <c r="AB210" s="874"/>
      <c r="AC210" s="874"/>
      <c r="AD210" s="874"/>
      <c r="AE210" s="874"/>
      <c r="AF210" s="874"/>
      <c r="AG210" s="874"/>
      <c r="AH210" s="874"/>
      <c r="AI210" s="874"/>
      <c r="AJ210" s="874"/>
      <c r="AK210" s="874"/>
      <c r="AL210" s="874"/>
      <c r="AM210" s="874"/>
      <c r="AN210" s="874"/>
      <c r="AO210" s="874"/>
      <c r="AP210" s="874"/>
      <c r="AQ210" s="874"/>
      <c r="AR210" s="874"/>
      <c r="AS210" s="874"/>
      <c r="AT210" s="874"/>
      <c r="AU210" s="874"/>
      <c r="AV210" s="874"/>
      <c r="AW210" s="874"/>
      <c r="AX210" s="874"/>
      <c r="AY210" s="874"/>
      <c r="AZ210" s="874"/>
      <c r="BA210" s="874"/>
      <c r="BB210" s="874"/>
      <c r="BC210" s="874"/>
      <c r="BD210" s="874"/>
      <c r="BE210" s="874"/>
      <c r="BF210" s="874"/>
      <c r="BG210" s="874"/>
      <c r="BH210" s="874"/>
      <c r="BI210" s="874"/>
      <c r="BJ210" s="874"/>
      <c r="BK210" s="874"/>
      <c r="BL210" s="874"/>
      <c r="BM210" s="874"/>
      <c r="BN210" s="874"/>
      <c r="BO210" s="874"/>
      <c r="BP210" s="874"/>
      <c r="BQ210" s="874"/>
      <c r="BR210" s="874"/>
      <c r="BS210" s="874"/>
    </row>
    <row r="211" spans="12:71">
      <c r="L211" s="874"/>
      <c r="M211" s="874"/>
      <c r="N211" s="874"/>
      <c r="O211" s="874"/>
      <c r="P211" s="874"/>
      <c r="Q211" s="874"/>
      <c r="R211" s="874"/>
      <c r="S211" s="874"/>
      <c r="T211" s="874"/>
      <c r="U211" s="874"/>
      <c r="V211" s="874"/>
      <c r="W211" s="874"/>
      <c r="X211" s="874"/>
      <c r="Y211" s="874"/>
      <c r="Z211" s="874"/>
      <c r="AA211" s="874"/>
      <c r="AB211" s="874"/>
      <c r="AC211" s="874"/>
      <c r="AD211" s="874"/>
      <c r="AE211" s="874"/>
      <c r="AF211" s="874"/>
      <c r="AG211" s="874"/>
      <c r="AH211" s="874"/>
      <c r="AI211" s="874"/>
      <c r="AJ211" s="874"/>
      <c r="AK211" s="874"/>
      <c r="AL211" s="874"/>
      <c r="AM211" s="874"/>
      <c r="AN211" s="874"/>
      <c r="AO211" s="874"/>
      <c r="AP211" s="874"/>
      <c r="AQ211" s="874"/>
      <c r="AR211" s="874"/>
      <c r="AS211" s="874"/>
      <c r="AT211" s="874"/>
      <c r="AU211" s="874"/>
      <c r="AV211" s="874"/>
      <c r="AW211" s="874"/>
      <c r="AX211" s="874"/>
      <c r="AY211" s="874"/>
      <c r="AZ211" s="874"/>
      <c r="BA211" s="874"/>
      <c r="BB211" s="874"/>
      <c r="BC211" s="874"/>
      <c r="BD211" s="874"/>
      <c r="BE211" s="874"/>
      <c r="BF211" s="874"/>
      <c r="BG211" s="874"/>
      <c r="BH211" s="874"/>
      <c r="BI211" s="874"/>
      <c r="BJ211" s="874"/>
      <c r="BK211" s="874"/>
      <c r="BL211" s="874"/>
      <c r="BM211" s="874"/>
      <c r="BN211" s="874"/>
      <c r="BO211" s="874"/>
      <c r="BP211" s="874"/>
      <c r="BQ211" s="874"/>
      <c r="BR211" s="874"/>
      <c r="BS211" s="874"/>
    </row>
    <row r="212" spans="12:71">
      <c r="L212" s="874"/>
      <c r="M212" s="874"/>
      <c r="N212" s="874"/>
      <c r="O212" s="874"/>
      <c r="P212" s="874"/>
      <c r="Q212" s="874"/>
      <c r="R212" s="874"/>
      <c r="S212" s="874"/>
      <c r="T212" s="874"/>
      <c r="U212" s="874"/>
      <c r="V212" s="874"/>
      <c r="W212" s="874"/>
      <c r="X212" s="874"/>
      <c r="Y212" s="874"/>
      <c r="Z212" s="874"/>
      <c r="AA212" s="874"/>
      <c r="AB212" s="874"/>
      <c r="AC212" s="874"/>
      <c r="AD212" s="874"/>
      <c r="AE212" s="874"/>
      <c r="AF212" s="874"/>
      <c r="AG212" s="874"/>
      <c r="AH212" s="874"/>
      <c r="AI212" s="874"/>
      <c r="AJ212" s="874"/>
      <c r="AK212" s="874"/>
      <c r="AL212" s="874"/>
      <c r="AM212" s="874"/>
      <c r="AN212" s="874"/>
      <c r="AO212" s="874"/>
      <c r="AP212" s="874"/>
      <c r="AQ212" s="874"/>
      <c r="AR212" s="874"/>
      <c r="AS212" s="874"/>
      <c r="AT212" s="874"/>
      <c r="AU212" s="874"/>
      <c r="AV212" s="874"/>
      <c r="AW212" s="874"/>
      <c r="AX212" s="874"/>
      <c r="AY212" s="874"/>
      <c r="AZ212" s="874"/>
      <c r="BA212" s="874"/>
      <c r="BB212" s="874"/>
      <c r="BC212" s="874"/>
      <c r="BD212" s="874"/>
      <c r="BE212" s="874"/>
      <c r="BF212" s="874"/>
      <c r="BG212" s="874"/>
      <c r="BH212" s="874"/>
      <c r="BI212" s="874"/>
      <c r="BJ212" s="874"/>
      <c r="BK212" s="874"/>
      <c r="BL212" s="874"/>
      <c r="BM212" s="874"/>
      <c r="BN212" s="874"/>
      <c r="BO212" s="874"/>
      <c r="BP212" s="874"/>
      <c r="BQ212" s="874"/>
      <c r="BR212" s="874"/>
      <c r="BS212" s="874"/>
    </row>
    <row r="213" spans="12:71">
      <c r="L213" s="874"/>
      <c r="M213" s="874"/>
      <c r="N213" s="874"/>
      <c r="O213" s="874"/>
      <c r="P213" s="874"/>
      <c r="Q213" s="874"/>
      <c r="R213" s="874"/>
      <c r="S213" s="874"/>
      <c r="T213" s="874"/>
      <c r="U213" s="874"/>
      <c r="V213" s="874"/>
      <c r="W213" s="874"/>
      <c r="X213" s="874"/>
      <c r="Y213" s="874"/>
      <c r="Z213" s="874"/>
      <c r="AA213" s="874"/>
      <c r="AB213" s="874"/>
      <c r="AC213" s="874"/>
      <c r="AD213" s="874"/>
      <c r="AE213" s="874"/>
      <c r="AF213" s="874"/>
      <c r="AG213" s="874"/>
      <c r="AH213" s="874"/>
      <c r="AI213" s="874"/>
      <c r="AJ213" s="874"/>
      <c r="AK213" s="874"/>
      <c r="AL213" s="874"/>
      <c r="AM213" s="874"/>
      <c r="AN213" s="874"/>
      <c r="AO213" s="874"/>
      <c r="AP213" s="874"/>
      <c r="AQ213" s="874"/>
      <c r="AR213" s="874"/>
      <c r="AS213" s="874"/>
      <c r="AT213" s="874"/>
      <c r="AU213" s="874"/>
      <c r="AV213" s="874"/>
      <c r="AW213" s="874"/>
      <c r="AX213" s="874"/>
      <c r="AY213" s="874"/>
      <c r="AZ213" s="874"/>
      <c r="BA213" s="874"/>
      <c r="BB213" s="874"/>
      <c r="BC213" s="874"/>
      <c r="BD213" s="874"/>
      <c r="BE213" s="874"/>
      <c r="BF213" s="874"/>
      <c r="BG213" s="874"/>
      <c r="BH213" s="874"/>
      <c r="BI213" s="874"/>
      <c r="BJ213" s="874"/>
      <c r="BK213" s="874"/>
      <c r="BL213" s="874"/>
      <c r="BM213" s="874"/>
      <c r="BN213" s="874"/>
      <c r="BO213" s="874"/>
      <c r="BP213" s="874"/>
      <c r="BQ213" s="874"/>
      <c r="BR213" s="874"/>
      <c r="BS213" s="874"/>
    </row>
    <row r="214" spans="12:71">
      <c r="L214" s="874"/>
      <c r="M214" s="874"/>
      <c r="N214" s="874"/>
      <c r="O214" s="874"/>
      <c r="P214" s="874"/>
      <c r="Q214" s="874"/>
      <c r="R214" s="874"/>
      <c r="S214" s="874"/>
      <c r="T214" s="874"/>
      <c r="U214" s="874"/>
      <c r="V214" s="874"/>
      <c r="W214" s="874"/>
      <c r="X214" s="874"/>
      <c r="Y214" s="874"/>
      <c r="Z214" s="874"/>
      <c r="AA214" s="874"/>
      <c r="AB214" s="874"/>
      <c r="AC214" s="874"/>
      <c r="AD214" s="874"/>
      <c r="AE214" s="874"/>
      <c r="AF214" s="874"/>
      <c r="AG214" s="874"/>
      <c r="AH214" s="874"/>
      <c r="AI214" s="874"/>
      <c r="AJ214" s="874"/>
      <c r="AK214" s="874"/>
      <c r="AL214" s="874"/>
      <c r="AM214" s="874"/>
      <c r="AN214" s="874"/>
      <c r="AO214" s="874"/>
      <c r="AP214" s="874"/>
      <c r="AQ214" s="874"/>
      <c r="AR214" s="874"/>
      <c r="AS214" s="874"/>
      <c r="AT214" s="874"/>
      <c r="AU214" s="874"/>
      <c r="AV214" s="874"/>
      <c r="AW214" s="874"/>
      <c r="AX214" s="874"/>
      <c r="AY214" s="874"/>
      <c r="AZ214" s="874"/>
      <c r="BA214" s="874"/>
      <c r="BB214" s="874"/>
      <c r="BC214" s="874"/>
      <c r="BD214" s="874"/>
      <c r="BE214" s="874"/>
      <c r="BF214" s="874"/>
      <c r="BG214" s="874"/>
      <c r="BH214" s="874"/>
      <c r="BI214" s="874"/>
      <c r="BJ214" s="874"/>
      <c r="BK214" s="874"/>
      <c r="BL214" s="874"/>
      <c r="BM214" s="874"/>
      <c r="BN214" s="874"/>
      <c r="BO214" s="874"/>
      <c r="BP214" s="874"/>
      <c r="BQ214" s="874"/>
      <c r="BR214" s="874"/>
      <c r="BS214" s="874"/>
    </row>
    <row r="215" spans="12:71">
      <c r="L215" s="874"/>
      <c r="M215" s="874"/>
      <c r="N215" s="874"/>
      <c r="O215" s="874"/>
      <c r="P215" s="874"/>
      <c r="Q215" s="874"/>
      <c r="R215" s="874"/>
      <c r="S215" s="874"/>
      <c r="T215" s="874"/>
      <c r="U215" s="874"/>
      <c r="V215" s="874"/>
      <c r="W215" s="874"/>
      <c r="X215" s="874"/>
      <c r="Y215" s="874"/>
      <c r="Z215" s="874"/>
      <c r="AA215" s="874"/>
      <c r="AB215" s="874"/>
      <c r="AC215" s="874"/>
      <c r="AD215" s="874"/>
      <c r="AE215" s="874"/>
      <c r="AF215" s="874"/>
      <c r="AG215" s="874"/>
      <c r="AH215" s="874"/>
      <c r="AI215" s="874"/>
      <c r="AJ215" s="874"/>
      <c r="AK215" s="874"/>
      <c r="AL215" s="874"/>
      <c r="AM215" s="874"/>
      <c r="AN215" s="874"/>
      <c r="AO215" s="874"/>
      <c r="AP215" s="874"/>
      <c r="AQ215" s="874"/>
      <c r="AR215" s="874"/>
      <c r="AS215" s="874"/>
      <c r="AT215" s="874"/>
      <c r="AU215" s="874"/>
      <c r="AV215" s="874"/>
      <c r="AW215" s="874"/>
      <c r="AX215" s="874"/>
      <c r="AY215" s="874"/>
      <c r="AZ215" s="874"/>
      <c r="BA215" s="874"/>
      <c r="BB215" s="874"/>
      <c r="BC215" s="874"/>
      <c r="BD215" s="874"/>
      <c r="BE215" s="874"/>
      <c r="BF215" s="874"/>
      <c r="BG215" s="874"/>
      <c r="BH215" s="874"/>
      <c r="BI215" s="874"/>
      <c r="BJ215" s="874"/>
      <c r="BK215" s="874"/>
      <c r="BL215" s="874"/>
      <c r="BM215" s="874"/>
      <c r="BN215" s="874"/>
      <c r="BO215" s="874"/>
      <c r="BP215" s="874"/>
      <c r="BQ215" s="874"/>
      <c r="BR215" s="874"/>
      <c r="BS215" s="874"/>
    </row>
    <row r="216" spans="12:71">
      <c r="L216" s="874"/>
      <c r="M216" s="874"/>
      <c r="N216" s="874"/>
      <c r="O216" s="874"/>
      <c r="P216" s="874"/>
      <c r="Q216" s="874"/>
      <c r="R216" s="874"/>
      <c r="S216" s="874"/>
      <c r="T216" s="874"/>
      <c r="U216" s="874"/>
      <c r="V216" s="874"/>
      <c r="W216" s="874"/>
      <c r="X216" s="874"/>
      <c r="Y216" s="874"/>
      <c r="Z216" s="874"/>
      <c r="AA216" s="874"/>
      <c r="AB216" s="874"/>
      <c r="AC216" s="874"/>
      <c r="AD216" s="874"/>
      <c r="AE216" s="874"/>
      <c r="AF216" s="874"/>
      <c r="AG216" s="874"/>
      <c r="AH216" s="874"/>
      <c r="AI216" s="874"/>
      <c r="AJ216" s="874"/>
      <c r="AK216" s="874"/>
      <c r="AL216" s="874"/>
      <c r="AM216" s="874"/>
      <c r="AN216" s="874"/>
      <c r="AO216" s="874"/>
      <c r="AP216" s="874"/>
      <c r="AQ216" s="874"/>
      <c r="AR216" s="874"/>
      <c r="AS216" s="874"/>
      <c r="AT216" s="874"/>
      <c r="AU216" s="874"/>
      <c r="AV216" s="874"/>
      <c r="AW216" s="874"/>
      <c r="AX216" s="874"/>
      <c r="AY216" s="874"/>
      <c r="AZ216" s="874"/>
      <c r="BA216" s="874"/>
      <c r="BB216" s="874"/>
      <c r="BC216" s="874"/>
      <c r="BD216" s="874"/>
      <c r="BE216" s="874"/>
      <c r="BF216" s="874"/>
      <c r="BG216" s="874"/>
      <c r="BH216" s="874"/>
      <c r="BI216" s="874"/>
      <c r="BJ216" s="874"/>
      <c r="BK216" s="874"/>
      <c r="BL216" s="874"/>
      <c r="BM216" s="874"/>
      <c r="BN216" s="874"/>
      <c r="BO216" s="874"/>
      <c r="BP216" s="874"/>
      <c r="BQ216" s="874"/>
      <c r="BR216" s="874"/>
      <c r="BS216" s="874"/>
    </row>
    <row r="217" spans="12:71">
      <c r="L217" s="874"/>
      <c r="M217" s="874"/>
      <c r="N217" s="874"/>
      <c r="O217" s="874"/>
      <c r="P217" s="874"/>
      <c r="Q217" s="874"/>
      <c r="R217" s="874"/>
      <c r="S217" s="874"/>
      <c r="T217" s="874"/>
      <c r="U217" s="874"/>
      <c r="V217" s="874"/>
      <c r="W217" s="874"/>
      <c r="X217" s="874"/>
      <c r="Y217" s="874"/>
      <c r="Z217" s="874"/>
      <c r="AA217" s="874"/>
      <c r="AB217" s="874"/>
      <c r="AC217" s="874"/>
      <c r="AD217" s="874"/>
      <c r="AE217" s="874"/>
      <c r="AF217" s="874"/>
      <c r="AG217" s="874"/>
      <c r="AH217" s="874"/>
      <c r="AI217" s="874"/>
      <c r="AJ217" s="874"/>
      <c r="AK217" s="874"/>
      <c r="AL217" s="874"/>
      <c r="AM217" s="874"/>
      <c r="AN217" s="874"/>
      <c r="AO217" s="874"/>
      <c r="AP217" s="874"/>
      <c r="AQ217" s="874"/>
      <c r="AR217" s="874"/>
      <c r="AS217" s="874"/>
      <c r="AT217" s="874"/>
      <c r="AU217" s="874"/>
      <c r="AV217" s="874"/>
      <c r="AW217" s="874"/>
      <c r="AX217" s="874"/>
      <c r="AY217" s="874"/>
      <c r="AZ217" s="874"/>
      <c r="BA217" s="874"/>
      <c r="BB217" s="874"/>
      <c r="BC217" s="874"/>
      <c r="BD217" s="874"/>
      <c r="BE217" s="874"/>
      <c r="BF217" s="874"/>
      <c r="BG217" s="874"/>
      <c r="BH217" s="874"/>
      <c r="BI217" s="874"/>
      <c r="BJ217" s="874"/>
      <c r="BK217" s="874"/>
      <c r="BL217" s="874"/>
      <c r="BM217" s="874"/>
      <c r="BN217" s="874"/>
      <c r="BO217" s="874"/>
      <c r="BP217" s="874"/>
      <c r="BQ217" s="874"/>
      <c r="BR217" s="874"/>
      <c r="BS217" s="874"/>
    </row>
    <row r="218" spans="12:71">
      <c r="L218" s="874"/>
      <c r="M218" s="874"/>
      <c r="N218" s="874"/>
      <c r="O218" s="874"/>
      <c r="P218" s="874"/>
      <c r="Q218" s="874"/>
      <c r="R218" s="874"/>
      <c r="S218" s="874"/>
      <c r="T218" s="874"/>
      <c r="U218" s="874"/>
      <c r="V218" s="874"/>
      <c r="W218" s="874"/>
      <c r="X218" s="874"/>
      <c r="Y218" s="874"/>
      <c r="Z218" s="874"/>
      <c r="AA218" s="874"/>
      <c r="AB218" s="874"/>
      <c r="AC218" s="874"/>
      <c r="AD218" s="874"/>
      <c r="AE218" s="874"/>
      <c r="AF218" s="874"/>
      <c r="AG218" s="874"/>
      <c r="AH218" s="874"/>
      <c r="AI218" s="874"/>
      <c r="AJ218" s="874"/>
      <c r="AK218" s="874"/>
      <c r="AL218" s="874"/>
      <c r="AM218" s="874"/>
      <c r="AN218" s="874"/>
      <c r="AO218" s="874"/>
      <c r="AP218" s="874"/>
      <c r="AQ218" s="874"/>
      <c r="AR218" s="874"/>
      <c r="AS218" s="874"/>
      <c r="AT218" s="874"/>
      <c r="AU218" s="874"/>
      <c r="AV218" s="874"/>
      <c r="AW218" s="874"/>
      <c r="AX218" s="874"/>
      <c r="AY218" s="874"/>
      <c r="AZ218" s="874"/>
      <c r="BA218" s="874"/>
      <c r="BB218" s="874"/>
      <c r="BC218" s="874"/>
      <c r="BD218" s="874"/>
      <c r="BE218" s="874"/>
      <c r="BF218" s="874"/>
      <c r="BG218" s="874"/>
      <c r="BH218" s="874"/>
      <c r="BI218" s="874"/>
      <c r="BJ218" s="874"/>
      <c r="BK218" s="874"/>
      <c r="BL218" s="874"/>
      <c r="BM218" s="874"/>
      <c r="BN218" s="874"/>
      <c r="BO218" s="874"/>
      <c r="BP218" s="874"/>
      <c r="BQ218" s="874"/>
      <c r="BR218" s="874"/>
      <c r="BS218" s="874"/>
    </row>
    <row r="219" spans="12:71">
      <c r="L219" s="874"/>
      <c r="M219" s="874"/>
      <c r="N219" s="874"/>
      <c r="O219" s="874"/>
      <c r="P219" s="874"/>
      <c r="Q219" s="874"/>
      <c r="R219" s="874"/>
      <c r="S219" s="874"/>
      <c r="T219" s="874"/>
      <c r="U219" s="874"/>
      <c r="V219" s="874"/>
      <c r="W219" s="874"/>
      <c r="X219" s="874"/>
      <c r="Y219" s="874"/>
      <c r="Z219" s="874"/>
      <c r="AA219" s="874"/>
      <c r="AB219" s="874"/>
      <c r="AC219" s="874"/>
      <c r="AD219" s="874"/>
      <c r="AE219" s="874"/>
      <c r="AF219" s="874"/>
      <c r="AG219" s="874"/>
      <c r="AH219" s="874"/>
      <c r="AI219" s="874"/>
      <c r="AJ219" s="874"/>
      <c r="AK219" s="874"/>
      <c r="AL219" s="874"/>
      <c r="AM219" s="874"/>
      <c r="AN219" s="874"/>
      <c r="AO219" s="874"/>
      <c r="AP219" s="874"/>
      <c r="AQ219" s="874"/>
      <c r="AR219" s="874"/>
      <c r="AS219" s="874"/>
      <c r="AT219" s="874"/>
      <c r="AU219" s="874"/>
      <c r="AV219" s="874"/>
      <c r="AW219" s="874"/>
      <c r="AX219" s="874"/>
      <c r="AY219" s="874"/>
      <c r="AZ219" s="874"/>
      <c r="BA219" s="874"/>
      <c r="BB219" s="874"/>
      <c r="BC219" s="874"/>
      <c r="BD219" s="874"/>
      <c r="BE219" s="874"/>
      <c r="BF219" s="874"/>
      <c r="BG219" s="874"/>
      <c r="BH219" s="874"/>
      <c r="BI219" s="874"/>
      <c r="BJ219" s="874"/>
      <c r="BK219" s="874"/>
      <c r="BL219" s="874"/>
      <c r="BM219" s="874"/>
      <c r="BN219" s="874"/>
      <c r="BO219" s="874"/>
      <c r="BP219" s="874"/>
      <c r="BQ219" s="874"/>
      <c r="BR219" s="874"/>
      <c r="BS219" s="874"/>
    </row>
    <row r="220" spans="12:71">
      <c r="L220" s="874"/>
      <c r="M220" s="874"/>
      <c r="N220" s="874"/>
      <c r="O220" s="874"/>
      <c r="P220" s="874"/>
      <c r="Q220" s="874"/>
      <c r="R220" s="874"/>
      <c r="S220" s="874"/>
      <c r="T220" s="874"/>
      <c r="U220" s="874"/>
      <c r="V220" s="874"/>
      <c r="W220" s="874"/>
      <c r="X220" s="874"/>
      <c r="Y220" s="874"/>
      <c r="Z220" s="874"/>
      <c r="AA220" s="874"/>
      <c r="AB220" s="874"/>
      <c r="AC220" s="874"/>
      <c r="AD220" s="874"/>
      <c r="AE220" s="874"/>
      <c r="AF220" s="874"/>
      <c r="AG220" s="874"/>
      <c r="AH220" s="874"/>
      <c r="AI220" s="874"/>
      <c r="AJ220" s="874"/>
      <c r="AK220" s="874"/>
      <c r="AL220" s="874"/>
      <c r="AM220" s="874"/>
      <c r="AN220" s="874"/>
      <c r="AO220" s="874"/>
      <c r="AP220" s="874"/>
      <c r="AQ220" s="874"/>
      <c r="AR220" s="874"/>
      <c r="AS220" s="874"/>
      <c r="AT220" s="874"/>
      <c r="AU220" s="874"/>
      <c r="AV220" s="874"/>
      <c r="AW220" s="874"/>
      <c r="AX220" s="874"/>
      <c r="AY220" s="874"/>
      <c r="AZ220" s="874"/>
      <c r="BA220" s="874"/>
      <c r="BB220" s="874"/>
      <c r="BC220" s="874"/>
      <c r="BD220" s="874"/>
      <c r="BE220" s="874"/>
      <c r="BF220" s="874"/>
      <c r="BG220" s="874"/>
      <c r="BH220" s="874"/>
      <c r="BI220" s="874"/>
      <c r="BJ220" s="874"/>
      <c r="BK220" s="874"/>
      <c r="BL220" s="874"/>
      <c r="BM220" s="874"/>
      <c r="BN220" s="874"/>
      <c r="BO220" s="874"/>
      <c r="BP220" s="874"/>
      <c r="BQ220" s="874"/>
      <c r="BR220" s="874"/>
      <c r="BS220" s="874"/>
    </row>
    <row r="221" spans="12:71">
      <c r="L221" s="874"/>
      <c r="M221" s="874"/>
      <c r="N221" s="874"/>
      <c r="O221" s="874"/>
      <c r="P221" s="874"/>
      <c r="Q221" s="874"/>
      <c r="R221" s="874"/>
      <c r="S221" s="874"/>
      <c r="T221" s="874"/>
      <c r="U221" s="874"/>
      <c r="V221" s="874"/>
      <c r="W221" s="874"/>
      <c r="X221" s="874"/>
      <c r="Y221" s="874"/>
      <c r="Z221" s="874"/>
      <c r="AA221" s="874"/>
      <c r="AB221" s="874"/>
      <c r="AC221" s="874"/>
      <c r="AD221" s="874"/>
      <c r="AE221" s="874"/>
      <c r="AF221" s="874"/>
      <c r="AG221" s="874"/>
      <c r="AH221" s="874"/>
      <c r="AI221" s="874"/>
      <c r="AJ221" s="874"/>
      <c r="AK221" s="874"/>
      <c r="AL221" s="874"/>
      <c r="AM221" s="874"/>
      <c r="AN221" s="874"/>
      <c r="AO221" s="874"/>
      <c r="AP221" s="874"/>
      <c r="AQ221" s="874"/>
      <c r="AR221" s="874"/>
      <c r="AS221" s="874"/>
      <c r="AT221" s="874"/>
      <c r="AU221" s="874"/>
      <c r="AV221" s="874"/>
      <c r="AW221" s="874"/>
      <c r="AX221" s="874"/>
      <c r="AY221" s="874"/>
      <c r="AZ221" s="874"/>
      <c r="BA221" s="874"/>
      <c r="BB221" s="874"/>
      <c r="BC221" s="874"/>
      <c r="BD221" s="874"/>
      <c r="BE221" s="874"/>
      <c r="BF221" s="874"/>
      <c r="BG221" s="874"/>
      <c r="BH221" s="874"/>
      <c r="BI221" s="874"/>
      <c r="BJ221" s="874"/>
      <c r="BK221" s="874"/>
      <c r="BL221" s="874"/>
      <c r="BM221" s="874"/>
      <c r="BN221" s="874"/>
      <c r="BO221" s="874"/>
      <c r="BP221" s="874"/>
      <c r="BQ221" s="874"/>
      <c r="BR221" s="874"/>
      <c r="BS221" s="874"/>
    </row>
    <row r="222" spans="12:71">
      <c r="L222" s="874"/>
      <c r="M222" s="874"/>
      <c r="N222" s="874"/>
      <c r="O222" s="874"/>
      <c r="P222" s="874"/>
      <c r="Q222" s="874"/>
      <c r="R222" s="874"/>
      <c r="S222" s="874"/>
      <c r="T222" s="874"/>
      <c r="U222" s="874"/>
      <c r="V222" s="874"/>
      <c r="W222" s="874"/>
      <c r="X222" s="874"/>
      <c r="Y222" s="874"/>
      <c r="Z222" s="874"/>
      <c r="AA222" s="874"/>
      <c r="AB222" s="874"/>
      <c r="AC222" s="874"/>
      <c r="AD222" s="874"/>
      <c r="AE222" s="874"/>
      <c r="AF222" s="874"/>
      <c r="AG222" s="874"/>
      <c r="AH222" s="874"/>
      <c r="AI222" s="874"/>
      <c r="AJ222" s="874"/>
      <c r="AK222" s="874"/>
      <c r="AL222" s="874"/>
      <c r="AM222" s="874"/>
      <c r="AN222" s="874"/>
      <c r="AO222" s="874"/>
      <c r="AP222" s="874"/>
      <c r="AQ222" s="874"/>
      <c r="AR222" s="874"/>
      <c r="AS222" s="874"/>
      <c r="AT222" s="874"/>
      <c r="AU222" s="874"/>
      <c r="AV222" s="874"/>
      <c r="AW222" s="874"/>
      <c r="AX222" s="874"/>
      <c r="AY222" s="874"/>
      <c r="AZ222" s="874"/>
      <c r="BA222" s="874"/>
      <c r="BB222" s="874"/>
      <c r="BC222" s="874"/>
      <c r="BD222" s="874"/>
      <c r="BE222" s="874"/>
      <c r="BF222" s="874"/>
      <c r="BG222" s="874"/>
      <c r="BH222" s="874"/>
      <c r="BI222" s="874"/>
      <c r="BJ222" s="874"/>
      <c r="BK222" s="874"/>
      <c r="BL222" s="874"/>
      <c r="BM222" s="874"/>
      <c r="BN222" s="874"/>
      <c r="BO222" s="874"/>
      <c r="BP222" s="874"/>
      <c r="BQ222" s="874"/>
      <c r="BR222" s="874"/>
      <c r="BS222" s="874"/>
    </row>
    <row r="223" spans="12:71">
      <c r="L223" s="874"/>
      <c r="M223" s="874"/>
      <c r="N223" s="874"/>
      <c r="O223" s="874"/>
      <c r="P223" s="874"/>
      <c r="Q223" s="874"/>
      <c r="R223" s="874"/>
      <c r="S223" s="874"/>
      <c r="T223" s="874"/>
      <c r="U223" s="874"/>
      <c r="V223" s="874"/>
      <c r="W223" s="874"/>
      <c r="X223" s="874"/>
      <c r="Y223" s="874"/>
      <c r="Z223" s="874"/>
      <c r="AA223" s="874"/>
      <c r="AB223" s="874"/>
      <c r="AC223" s="874"/>
      <c r="AD223" s="874"/>
      <c r="AE223" s="874"/>
      <c r="AF223" s="874"/>
      <c r="AG223" s="874"/>
      <c r="AH223" s="874"/>
      <c r="AI223" s="874"/>
      <c r="AJ223" s="874"/>
      <c r="AK223" s="874"/>
      <c r="AL223" s="874"/>
      <c r="AM223" s="874"/>
      <c r="AN223" s="874"/>
      <c r="AO223" s="874"/>
      <c r="AP223" s="874"/>
      <c r="AQ223" s="874"/>
      <c r="AR223" s="874"/>
      <c r="AS223" s="874"/>
      <c r="AT223" s="874"/>
      <c r="AU223" s="874"/>
      <c r="AV223" s="874"/>
      <c r="AW223" s="874"/>
      <c r="AX223" s="874"/>
      <c r="AY223" s="874"/>
      <c r="AZ223" s="874"/>
      <c r="BA223" s="874"/>
      <c r="BB223" s="874"/>
      <c r="BC223" s="874"/>
      <c r="BD223" s="874"/>
      <c r="BE223" s="874"/>
      <c r="BF223" s="874"/>
      <c r="BG223" s="874"/>
      <c r="BH223" s="874"/>
      <c r="BI223" s="874"/>
      <c r="BJ223" s="874"/>
      <c r="BK223" s="874"/>
      <c r="BL223" s="874"/>
      <c r="BM223" s="874"/>
      <c r="BN223" s="874"/>
      <c r="BO223" s="874"/>
      <c r="BP223" s="874"/>
      <c r="BQ223" s="874"/>
      <c r="BR223" s="874"/>
      <c r="BS223" s="874"/>
    </row>
    <row r="224" spans="12:71">
      <c r="L224" s="874"/>
      <c r="M224" s="874"/>
      <c r="N224" s="874"/>
      <c r="O224" s="874"/>
      <c r="P224" s="874"/>
      <c r="Q224" s="874"/>
      <c r="R224" s="874"/>
      <c r="S224" s="874"/>
      <c r="T224" s="874"/>
      <c r="U224" s="874"/>
      <c r="V224" s="874"/>
      <c r="W224" s="874"/>
      <c r="X224" s="874"/>
      <c r="Y224" s="874"/>
      <c r="Z224" s="874"/>
      <c r="AA224" s="874"/>
      <c r="AB224" s="874"/>
      <c r="AC224" s="874"/>
      <c r="AD224" s="874"/>
      <c r="AE224" s="874"/>
      <c r="AF224" s="874"/>
      <c r="AG224" s="874"/>
      <c r="AH224" s="874"/>
      <c r="AI224" s="874"/>
      <c r="AJ224" s="874"/>
      <c r="AK224" s="874"/>
      <c r="AL224" s="874"/>
      <c r="AM224" s="874"/>
      <c r="AN224" s="874"/>
      <c r="AO224" s="874"/>
      <c r="AP224" s="874"/>
      <c r="AQ224" s="874"/>
      <c r="AR224" s="874"/>
      <c r="AS224" s="874"/>
      <c r="AT224" s="874"/>
      <c r="AU224" s="874"/>
      <c r="AV224" s="874"/>
      <c r="AW224" s="874"/>
      <c r="AX224" s="874"/>
      <c r="AY224" s="874"/>
      <c r="AZ224" s="874"/>
      <c r="BA224" s="874"/>
      <c r="BB224" s="874"/>
      <c r="BC224" s="874"/>
      <c r="BD224" s="874"/>
      <c r="BE224" s="874"/>
      <c r="BF224" s="874"/>
      <c r="BG224" s="874"/>
      <c r="BH224" s="874"/>
      <c r="BI224" s="874"/>
      <c r="BJ224" s="874"/>
      <c r="BK224" s="874"/>
      <c r="BL224" s="874"/>
      <c r="BM224" s="874"/>
      <c r="BN224" s="874"/>
      <c r="BO224" s="874"/>
      <c r="BP224" s="874"/>
      <c r="BQ224" s="874"/>
      <c r="BR224" s="874"/>
      <c r="BS224" s="874"/>
    </row>
    <row r="225" spans="12:71">
      <c r="L225" s="874"/>
      <c r="M225" s="874"/>
      <c r="N225" s="874"/>
      <c r="O225" s="874"/>
      <c r="P225" s="874"/>
      <c r="Q225" s="874"/>
      <c r="R225" s="874"/>
      <c r="S225" s="874"/>
      <c r="T225" s="874"/>
      <c r="U225" s="874"/>
      <c r="V225" s="874"/>
      <c r="W225" s="874"/>
      <c r="X225" s="874"/>
      <c r="Y225" s="874"/>
      <c r="Z225" s="874"/>
      <c r="AA225" s="874"/>
      <c r="AB225" s="874"/>
      <c r="AC225" s="874"/>
      <c r="AD225" s="874"/>
      <c r="AE225" s="874"/>
      <c r="AF225" s="874"/>
      <c r="AG225" s="874"/>
      <c r="AH225" s="874"/>
      <c r="AI225" s="874"/>
      <c r="AJ225" s="874"/>
      <c r="AK225" s="874"/>
      <c r="AL225" s="874"/>
      <c r="AM225" s="874"/>
      <c r="AN225" s="874"/>
      <c r="AO225" s="874"/>
      <c r="AP225" s="874"/>
      <c r="AQ225" s="874"/>
      <c r="AR225" s="874"/>
      <c r="AS225" s="874"/>
      <c r="AT225" s="874"/>
      <c r="AU225" s="874"/>
      <c r="AV225" s="874"/>
      <c r="AW225" s="874"/>
      <c r="AX225" s="874"/>
      <c r="AY225" s="874"/>
      <c r="AZ225" s="874"/>
      <c r="BA225" s="874"/>
      <c r="BB225" s="874"/>
      <c r="BC225" s="874"/>
      <c r="BD225" s="874"/>
      <c r="BE225" s="874"/>
      <c r="BF225" s="874"/>
      <c r="BG225" s="874"/>
      <c r="BH225" s="874"/>
      <c r="BI225" s="874"/>
      <c r="BJ225" s="874"/>
      <c r="BK225" s="874"/>
      <c r="BL225" s="874"/>
      <c r="BM225" s="874"/>
      <c r="BN225" s="874"/>
      <c r="BO225" s="874"/>
      <c r="BP225" s="874"/>
      <c r="BQ225" s="874"/>
      <c r="BR225" s="874"/>
      <c r="BS225" s="874"/>
    </row>
    <row r="226" spans="12:71">
      <c r="L226" s="874"/>
      <c r="M226" s="874"/>
      <c r="N226" s="874"/>
      <c r="O226" s="874"/>
      <c r="P226" s="874"/>
      <c r="Q226" s="874"/>
      <c r="R226" s="874"/>
      <c r="S226" s="874"/>
      <c r="T226" s="874"/>
      <c r="U226" s="874"/>
      <c r="V226" s="874"/>
      <c r="W226" s="874"/>
      <c r="X226" s="874"/>
      <c r="Y226" s="874"/>
      <c r="Z226" s="874"/>
      <c r="AA226" s="874"/>
      <c r="AB226" s="874"/>
      <c r="AC226" s="874"/>
      <c r="AD226" s="874"/>
      <c r="AE226" s="874"/>
      <c r="AF226" s="874"/>
      <c r="AG226" s="874"/>
      <c r="AH226" s="874"/>
      <c r="AI226" s="874"/>
      <c r="AJ226" s="874"/>
      <c r="AK226" s="874"/>
      <c r="AL226" s="874"/>
      <c r="AM226" s="874"/>
      <c r="AN226" s="874"/>
      <c r="AO226" s="874"/>
      <c r="AP226" s="874"/>
      <c r="AQ226" s="874"/>
      <c r="AR226" s="874"/>
      <c r="AS226" s="874"/>
      <c r="AT226" s="874"/>
      <c r="AU226" s="874"/>
      <c r="AV226" s="874"/>
      <c r="AW226" s="874"/>
      <c r="AX226" s="874"/>
      <c r="AY226" s="874"/>
      <c r="AZ226" s="874"/>
      <c r="BA226" s="874"/>
      <c r="BB226" s="874"/>
      <c r="BC226" s="874"/>
      <c r="BD226" s="874"/>
      <c r="BE226" s="874"/>
      <c r="BF226" s="874"/>
      <c r="BG226" s="874"/>
      <c r="BH226" s="874"/>
      <c r="BI226" s="874"/>
      <c r="BJ226" s="874"/>
      <c r="BK226" s="874"/>
      <c r="BL226" s="874"/>
      <c r="BM226" s="874"/>
      <c r="BN226" s="874"/>
      <c r="BO226" s="874"/>
      <c r="BP226" s="874"/>
      <c r="BQ226" s="874"/>
      <c r="BR226" s="874"/>
      <c r="BS226" s="874"/>
    </row>
    <row r="227" spans="12:71">
      <c r="L227" s="874"/>
      <c r="M227" s="874"/>
      <c r="N227" s="874"/>
      <c r="O227" s="874"/>
      <c r="P227" s="874"/>
      <c r="Q227" s="874"/>
      <c r="R227" s="874"/>
      <c r="S227" s="874"/>
      <c r="T227" s="874"/>
      <c r="U227" s="874"/>
      <c r="V227" s="874"/>
      <c r="W227" s="874"/>
      <c r="X227" s="874"/>
      <c r="Y227" s="874"/>
      <c r="Z227" s="874"/>
      <c r="AA227" s="874"/>
      <c r="AB227" s="874"/>
      <c r="AC227" s="874"/>
      <c r="AD227" s="874"/>
      <c r="AE227" s="874"/>
      <c r="AF227" s="874"/>
      <c r="AG227" s="874"/>
      <c r="AH227" s="874"/>
      <c r="AI227" s="874"/>
      <c r="AJ227" s="874"/>
      <c r="AK227" s="874"/>
      <c r="AL227" s="874"/>
      <c r="AM227" s="874"/>
      <c r="AN227" s="874"/>
      <c r="AO227" s="874"/>
      <c r="AP227" s="874"/>
      <c r="AQ227" s="874"/>
      <c r="AR227" s="874"/>
      <c r="AS227" s="874"/>
      <c r="AT227" s="874"/>
      <c r="AU227" s="874"/>
      <c r="AV227" s="874"/>
      <c r="AW227" s="874"/>
      <c r="AX227" s="874"/>
      <c r="AY227" s="874"/>
      <c r="AZ227" s="874"/>
      <c r="BA227" s="874"/>
      <c r="BB227" s="874"/>
      <c r="BC227" s="874"/>
      <c r="BD227" s="874"/>
      <c r="BE227" s="874"/>
      <c r="BF227" s="874"/>
      <c r="BG227" s="874"/>
      <c r="BH227" s="874"/>
      <c r="BI227" s="874"/>
      <c r="BJ227" s="874"/>
      <c r="BK227" s="874"/>
      <c r="BL227" s="874"/>
      <c r="BM227" s="874"/>
      <c r="BN227" s="874"/>
      <c r="BO227" s="874"/>
      <c r="BP227" s="874"/>
      <c r="BQ227" s="874"/>
      <c r="BR227" s="874"/>
      <c r="BS227" s="874"/>
    </row>
    <row r="228" spans="12:71">
      <c r="L228" s="874"/>
      <c r="M228" s="874"/>
      <c r="N228" s="874"/>
      <c r="O228" s="874"/>
      <c r="P228" s="874"/>
      <c r="Q228" s="874"/>
      <c r="R228" s="874"/>
      <c r="S228" s="874"/>
      <c r="T228" s="874"/>
      <c r="U228" s="874"/>
      <c r="V228" s="874"/>
      <c r="W228" s="874"/>
      <c r="X228" s="874"/>
      <c r="Y228" s="874"/>
      <c r="Z228" s="874"/>
      <c r="AA228" s="874"/>
      <c r="AB228" s="874"/>
      <c r="AC228" s="874"/>
      <c r="AD228" s="874"/>
      <c r="AE228" s="874"/>
      <c r="AF228" s="874"/>
      <c r="AG228" s="874"/>
      <c r="AH228" s="874"/>
      <c r="AI228" s="874"/>
      <c r="AJ228" s="874"/>
      <c r="AK228" s="874"/>
      <c r="AL228" s="874"/>
      <c r="AM228" s="874"/>
      <c r="AN228" s="874"/>
      <c r="AO228" s="874"/>
      <c r="AP228" s="874"/>
      <c r="AQ228" s="874"/>
      <c r="AR228" s="874"/>
      <c r="AS228" s="874"/>
      <c r="AT228" s="874"/>
      <c r="AU228" s="874"/>
      <c r="AV228" s="874"/>
      <c r="AW228" s="874"/>
      <c r="AX228" s="874"/>
      <c r="AY228" s="874"/>
      <c r="AZ228" s="874"/>
      <c r="BA228" s="874"/>
      <c r="BB228" s="874"/>
      <c r="BC228" s="874"/>
      <c r="BD228" s="874"/>
      <c r="BE228" s="874"/>
      <c r="BF228" s="874"/>
      <c r="BG228" s="874"/>
      <c r="BH228" s="874"/>
      <c r="BI228" s="874"/>
      <c r="BJ228" s="874"/>
      <c r="BK228" s="874"/>
      <c r="BL228" s="874"/>
      <c r="BM228" s="874"/>
      <c r="BN228" s="874"/>
      <c r="BO228" s="874"/>
      <c r="BP228" s="874"/>
      <c r="BQ228" s="874"/>
      <c r="BR228" s="874"/>
      <c r="BS228" s="874"/>
    </row>
    <row r="229" spans="12:71">
      <c r="L229" s="874"/>
      <c r="M229" s="874"/>
      <c r="N229" s="874"/>
      <c r="O229" s="874"/>
      <c r="P229" s="874"/>
      <c r="Q229" s="874"/>
      <c r="R229" s="874"/>
      <c r="S229" s="874"/>
      <c r="T229" s="874"/>
      <c r="U229" s="874"/>
      <c r="V229" s="874"/>
      <c r="W229" s="874"/>
      <c r="X229" s="874"/>
      <c r="Y229" s="874"/>
      <c r="Z229" s="874"/>
      <c r="AA229" s="874"/>
      <c r="AB229" s="874"/>
      <c r="AC229" s="874"/>
      <c r="AD229" s="874"/>
      <c r="AE229" s="874"/>
      <c r="AF229" s="874"/>
      <c r="AG229" s="874"/>
      <c r="AH229" s="874"/>
      <c r="AI229" s="874"/>
      <c r="AJ229" s="874"/>
      <c r="AK229" s="874"/>
      <c r="AL229" s="874"/>
      <c r="AM229" s="874"/>
      <c r="AN229" s="874"/>
      <c r="AO229" s="874"/>
      <c r="AP229" s="874"/>
      <c r="AQ229" s="874"/>
      <c r="AR229" s="874"/>
      <c r="AS229" s="874"/>
      <c r="AT229" s="874"/>
      <c r="AU229" s="874"/>
      <c r="AV229" s="874"/>
      <c r="AW229" s="874"/>
      <c r="AX229" s="874"/>
      <c r="AY229" s="874"/>
      <c r="AZ229" s="874"/>
      <c r="BA229" s="874"/>
      <c r="BB229" s="874"/>
      <c r="BC229" s="874"/>
      <c r="BD229" s="874"/>
      <c r="BE229" s="874"/>
      <c r="BF229" s="874"/>
      <c r="BG229" s="874"/>
      <c r="BH229" s="874"/>
      <c r="BI229" s="874"/>
      <c r="BJ229" s="874"/>
      <c r="BK229" s="874"/>
      <c r="BL229" s="874"/>
      <c r="BM229" s="874"/>
      <c r="BN229" s="874"/>
      <c r="BO229" s="874"/>
      <c r="BP229" s="874"/>
      <c r="BQ229" s="874"/>
      <c r="BR229" s="874"/>
      <c r="BS229" s="874"/>
    </row>
    <row r="230" spans="12:71">
      <c r="L230" s="874"/>
      <c r="M230" s="874"/>
      <c r="N230" s="874"/>
      <c r="O230" s="874"/>
      <c r="P230" s="874"/>
      <c r="Q230" s="874"/>
      <c r="R230" s="874"/>
      <c r="S230" s="874"/>
      <c r="T230" s="874"/>
      <c r="U230" s="874"/>
      <c r="V230" s="874"/>
      <c r="W230" s="874"/>
      <c r="X230" s="874"/>
      <c r="Y230" s="874"/>
      <c r="Z230" s="874"/>
      <c r="AA230" s="874"/>
      <c r="AB230" s="874"/>
      <c r="AC230" s="874"/>
      <c r="AD230" s="874"/>
      <c r="AE230" s="874"/>
      <c r="AF230" s="874"/>
      <c r="AG230" s="874"/>
      <c r="AH230" s="874"/>
      <c r="AI230" s="874"/>
      <c r="AJ230" s="874"/>
      <c r="AK230" s="874"/>
      <c r="AL230" s="874"/>
      <c r="AM230" s="874"/>
      <c r="AN230" s="874"/>
      <c r="AO230" s="874"/>
      <c r="AP230" s="874"/>
      <c r="AQ230" s="874"/>
      <c r="AR230" s="874"/>
      <c r="AS230" s="874"/>
      <c r="AT230" s="874"/>
      <c r="AU230" s="874"/>
      <c r="AV230" s="874"/>
      <c r="AW230" s="874"/>
      <c r="AX230" s="874"/>
      <c r="AY230" s="874"/>
      <c r="AZ230" s="874"/>
      <c r="BA230" s="874"/>
      <c r="BB230" s="874"/>
      <c r="BC230" s="874"/>
      <c r="BD230" s="874"/>
      <c r="BE230" s="874"/>
      <c r="BF230" s="874"/>
      <c r="BG230" s="874"/>
      <c r="BH230" s="874"/>
      <c r="BI230" s="874"/>
      <c r="BJ230" s="874"/>
      <c r="BK230" s="874"/>
      <c r="BL230" s="874"/>
      <c r="BM230" s="874"/>
      <c r="BN230" s="874"/>
      <c r="BO230" s="874"/>
      <c r="BP230" s="874"/>
      <c r="BQ230" s="874"/>
      <c r="BR230" s="874"/>
      <c r="BS230" s="874"/>
    </row>
    <row r="231" spans="12:71">
      <c r="L231" s="874"/>
      <c r="M231" s="874"/>
      <c r="N231" s="874"/>
      <c r="O231" s="874"/>
      <c r="P231" s="874"/>
      <c r="Q231" s="874"/>
      <c r="R231" s="874"/>
      <c r="S231" s="874"/>
      <c r="T231" s="874"/>
      <c r="U231" s="874"/>
      <c r="V231" s="874"/>
      <c r="W231" s="874"/>
      <c r="X231" s="874"/>
      <c r="Y231" s="874"/>
      <c r="Z231" s="874"/>
      <c r="AA231" s="874"/>
      <c r="AB231" s="874"/>
      <c r="AC231" s="874"/>
      <c r="AD231" s="874"/>
      <c r="AE231" s="874"/>
      <c r="AF231" s="874"/>
      <c r="AG231" s="874"/>
      <c r="AH231" s="874"/>
      <c r="AI231" s="874"/>
      <c r="AJ231" s="874"/>
      <c r="AK231" s="874"/>
      <c r="AL231" s="874"/>
      <c r="AM231" s="874"/>
      <c r="AN231" s="874"/>
      <c r="AO231" s="874"/>
      <c r="AP231" s="874"/>
      <c r="AQ231" s="874"/>
      <c r="AR231" s="874"/>
      <c r="AS231" s="874"/>
      <c r="AT231" s="874"/>
      <c r="AU231" s="874"/>
      <c r="AV231" s="874"/>
      <c r="AW231" s="874"/>
      <c r="AX231" s="874"/>
      <c r="AY231" s="874"/>
      <c r="AZ231" s="874"/>
      <c r="BA231" s="874"/>
      <c r="BB231" s="874"/>
      <c r="BC231" s="874"/>
      <c r="BD231" s="874"/>
      <c r="BE231" s="874"/>
      <c r="BF231" s="874"/>
      <c r="BG231" s="874"/>
      <c r="BH231" s="874"/>
      <c r="BI231" s="874"/>
      <c r="BJ231" s="874"/>
      <c r="BK231" s="874"/>
      <c r="BL231" s="874"/>
      <c r="BM231" s="874"/>
      <c r="BN231" s="874"/>
      <c r="BO231" s="874"/>
      <c r="BP231" s="874"/>
      <c r="BQ231" s="874"/>
      <c r="BR231" s="874"/>
      <c r="BS231" s="874"/>
    </row>
    <row r="232" spans="12:71">
      <c r="L232" s="874"/>
      <c r="M232" s="874"/>
      <c r="N232" s="874"/>
      <c r="O232" s="874"/>
      <c r="P232" s="874"/>
      <c r="Q232" s="874"/>
      <c r="R232" s="874"/>
      <c r="S232" s="874"/>
      <c r="T232" s="874"/>
      <c r="U232" s="874"/>
      <c r="V232" s="874"/>
      <c r="W232" s="874"/>
      <c r="X232" s="874"/>
      <c r="Y232" s="874"/>
      <c r="Z232" s="874"/>
      <c r="AA232" s="874"/>
      <c r="AB232" s="874"/>
      <c r="AC232" s="874"/>
      <c r="AD232" s="874"/>
      <c r="AE232" s="874"/>
      <c r="AF232" s="874"/>
      <c r="AG232" s="874"/>
      <c r="AH232" s="874"/>
      <c r="AI232" s="874"/>
      <c r="AJ232" s="874"/>
      <c r="AK232" s="874"/>
      <c r="AL232" s="874"/>
      <c r="AM232" s="874"/>
      <c r="AN232" s="874"/>
      <c r="AO232" s="874"/>
      <c r="AP232" s="874"/>
      <c r="AQ232" s="874"/>
      <c r="AR232" s="874"/>
      <c r="AS232" s="874"/>
      <c r="AT232" s="874"/>
      <c r="AU232" s="874"/>
      <c r="AV232" s="874"/>
      <c r="AW232" s="874"/>
      <c r="AX232" s="874"/>
      <c r="AY232" s="874"/>
      <c r="AZ232" s="874"/>
      <c r="BA232" s="874"/>
      <c r="BB232" s="874"/>
      <c r="BC232" s="874"/>
      <c r="BD232" s="874"/>
      <c r="BE232" s="874"/>
      <c r="BF232" s="874"/>
      <c r="BG232" s="874"/>
      <c r="BH232" s="874"/>
      <c r="BI232" s="874"/>
      <c r="BJ232" s="874"/>
      <c r="BK232" s="874"/>
      <c r="BL232" s="874"/>
      <c r="BM232" s="874"/>
      <c r="BN232" s="874"/>
      <c r="BO232" s="874"/>
      <c r="BP232" s="874"/>
      <c r="BQ232" s="874"/>
      <c r="BR232" s="874"/>
      <c r="BS232" s="874"/>
    </row>
    <row r="233" spans="12:71">
      <c r="L233" s="874"/>
      <c r="M233" s="874"/>
      <c r="N233" s="874"/>
      <c r="O233" s="874"/>
      <c r="P233" s="874"/>
      <c r="Q233" s="874"/>
      <c r="R233" s="874"/>
      <c r="S233" s="874"/>
      <c r="T233" s="874"/>
      <c r="U233" s="874"/>
      <c r="V233" s="874"/>
      <c r="W233" s="874"/>
      <c r="X233" s="874"/>
      <c r="Y233" s="874"/>
      <c r="Z233" s="874"/>
      <c r="AA233" s="874"/>
      <c r="AB233" s="874"/>
      <c r="AC233" s="874"/>
      <c r="AD233" s="874"/>
      <c r="AE233" s="874"/>
      <c r="AF233" s="874"/>
      <c r="AG233" s="874"/>
      <c r="AH233" s="874"/>
      <c r="AI233" s="874"/>
      <c r="AJ233" s="874"/>
      <c r="AK233" s="874"/>
      <c r="AL233" s="874"/>
      <c r="AM233" s="874"/>
      <c r="AN233" s="874"/>
      <c r="AO233" s="874"/>
      <c r="AP233" s="874"/>
      <c r="AQ233" s="874"/>
      <c r="AR233" s="874"/>
      <c r="AS233" s="874"/>
      <c r="AT233" s="874"/>
      <c r="AU233" s="874"/>
      <c r="AV233" s="874"/>
      <c r="AW233" s="874"/>
      <c r="AX233" s="874"/>
      <c r="AY233" s="874"/>
      <c r="AZ233" s="874"/>
      <c r="BA233" s="874"/>
      <c r="BB233" s="874"/>
      <c r="BC233" s="874"/>
      <c r="BD233" s="874"/>
      <c r="BE233" s="874"/>
      <c r="BF233" s="874"/>
      <c r="BG233" s="874"/>
      <c r="BH233" s="874"/>
      <c r="BI233" s="874"/>
      <c r="BJ233" s="874"/>
      <c r="BK233" s="874"/>
      <c r="BL233" s="874"/>
      <c r="BM233" s="874"/>
      <c r="BN233" s="874"/>
      <c r="BO233" s="874"/>
      <c r="BP233" s="874"/>
      <c r="BQ233" s="874"/>
      <c r="BR233" s="874"/>
      <c r="BS233" s="874"/>
    </row>
    <row r="234" spans="12:71">
      <c r="L234" s="874"/>
      <c r="M234" s="874"/>
      <c r="N234" s="874"/>
      <c r="O234" s="874"/>
      <c r="P234" s="874"/>
      <c r="Q234" s="874"/>
      <c r="R234" s="874"/>
      <c r="S234" s="874"/>
      <c r="T234" s="874"/>
      <c r="U234" s="874"/>
      <c r="V234" s="874"/>
      <c r="W234" s="874"/>
      <c r="X234" s="874"/>
      <c r="Y234" s="874"/>
      <c r="Z234" s="874"/>
      <c r="AA234" s="874"/>
      <c r="AB234" s="874"/>
      <c r="AC234" s="874"/>
      <c r="AD234" s="874"/>
      <c r="AE234" s="874"/>
      <c r="AF234" s="874"/>
      <c r="AG234" s="874"/>
      <c r="AH234" s="874"/>
      <c r="AI234" s="874"/>
      <c r="AJ234" s="874"/>
      <c r="AK234" s="874"/>
      <c r="AL234" s="874"/>
      <c r="AM234" s="874"/>
      <c r="AN234" s="874"/>
      <c r="AO234" s="874"/>
      <c r="AP234" s="874"/>
      <c r="AQ234" s="874"/>
      <c r="AR234" s="874"/>
      <c r="AS234" s="874"/>
      <c r="AT234" s="874"/>
      <c r="AU234" s="874"/>
      <c r="AV234" s="874"/>
      <c r="AW234" s="874"/>
      <c r="AX234" s="874"/>
      <c r="AY234" s="874"/>
      <c r="AZ234" s="874"/>
      <c r="BA234" s="874"/>
      <c r="BB234" s="874"/>
      <c r="BC234" s="874"/>
      <c r="BD234" s="874"/>
      <c r="BE234" s="874"/>
      <c r="BF234" s="874"/>
      <c r="BG234" s="874"/>
      <c r="BH234" s="874"/>
      <c r="BI234" s="874"/>
      <c r="BJ234" s="874"/>
      <c r="BK234" s="874"/>
      <c r="BL234" s="874"/>
      <c r="BM234" s="874"/>
      <c r="BN234" s="874"/>
      <c r="BO234" s="874"/>
      <c r="BP234" s="874"/>
      <c r="BQ234" s="874"/>
      <c r="BR234" s="874"/>
      <c r="BS234" s="874"/>
    </row>
    <row r="235" spans="12:71">
      <c r="L235" s="874"/>
      <c r="M235" s="874"/>
      <c r="N235" s="874"/>
      <c r="O235" s="874"/>
      <c r="P235" s="874"/>
      <c r="Q235" s="874"/>
      <c r="R235" s="874"/>
      <c r="S235" s="874"/>
      <c r="T235" s="874"/>
      <c r="U235" s="874"/>
      <c r="V235" s="874"/>
      <c r="W235" s="874"/>
      <c r="X235" s="874"/>
      <c r="Y235" s="874"/>
      <c r="Z235" s="874"/>
      <c r="AA235" s="874"/>
      <c r="AB235" s="874"/>
      <c r="AC235" s="874"/>
      <c r="AD235" s="874"/>
      <c r="AE235" s="874"/>
      <c r="AF235" s="874"/>
      <c r="AG235" s="874"/>
      <c r="AH235" s="874"/>
      <c r="AI235" s="874"/>
      <c r="AJ235" s="874"/>
      <c r="AK235" s="874"/>
      <c r="AL235" s="874"/>
      <c r="AM235" s="874"/>
      <c r="AN235" s="874"/>
      <c r="AO235" s="874"/>
      <c r="AP235" s="874"/>
      <c r="AQ235" s="874"/>
      <c r="AR235" s="874"/>
      <c r="AS235" s="874"/>
      <c r="AT235" s="874"/>
      <c r="AU235" s="874"/>
      <c r="AV235" s="874"/>
      <c r="AW235" s="874"/>
      <c r="AX235" s="874"/>
      <c r="AY235" s="874"/>
      <c r="AZ235" s="874"/>
      <c r="BA235" s="874"/>
      <c r="BB235" s="874"/>
      <c r="BC235" s="874"/>
      <c r="BD235" s="874"/>
      <c r="BE235" s="874"/>
      <c r="BF235" s="874"/>
      <c r="BG235" s="874"/>
      <c r="BH235" s="874"/>
      <c r="BI235" s="874"/>
      <c r="BJ235" s="874"/>
      <c r="BK235" s="874"/>
      <c r="BL235" s="874"/>
      <c r="BM235" s="874"/>
      <c r="BN235" s="874"/>
      <c r="BO235" s="874"/>
      <c r="BP235" s="874"/>
      <c r="BQ235" s="874"/>
      <c r="BR235" s="874"/>
      <c r="BS235" s="874"/>
    </row>
    <row r="236" spans="12:71">
      <c r="L236" s="874"/>
      <c r="M236" s="874"/>
      <c r="N236" s="874"/>
      <c r="O236" s="874"/>
      <c r="P236" s="874"/>
      <c r="Q236" s="874"/>
      <c r="R236" s="874"/>
      <c r="S236" s="874"/>
      <c r="T236" s="874"/>
      <c r="U236" s="874"/>
      <c r="V236" s="874"/>
      <c r="W236" s="874"/>
      <c r="X236" s="874"/>
      <c r="Y236" s="874"/>
      <c r="Z236" s="874"/>
      <c r="AA236" s="874"/>
      <c r="AB236" s="874"/>
      <c r="AC236" s="874"/>
      <c r="AD236" s="874"/>
      <c r="AE236" s="874"/>
      <c r="AF236" s="874"/>
      <c r="AG236" s="874"/>
      <c r="AH236" s="874"/>
      <c r="AI236" s="874"/>
      <c r="AJ236" s="874"/>
      <c r="AK236" s="874"/>
      <c r="AL236" s="874"/>
      <c r="AM236" s="874"/>
      <c r="AN236" s="874"/>
      <c r="AO236" s="874"/>
      <c r="AP236" s="874"/>
      <c r="AQ236" s="874"/>
      <c r="AR236" s="874"/>
      <c r="AS236" s="874"/>
      <c r="AT236" s="874"/>
      <c r="AU236" s="874"/>
      <c r="AV236" s="874"/>
      <c r="AW236" s="874"/>
      <c r="AX236" s="874"/>
      <c r="AY236" s="874"/>
      <c r="AZ236" s="874"/>
      <c r="BA236" s="874"/>
      <c r="BB236" s="874"/>
      <c r="BC236" s="874"/>
      <c r="BD236" s="874"/>
      <c r="BE236" s="874"/>
      <c r="BF236" s="874"/>
      <c r="BG236" s="874"/>
      <c r="BH236" s="874"/>
      <c r="BI236" s="874"/>
      <c r="BJ236" s="874"/>
      <c r="BK236" s="874"/>
      <c r="BL236" s="874"/>
      <c r="BM236" s="874"/>
      <c r="BN236" s="874"/>
      <c r="BO236" s="874"/>
      <c r="BP236" s="874"/>
      <c r="BQ236" s="874"/>
      <c r="BR236" s="874"/>
      <c r="BS236" s="874"/>
    </row>
    <row r="237" spans="12:71">
      <c r="L237" s="874"/>
      <c r="M237" s="874"/>
      <c r="N237" s="874"/>
      <c r="O237" s="874"/>
      <c r="P237" s="874"/>
      <c r="Q237" s="874"/>
      <c r="R237" s="874"/>
      <c r="S237" s="874"/>
      <c r="T237" s="874"/>
      <c r="U237" s="874"/>
      <c r="V237" s="874"/>
      <c r="W237" s="874"/>
      <c r="X237" s="874"/>
      <c r="Y237" s="874"/>
      <c r="Z237" s="874"/>
      <c r="AA237" s="874"/>
      <c r="AB237" s="874"/>
      <c r="AC237" s="874"/>
      <c r="AD237" s="874"/>
      <c r="AE237" s="874"/>
      <c r="AF237" s="874"/>
      <c r="AG237" s="874"/>
      <c r="AH237" s="874"/>
      <c r="AI237" s="874"/>
      <c r="AJ237" s="874"/>
      <c r="AK237" s="874"/>
      <c r="AL237" s="874"/>
      <c r="AM237" s="874"/>
      <c r="AN237" s="874"/>
      <c r="AO237" s="874"/>
      <c r="AP237" s="874"/>
      <c r="AQ237" s="874"/>
      <c r="AR237" s="874"/>
      <c r="AS237" s="874"/>
      <c r="AT237" s="874"/>
      <c r="AU237" s="874"/>
      <c r="AV237" s="874"/>
      <c r="AW237" s="874"/>
      <c r="AX237" s="874"/>
      <c r="AY237" s="874"/>
      <c r="AZ237" s="874"/>
      <c r="BA237" s="874"/>
      <c r="BB237" s="874"/>
      <c r="BC237" s="874"/>
      <c r="BD237" s="874"/>
      <c r="BE237" s="874"/>
      <c r="BF237" s="874"/>
      <c r="BG237" s="874"/>
      <c r="BH237" s="874"/>
      <c r="BI237" s="874"/>
      <c r="BJ237" s="874"/>
      <c r="BK237" s="874"/>
      <c r="BL237" s="874"/>
      <c r="BM237" s="874"/>
      <c r="BN237" s="874"/>
      <c r="BO237" s="874"/>
      <c r="BP237" s="874"/>
      <c r="BQ237" s="874"/>
      <c r="BR237" s="874"/>
      <c r="BS237" s="874"/>
    </row>
    <row r="238" spans="12:71">
      <c r="L238" s="874"/>
      <c r="M238" s="874"/>
      <c r="N238" s="874"/>
      <c r="O238" s="874"/>
      <c r="P238" s="874"/>
      <c r="Q238" s="874"/>
      <c r="R238" s="874"/>
      <c r="S238" s="874"/>
      <c r="T238" s="874"/>
      <c r="U238" s="874"/>
      <c r="V238" s="874"/>
      <c r="W238" s="874"/>
      <c r="X238" s="874"/>
      <c r="Y238" s="874"/>
      <c r="Z238" s="874"/>
      <c r="AA238" s="874"/>
      <c r="AB238" s="874"/>
      <c r="AC238" s="874"/>
      <c r="AD238" s="874"/>
      <c r="AE238" s="874"/>
      <c r="AF238" s="874"/>
      <c r="AG238" s="874"/>
      <c r="AH238" s="874"/>
      <c r="AI238" s="874"/>
      <c r="AJ238" s="874"/>
      <c r="AK238" s="874"/>
      <c r="AL238" s="874"/>
      <c r="AM238" s="874"/>
      <c r="AN238" s="874"/>
      <c r="AO238" s="874"/>
      <c r="AP238" s="874"/>
      <c r="AQ238" s="874"/>
      <c r="AR238" s="874"/>
      <c r="AS238" s="874"/>
      <c r="AT238" s="874"/>
      <c r="AU238" s="874"/>
      <c r="AV238" s="874"/>
      <c r="AW238" s="874"/>
      <c r="AX238" s="874"/>
      <c r="AY238" s="874"/>
      <c r="AZ238" s="874"/>
      <c r="BA238" s="874"/>
      <c r="BB238" s="874"/>
      <c r="BC238" s="874"/>
      <c r="BD238" s="874"/>
      <c r="BE238" s="874"/>
      <c r="BF238" s="874"/>
      <c r="BG238" s="874"/>
      <c r="BH238" s="874"/>
      <c r="BI238" s="874"/>
      <c r="BJ238" s="874"/>
      <c r="BK238" s="874"/>
      <c r="BL238" s="874"/>
      <c r="BM238" s="874"/>
      <c r="BN238" s="874"/>
      <c r="BO238" s="874"/>
      <c r="BP238" s="874"/>
      <c r="BQ238" s="874"/>
      <c r="BR238" s="874"/>
      <c r="BS238" s="874"/>
    </row>
    <row r="239" spans="12:71">
      <c r="L239" s="874"/>
      <c r="M239" s="874"/>
      <c r="N239" s="874"/>
      <c r="O239" s="874"/>
      <c r="P239" s="874"/>
      <c r="Q239" s="874"/>
      <c r="R239" s="874"/>
      <c r="S239" s="874"/>
      <c r="T239" s="874"/>
      <c r="U239" s="874"/>
      <c r="V239" s="874"/>
      <c r="W239" s="874"/>
      <c r="X239" s="874"/>
      <c r="Y239" s="874"/>
      <c r="Z239" s="874"/>
      <c r="AA239" s="874"/>
      <c r="AB239" s="874"/>
      <c r="AC239" s="874"/>
      <c r="AD239" s="874"/>
      <c r="AE239" s="874"/>
      <c r="AF239" s="874"/>
      <c r="AG239" s="874"/>
      <c r="AH239" s="874"/>
      <c r="AI239" s="874"/>
      <c r="AJ239" s="874"/>
      <c r="AK239" s="874"/>
      <c r="AL239" s="874"/>
      <c r="AM239" s="874"/>
      <c r="AN239" s="874"/>
      <c r="AO239" s="874"/>
      <c r="AP239" s="874"/>
      <c r="AQ239" s="874"/>
      <c r="AR239" s="874"/>
      <c r="AS239" s="874"/>
      <c r="AT239" s="874"/>
      <c r="AU239" s="874"/>
      <c r="AV239" s="874"/>
      <c r="AW239" s="874"/>
      <c r="AX239" s="874"/>
      <c r="AY239" s="874"/>
      <c r="AZ239" s="874"/>
      <c r="BA239" s="874"/>
      <c r="BB239" s="874"/>
      <c r="BC239" s="874"/>
      <c r="BD239" s="874"/>
      <c r="BE239" s="874"/>
      <c r="BF239" s="874"/>
      <c r="BG239" s="874"/>
      <c r="BH239" s="874"/>
      <c r="BI239" s="874"/>
      <c r="BJ239" s="874"/>
      <c r="BK239" s="874"/>
      <c r="BL239" s="874"/>
      <c r="BM239" s="874"/>
      <c r="BN239" s="874"/>
      <c r="BO239" s="874"/>
      <c r="BP239" s="874"/>
      <c r="BQ239" s="874"/>
      <c r="BR239" s="874"/>
      <c r="BS239" s="874"/>
    </row>
    <row r="240" spans="12:71">
      <c r="L240" s="874"/>
      <c r="M240" s="874"/>
      <c r="N240" s="874"/>
      <c r="O240" s="874"/>
      <c r="P240" s="874"/>
      <c r="Q240" s="874"/>
      <c r="R240" s="874"/>
      <c r="S240" s="874"/>
      <c r="T240" s="874"/>
      <c r="U240" s="874"/>
      <c r="V240" s="874"/>
      <c r="W240" s="874"/>
      <c r="X240" s="874"/>
      <c r="Y240" s="874"/>
      <c r="Z240" s="874"/>
      <c r="AA240" s="874"/>
      <c r="AB240" s="874"/>
      <c r="AC240" s="874"/>
      <c r="AD240" s="874"/>
      <c r="AE240" s="874"/>
      <c r="AF240" s="874"/>
      <c r="AG240" s="874"/>
      <c r="AH240" s="874"/>
      <c r="AI240" s="874"/>
      <c r="AJ240" s="874"/>
      <c r="AK240" s="874"/>
      <c r="AL240" s="874"/>
      <c r="AM240" s="874"/>
      <c r="AN240" s="874"/>
      <c r="AO240" s="874"/>
      <c r="AP240" s="874"/>
      <c r="AQ240" s="874"/>
      <c r="AR240" s="874"/>
      <c r="AS240" s="874"/>
      <c r="AT240" s="874"/>
      <c r="AU240" s="874"/>
      <c r="AV240" s="874"/>
      <c r="AW240" s="874"/>
      <c r="AX240" s="874"/>
      <c r="AY240" s="874"/>
      <c r="AZ240" s="874"/>
      <c r="BA240" s="874"/>
      <c r="BB240" s="874"/>
      <c r="BC240" s="874"/>
      <c r="BD240" s="874"/>
      <c r="BE240" s="874"/>
      <c r="BF240" s="874"/>
      <c r="BG240" s="874"/>
      <c r="BH240" s="874"/>
      <c r="BI240" s="874"/>
      <c r="BJ240" s="874"/>
      <c r="BK240" s="874"/>
      <c r="BL240" s="874"/>
      <c r="BM240" s="874"/>
      <c r="BN240" s="874"/>
      <c r="BO240" s="874"/>
      <c r="BP240" s="874"/>
      <c r="BQ240" s="874"/>
      <c r="BR240" s="874"/>
      <c r="BS240" s="874"/>
    </row>
    <row r="241" spans="12:71">
      <c r="L241" s="874"/>
      <c r="M241" s="874"/>
      <c r="N241" s="874"/>
      <c r="O241" s="874"/>
      <c r="P241" s="874"/>
      <c r="Q241" s="874"/>
      <c r="R241" s="874"/>
      <c r="S241" s="874"/>
      <c r="T241" s="874"/>
      <c r="U241" s="874"/>
      <c r="V241" s="874"/>
      <c r="W241" s="874"/>
      <c r="X241" s="874"/>
      <c r="Y241" s="874"/>
      <c r="Z241" s="874"/>
      <c r="AA241" s="874"/>
      <c r="AB241" s="874"/>
      <c r="AC241" s="874"/>
      <c r="AD241" s="874"/>
      <c r="AE241" s="874"/>
      <c r="AF241" s="874"/>
      <c r="AG241" s="874"/>
      <c r="AH241" s="874"/>
      <c r="AI241" s="874"/>
      <c r="AJ241" s="874"/>
      <c r="AK241" s="874"/>
      <c r="AL241" s="874"/>
      <c r="AM241" s="874"/>
      <c r="AN241" s="874"/>
      <c r="AO241" s="874"/>
      <c r="AP241" s="874"/>
      <c r="AQ241" s="874"/>
      <c r="AR241" s="874"/>
      <c r="AS241" s="874"/>
      <c r="AT241" s="874"/>
      <c r="AU241" s="874"/>
      <c r="AV241" s="874"/>
      <c r="AW241" s="874"/>
      <c r="AX241" s="874"/>
      <c r="AY241" s="874"/>
      <c r="AZ241" s="874"/>
      <c r="BA241" s="874"/>
      <c r="BB241" s="874"/>
      <c r="BC241" s="874"/>
      <c r="BD241" s="874"/>
      <c r="BE241" s="874"/>
      <c r="BF241" s="874"/>
      <c r="BG241" s="874"/>
      <c r="BH241" s="874"/>
      <c r="BI241" s="874"/>
      <c r="BJ241" s="874"/>
      <c r="BK241" s="874"/>
      <c r="BL241" s="874"/>
      <c r="BM241" s="874"/>
      <c r="BN241" s="874"/>
      <c r="BO241" s="874"/>
      <c r="BP241" s="874"/>
      <c r="BQ241" s="874"/>
      <c r="BR241" s="874"/>
      <c r="BS241" s="874"/>
    </row>
    <row r="242" spans="12:71">
      <c r="L242" s="874"/>
      <c r="M242" s="874"/>
      <c r="N242" s="874"/>
      <c r="O242" s="874"/>
      <c r="P242" s="874"/>
      <c r="Q242" s="874"/>
      <c r="R242" s="874"/>
      <c r="S242" s="874"/>
      <c r="T242" s="874"/>
      <c r="U242" s="874"/>
      <c r="V242" s="874"/>
      <c r="W242" s="874"/>
      <c r="X242" s="874"/>
      <c r="Y242" s="874"/>
      <c r="Z242" s="874"/>
      <c r="AA242" s="874"/>
      <c r="AB242" s="874"/>
      <c r="AC242" s="874"/>
      <c r="AD242" s="874"/>
      <c r="AE242" s="874"/>
      <c r="AF242" s="874"/>
      <c r="AG242" s="874"/>
      <c r="AH242" s="874"/>
      <c r="AI242" s="874"/>
      <c r="AJ242" s="874"/>
      <c r="AK242" s="874"/>
      <c r="AL242" s="874"/>
      <c r="AM242" s="874"/>
      <c r="AN242" s="874"/>
      <c r="AO242" s="874"/>
      <c r="AP242" s="874"/>
      <c r="AQ242" s="874"/>
      <c r="AR242" s="874"/>
      <c r="AS242" s="874"/>
      <c r="AT242" s="874"/>
      <c r="AU242" s="874"/>
      <c r="AV242" s="874"/>
      <c r="AW242" s="874"/>
      <c r="AX242" s="874"/>
      <c r="AY242" s="874"/>
      <c r="AZ242" s="874"/>
      <c r="BA242" s="874"/>
      <c r="BB242" s="874"/>
      <c r="BC242" s="874"/>
      <c r="BD242" s="874"/>
      <c r="BE242" s="874"/>
      <c r="BF242" s="874"/>
      <c r="BG242" s="874"/>
      <c r="BH242" s="874"/>
      <c r="BI242" s="874"/>
      <c r="BJ242" s="874"/>
      <c r="BK242" s="874"/>
      <c r="BL242" s="874"/>
      <c r="BM242" s="874"/>
      <c r="BN242" s="874"/>
      <c r="BO242" s="874"/>
      <c r="BP242" s="874"/>
      <c r="BQ242" s="874"/>
      <c r="BR242" s="874"/>
      <c r="BS242" s="874"/>
    </row>
    <row r="243" spans="12:71">
      <c r="L243" s="874"/>
      <c r="M243" s="874"/>
      <c r="N243" s="874"/>
      <c r="O243" s="874"/>
      <c r="P243" s="874"/>
      <c r="Q243" s="874"/>
      <c r="R243" s="874"/>
      <c r="S243" s="874"/>
      <c r="T243" s="874"/>
      <c r="U243" s="874"/>
      <c r="V243" s="874"/>
      <c r="W243" s="874"/>
      <c r="X243" s="874"/>
      <c r="Y243" s="874"/>
      <c r="Z243" s="874"/>
      <c r="AA243" s="874"/>
      <c r="AB243" s="874"/>
      <c r="AC243" s="874"/>
      <c r="AD243" s="874"/>
      <c r="AE243" s="874"/>
      <c r="AF243" s="874"/>
      <c r="AG243" s="874"/>
      <c r="AH243" s="874"/>
      <c r="AI243" s="874"/>
      <c r="AJ243" s="874"/>
      <c r="AK243" s="874"/>
      <c r="AL243" s="874"/>
      <c r="AM243" s="874"/>
      <c r="AN243" s="874"/>
      <c r="AO243" s="874"/>
      <c r="AP243" s="874"/>
      <c r="AQ243" s="874"/>
      <c r="AR243" s="874"/>
      <c r="AS243" s="874"/>
      <c r="AT243" s="874"/>
      <c r="AU243" s="874"/>
      <c r="AV243" s="874"/>
      <c r="AW243" s="874"/>
      <c r="AX243" s="874"/>
      <c r="AY243" s="874"/>
      <c r="AZ243" s="874"/>
      <c r="BA243" s="874"/>
      <c r="BB243" s="874"/>
      <c r="BC243" s="874"/>
      <c r="BD243" s="874"/>
      <c r="BE243" s="874"/>
      <c r="BF243" s="874"/>
      <c r="BG243" s="874"/>
      <c r="BH243" s="874"/>
      <c r="BI243" s="874"/>
      <c r="BJ243" s="874"/>
      <c r="BK243" s="874"/>
      <c r="BL243" s="874"/>
      <c r="BM243" s="874"/>
      <c r="BN243" s="874"/>
      <c r="BO243" s="874"/>
      <c r="BP243" s="874"/>
      <c r="BQ243" s="874"/>
      <c r="BR243" s="874"/>
      <c r="BS243" s="874"/>
    </row>
    <row r="244" spans="12:71">
      <c r="L244" s="874"/>
      <c r="M244" s="874"/>
      <c r="N244" s="874"/>
      <c r="O244" s="874"/>
      <c r="P244" s="874"/>
      <c r="Q244" s="874"/>
      <c r="R244" s="874"/>
      <c r="S244" s="874"/>
      <c r="T244" s="874"/>
      <c r="U244" s="874"/>
      <c r="V244" s="874"/>
      <c r="W244" s="874"/>
      <c r="X244" s="874"/>
      <c r="Y244" s="874"/>
      <c r="Z244" s="874"/>
      <c r="AA244" s="874"/>
      <c r="AB244" s="874"/>
      <c r="AC244" s="874"/>
      <c r="AD244" s="874"/>
      <c r="AE244" s="874"/>
      <c r="AF244" s="874"/>
      <c r="AG244" s="874"/>
      <c r="AH244" s="874"/>
      <c r="AI244" s="874"/>
      <c r="AJ244" s="874"/>
      <c r="AK244" s="874"/>
      <c r="AL244" s="874"/>
      <c r="AM244" s="874"/>
      <c r="AN244" s="874"/>
      <c r="AO244" s="874"/>
      <c r="AP244" s="874"/>
      <c r="AQ244" s="874"/>
      <c r="AR244" s="874"/>
      <c r="AS244" s="874"/>
      <c r="AT244" s="874"/>
      <c r="AU244" s="874"/>
      <c r="AV244" s="874"/>
      <c r="AW244" s="874"/>
      <c r="AX244" s="874"/>
      <c r="AY244" s="874"/>
      <c r="AZ244" s="874"/>
      <c r="BA244" s="874"/>
      <c r="BB244" s="874"/>
      <c r="BC244" s="874"/>
      <c r="BD244" s="874"/>
      <c r="BE244" s="874"/>
      <c r="BF244" s="874"/>
      <c r="BG244" s="874"/>
      <c r="BH244" s="874"/>
      <c r="BI244" s="874"/>
      <c r="BJ244" s="874"/>
      <c r="BK244" s="874"/>
      <c r="BL244" s="874"/>
      <c r="BM244" s="874"/>
      <c r="BN244" s="874"/>
      <c r="BO244" s="874"/>
      <c r="BP244" s="874"/>
      <c r="BQ244" s="874"/>
      <c r="BR244" s="874"/>
      <c r="BS244" s="874"/>
    </row>
    <row r="245" spans="12:71">
      <c r="L245" s="874"/>
      <c r="M245" s="874"/>
      <c r="N245" s="874"/>
      <c r="O245" s="874"/>
      <c r="P245" s="874"/>
      <c r="Q245" s="874"/>
      <c r="R245" s="874"/>
      <c r="S245" s="874"/>
      <c r="T245" s="874"/>
      <c r="U245" s="874"/>
      <c r="V245" s="874"/>
      <c r="W245" s="874"/>
      <c r="X245" s="874"/>
      <c r="Y245" s="874"/>
      <c r="Z245" s="874"/>
      <c r="AA245" s="874"/>
      <c r="AB245" s="874"/>
      <c r="AC245" s="874"/>
      <c r="AD245" s="874"/>
      <c r="AE245" s="874"/>
      <c r="AF245" s="874"/>
      <c r="AG245" s="874"/>
      <c r="AH245" s="874"/>
      <c r="AI245" s="874"/>
      <c r="AJ245" s="874"/>
      <c r="AK245" s="874"/>
      <c r="AL245" s="874"/>
      <c r="AM245" s="874"/>
      <c r="AN245" s="874"/>
      <c r="AO245" s="874"/>
      <c r="AP245" s="874"/>
      <c r="AQ245" s="874"/>
      <c r="AR245" s="874"/>
      <c r="AS245" s="874"/>
      <c r="AT245" s="874"/>
      <c r="AU245" s="874"/>
      <c r="AV245" s="874"/>
      <c r="AW245" s="874"/>
      <c r="AX245" s="874"/>
      <c r="AY245" s="874"/>
      <c r="AZ245" s="874"/>
      <c r="BA245" s="874"/>
      <c r="BB245" s="874"/>
      <c r="BC245" s="874"/>
      <c r="BD245" s="874"/>
      <c r="BE245" s="874"/>
      <c r="BF245" s="874"/>
      <c r="BG245" s="874"/>
      <c r="BH245" s="874"/>
      <c r="BI245" s="874"/>
      <c r="BJ245" s="874"/>
      <c r="BK245" s="874"/>
      <c r="BL245" s="874"/>
      <c r="BM245" s="874"/>
      <c r="BN245" s="874"/>
      <c r="BO245" s="874"/>
      <c r="BP245" s="874"/>
      <c r="BQ245" s="874"/>
      <c r="BR245" s="874"/>
      <c r="BS245" s="874"/>
    </row>
    <row r="246" spans="12:71">
      <c r="L246" s="874"/>
      <c r="M246" s="874"/>
      <c r="N246" s="874"/>
      <c r="O246" s="874"/>
      <c r="P246" s="874"/>
      <c r="Q246" s="874"/>
      <c r="R246" s="874"/>
      <c r="S246" s="874"/>
      <c r="T246" s="874"/>
      <c r="U246" s="874"/>
      <c r="V246" s="874"/>
      <c r="W246" s="874"/>
      <c r="X246" s="874"/>
      <c r="Y246" s="874"/>
      <c r="Z246" s="874"/>
      <c r="AA246" s="874"/>
      <c r="AB246" s="874"/>
      <c r="AC246" s="874"/>
      <c r="AD246" s="874"/>
      <c r="AE246" s="874"/>
      <c r="AF246" s="874"/>
      <c r="AG246" s="874"/>
      <c r="AH246" s="874"/>
      <c r="AI246" s="874"/>
      <c r="AJ246" s="874"/>
      <c r="AK246" s="874"/>
      <c r="AL246" s="874"/>
      <c r="AM246" s="874"/>
      <c r="AN246" s="874"/>
      <c r="AO246" s="874"/>
      <c r="AP246" s="874"/>
      <c r="AQ246" s="874"/>
      <c r="AR246" s="874"/>
      <c r="AS246" s="874"/>
      <c r="AT246" s="874"/>
      <c r="AU246" s="874"/>
      <c r="AV246" s="874"/>
      <c r="AW246" s="874"/>
      <c r="AX246" s="874"/>
      <c r="AY246" s="874"/>
      <c r="AZ246" s="874"/>
      <c r="BA246" s="874"/>
      <c r="BB246" s="874"/>
      <c r="BC246" s="874"/>
      <c r="BD246" s="874"/>
      <c r="BE246" s="874"/>
      <c r="BF246" s="874"/>
      <c r="BG246" s="874"/>
      <c r="BH246" s="874"/>
      <c r="BI246" s="874"/>
      <c r="BJ246" s="874"/>
      <c r="BK246" s="874"/>
      <c r="BL246" s="874"/>
      <c r="BM246" s="874"/>
      <c r="BN246" s="874"/>
      <c r="BO246" s="874"/>
      <c r="BP246" s="874"/>
      <c r="BQ246" s="874"/>
      <c r="BR246" s="874"/>
      <c r="BS246" s="874"/>
    </row>
    <row r="247" spans="12:71">
      <c r="L247" s="874"/>
      <c r="M247" s="874"/>
      <c r="N247" s="874"/>
      <c r="O247" s="874"/>
      <c r="P247" s="874"/>
      <c r="Q247" s="874"/>
      <c r="R247" s="874"/>
      <c r="S247" s="874"/>
      <c r="T247" s="874"/>
      <c r="U247" s="874"/>
      <c r="V247" s="874"/>
      <c r="W247" s="874"/>
      <c r="X247" s="874"/>
      <c r="Y247" s="874"/>
      <c r="Z247" s="874"/>
      <c r="AA247" s="874"/>
      <c r="AB247" s="874"/>
      <c r="AC247" s="874"/>
      <c r="AD247" s="874"/>
      <c r="AE247" s="874"/>
      <c r="AF247" s="874"/>
      <c r="AG247" s="874"/>
      <c r="AH247" s="874"/>
      <c r="AI247" s="874"/>
      <c r="AJ247" s="874"/>
      <c r="AK247" s="874"/>
      <c r="AL247" s="874"/>
      <c r="AM247" s="874"/>
      <c r="AN247" s="874"/>
      <c r="AO247" s="874"/>
      <c r="AP247" s="874"/>
      <c r="AQ247" s="874"/>
      <c r="AR247" s="874"/>
      <c r="AS247" s="874"/>
      <c r="AT247" s="874"/>
      <c r="AU247" s="874"/>
      <c r="AV247" s="874"/>
      <c r="AW247" s="874"/>
      <c r="AX247" s="874"/>
      <c r="AY247" s="874"/>
      <c r="AZ247" s="874"/>
      <c r="BA247" s="874"/>
      <c r="BB247" s="874"/>
      <c r="BC247" s="874"/>
      <c r="BD247" s="874"/>
      <c r="BE247" s="874"/>
      <c r="BF247" s="874"/>
      <c r="BG247" s="874"/>
      <c r="BH247" s="874"/>
      <c r="BI247" s="874"/>
      <c r="BJ247" s="874"/>
      <c r="BK247" s="874"/>
      <c r="BL247" s="874"/>
      <c r="BM247" s="874"/>
      <c r="BN247" s="874"/>
      <c r="BO247" s="874"/>
      <c r="BP247" s="874"/>
      <c r="BQ247" s="874"/>
      <c r="BR247" s="874"/>
      <c r="BS247" s="874"/>
    </row>
    <row r="248" spans="12:71">
      <c r="L248" s="874"/>
      <c r="M248" s="874"/>
      <c r="N248" s="874"/>
      <c r="O248" s="874"/>
      <c r="P248" s="874"/>
      <c r="Q248" s="874"/>
      <c r="R248" s="874"/>
      <c r="S248" s="874"/>
      <c r="T248" s="874"/>
      <c r="U248" s="874"/>
      <c r="V248" s="874"/>
      <c r="W248" s="874"/>
      <c r="X248" s="874"/>
      <c r="Y248" s="874"/>
      <c r="Z248" s="874"/>
      <c r="AA248" s="874"/>
      <c r="AB248" s="874"/>
      <c r="AC248" s="874"/>
      <c r="AD248" s="874"/>
      <c r="AE248" s="874"/>
      <c r="AF248" s="874"/>
      <c r="AG248" s="874"/>
      <c r="AH248" s="874"/>
      <c r="AI248" s="874"/>
      <c r="AJ248" s="874"/>
      <c r="AK248" s="874"/>
      <c r="AL248" s="874"/>
      <c r="AM248" s="874"/>
      <c r="AN248" s="874"/>
      <c r="AO248" s="874"/>
      <c r="AP248" s="874"/>
      <c r="AQ248" s="874"/>
      <c r="AR248" s="874"/>
      <c r="AS248" s="874"/>
      <c r="AT248" s="874"/>
      <c r="AU248" s="874"/>
      <c r="AV248" s="874"/>
      <c r="AW248" s="874"/>
      <c r="AX248" s="874"/>
      <c r="AY248" s="874"/>
      <c r="AZ248" s="874"/>
      <c r="BA248" s="874"/>
      <c r="BB248" s="874"/>
      <c r="BC248" s="874"/>
      <c r="BD248" s="874"/>
      <c r="BE248" s="874"/>
      <c r="BF248" s="874"/>
      <c r="BG248" s="874"/>
      <c r="BH248" s="874"/>
      <c r="BI248" s="874"/>
      <c r="BJ248" s="874"/>
      <c r="BK248" s="874"/>
      <c r="BL248" s="874"/>
      <c r="BM248" s="874"/>
      <c r="BN248" s="874"/>
      <c r="BO248" s="874"/>
      <c r="BP248" s="874"/>
      <c r="BQ248" s="874"/>
      <c r="BR248" s="874"/>
      <c r="BS248" s="874"/>
    </row>
    <row r="249" spans="12:71">
      <c r="L249" s="874"/>
      <c r="M249" s="874"/>
      <c r="N249" s="874"/>
      <c r="O249" s="874"/>
      <c r="P249" s="874"/>
      <c r="Q249" s="874"/>
      <c r="R249" s="874"/>
      <c r="S249" s="874"/>
      <c r="T249" s="874"/>
      <c r="U249" s="874"/>
      <c r="V249" s="874"/>
      <c r="W249" s="874"/>
      <c r="X249" s="874"/>
      <c r="Y249" s="874"/>
      <c r="Z249" s="874"/>
      <c r="AA249" s="874"/>
      <c r="AB249" s="874"/>
      <c r="AC249" s="874"/>
      <c r="AD249" s="874"/>
      <c r="AE249" s="874"/>
      <c r="AF249" s="874"/>
      <c r="AG249" s="874"/>
      <c r="AH249" s="874"/>
      <c r="AI249" s="874"/>
      <c r="AJ249" s="874"/>
      <c r="AK249" s="874"/>
      <c r="AL249" s="874"/>
      <c r="AM249" s="874"/>
      <c r="AN249" s="874"/>
      <c r="AO249" s="874"/>
      <c r="AP249" s="874"/>
      <c r="AQ249" s="874"/>
      <c r="AR249" s="874"/>
      <c r="AS249" s="874"/>
      <c r="AT249" s="874"/>
      <c r="AU249" s="874"/>
      <c r="AV249" s="874"/>
      <c r="AW249" s="874"/>
      <c r="AX249" s="874"/>
      <c r="AY249" s="874"/>
      <c r="AZ249" s="874"/>
      <c r="BA249" s="874"/>
      <c r="BB249" s="874"/>
      <c r="BC249" s="874"/>
      <c r="BD249" s="874"/>
      <c r="BE249" s="874"/>
      <c r="BF249" s="874"/>
      <c r="BG249" s="874"/>
      <c r="BH249" s="874"/>
      <c r="BI249" s="874"/>
      <c r="BJ249" s="874"/>
      <c r="BK249" s="874"/>
      <c r="BL249" s="874"/>
      <c r="BM249" s="874"/>
      <c r="BN249" s="874"/>
      <c r="BO249" s="874"/>
      <c r="BP249" s="874"/>
      <c r="BQ249" s="874"/>
      <c r="BR249" s="874"/>
      <c r="BS249" s="874"/>
    </row>
    <row r="250" spans="12:71">
      <c r="L250" s="874"/>
      <c r="M250" s="874"/>
      <c r="N250" s="874"/>
      <c r="O250" s="874"/>
      <c r="P250" s="874"/>
      <c r="Q250" s="874"/>
      <c r="R250" s="874"/>
      <c r="S250" s="874"/>
      <c r="T250" s="874"/>
      <c r="U250" s="874"/>
      <c r="V250" s="874"/>
      <c r="W250" s="874"/>
      <c r="X250" s="874"/>
      <c r="Y250" s="874"/>
      <c r="Z250" s="874"/>
      <c r="AA250" s="874"/>
      <c r="AB250" s="874"/>
      <c r="AC250" s="874"/>
      <c r="AD250" s="874"/>
      <c r="AE250" s="874"/>
      <c r="AF250" s="874"/>
      <c r="AG250" s="874"/>
      <c r="AH250" s="874"/>
      <c r="AI250" s="874"/>
      <c r="AJ250" s="874"/>
      <c r="AK250" s="874"/>
      <c r="AL250" s="874"/>
      <c r="AM250" s="874"/>
      <c r="AN250" s="874"/>
      <c r="AO250" s="874"/>
      <c r="AP250" s="874"/>
      <c r="AQ250" s="874"/>
      <c r="AR250" s="874"/>
      <c r="AS250" s="874"/>
      <c r="AT250" s="874"/>
      <c r="AU250" s="874"/>
      <c r="AV250" s="874"/>
      <c r="AW250" s="874"/>
      <c r="AX250" s="874"/>
      <c r="AY250" s="874"/>
      <c r="AZ250" s="874"/>
      <c r="BA250" s="874"/>
      <c r="BB250" s="874"/>
      <c r="BC250" s="874"/>
      <c r="BD250" s="874"/>
      <c r="BE250" s="874"/>
      <c r="BF250" s="874"/>
      <c r="BG250" s="874"/>
      <c r="BH250" s="874"/>
      <c r="BI250" s="874"/>
      <c r="BJ250" s="874"/>
      <c r="BK250" s="874"/>
      <c r="BL250" s="874"/>
      <c r="BM250" s="874"/>
      <c r="BN250" s="874"/>
      <c r="BO250" s="874"/>
      <c r="BP250" s="874"/>
      <c r="BQ250" s="874"/>
      <c r="BR250" s="874"/>
      <c r="BS250" s="874"/>
    </row>
    <row r="251" spans="12:71">
      <c r="L251" s="874"/>
      <c r="M251" s="874"/>
      <c r="N251" s="874"/>
      <c r="O251" s="874"/>
      <c r="P251" s="874"/>
      <c r="Q251" s="874"/>
      <c r="R251" s="874"/>
      <c r="S251" s="874"/>
      <c r="T251" s="874"/>
      <c r="U251" s="874"/>
      <c r="V251" s="874"/>
      <c r="W251" s="874"/>
      <c r="X251" s="874"/>
      <c r="Y251" s="874"/>
      <c r="Z251" s="874"/>
      <c r="AA251" s="874"/>
      <c r="AB251" s="874"/>
      <c r="AC251" s="874"/>
      <c r="AD251" s="874"/>
      <c r="AE251" s="874"/>
      <c r="AF251" s="874"/>
      <c r="AG251" s="874"/>
      <c r="AH251" s="874"/>
      <c r="AI251" s="874"/>
      <c r="AJ251" s="874"/>
      <c r="AK251" s="874"/>
      <c r="AL251" s="874"/>
      <c r="AM251" s="874"/>
      <c r="AN251" s="874"/>
      <c r="AO251" s="874"/>
      <c r="AP251" s="874"/>
      <c r="AQ251" s="874"/>
      <c r="AR251" s="874"/>
      <c r="AS251" s="874"/>
      <c r="AT251" s="874"/>
      <c r="AU251" s="874"/>
      <c r="AV251" s="874"/>
      <c r="AW251" s="874"/>
      <c r="AX251" s="874"/>
      <c r="AY251" s="874"/>
      <c r="AZ251" s="874"/>
      <c r="BA251" s="874"/>
      <c r="BB251" s="874"/>
      <c r="BC251" s="874"/>
      <c r="BD251" s="874"/>
      <c r="BE251" s="874"/>
      <c r="BF251" s="874"/>
      <c r="BG251" s="874"/>
      <c r="BH251" s="874"/>
      <c r="BI251" s="874"/>
      <c r="BJ251" s="874"/>
      <c r="BK251" s="874"/>
      <c r="BL251" s="874"/>
      <c r="BM251" s="874"/>
      <c r="BN251" s="874"/>
      <c r="BO251" s="874"/>
      <c r="BP251" s="874"/>
      <c r="BQ251" s="874"/>
      <c r="BR251" s="874"/>
      <c r="BS251" s="874"/>
    </row>
    <row r="252" spans="12:71">
      <c r="L252" s="874"/>
      <c r="M252" s="874"/>
      <c r="N252" s="874"/>
      <c r="O252" s="874"/>
      <c r="P252" s="874"/>
      <c r="Q252" s="874"/>
      <c r="R252" s="874"/>
      <c r="S252" s="874"/>
      <c r="T252" s="874"/>
      <c r="U252" s="874"/>
      <c r="V252" s="874"/>
      <c r="W252" s="874"/>
      <c r="X252" s="874"/>
      <c r="Y252" s="874"/>
      <c r="Z252" s="874"/>
      <c r="AA252" s="874"/>
      <c r="AB252" s="874"/>
      <c r="AC252" s="874"/>
      <c r="AD252" s="874"/>
      <c r="AE252" s="874"/>
      <c r="AF252" s="874"/>
      <c r="AG252" s="874"/>
      <c r="AH252" s="874"/>
      <c r="AI252" s="874"/>
      <c r="AJ252" s="874"/>
      <c r="AK252" s="874"/>
      <c r="AL252" s="874"/>
      <c r="AM252" s="874"/>
      <c r="AN252" s="874"/>
      <c r="AO252" s="874"/>
      <c r="AP252" s="874"/>
      <c r="AQ252" s="874"/>
      <c r="AR252" s="874"/>
      <c r="AS252" s="874"/>
      <c r="AT252" s="874"/>
      <c r="AU252" s="874"/>
      <c r="AV252" s="874"/>
      <c r="AW252" s="874"/>
      <c r="AX252" s="874"/>
      <c r="AY252" s="874"/>
      <c r="AZ252" s="874"/>
      <c r="BA252" s="874"/>
      <c r="BB252" s="874"/>
      <c r="BC252" s="874"/>
      <c r="BD252" s="874"/>
      <c r="BE252" s="874"/>
      <c r="BF252" s="874"/>
      <c r="BG252" s="874"/>
      <c r="BH252" s="874"/>
      <c r="BI252" s="874"/>
      <c r="BJ252" s="874"/>
      <c r="BK252" s="874"/>
      <c r="BL252" s="874"/>
      <c r="BM252" s="874"/>
      <c r="BN252" s="874"/>
      <c r="BO252" s="874"/>
      <c r="BP252" s="874"/>
      <c r="BQ252" s="874"/>
      <c r="BR252" s="874"/>
      <c r="BS252" s="874"/>
    </row>
    <row r="253" spans="12:71">
      <c r="L253" s="874"/>
      <c r="M253" s="874"/>
      <c r="N253" s="874"/>
      <c r="O253" s="874"/>
      <c r="P253" s="874"/>
      <c r="Q253" s="874"/>
      <c r="R253" s="874"/>
      <c r="S253" s="874"/>
      <c r="T253" s="874"/>
      <c r="U253" s="874"/>
      <c r="V253" s="874"/>
      <c r="W253" s="874"/>
      <c r="X253" s="874"/>
      <c r="Y253" s="874"/>
      <c r="Z253" s="874"/>
      <c r="AA253" s="874"/>
      <c r="AB253" s="874"/>
      <c r="AC253" s="874"/>
      <c r="AD253" s="874"/>
      <c r="AE253" s="874"/>
      <c r="AF253" s="874"/>
      <c r="AG253" s="874"/>
      <c r="AH253" s="874"/>
      <c r="AI253" s="874"/>
      <c r="AJ253" s="874"/>
      <c r="AK253" s="874"/>
      <c r="AL253" s="874"/>
      <c r="AM253" s="874"/>
      <c r="AN253" s="874"/>
      <c r="AO253" s="874"/>
      <c r="AP253" s="874"/>
      <c r="AQ253" s="874"/>
      <c r="AR253" s="874"/>
      <c r="AS253" s="874"/>
      <c r="AT253" s="874"/>
      <c r="AU253" s="874"/>
      <c r="AV253" s="874"/>
      <c r="AW253" s="874"/>
      <c r="AX253" s="874"/>
      <c r="AY253" s="874"/>
      <c r="AZ253" s="874"/>
      <c r="BA253" s="874"/>
      <c r="BB253" s="874"/>
      <c r="BC253" s="874"/>
      <c r="BD253" s="874"/>
      <c r="BE253" s="874"/>
      <c r="BF253" s="874"/>
      <c r="BG253" s="874"/>
      <c r="BH253" s="874"/>
      <c r="BI253" s="874"/>
      <c r="BJ253" s="874"/>
      <c r="BK253" s="874"/>
      <c r="BL253" s="874"/>
      <c r="BM253" s="874"/>
      <c r="BN253" s="874"/>
      <c r="BO253" s="874"/>
      <c r="BP253" s="874"/>
      <c r="BQ253" s="874"/>
      <c r="BR253" s="874"/>
      <c r="BS253" s="874"/>
    </row>
    <row r="254" spans="12:71">
      <c r="L254" s="874"/>
      <c r="M254" s="874"/>
      <c r="N254" s="874"/>
      <c r="O254" s="874"/>
      <c r="P254" s="874"/>
      <c r="Q254" s="874"/>
      <c r="R254" s="874"/>
      <c r="S254" s="874"/>
      <c r="T254" s="874"/>
      <c r="U254" s="874"/>
      <c r="V254" s="874"/>
      <c r="W254" s="874"/>
      <c r="X254" s="874"/>
      <c r="Y254" s="874"/>
      <c r="Z254" s="874"/>
      <c r="AA254" s="874"/>
      <c r="AB254" s="874"/>
      <c r="AC254" s="874"/>
      <c r="AD254" s="874"/>
      <c r="AE254" s="874"/>
      <c r="AF254" s="874"/>
      <c r="AG254" s="874"/>
      <c r="AH254" s="874"/>
      <c r="AI254" s="874"/>
      <c r="AJ254" s="874"/>
      <c r="AK254" s="874"/>
      <c r="AL254" s="874"/>
      <c r="AM254" s="874"/>
      <c r="AN254" s="874"/>
      <c r="AO254" s="874"/>
      <c r="AP254" s="874"/>
      <c r="AQ254" s="874"/>
      <c r="AR254" s="874"/>
      <c r="AS254" s="874"/>
      <c r="AT254" s="874"/>
      <c r="AU254" s="874"/>
      <c r="AV254" s="874"/>
      <c r="AW254" s="874"/>
      <c r="AX254" s="874"/>
      <c r="AY254" s="874"/>
      <c r="AZ254" s="874"/>
      <c r="BA254" s="874"/>
      <c r="BB254" s="874"/>
      <c r="BC254" s="874"/>
      <c r="BD254" s="874"/>
      <c r="BE254" s="874"/>
      <c r="BF254" s="874"/>
      <c r="BG254" s="874"/>
      <c r="BH254" s="874"/>
      <c r="BI254" s="874"/>
      <c r="BJ254" s="874"/>
      <c r="BK254" s="874"/>
      <c r="BL254" s="874"/>
      <c r="BM254" s="874"/>
      <c r="BN254" s="874"/>
      <c r="BO254" s="874"/>
      <c r="BP254" s="874"/>
      <c r="BQ254" s="874"/>
      <c r="BR254" s="874"/>
      <c r="BS254" s="874"/>
    </row>
    <row r="255" spans="12:71">
      <c r="L255" s="874"/>
      <c r="M255" s="874"/>
      <c r="N255" s="874"/>
      <c r="O255" s="874"/>
      <c r="P255" s="874"/>
      <c r="Q255" s="874"/>
      <c r="R255" s="874"/>
      <c r="S255" s="874"/>
      <c r="T255" s="874"/>
      <c r="U255" s="874"/>
      <c r="V255" s="874"/>
      <c r="W255" s="874"/>
      <c r="X255" s="874"/>
      <c r="Y255" s="874"/>
      <c r="Z255" s="874"/>
      <c r="AA255" s="874"/>
      <c r="AB255" s="874"/>
      <c r="AC255" s="874"/>
      <c r="AD255" s="874"/>
      <c r="AE255" s="874"/>
      <c r="AF255" s="874"/>
      <c r="AG255" s="874"/>
      <c r="AH255" s="874"/>
      <c r="AI255" s="874"/>
      <c r="AJ255" s="874"/>
      <c r="AK255" s="874"/>
      <c r="AL255" s="874"/>
      <c r="AM255" s="874"/>
      <c r="AN255" s="874"/>
      <c r="AO255" s="874"/>
      <c r="AP255" s="874"/>
      <c r="AQ255" s="874"/>
      <c r="AR255" s="874"/>
      <c r="AS255" s="874"/>
      <c r="AT255" s="874"/>
      <c r="AU255" s="874"/>
      <c r="AV255" s="874"/>
      <c r="AW255" s="874"/>
      <c r="AX255" s="874"/>
      <c r="AY255" s="874"/>
      <c r="AZ255" s="874"/>
      <c r="BA255" s="874"/>
      <c r="BB255" s="874"/>
      <c r="BC255" s="874"/>
      <c r="BD255" s="874"/>
      <c r="BE255" s="874"/>
      <c r="BF255" s="874"/>
      <c r="BG255" s="874"/>
      <c r="BH255" s="874"/>
      <c r="BI255" s="874"/>
      <c r="BJ255" s="874"/>
      <c r="BK255" s="874"/>
      <c r="BL255" s="874"/>
      <c r="BM255" s="874"/>
      <c r="BN255" s="874"/>
      <c r="BO255" s="874"/>
      <c r="BP255" s="874"/>
      <c r="BQ255" s="874"/>
      <c r="BR255" s="874"/>
      <c r="BS255" s="874"/>
    </row>
    <row r="256" spans="12:71">
      <c r="L256" s="874"/>
      <c r="M256" s="874"/>
      <c r="N256" s="874"/>
      <c r="O256" s="874"/>
      <c r="P256" s="874"/>
      <c r="Q256" s="874"/>
      <c r="R256" s="874"/>
      <c r="S256" s="874"/>
      <c r="T256" s="874"/>
      <c r="U256" s="874"/>
      <c r="V256" s="874"/>
      <c r="W256" s="874"/>
      <c r="X256" s="874"/>
      <c r="Y256" s="874"/>
      <c r="Z256" s="874"/>
      <c r="AA256" s="874"/>
      <c r="AB256" s="874"/>
      <c r="AC256" s="874"/>
      <c r="AD256" s="874"/>
      <c r="AE256" s="874"/>
      <c r="AF256" s="874"/>
      <c r="AG256" s="874"/>
      <c r="AH256" s="874"/>
      <c r="AI256" s="874"/>
      <c r="AJ256" s="874"/>
      <c r="AK256" s="874"/>
      <c r="AL256" s="874"/>
      <c r="AM256" s="874"/>
      <c r="AN256" s="874"/>
      <c r="AO256" s="874"/>
      <c r="AP256" s="874"/>
      <c r="AQ256" s="874"/>
      <c r="AR256" s="874"/>
      <c r="AS256" s="874"/>
      <c r="AT256" s="874"/>
      <c r="AU256" s="874"/>
      <c r="AV256" s="874"/>
      <c r="AW256" s="874"/>
      <c r="AX256" s="874"/>
      <c r="AY256" s="874"/>
      <c r="AZ256" s="874"/>
      <c r="BA256" s="874"/>
      <c r="BB256" s="874"/>
      <c r="BC256" s="874"/>
      <c r="BD256" s="874"/>
      <c r="BE256" s="874"/>
      <c r="BF256" s="874"/>
      <c r="BG256" s="874"/>
      <c r="BH256" s="874"/>
      <c r="BI256" s="874"/>
      <c r="BJ256" s="874"/>
      <c r="BK256" s="874"/>
      <c r="BL256" s="874"/>
      <c r="BM256" s="874"/>
      <c r="BN256" s="874"/>
      <c r="BO256" s="874"/>
      <c r="BP256" s="874"/>
      <c r="BQ256" s="874"/>
      <c r="BR256" s="874"/>
      <c r="BS256" s="874"/>
    </row>
    <row r="257" spans="12:71">
      <c r="L257" s="874"/>
      <c r="M257" s="874"/>
      <c r="N257" s="874"/>
      <c r="O257" s="874"/>
      <c r="P257" s="874"/>
      <c r="Q257" s="874"/>
      <c r="R257" s="874"/>
      <c r="S257" s="874"/>
      <c r="T257" s="874"/>
      <c r="U257" s="874"/>
      <c r="V257" s="874"/>
      <c r="W257" s="874"/>
      <c r="X257" s="874"/>
      <c r="Y257" s="874"/>
      <c r="Z257" s="874"/>
      <c r="AA257" s="874"/>
      <c r="AB257" s="874"/>
      <c r="AC257" s="874"/>
      <c r="AD257" s="874"/>
      <c r="AE257" s="874"/>
      <c r="AF257" s="874"/>
      <c r="AG257" s="874"/>
      <c r="AH257" s="874"/>
      <c r="AI257" s="874"/>
      <c r="AJ257" s="874"/>
      <c r="AK257" s="874"/>
      <c r="AL257" s="874"/>
      <c r="AM257" s="874"/>
      <c r="AN257" s="874"/>
      <c r="AO257" s="874"/>
      <c r="AP257" s="874"/>
      <c r="AQ257" s="874"/>
      <c r="AR257" s="874"/>
      <c r="AS257" s="874"/>
      <c r="AT257" s="874"/>
      <c r="AU257" s="874"/>
      <c r="AV257" s="874"/>
      <c r="AW257" s="874"/>
      <c r="AX257" s="874"/>
      <c r="AY257" s="874"/>
      <c r="AZ257" s="874"/>
      <c r="BA257" s="874"/>
      <c r="BB257" s="874"/>
      <c r="BC257" s="874"/>
      <c r="BD257" s="874"/>
      <c r="BE257" s="874"/>
      <c r="BF257" s="874"/>
      <c r="BG257" s="874"/>
      <c r="BH257" s="874"/>
      <c r="BI257" s="874"/>
      <c r="BJ257" s="874"/>
      <c r="BK257" s="874"/>
      <c r="BL257" s="874"/>
      <c r="BM257" s="874"/>
      <c r="BN257" s="874"/>
      <c r="BO257" s="874"/>
      <c r="BP257" s="874"/>
      <c r="BQ257" s="874"/>
      <c r="BR257" s="874"/>
      <c r="BS257" s="874"/>
    </row>
    <row r="258" spans="12:71">
      <c r="L258" s="874"/>
      <c r="M258" s="874"/>
      <c r="N258" s="874"/>
      <c r="O258" s="874"/>
      <c r="P258" s="874"/>
      <c r="Q258" s="874"/>
      <c r="R258" s="874"/>
      <c r="S258" s="874"/>
      <c r="T258" s="874"/>
      <c r="U258" s="874"/>
      <c r="V258" s="874"/>
      <c r="W258" s="874"/>
      <c r="X258" s="874"/>
      <c r="Y258" s="874"/>
      <c r="Z258" s="874"/>
      <c r="AA258" s="874"/>
      <c r="AB258" s="874"/>
      <c r="AC258" s="874"/>
      <c r="AD258" s="874"/>
      <c r="AE258" s="874"/>
      <c r="AF258" s="874"/>
      <c r="AG258" s="874"/>
      <c r="AH258" s="874"/>
      <c r="AI258" s="874"/>
      <c r="AJ258" s="874"/>
      <c r="AK258" s="874"/>
      <c r="AL258" s="874"/>
      <c r="AM258" s="874"/>
      <c r="AN258" s="874"/>
      <c r="AO258" s="874"/>
      <c r="AP258" s="874"/>
      <c r="AQ258" s="874"/>
      <c r="AR258" s="874"/>
      <c r="AS258" s="874"/>
      <c r="AT258" s="874"/>
      <c r="AU258" s="874"/>
      <c r="AV258" s="874"/>
      <c r="AW258" s="874"/>
      <c r="AX258" s="874"/>
      <c r="AY258" s="874"/>
      <c r="AZ258" s="874"/>
      <c r="BA258" s="874"/>
      <c r="BB258" s="874"/>
      <c r="BC258" s="874"/>
      <c r="BD258" s="874"/>
      <c r="BE258" s="874"/>
      <c r="BF258" s="874"/>
      <c r="BG258" s="874"/>
      <c r="BH258" s="874"/>
      <c r="BI258" s="874"/>
      <c r="BJ258" s="874"/>
      <c r="BK258" s="874"/>
      <c r="BL258" s="874"/>
      <c r="BM258" s="874"/>
      <c r="BN258" s="874"/>
      <c r="BO258" s="874"/>
      <c r="BP258" s="874"/>
      <c r="BQ258" s="874"/>
      <c r="BR258" s="874"/>
      <c r="BS258" s="874"/>
    </row>
    <row r="259" spans="12:71">
      <c r="L259" s="874"/>
      <c r="M259" s="874"/>
      <c r="N259" s="874"/>
      <c r="O259" s="874"/>
      <c r="P259" s="874"/>
      <c r="Q259" s="874"/>
      <c r="R259" s="874"/>
      <c r="S259" s="874"/>
      <c r="T259" s="874"/>
      <c r="U259" s="874"/>
      <c r="V259" s="874"/>
      <c r="W259" s="874"/>
      <c r="X259" s="874"/>
      <c r="Y259" s="874"/>
      <c r="Z259" s="874"/>
      <c r="AA259" s="874"/>
      <c r="AB259" s="874"/>
      <c r="AC259" s="874"/>
      <c r="AD259" s="874"/>
      <c r="AE259" s="874"/>
      <c r="AF259" s="874"/>
      <c r="AG259" s="874"/>
      <c r="AH259" s="874"/>
      <c r="AI259" s="874"/>
      <c r="AJ259" s="874"/>
      <c r="AK259" s="874"/>
      <c r="AL259" s="874"/>
      <c r="AM259" s="874"/>
      <c r="AN259" s="874"/>
      <c r="AO259" s="874"/>
      <c r="AP259" s="874"/>
      <c r="AQ259" s="874"/>
      <c r="AR259" s="874"/>
      <c r="AS259" s="874"/>
      <c r="AT259" s="874"/>
      <c r="AU259" s="874"/>
      <c r="AV259" s="874"/>
      <c r="AW259" s="874"/>
      <c r="AX259" s="874"/>
      <c r="AY259" s="874"/>
      <c r="AZ259" s="874"/>
      <c r="BA259" s="874"/>
      <c r="BB259" s="874"/>
      <c r="BC259" s="874"/>
      <c r="BD259" s="874"/>
      <c r="BE259" s="874"/>
      <c r="BF259" s="874"/>
      <c r="BG259" s="874"/>
      <c r="BH259" s="874"/>
      <c r="BI259" s="874"/>
      <c r="BJ259" s="874"/>
      <c r="BK259" s="874"/>
      <c r="BL259" s="874"/>
      <c r="BM259" s="874"/>
      <c r="BN259" s="874"/>
      <c r="BO259" s="874"/>
      <c r="BP259" s="874"/>
      <c r="BQ259" s="874"/>
      <c r="BR259" s="874"/>
      <c r="BS259" s="874"/>
    </row>
    <row r="260" spans="12:71">
      <c r="L260" s="874"/>
      <c r="M260" s="874"/>
      <c r="N260" s="874"/>
      <c r="O260" s="874"/>
      <c r="P260" s="874"/>
      <c r="Q260" s="874"/>
      <c r="R260" s="874"/>
      <c r="S260" s="874"/>
      <c r="T260" s="874"/>
      <c r="U260" s="874"/>
      <c r="V260" s="874"/>
      <c r="W260" s="874"/>
      <c r="X260" s="874"/>
      <c r="Y260" s="874"/>
      <c r="Z260" s="874"/>
      <c r="AA260" s="874"/>
      <c r="AB260" s="874"/>
      <c r="AC260" s="874"/>
      <c r="AD260" s="874"/>
      <c r="AE260" s="874"/>
      <c r="AF260" s="874"/>
      <c r="AG260" s="874"/>
      <c r="AH260" s="874"/>
      <c r="AI260" s="874"/>
      <c r="AJ260" s="874"/>
      <c r="AK260" s="874"/>
      <c r="AL260" s="874"/>
      <c r="AM260" s="874"/>
      <c r="AN260" s="874"/>
      <c r="AO260" s="874"/>
      <c r="AP260" s="874"/>
      <c r="AQ260" s="874"/>
      <c r="AR260" s="874"/>
      <c r="AS260" s="874"/>
      <c r="AT260" s="874"/>
      <c r="AU260" s="874"/>
      <c r="AV260" s="874"/>
      <c r="AW260" s="874"/>
      <c r="AX260" s="874"/>
      <c r="AY260" s="874"/>
      <c r="AZ260" s="874"/>
      <c r="BA260" s="874"/>
      <c r="BB260" s="874"/>
      <c r="BC260" s="874"/>
      <c r="BD260" s="874"/>
      <c r="BE260" s="874"/>
      <c r="BF260" s="874"/>
      <c r="BG260" s="874"/>
      <c r="BH260" s="874"/>
      <c r="BI260" s="874"/>
      <c r="BJ260" s="874"/>
      <c r="BK260" s="874"/>
      <c r="BL260" s="874"/>
      <c r="BM260" s="874"/>
      <c r="BN260" s="874"/>
      <c r="BO260" s="874"/>
      <c r="BP260" s="874"/>
      <c r="BQ260" s="874"/>
      <c r="BR260" s="874"/>
      <c r="BS260" s="874"/>
    </row>
    <row r="261" spans="12:71">
      <c r="L261" s="874"/>
      <c r="M261" s="874"/>
      <c r="N261" s="874"/>
      <c r="O261" s="874"/>
      <c r="P261" s="874"/>
      <c r="Q261" s="874"/>
      <c r="R261" s="874"/>
      <c r="S261" s="874"/>
      <c r="T261" s="874"/>
      <c r="U261" s="874"/>
      <c r="V261" s="874"/>
      <c r="W261" s="874"/>
      <c r="X261" s="874"/>
      <c r="Y261" s="874"/>
      <c r="Z261" s="874"/>
      <c r="AA261" s="874"/>
      <c r="AB261" s="874"/>
      <c r="AC261" s="874"/>
      <c r="AD261" s="874"/>
      <c r="AE261" s="874"/>
      <c r="AF261" s="874"/>
      <c r="AG261" s="874"/>
      <c r="AH261" s="874"/>
      <c r="AI261" s="874"/>
      <c r="AJ261" s="874"/>
      <c r="AK261" s="874"/>
      <c r="AL261" s="874"/>
      <c r="AM261" s="874"/>
      <c r="AN261" s="874"/>
      <c r="AO261" s="874"/>
      <c r="AP261" s="874"/>
      <c r="AQ261" s="874"/>
      <c r="AR261" s="874"/>
      <c r="AS261" s="874"/>
      <c r="AT261" s="874"/>
      <c r="AU261" s="874"/>
      <c r="AV261" s="874"/>
      <c r="AW261" s="874"/>
      <c r="AX261" s="874"/>
      <c r="AY261" s="874"/>
      <c r="AZ261" s="874"/>
      <c r="BA261" s="874"/>
      <c r="BB261" s="874"/>
      <c r="BC261" s="874"/>
      <c r="BD261" s="874"/>
      <c r="BE261" s="874"/>
      <c r="BF261" s="874"/>
      <c r="BG261" s="874"/>
      <c r="BH261" s="874"/>
      <c r="BI261" s="874"/>
      <c r="BJ261" s="874"/>
      <c r="BK261" s="874"/>
      <c r="BL261" s="874"/>
      <c r="BM261" s="874"/>
      <c r="BN261" s="874"/>
      <c r="BO261" s="874"/>
      <c r="BP261" s="874"/>
      <c r="BQ261" s="874"/>
      <c r="BR261" s="874"/>
      <c r="BS261" s="874"/>
    </row>
    <row r="262" spans="12:71">
      <c r="L262" s="874"/>
      <c r="M262" s="874"/>
      <c r="N262" s="874"/>
      <c r="O262" s="874"/>
      <c r="P262" s="874"/>
      <c r="Q262" s="874"/>
      <c r="R262" s="874"/>
      <c r="S262" s="874"/>
      <c r="T262" s="874"/>
      <c r="U262" s="874"/>
      <c r="V262" s="874"/>
      <c r="W262" s="874"/>
      <c r="X262" s="874"/>
      <c r="Y262" s="874"/>
      <c r="Z262" s="874"/>
      <c r="AA262" s="874"/>
      <c r="AB262" s="874"/>
      <c r="AC262" s="874"/>
      <c r="AD262" s="874"/>
      <c r="AE262" s="874"/>
      <c r="AF262" s="874"/>
      <c r="AG262" s="874"/>
      <c r="AH262" s="874"/>
      <c r="AI262" s="874"/>
      <c r="AJ262" s="874"/>
      <c r="AK262" s="874"/>
      <c r="AL262" s="874"/>
      <c r="AM262" s="874"/>
      <c r="AN262" s="874"/>
      <c r="AO262" s="874"/>
      <c r="AP262" s="874"/>
      <c r="AQ262" s="874"/>
      <c r="AR262" s="874"/>
      <c r="AS262" s="874"/>
      <c r="AT262" s="874"/>
      <c r="AU262" s="874"/>
      <c r="AV262" s="874"/>
      <c r="AW262" s="874"/>
      <c r="AX262" s="874"/>
      <c r="AY262" s="874"/>
      <c r="AZ262" s="874"/>
      <c r="BA262" s="874"/>
      <c r="BB262" s="874"/>
      <c r="BC262" s="874"/>
      <c r="BD262" s="874"/>
      <c r="BE262" s="874"/>
      <c r="BF262" s="874"/>
      <c r="BG262" s="874"/>
      <c r="BH262" s="874"/>
      <c r="BI262" s="874"/>
      <c r="BJ262" s="874"/>
      <c r="BK262" s="874"/>
      <c r="BL262" s="874"/>
      <c r="BM262" s="874"/>
      <c r="BN262" s="874"/>
      <c r="BO262" s="874"/>
      <c r="BP262" s="874"/>
      <c r="BQ262" s="874"/>
      <c r="BR262" s="874"/>
      <c r="BS262" s="874"/>
    </row>
    <row r="263" spans="12:71">
      <c r="L263" s="874"/>
      <c r="M263" s="874"/>
      <c r="N263" s="874"/>
      <c r="O263" s="874"/>
      <c r="P263" s="874"/>
      <c r="Q263" s="874"/>
      <c r="R263" s="874"/>
      <c r="S263" s="874"/>
      <c r="T263" s="874"/>
      <c r="U263" s="874"/>
      <c r="V263" s="874"/>
      <c r="W263" s="874"/>
      <c r="X263" s="874"/>
      <c r="Y263" s="874"/>
      <c r="Z263" s="874"/>
      <c r="AA263" s="874"/>
      <c r="AB263" s="874"/>
      <c r="AC263" s="874"/>
      <c r="AD263" s="874"/>
      <c r="AE263" s="874"/>
      <c r="AF263" s="874"/>
      <c r="AG263" s="874"/>
      <c r="AH263" s="874"/>
      <c r="AI263" s="874"/>
      <c r="AJ263" s="874"/>
      <c r="AK263" s="874"/>
      <c r="AL263" s="874"/>
      <c r="AM263" s="874"/>
      <c r="AN263" s="874"/>
      <c r="AO263" s="874"/>
      <c r="AP263" s="874"/>
      <c r="AQ263" s="874"/>
      <c r="AR263" s="874"/>
      <c r="AS263" s="874"/>
      <c r="AT263" s="874"/>
      <c r="AU263" s="874"/>
      <c r="AV263" s="874"/>
      <c r="AW263" s="874"/>
      <c r="AX263" s="874"/>
      <c r="AY263" s="874"/>
      <c r="AZ263" s="874"/>
      <c r="BA263" s="874"/>
      <c r="BB263" s="874"/>
      <c r="BC263" s="874"/>
      <c r="BD263" s="874"/>
      <c r="BE263" s="874"/>
      <c r="BF263" s="874"/>
      <c r="BG263" s="874"/>
      <c r="BH263" s="874"/>
      <c r="BI263" s="874"/>
      <c r="BJ263" s="874"/>
      <c r="BK263" s="874"/>
      <c r="BL263" s="874"/>
      <c r="BM263" s="874"/>
      <c r="BN263" s="874"/>
      <c r="BO263" s="874"/>
      <c r="BP263" s="874"/>
      <c r="BQ263" s="874"/>
      <c r="BR263" s="874"/>
      <c r="BS263" s="874"/>
    </row>
    <row r="264" spans="12:71">
      <c r="L264" s="874"/>
      <c r="M264" s="874"/>
      <c r="N264" s="874"/>
      <c r="O264" s="874"/>
      <c r="P264" s="874"/>
      <c r="Q264" s="874"/>
      <c r="R264" s="874"/>
      <c r="S264" s="874"/>
      <c r="T264" s="874"/>
      <c r="U264" s="874"/>
      <c r="V264" s="874"/>
      <c r="W264" s="874"/>
      <c r="X264" s="874"/>
      <c r="Y264" s="874"/>
      <c r="Z264" s="874"/>
      <c r="AA264" s="874"/>
      <c r="AB264" s="874"/>
      <c r="AC264" s="874"/>
      <c r="AD264" s="874"/>
      <c r="AE264" s="874"/>
      <c r="AF264" s="874"/>
      <c r="AG264" s="874"/>
      <c r="AH264" s="874"/>
      <c r="AI264" s="874"/>
      <c r="AJ264" s="874"/>
      <c r="AK264" s="874"/>
      <c r="AL264" s="874"/>
      <c r="AM264" s="874"/>
      <c r="AN264" s="874"/>
      <c r="AO264" s="874"/>
      <c r="AP264" s="874"/>
      <c r="AQ264" s="874"/>
      <c r="AR264" s="874"/>
      <c r="AS264" s="874"/>
      <c r="AT264" s="874"/>
      <c r="AU264" s="874"/>
      <c r="AV264" s="874"/>
      <c r="AW264" s="874"/>
      <c r="AX264" s="874"/>
      <c r="AY264" s="874"/>
      <c r="AZ264" s="874"/>
      <c r="BA264" s="874"/>
      <c r="BB264" s="874"/>
      <c r="BC264" s="874"/>
      <c r="BD264" s="874"/>
      <c r="BE264" s="874"/>
      <c r="BF264" s="874"/>
      <c r="BG264" s="874"/>
      <c r="BH264" s="874"/>
      <c r="BI264" s="874"/>
      <c r="BJ264" s="874"/>
      <c r="BK264" s="874"/>
      <c r="BL264" s="874"/>
      <c r="BM264" s="874"/>
      <c r="BN264" s="874"/>
      <c r="BO264" s="874"/>
      <c r="BP264" s="874"/>
      <c r="BQ264" s="874"/>
      <c r="BR264" s="874"/>
      <c r="BS264" s="874"/>
    </row>
    <row r="265" spans="12:71">
      <c r="L265" s="874"/>
      <c r="M265" s="874"/>
      <c r="N265" s="874"/>
      <c r="O265" s="874"/>
      <c r="P265" s="874"/>
      <c r="Q265" s="874"/>
      <c r="R265" s="874"/>
      <c r="S265" s="874"/>
      <c r="T265" s="874"/>
      <c r="U265" s="874"/>
      <c r="V265" s="874"/>
      <c r="W265" s="874"/>
      <c r="X265" s="874"/>
      <c r="Y265" s="874"/>
      <c r="Z265" s="874"/>
      <c r="AA265" s="874"/>
      <c r="AB265" s="874"/>
      <c r="AC265" s="874"/>
      <c r="AD265" s="874"/>
      <c r="AE265" s="874"/>
      <c r="AF265" s="874"/>
      <c r="AG265" s="874"/>
      <c r="AH265" s="874"/>
      <c r="AI265" s="874"/>
      <c r="AJ265" s="874"/>
      <c r="AK265" s="874"/>
      <c r="AL265" s="874"/>
      <c r="AM265" s="874"/>
      <c r="AN265" s="874"/>
      <c r="AO265" s="874"/>
      <c r="AP265" s="874"/>
      <c r="AQ265" s="874"/>
      <c r="AR265" s="874"/>
      <c r="AS265" s="874"/>
      <c r="AT265" s="874"/>
      <c r="AU265" s="874"/>
      <c r="AV265" s="874"/>
      <c r="AW265" s="874"/>
      <c r="AX265" s="874"/>
      <c r="AY265" s="874"/>
      <c r="AZ265" s="874"/>
      <c r="BA265" s="874"/>
      <c r="BB265" s="874"/>
      <c r="BC265" s="874"/>
      <c r="BD265" s="874"/>
      <c r="BE265" s="874"/>
      <c r="BF265" s="874"/>
      <c r="BG265" s="874"/>
      <c r="BH265" s="874"/>
      <c r="BI265" s="874"/>
      <c r="BJ265" s="874"/>
      <c r="BK265" s="874"/>
      <c r="BL265" s="874"/>
      <c r="BM265" s="874"/>
      <c r="BN265" s="874"/>
      <c r="BO265" s="874"/>
      <c r="BP265" s="874"/>
      <c r="BQ265" s="874"/>
      <c r="BR265" s="874"/>
      <c r="BS265" s="874"/>
    </row>
    <row r="266" spans="12:71">
      <c r="L266" s="874"/>
      <c r="M266" s="874"/>
      <c r="N266" s="874"/>
      <c r="O266" s="874"/>
      <c r="P266" s="874"/>
      <c r="Q266" s="874"/>
      <c r="R266" s="874"/>
      <c r="S266" s="874"/>
      <c r="T266" s="874"/>
      <c r="U266" s="874"/>
      <c r="V266" s="874"/>
      <c r="W266" s="874"/>
      <c r="X266" s="874"/>
      <c r="Y266" s="874"/>
      <c r="Z266" s="874"/>
      <c r="AA266" s="874"/>
      <c r="AB266" s="874"/>
      <c r="AC266" s="874"/>
      <c r="AD266" s="874"/>
      <c r="AE266" s="874"/>
      <c r="AF266" s="874"/>
      <c r="AG266" s="874"/>
      <c r="AH266" s="874"/>
      <c r="AI266" s="874"/>
      <c r="AJ266" s="874"/>
      <c r="AK266" s="874"/>
      <c r="AL266" s="874"/>
      <c r="AM266" s="874"/>
      <c r="AN266" s="874"/>
      <c r="AO266" s="874"/>
      <c r="AP266" s="874"/>
      <c r="AQ266" s="874"/>
      <c r="AR266" s="874"/>
      <c r="AS266" s="874"/>
      <c r="AT266" s="874"/>
      <c r="AU266" s="874"/>
      <c r="AV266" s="874"/>
      <c r="AW266" s="874"/>
      <c r="AX266" s="874"/>
      <c r="AY266" s="874"/>
      <c r="AZ266" s="874"/>
      <c r="BA266" s="874"/>
      <c r="BB266" s="874"/>
      <c r="BC266" s="874"/>
      <c r="BD266" s="874"/>
      <c r="BE266" s="874"/>
      <c r="BF266" s="874"/>
      <c r="BG266" s="874"/>
      <c r="BH266" s="874"/>
      <c r="BI266" s="874"/>
      <c r="BJ266" s="874"/>
      <c r="BK266" s="874"/>
      <c r="BL266" s="874"/>
      <c r="BM266" s="874"/>
      <c r="BN266" s="874"/>
      <c r="BO266" s="874"/>
      <c r="BP266" s="874"/>
      <c r="BQ266" s="874"/>
      <c r="BR266" s="874"/>
      <c r="BS266" s="874"/>
    </row>
    <row r="267" spans="12:71">
      <c r="L267" s="874"/>
      <c r="M267" s="874"/>
      <c r="N267" s="874"/>
      <c r="O267" s="874"/>
      <c r="P267" s="874"/>
      <c r="Q267" s="874"/>
      <c r="R267" s="874"/>
      <c r="S267" s="874"/>
      <c r="T267" s="874"/>
      <c r="U267" s="874"/>
      <c r="V267" s="874"/>
      <c r="W267" s="874"/>
      <c r="X267" s="874"/>
      <c r="Y267" s="874"/>
      <c r="Z267" s="874"/>
      <c r="AA267" s="874"/>
      <c r="AB267" s="874"/>
      <c r="AC267" s="874"/>
      <c r="AD267" s="874"/>
      <c r="AE267" s="874"/>
      <c r="AF267" s="874"/>
      <c r="AG267" s="874"/>
      <c r="AH267" s="874"/>
      <c r="AI267" s="874"/>
      <c r="AJ267" s="874"/>
      <c r="AK267" s="874"/>
      <c r="AL267" s="874"/>
      <c r="AM267" s="874"/>
      <c r="AN267" s="874"/>
      <c r="AO267" s="874"/>
      <c r="AP267" s="874"/>
      <c r="AQ267" s="874"/>
      <c r="AR267" s="874"/>
      <c r="AS267" s="874"/>
      <c r="AT267" s="874"/>
      <c r="AU267" s="874"/>
      <c r="AV267" s="874"/>
      <c r="AW267" s="874"/>
      <c r="AX267" s="874"/>
      <c r="AY267" s="874"/>
      <c r="AZ267" s="874"/>
      <c r="BA267" s="874"/>
      <c r="BB267" s="874"/>
      <c r="BC267" s="874"/>
      <c r="BD267" s="874"/>
      <c r="BE267" s="874"/>
      <c r="BF267" s="874"/>
      <c r="BG267" s="874"/>
      <c r="BH267" s="874"/>
      <c r="BI267" s="874"/>
      <c r="BJ267" s="874"/>
      <c r="BK267" s="874"/>
      <c r="BL267" s="874"/>
      <c r="BM267" s="874"/>
      <c r="BN267" s="874"/>
      <c r="BO267" s="874"/>
      <c r="BP267" s="874"/>
      <c r="BQ267" s="874"/>
      <c r="BR267" s="874"/>
      <c r="BS267" s="874"/>
    </row>
    <row r="268" spans="12:71">
      <c r="L268" s="874"/>
      <c r="M268" s="874"/>
      <c r="N268" s="874"/>
      <c r="O268" s="874"/>
      <c r="P268" s="874"/>
      <c r="Q268" s="874"/>
      <c r="R268" s="874"/>
      <c r="S268" s="874"/>
      <c r="T268" s="874"/>
      <c r="U268" s="874"/>
      <c r="V268" s="874"/>
      <c r="W268" s="874"/>
      <c r="X268" s="874"/>
      <c r="Y268" s="874"/>
      <c r="Z268" s="874"/>
      <c r="AA268" s="874"/>
      <c r="AB268" s="874"/>
      <c r="AC268" s="874"/>
      <c r="AD268" s="874"/>
      <c r="AE268" s="874"/>
      <c r="AF268" s="874"/>
      <c r="AG268" s="874"/>
      <c r="AH268" s="874"/>
      <c r="AI268" s="874"/>
      <c r="AJ268" s="874"/>
      <c r="AK268" s="874"/>
      <c r="AL268" s="874"/>
      <c r="AM268" s="874"/>
      <c r="AN268" s="874"/>
      <c r="AO268" s="874"/>
      <c r="AP268" s="874"/>
      <c r="AQ268" s="874"/>
      <c r="AR268" s="874"/>
      <c r="AS268" s="874"/>
      <c r="AT268" s="874"/>
      <c r="AU268" s="874"/>
      <c r="AV268" s="874"/>
      <c r="AW268" s="874"/>
      <c r="AX268" s="874"/>
      <c r="AY268" s="874"/>
      <c r="AZ268" s="874"/>
      <c r="BA268" s="874"/>
      <c r="BB268" s="874"/>
      <c r="BC268" s="874"/>
      <c r="BD268" s="874"/>
      <c r="BE268" s="874"/>
      <c r="BF268" s="874"/>
      <c r="BG268" s="874"/>
      <c r="BH268" s="874"/>
      <c r="BI268" s="874"/>
      <c r="BJ268" s="874"/>
      <c r="BK268" s="874"/>
      <c r="BL268" s="874"/>
      <c r="BM268" s="874"/>
      <c r="BN268" s="874"/>
      <c r="BO268" s="874"/>
      <c r="BP268" s="874"/>
      <c r="BQ268" s="874"/>
      <c r="BR268" s="874"/>
      <c r="BS268" s="874"/>
    </row>
    <row r="269" spans="12:71">
      <c r="L269" s="874"/>
      <c r="M269" s="874"/>
      <c r="N269" s="874"/>
      <c r="O269" s="874"/>
      <c r="P269" s="874"/>
      <c r="Q269" s="874"/>
      <c r="R269" s="874"/>
      <c r="S269" s="874"/>
      <c r="T269" s="874"/>
      <c r="U269" s="874"/>
      <c r="V269" s="874"/>
      <c r="W269" s="874"/>
      <c r="X269" s="874"/>
      <c r="Y269" s="874"/>
      <c r="Z269" s="874"/>
      <c r="AA269" s="874"/>
      <c r="AB269" s="874"/>
      <c r="AC269" s="874"/>
      <c r="AD269" s="874"/>
      <c r="AE269" s="874"/>
      <c r="AF269" s="874"/>
      <c r="AG269" s="874"/>
      <c r="AH269" s="874"/>
      <c r="AI269" s="874"/>
      <c r="AJ269" s="874"/>
      <c r="AK269" s="874"/>
      <c r="AL269" s="874"/>
      <c r="AM269" s="874"/>
      <c r="AN269" s="874"/>
      <c r="AO269" s="874"/>
      <c r="AP269" s="874"/>
      <c r="AQ269" s="874"/>
      <c r="AR269" s="874"/>
      <c r="AS269" s="874"/>
      <c r="AT269" s="874"/>
      <c r="AU269" s="874"/>
      <c r="AV269" s="874"/>
      <c r="AW269" s="874"/>
      <c r="AX269" s="874"/>
      <c r="AY269" s="874"/>
      <c r="AZ269" s="874"/>
      <c r="BA269" s="874"/>
      <c r="BB269" s="874"/>
      <c r="BC269" s="874"/>
      <c r="BD269" s="874"/>
      <c r="BE269" s="874"/>
      <c r="BF269" s="874"/>
      <c r="BG269" s="874"/>
      <c r="BH269" s="874"/>
      <c r="BI269" s="874"/>
      <c r="BJ269" s="874"/>
      <c r="BK269" s="874"/>
      <c r="BL269" s="874"/>
      <c r="BM269" s="874"/>
      <c r="BN269" s="874"/>
      <c r="BO269" s="874"/>
      <c r="BP269" s="874"/>
      <c r="BQ269" s="874"/>
      <c r="BR269" s="874"/>
      <c r="BS269" s="874"/>
    </row>
    <row r="270" spans="12:71">
      <c r="L270" s="874"/>
      <c r="M270" s="874"/>
      <c r="N270" s="874"/>
      <c r="O270" s="874"/>
      <c r="P270" s="874"/>
      <c r="Q270" s="874"/>
      <c r="R270" s="874"/>
      <c r="S270" s="874"/>
      <c r="T270" s="874"/>
      <c r="U270" s="874"/>
      <c r="V270" s="874"/>
      <c r="W270" s="874"/>
      <c r="X270" s="874"/>
      <c r="Y270" s="874"/>
      <c r="Z270" s="874"/>
      <c r="AA270" s="874"/>
      <c r="AB270" s="874"/>
      <c r="AC270" s="874"/>
      <c r="AD270" s="874"/>
      <c r="AE270" s="874"/>
      <c r="AF270" s="874"/>
      <c r="AG270" s="874"/>
      <c r="AH270" s="874"/>
      <c r="AI270" s="874"/>
      <c r="AJ270" s="874"/>
      <c r="AK270" s="874"/>
      <c r="AL270" s="874"/>
      <c r="AM270" s="874"/>
      <c r="AN270" s="874"/>
      <c r="AO270" s="874"/>
      <c r="AP270" s="874"/>
      <c r="AQ270" s="874"/>
      <c r="AR270" s="874"/>
      <c r="AS270" s="874"/>
      <c r="AT270" s="874"/>
      <c r="AU270" s="874"/>
      <c r="AV270" s="874"/>
      <c r="AW270" s="874"/>
      <c r="AX270" s="874"/>
      <c r="AY270" s="874"/>
      <c r="AZ270" s="874"/>
      <c r="BA270" s="874"/>
      <c r="BB270" s="874"/>
      <c r="BC270" s="874"/>
      <c r="BD270" s="874"/>
      <c r="BE270" s="874"/>
      <c r="BF270" s="874"/>
      <c r="BG270" s="874"/>
      <c r="BH270" s="874"/>
      <c r="BI270" s="874"/>
      <c r="BJ270" s="874"/>
      <c r="BK270" s="874"/>
      <c r="BL270" s="874"/>
      <c r="BM270" s="874"/>
      <c r="BN270" s="874"/>
      <c r="BO270" s="874"/>
      <c r="BP270" s="874"/>
      <c r="BQ270" s="874"/>
      <c r="BR270" s="874"/>
      <c r="BS270" s="874"/>
    </row>
    <row r="271" spans="12:71">
      <c r="L271" s="874"/>
      <c r="M271" s="874"/>
      <c r="N271" s="874"/>
      <c r="O271" s="874"/>
      <c r="P271" s="874"/>
      <c r="Q271" s="874"/>
      <c r="R271" s="874"/>
      <c r="S271" s="874"/>
      <c r="T271" s="874"/>
      <c r="U271" s="874"/>
      <c r="V271" s="874"/>
      <c r="W271" s="874"/>
      <c r="X271" s="874"/>
      <c r="Y271" s="874"/>
      <c r="Z271" s="874"/>
      <c r="AA271" s="874"/>
      <c r="AB271" s="874"/>
      <c r="AC271" s="874"/>
      <c r="AD271" s="874"/>
      <c r="AE271" s="874"/>
      <c r="AF271" s="874"/>
      <c r="AG271" s="874"/>
      <c r="AH271" s="874"/>
      <c r="AI271" s="874"/>
      <c r="AJ271" s="874"/>
      <c r="AK271" s="874"/>
      <c r="AL271" s="874"/>
      <c r="AM271" s="874"/>
      <c r="AN271" s="874"/>
      <c r="AO271" s="874"/>
      <c r="AP271" s="874"/>
      <c r="AQ271" s="874"/>
      <c r="AR271" s="874"/>
      <c r="AS271" s="874"/>
      <c r="AT271" s="874"/>
      <c r="AU271" s="874"/>
      <c r="AV271" s="874"/>
      <c r="AW271" s="874"/>
      <c r="AX271" s="874"/>
      <c r="AY271" s="874"/>
      <c r="AZ271" s="874"/>
      <c r="BA271" s="874"/>
      <c r="BB271" s="874"/>
      <c r="BC271" s="874"/>
      <c r="BD271" s="874"/>
      <c r="BE271" s="874"/>
      <c r="BF271" s="874"/>
      <c r="BG271" s="874"/>
      <c r="BH271" s="874"/>
      <c r="BI271" s="874"/>
      <c r="BJ271" s="874"/>
      <c r="BK271" s="874"/>
      <c r="BL271" s="874"/>
      <c r="BM271" s="874"/>
      <c r="BN271" s="874"/>
      <c r="BO271" s="874"/>
      <c r="BP271" s="874"/>
      <c r="BQ271" s="874"/>
      <c r="BR271" s="874"/>
      <c r="BS271" s="874"/>
    </row>
    <row r="272" spans="12:71">
      <c r="L272" s="874"/>
      <c r="M272" s="874"/>
      <c r="N272" s="874"/>
      <c r="O272" s="874"/>
      <c r="P272" s="874"/>
      <c r="Q272" s="874"/>
      <c r="R272" s="874"/>
      <c r="S272" s="874"/>
      <c r="T272" s="874"/>
      <c r="U272" s="874"/>
      <c r="V272" s="874"/>
      <c r="W272" s="874"/>
      <c r="X272" s="874"/>
      <c r="Y272" s="874"/>
      <c r="Z272" s="874"/>
      <c r="AA272" s="874"/>
      <c r="AB272" s="874"/>
      <c r="AC272" s="874"/>
      <c r="AD272" s="874"/>
      <c r="AE272" s="874"/>
      <c r="AF272" s="874"/>
      <c r="AG272" s="874"/>
      <c r="AH272" s="874"/>
      <c r="AI272" s="874"/>
      <c r="AJ272" s="874"/>
      <c r="AK272" s="874"/>
      <c r="AL272" s="874"/>
      <c r="AM272" s="874"/>
      <c r="AN272" s="874"/>
      <c r="AO272" s="874"/>
      <c r="AP272" s="874"/>
      <c r="AQ272" s="874"/>
      <c r="AR272" s="874"/>
      <c r="AS272" s="874"/>
      <c r="AT272" s="874"/>
      <c r="AU272" s="874"/>
      <c r="AV272" s="874"/>
      <c r="AW272" s="874"/>
      <c r="AX272" s="874"/>
      <c r="AY272" s="874"/>
      <c r="AZ272" s="874"/>
      <c r="BA272" s="874"/>
      <c r="BB272" s="874"/>
      <c r="BC272" s="874"/>
      <c r="BD272" s="874"/>
      <c r="BE272" s="874"/>
      <c r="BF272" s="874"/>
      <c r="BG272" s="874"/>
      <c r="BH272" s="874"/>
      <c r="BI272" s="874"/>
      <c r="BJ272" s="874"/>
      <c r="BK272" s="874"/>
      <c r="BL272" s="874"/>
      <c r="BM272" s="874"/>
      <c r="BN272" s="874"/>
      <c r="BO272" s="874"/>
      <c r="BP272" s="874"/>
      <c r="BQ272" s="874"/>
      <c r="BR272" s="874"/>
      <c r="BS272" s="874"/>
    </row>
    <row r="273" spans="12:71">
      <c r="L273" s="874"/>
      <c r="M273" s="874"/>
      <c r="N273" s="874"/>
      <c r="O273" s="874"/>
      <c r="P273" s="874"/>
      <c r="Q273" s="874"/>
      <c r="R273" s="874"/>
      <c r="S273" s="874"/>
      <c r="T273" s="874"/>
      <c r="U273" s="874"/>
      <c r="V273" s="874"/>
      <c r="W273" s="874"/>
      <c r="X273" s="874"/>
      <c r="Y273" s="874"/>
      <c r="Z273" s="874"/>
      <c r="AA273" s="874"/>
      <c r="AB273" s="874"/>
      <c r="AC273" s="874"/>
      <c r="AD273" s="874"/>
      <c r="AE273" s="874"/>
      <c r="AF273" s="874"/>
      <c r="AG273" s="874"/>
      <c r="AH273" s="874"/>
      <c r="AI273" s="874"/>
      <c r="AJ273" s="874"/>
      <c r="AK273" s="874"/>
      <c r="AL273" s="874"/>
      <c r="AM273" s="874"/>
      <c r="AN273" s="874"/>
      <c r="AO273" s="874"/>
      <c r="AP273" s="874"/>
      <c r="AQ273" s="874"/>
      <c r="AR273" s="874"/>
      <c r="AS273" s="874"/>
      <c r="AT273" s="874"/>
      <c r="AU273" s="874"/>
      <c r="AV273" s="874"/>
      <c r="AW273" s="874"/>
      <c r="AX273" s="874"/>
      <c r="AY273" s="874"/>
      <c r="AZ273" s="874"/>
      <c r="BA273" s="874"/>
      <c r="BB273" s="874"/>
      <c r="BC273" s="874"/>
      <c r="BD273" s="874"/>
      <c r="BE273" s="874"/>
      <c r="BF273" s="874"/>
      <c r="BG273" s="874"/>
      <c r="BH273" s="874"/>
      <c r="BI273" s="874"/>
      <c r="BJ273" s="874"/>
      <c r="BK273" s="874"/>
      <c r="BL273" s="874"/>
      <c r="BM273" s="874"/>
      <c r="BN273" s="874"/>
      <c r="BO273" s="874"/>
      <c r="BP273" s="874"/>
      <c r="BQ273" s="874"/>
      <c r="BR273" s="874"/>
      <c r="BS273" s="874"/>
    </row>
    <row r="274" spans="12:71">
      <c r="L274" s="874"/>
      <c r="M274" s="874"/>
      <c r="N274" s="874"/>
      <c r="O274" s="874"/>
      <c r="P274" s="874"/>
      <c r="Q274" s="874"/>
      <c r="R274" s="874"/>
      <c r="S274" s="874"/>
      <c r="T274" s="874"/>
      <c r="U274" s="874"/>
      <c r="V274" s="874"/>
      <c r="W274" s="874"/>
      <c r="X274" s="874"/>
      <c r="Y274" s="874"/>
      <c r="Z274" s="874"/>
      <c r="AA274" s="874"/>
      <c r="AB274" s="874"/>
      <c r="AC274" s="874"/>
      <c r="AD274" s="874"/>
      <c r="AE274" s="874"/>
      <c r="AF274" s="874"/>
      <c r="AG274" s="874"/>
      <c r="AH274" s="874"/>
      <c r="AI274" s="874"/>
      <c r="AJ274" s="874"/>
      <c r="AK274" s="874"/>
      <c r="AL274" s="874"/>
      <c r="AM274" s="874"/>
      <c r="AN274" s="874"/>
      <c r="AO274" s="874"/>
      <c r="AP274" s="874"/>
      <c r="AQ274" s="874"/>
      <c r="AR274" s="874"/>
      <c r="AS274" s="874"/>
      <c r="AT274" s="874"/>
      <c r="AU274" s="874"/>
      <c r="AV274" s="874"/>
      <c r="AW274" s="874"/>
      <c r="AX274" s="874"/>
      <c r="AY274" s="874"/>
      <c r="AZ274" s="874"/>
      <c r="BA274" s="874"/>
      <c r="BB274" s="874"/>
      <c r="BC274" s="874"/>
      <c r="BD274" s="874"/>
      <c r="BE274" s="874"/>
      <c r="BF274" s="874"/>
      <c r="BG274" s="874"/>
      <c r="BH274" s="874"/>
      <c r="BI274" s="874"/>
      <c r="BJ274" s="874"/>
      <c r="BK274" s="874"/>
      <c r="BL274" s="874"/>
      <c r="BM274" s="874"/>
      <c r="BN274" s="874"/>
      <c r="BO274" s="874"/>
      <c r="BP274" s="874"/>
      <c r="BQ274" s="874"/>
      <c r="BR274" s="874"/>
      <c r="BS274" s="874"/>
    </row>
    <row r="275" spans="12:71">
      <c r="L275" s="874"/>
      <c r="M275" s="874"/>
      <c r="N275" s="874"/>
      <c r="O275" s="874"/>
      <c r="P275" s="874"/>
      <c r="Q275" s="874"/>
      <c r="R275" s="874"/>
      <c r="S275" s="874"/>
      <c r="T275" s="874"/>
      <c r="U275" s="874"/>
      <c r="V275" s="874"/>
      <c r="W275" s="874"/>
      <c r="X275" s="874"/>
      <c r="Y275" s="874"/>
      <c r="Z275" s="874"/>
      <c r="AA275" s="874"/>
      <c r="AB275" s="874"/>
      <c r="AC275" s="874"/>
      <c r="AD275" s="874"/>
      <c r="AE275" s="874"/>
      <c r="AF275" s="874"/>
      <c r="AG275" s="874"/>
      <c r="AH275" s="874"/>
      <c r="AI275" s="874"/>
      <c r="AJ275" s="874"/>
      <c r="AK275" s="874"/>
      <c r="AL275" s="874"/>
      <c r="AM275" s="874"/>
      <c r="AN275" s="874"/>
      <c r="AO275" s="874"/>
      <c r="AP275" s="874"/>
      <c r="AQ275" s="874"/>
      <c r="AR275" s="874"/>
      <c r="AS275" s="874"/>
      <c r="AT275" s="874"/>
      <c r="AU275" s="874"/>
      <c r="AV275" s="874"/>
      <c r="AW275" s="874"/>
      <c r="AX275" s="874"/>
      <c r="AY275" s="874"/>
      <c r="AZ275" s="874"/>
      <c r="BA275" s="874"/>
      <c r="BB275" s="874"/>
      <c r="BC275" s="874"/>
      <c r="BD275" s="874"/>
      <c r="BE275" s="874"/>
      <c r="BF275" s="874"/>
      <c r="BG275" s="874"/>
      <c r="BH275" s="874"/>
      <c r="BI275" s="874"/>
      <c r="BJ275" s="874"/>
      <c r="BK275" s="874"/>
      <c r="BL275" s="874"/>
      <c r="BM275" s="874"/>
      <c r="BN275" s="874"/>
      <c r="BO275" s="874"/>
      <c r="BP275" s="874"/>
      <c r="BQ275" s="874"/>
      <c r="BR275" s="874"/>
      <c r="BS275" s="874"/>
    </row>
    <row r="276" spans="12:71">
      <c r="L276" s="874"/>
      <c r="M276" s="874"/>
      <c r="N276" s="874"/>
      <c r="O276" s="874"/>
      <c r="P276" s="874"/>
      <c r="Q276" s="874"/>
      <c r="R276" s="874"/>
      <c r="S276" s="874"/>
      <c r="T276" s="874"/>
      <c r="U276" s="874"/>
      <c r="V276" s="874"/>
      <c r="W276" s="874"/>
      <c r="X276" s="874"/>
      <c r="Y276" s="874"/>
      <c r="Z276" s="874"/>
      <c r="AA276" s="874"/>
      <c r="AB276" s="874"/>
      <c r="AC276" s="874"/>
      <c r="AD276" s="874"/>
      <c r="AE276" s="874"/>
      <c r="AF276" s="874"/>
      <c r="AG276" s="874"/>
      <c r="AH276" s="874"/>
      <c r="AI276" s="874"/>
      <c r="AJ276" s="874"/>
      <c r="AK276" s="874"/>
      <c r="AL276" s="874"/>
      <c r="AM276" s="874"/>
      <c r="AN276" s="874"/>
      <c r="AO276" s="874"/>
      <c r="AP276" s="874"/>
      <c r="AQ276" s="874"/>
      <c r="AR276" s="874"/>
      <c r="AS276" s="874"/>
      <c r="AT276" s="874"/>
      <c r="AU276" s="874"/>
      <c r="AV276" s="874"/>
      <c r="AW276" s="874"/>
      <c r="AX276" s="874"/>
      <c r="AY276" s="874"/>
      <c r="AZ276" s="874"/>
      <c r="BA276" s="874"/>
      <c r="BB276" s="874"/>
      <c r="BC276" s="874"/>
      <c r="BD276" s="874"/>
      <c r="BE276" s="874"/>
      <c r="BF276" s="874"/>
      <c r="BG276" s="874"/>
      <c r="BH276" s="874"/>
      <c r="BI276" s="874"/>
      <c r="BJ276" s="874"/>
      <c r="BK276" s="874"/>
      <c r="BL276" s="874"/>
      <c r="BM276" s="874"/>
      <c r="BN276" s="874"/>
      <c r="BO276" s="874"/>
      <c r="BP276" s="874"/>
      <c r="BQ276" s="874"/>
      <c r="BR276" s="874"/>
      <c r="BS276" s="874"/>
    </row>
    <row r="277" spans="12:71">
      <c r="L277" s="874"/>
      <c r="M277" s="874"/>
      <c r="N277" s="874"/>
      <c r="O277" s="874"/>
      <c r="P277" s="874"/>
      <c r="Q277" s="874"/>
      <c r="R277" s="874"/>
      <c r="S277" s="874"/>
      <c r="T277" s="874"/>
      <c r="U277" s="874"/>
      <c r="V277" s="874"/>
      <c r="W277" s="874"/>
      <c r="X277" s="874"/>
      <c r="Y277" s="874"/>
      <c r="Z277" s="874"/>
      <c r="AA277" s="874"/>
      <c r="AB277" s="874"/>
      <c r="AC277" s="874"/>
      <c r="AD277" s="874"/>
      <c r="AE277" s="874"/>
      <c r="AF277" s="874"/>
      <c r="AG277" s="874"/>
      <c r="AH277" s="874"/>
      <c r="AI277" s="874"/>
      <c r="AJ277" s="874"/>
      <c r="AK277" s="874"/>
      <c r="AL277" s="874"/>
      <c r="AM277" s="874"/>
      <c r="AN277" s="874"/>
      <c r="AO277" s="874"/>
      <c r="AP277" s="874"/>
      <c r="AQ277" s="874"/>
      <c r="AR277" s="874"/>
      <c r="AS277" s="874"/>
      <c r="AT277" s="874"/>
      <c r="AU277" s="874"/>
      <c r="AV277" s="874"/>
      <c r="AW277" s="874"/>
      <c r="AX277" s="874"/>
      <c r="AY277" s="874"/>
      <c r="AZ277" s="874"/>
      <c r="BA277" s="874"/>
      <c r="BB277" s="874"/>
      <c r="BC277" s="874"/>
      <c r="BD277" s="874"/>
      <c r="BE277" s="874"/>
      <c r="BF277" s="874"/>
      <c r="BG277" s="874"/>
      <c r="BH277" s="874"/>
      <c r="BI277" s="874"/>
      <c r="BJ277" s="874"/>
      <c r="BK277" s="874"/>
      <c r="BL277" s="874"/>
      <c r="BM277" s="874"/>
      <c r="BN277" s="874"/>
      <c r="BO277" s="874"/>
      <c r="BP277" s="874"/>
      <c r="BQ277" s="874"/>
      <c r="BR277" s="874"/>
      <c r="BS277" s="874"/>
    </row>
    <row r="278" spans="12:71">
      <c r="L278" s="874"/>
      <c r="M278" s="874"/>
      <c r="N278" s="874"/>
      <c r="O278" s="874"/>
      <c r="P278" s="874"/>
      <c r="Q278" s="874"/>
      <c r="R278" s="874"/>
      <c r="S278" s="874"/>
      <c r="T278" s="874"/>
      <c r="U278" s="874"/>
      <c r="V278" s="874"/>
      <c r="W278" s="874"/>
      <c r="X278" s="874"/>
      <c r="Y278" s="874"/>
      <c r="Z278" s="874"/>
      <c r="AA278" s="874"/>
      <c r="AB278" s="874"/>
      <c r="AC278" s="874"/>
      <c r="AD278" s="874"/>
      <c r="AE278" s="874"/>
      <c r="AF278" s="874"/>
      <c r="AG278" s="874"/>
      <c r="AH278" s="874"/>
      <c r="AI278" s="874"/>
      <c r="AJ278" s="874"/>
      <c r="AK278" s="874"/>
      <c r="AL278" s="874"/>
      <c r="AM278" s="874"/>
      <c r="AN278" s="874"/>
      <c r="AO278" s="874"/>
      <c r="AP278" s="874"/>
      <c r="AQ278" s="874"/>
      <c r="AR278" s="874"/>
      <c r="AS278" s="874"/>
      <c r="AT278" s="874"/>
      <c r="AU278" s="874"/>
      <c r="AV278" s="874"/>
      <c r="AW278" s="874"/>
      <c r="AX278" s="874"/>
      <c r="AY278" s="874"/>
      <c r="AZ278" s="874"/>
      <c r="BA278" s="874"/>
      <c r="BB278" s="874"/>
      <c r="BC278" s="874"/>
      <c r="BD278" s="874"/>
      <c r="BE278" s="874"/>
      <c r="BF278" s="874"/>
      <c r="BG278" s="874"/>
      <c r="BH278" s="874"/>
      <c r="BI278" s="874"/>
      <c r="BJ278" s="874"/>
      <c r="BK278" s="874"/>
      <c r="BL278" s="874"/>
      <c r="BM278" s="874"/>
      <c r="BN278" s="874"/>
      <c r="BO278" s="874"/>
      <c r="BP278" s="874"/>
      <c r="BQ278" s="874"/>
      <c r="BR278" s="874"/>
      <c r="BS278" s="874"/>
    </row>
    <row r="279" spans="12:71">
      <c r="L279" s="874"/>
      <c r="M279" s="874"/>
      <c r="N279" s="874"/>
      <c r="O279" s="874"/>
      <c r="P279" s="874"/>
      <c r="Q279" s="874"/>
      <c r="R279" s="874"/>
      <c r="S279" s="874"/>
      <c r="T279" s="874"/>
      <c r="U279" s="874"/>
      <c r="V279" s="874"/>
      <c r="W279" s="874"/>
      <c r="X279" s="874"/>
      <c r="Y279" s="874"/>
      <c r="Z279" s="874"/>
      <c r="AA279" s="874"/>
      <c r="AB279" s="874"/>
      <c r="AC279" s="874"/>
      <c r="AD279" s="874"/>
      <c r="AE279" s="874"/>
      <c r="AF279" s="874"/>
      <c r="AG279" s="874"/>
      <c r="AH279" s="874"/>
      <c r="AI279" s="874"/>
      <c r="AJ279" s="874"/>
      <c r="AK279" s="874"/>
      <c r="AL279" s="874"/>
      <c r="AM279" s="874"/>
      <c r="AN279" s="874"/>
      <c r="AO279" s="874"/>
      <c r="AP279" s="874"/>
      <c r="AQ279" s="874"/>
      <c r="AR279" s="874"/>
      <c r="AS279" s="874"/>
      <c r="AT279" s="874"/>
      <c r="AU279" s="874"/>
      <c r="AV279" s="874"/>
      <c r="AW279" s="874"/>
      <c r="AX279" s="874"/>
      <c r="AY279" s="874"/>
      <c r="AZ279" s="874"/>
      <c r="BA279" s="874"/>
      <c r="BB279" s="874"/>
      <c r="BC279" s="874"/>
      <c r="BD279" s="874"/>
      <c r="BE279" s="874"/>
      <c r="BF279" s="874"/>
      <c r="BG279" s="874"/>
      <c r="BH279" s="874"/>
      <c r="BI279" s="874"/>
      <c r="BJ279" s="874"/>
      <c r="BK279" s="874"/>
      <c r="BL279" s="874"/>
      <c r="BM279" s="874"/>
      <c r="BN279" s="874"/>
      <c r="BO279" s="874"/>
      <c r="BP279" s="874"/>
      <c r="BQ279" s="874"/>
      <c r="BR279" s="874"/>
      <c r="BS279" s="874"/>
    </row>
    <row r="280" spans="12:71">
      <c r="L280" s="874"/>
      <c r="M280" s="874"/>
      <c r="N280" s="874"/>
      <c r="O280" s="874"/>
      <c r="P280" s="874"/>
      <c r="Q280" s="874"/>
      <c r="R280" s="874"/>
      <c r="S280" s="874"/>
      <c r="T280" s="874"/>
      <c r="U280" s="874"/>
      <c r="V280" s="874"/>
      <c r="W280" s="874"/>
      <c r="X280" s="874"/>
      <c r="Y280" s="874"/>
      <c r="Z280" s="874"/>
      <c r="AA280" s="874"/>
      <c r="AB280" s="874"/>
      <c r="AC280" s="874"/>
      <c r="AD280" s="874"/>
      <c r="AE280" s="874"/>
      <c r="AF280" s="874"/>
      <c r="AG280" s="874"/>
      <c r="AH280" s="874"/>
      <c r="AI280" s="874"/>
      <c r="AJ280" s="874"/>
      <c r="AK280" s="874"/>
      <c r="AL280" s="874"/>
      <c r="AM280" s="874"/>
      <c r="AN280" s="874"/>
      <c r="AO280" s="874"/>
      <c r="AP280" s="874"/>
      <c r="AQ280" s="874"/>
      <c r="AR280" s="874"/>
      <c r="AS280" s="874"/>
      <c r="AT280" s="874"/>
      <c r="AU280" s="874"/>
      <c r="AV280" s="874"/>
      <c r="AW280" s="874"/>
      <c r="AX280" s="874"/>
      <c r="AY280" s="874"/>
      <c r="AZ280" s="874"/>
      <c r="BA280" s="874"/>
      <c r="BB280" s="874"/>
      <c r="BC280" s="874"/>
      <c r="BD280" s="874"/>
      <c r="BE280" s="874"/>
      <c r="BF280" s="874"/>
      <c r="BG280" s="874"/>
      <c r="BH280" s="874"/>
      <c r="BI280" s="874"/>
      <c r="BJ280" s="874"/>
      <c r="BK280" s="874"/>
      <c r="BL280" s="874"/>
      <c r="BM280" s="874"/>
      <c r="BN280" s="874"/>
      <c r="BO280" s="874"/>
      <c r="BP280" s="874"/>
      <c r="BQ280" s="874"/>
      <c r="BR280" s="874"/>
      <c r="BS280" s="874"/>
    </row>
    <row r="281" spans="12:71">
      <c r="L281" s="874"/>
      <c r="M281" s="874"/>
      <c r="N281" s="874"/>
      <c r="O281" s="874"/>
      <c r="P281" s="874"/>
      <c r="Q281" s="874"/>
      <c r="R281" s="874"/>
      <c r="S281" s="874"/>
      <c r="T281" s="874"/>
      <c r="U281" s="874"/>
      <c r="V281" s="874"/>
      <c r="W281" s="874"/>
      <c r="X281" s="874"/>
      <c r="Y281" s="874"/>
      <c r="Z281" s="874"/>
      <c r="AA281" s="874"/>
      <c r="AB281" s="874"/>
      <c r="AC281" s="874"/>
      <c r="AD281" s="874"/>
      <c r="AE281" s="874"/>
      <c r="AF281" s="874"/>
      <c r="AG281" s="874"/>
      <c r="AH281" s="874"/>
      <c r="AI281" s="874"/>
      <c r="AJ281" s="874"/>
      <c r="AK281" s="874"/>
      <c r="AL281" s="874"/>
      <c r="AM281" s="874"/>
      <c r="AN281" s="874"/>
      <c r="AO281" s="874"/>
      <c r="AP281" s="874"/>
      <c r="AQ281" s="874"/>
      <c r="AR281" s="874"/>
      <c r="AS281" s="874"/>
      <c r="AT281" s="874"/>
      <c r="AU281" s="874"/>
      <c r="AV281" s="874"/>
      <c r="AW281" s="874"/>
      <c r="AX281" s="874"/>
      <c r="AY281" s="874"/>
      <c r="AZ281" s="874"/>
      <c r="BA281" s="874"/>
      <c r="BB281" s="874"/>
      <c r="BC281" s="874"/>
      <c r="BD281" s="874"/>
      <c r="BE281" s="874"/>
      <c r="BF281" s="874"/>
      <c r="BG281" s="874"/>
      <c r="BH281" s="874"/>
      <c r="BI281" s="874"/>
      <c r="BJ281" s="874"/>
      <c r="BK281" s="874"/>
      <c r="BL281" s="874"/>
      <c r="BM281" s="874"/>
      <c r="BN281" s="874"/>
      <c r="BO281" s="874"/>
      <c r="BP281" s="874"/>
      <c r="BQ281" s="874"/>
      <c r="BR281" s="874"/>
      <c r="BS281" s="874"/>
    </row>
    <row r="282" spans="12:71">
      <c r="L282" s="874"/>
      <c r="M282" s="874"/>
      <c r="N282" s="874"/>
      <c r="O282" s="874"/>
      <c r="P282" s="874"/>
      <c r="Q282" s="874"/>
      <c r="R282" s="874"/>
      <c r="S282" s="874"/>
      <c r="T282" s="874"/>
      <c r="U282" s="874"/>
      <c r="V282" s="874"/>
      <c r="W282" s="874"/>
      <c r="X282" s="874"/>
      <c r="Y282" s="874"/>
      <c r="Z282" s="874"/>
      <c r="AA282" s="874"/>
      <c r="AB282" s="874"/>
      <c r="AC282" s="874"/>
      <c r="AD282" s="874"/>
      <c r="AE282" s="874"/>
      <c r="AF282" s="874"/>
      <c r="AG282" s="874"/>
      <c r="AH282" s="874"/>
      <c r="AI282" s="874"/>
      <c r="AJ282" s="874"/>
      <c r="AK282" s="874"/>
      <c r="AL282" s="874"/>
      <c r="AM282" s="874"/>
      <c r="AN282" s="874"/>
      <c r="AO282" s="874"/>
      <c r="AP282" s="874"/>
      <c r="AQ282" s="874"/>
      <c r="AR282" s="874"/>
      <c r="AS282" s="874"/>
      <c r="AT282" s="874"/>
      <c r="AU282" s="874"/>
      <c r="AV282" s="874"/>
      <c r="AW282" s="874"/>
      <c r="AX282" s="874"/>
      <c r="AY282" s="874"/>
      <c r="AZ282" s="874"/>
      <c r="BA282" s="874"/>
      <c r="BB282" s="874"/>
      <c r="BC282" s="874"/>
      <c r="BD282" s="874"/>
      <c r="BE282" s="874"/>
      <c r="BF282" s="874"/>
      <c r="BG282" s="874"/>
      <c r="BH282" s="874"/>
      <c r="BI282" s="874"/>
      <c r="BJ282" s="874"/>
      <c r="BK282" s="874"/>
      <c r="BL282" s="874"/>
      <c r="BM282" s="874"/>
      <c r="BN282" s="874"/>
      <c r="BO282" s="874"/>
      <c r="BP282" s="874"/>
      <c r="BQ282" s="874"/>
      <c r="BR282" s="874"/>
      <c r="BS282" s="874"/>
    </row>
    <row r="283" spans="12:71">
      <c r="L283" s="874"/>
      <c r="M283" s="874"/>
      <c r="N283" s="874"/>
      <c r="O283" s="874"/>
      <c r="P283" s="874"/>
      <c r="Q283" s="874"/>
      <c r="R283" s="874"/>
      <c r="S283" s="874"/>
      <c r="T283" s="874"/>
      <c r="U283" s="874"/>
      <c r="V283" s="874"/>
      <c r="W283" s="874"/>
      <c r="X283" s="874"/>
      <c r="Y283" s="874"/>
      <c r="Z283" s="874"/>
      <c r="AA283" s="874"/>
      <c r="AB283" s="874"/>
      <c r="AC283" s="874"/>
      <c r="AD283" s="874"/>
      <c r="AE283" s="874"/>
      <c r="AF283" s="874"/>
      <c r="AG283" s="874"/>
      <c r="AH283" s="874"/>
      <c r="AI283" s="874"/>
      <c r="AJ283" s="874"/>
      <c r="AK283" s="874"/>
      <c r="AL283" s="874"/>
      <c r="AM283" s="874"/>
      <c r="AN283" s="874"/>
      <c r="AO283" s="874"/>
      <c r="AP283" s="874"/>
      <c r="AQ283" s="874"/>
      <c r="AR283" s="874"/>
      <c r="AS283" s="874"/>
      <c r="AT283" s="874"/>
      <c r="AU283" s="874"/>
      <c r="AV283" s="874"/>
      <c r="AW283" s="874"/>
      <c r="AX283" s="874"/>
      <c r="AY283" s="874"/>
      <c r="AZ283" s="874"/>
      <c r="BA283" s="874"/>
      <c r="BB283" s="874"/>
      <c r="BC283" s="874"/>
      <c r="BD283" s="874"/>
      <c r="BE283" s="874"/>
      <c r="BF283" s="874"/>
      <c r="BG283" s="874"/>
      <c r="BH283" s="874"/>
      <c r="BI283" s="874"/>
      <c r="BJ283" s="874"/>
      <c r="BK283" s="874"/>
      <c r="BL283" s="874"/>
      <c r="BM283" s="874"/>
      <c r="BN283" s="874"/>
      <c r="BO283" s="874"/>
      <c r="BP283" s="874"/>
      <c r="BQ283" s="874"/>
      <c r="BR283" s="874"/>
      <c r="BS283" s="874"/>
    </row>
    <row r="284" spans="12:71">
      <c r="L284" s="874"/>
      <c r="M284" s="874"/>
      <c r="N284" s="874"/>
      <c r="O284" s="874"/>
      <c r="P284" s="874"/>
      <c r="Q284" s="874"/>
      <c r="R284" s="874"/>
      <c r="S284" s="874"/>
      <c r="T284" s="874"/>
      <c r="U284" s="874"/>
      <c r="V284" s="874"/>
      <c r="W284" s="874"/>
      <c r="X284" s="874"/>
      <c r="Y284" s="874"/>
      <c r="Z284" s="874"/>
      <c r="AA284" s="874"/>
      <c r="AB284" s="874"/>
      <c r="AC284" s="874"/>
      <c r="AD284" s="874"/>
      <c r="AE284" s="874"/>
      <c r="AF284" s="874"/>
      <c r="AG284" s="874"/>
      <c r="AH284" s="874"/>
      <c r="AI284" s="874"/>
      <c r="AJ284" s="874"/>
      <c r="AK284" s="874"/>
      <c r="AL284" s="874"/>
      <c r="AM284" s="874"/>
      <c r="AN284" s="874"/>
      <c r="AO284" s="874"/>
      <c r="AP284" s="874"/>
      <c r="AQ284" s="874"/>
      <c r="AR284" s="874"/>
      <c r="AS284" s="874"/>
      <c r="AT284" s="874"/>
      <c r="AU284" s="874"/>
      <c r="AV284" s="874"/>
      <c r="AW284" s="874"/>
      <c r="AX284" s="874"/>
      <c r="AY284" s="874"/>
      <c r="AZ284" s="874"/>
      <c r="BA284" s="874"/>
      <c r="BB284" s="874"/>
      <c r="BC284" s="874"/>
      <c r="BD284" s="874"/>
      <c r="BE284" s="874"/>
      <c r="BF284" s="874"/>
      <c r="BG284" s="874"/>
      <c r="BH284" s="874"/>
      <c r="BI284" s="874"/>
      <c r="BJ284" s="874"/>
      <c r="BK284" s="874"/>
      <c r="BL284" s="874"/>
      <c r="BM284" s="874"/>
      <c r="BN284" s="874"/>
      <c r="BO284" s="874"/>
      <c r="BP284" s="874"/>
      <c r="BQ284" s="874"/>
      <c r="BR284" s="874"/>
      <c r="BS284" s="874"/>
    </row>
    <row r="285" spans="12:71">
      <c r="L285" s="874"/>
      <c r="M285" s="874"/>
      <c r="N285" s="874"/>
      <c r="O285" s="874"/>
      <c r="P285" s="874"/>
      <c r="Q285" s="874"/>
      <c r="R285" s="874"/>
      <c r="S285" s="874"/>
      <c r="T285" s="874"/>
      <c r="U285" s="874"/>
      <c r="V285" s="874"/>
      <c r="W285" s="874"/>
      <c r="X285" s="874"/>
      <c r="Y285" s="874"/>
      <c r="Z285" s="874"/>
      <c r="AA285" s="874"/>
      <c r="AB285" s="874"/>
      <c r="AC285" s="874"/>
      <c r="AD285" s="874"/>
      <c r="AE285" s="874"/>
      <c r="AF285" s="874"/>
      <c r="AG285" s="874"/>
      <c r="AH285" s="874"/>
      <c r="AI285" s="874"/>
      <c r="AJ285" s="874"/>
      <c r="AK285" s="874"/>
      <c r="AL285" s="874"/>
      <c r="AM285" s="874"/>
      <c r="AN285" s="874"/>
      <c r="AO285" s="874"/>
      <c r="AP285" s="874"/>
      <c r="AQ285" s="874"/>
      <c r="AR285" s="874"/>
      <c r="AS285" s="874"/>
      <c r="AT285" s="874"/>
      <c r="AU285" s="874"/>
      <c r="AV285" s="874"/>
      <c r="AW285" s="874"/>
      <c r="AX285" s="874"/>
      <c r="AY285" s="874"/>
      <c r="AZ285" s="874"/>
      <c r="BA285" s="874"/>
      <c r="BB285" s="874"/>
      <c r="BC285" s="874"/>
      <c r="BD285" s="874"/>
      <c r="BE285" s="874"/>
      <c r="BF285" s="874"/>
      <c r="BG285" s="874"/>
      <c r="BH285" s="874"/>
      <c r="BI285" s="874"/>
      <c r="BJ285" s="874"/>
      <c r="BK285" s="874"/>
      <c r="BL285" s="874"/>
      <c r="BM285" s="874"/>
      <c r="BN285" s="874"/>
      <c r="BO285" s="874"/>
      <c r="BP285" s="874"/>
      <c r="BQ285" s="874"/>
      <c r="BR285" s="874"/>
      <c r="BS285" s="874"/>
    </row>
    <row r="286" spans="12:71">
      <c r="L286" s="874"/>
      <c r="M286" s="874"/>
      <c r="N286" s="874"/>
      <c r="O286" s="874"/>
      <c r="P286" s="874"/>
      <c r="Q286" s="874"/>
      <c r="R286" s="874"/>
      <c r="S286" s="874"/>
      <c r="T286" s="874"/>
      <c r="U286" s="874"/>
      <c r="V286" s="874"/>
      <c r="W286" s="874"/>
      <c r="X286" s="874"/>
      <c r="Y286" s="874"/>
      <c r="Z286" s="874"/>
      <c r="AA286" s="874"/>
      <c r="AB286" s="874"/>
      <c r="AC286" s="874"/>
      <c r="AD286" s="874"/>
      <c r="AE286" s="874"/>
      <c r="AF286" s="874"/>
      <c r="AG286" s="874"/>
      <c r="AH286" s="874"/>
      <c r="AI286" s="874"/>
      <c r="AJ286" s="874"/>
      <c r="AK286" s="874"/>
      <c r="AL286" s="874"/>
      <c r="AM286" s="874"/>
      <c r="AN286" s="874"/>
      <c r="AO286" s="874"/>
      <c r="AP286" s="874"/>
      <c r="AQ286" s="874"/>
      <c r="AR286" s="874"/>
      <c r="AS286" s="874"/>
      <c r="AT286" s="874"/>
      <c r="AU286" s="874"/>
      <c r="AV286" s="874"/>
      <c r="AW286" s="874"/>
      <c r="AX286" s="874"/>
      <c r="AY286" s="874"/>
      <c r="AZ286" s="874"/>
      <c r="BA286" s="874"/>
      <c r="BB286" s="874"/>
      <c r="BC286" s="874"/>
      <c r="BD286" s="874"/>
      <c r="BE286" s="874"/>
      <c r="BF286" s="874"/>
      <c r="BG286" s="874"/>
      <c r="BH286" s="874"/>
      <c r="BI286" s="874"/>
      <c r="BJ286" s="874"/>
      <c r="BK286" s="874"/>
      <c r="BL286" s="874"/>
      <c r="BM286" s="874"/>
      <c r="BN286" s="874"/>
      <c r="BO286" s="874"/>
      <c r="BP286" s="874"/>
      <c r="BQ286" s="874"/>
      <c r="BR286" s="874"/>
      <c r="BS286" s="874"/>
    </row>
    <row r="287" spans="12:71">
      <c r="L287" s="874"/>
      <c r="M287" s="874"/>
      <c r="N287" s="874"/>
      <c r="O287" s="874"/>
      <c r="P287" s="874"/>
      <c r="Q287" s="874"/>
      <c r="R287" s="874"/>
      <c r="S287" s="874"/>
      <c r="T287" s="874"/>
      <c r="U287" s="874"/>
      <c r="V287" s="874"/>
      <c r="W287" s="874"/>
      <c r="X287" s="874"/>
      <c r="Y287" s="874"/>
      <c r="Z287" s="874"/>
      <c r="AA287" s="874"/>
      <c r="AB287" s="874"/>
      <c r="AC287" s="874"/>
      <c r="AD287" s="874"/>
      <c r="AE287" s="874"/>
      <c r="AF287" s="874"/>
      <c r="AG287" s="874"/>
      <c r="AH287" s="874"/>
      <c r="AI287" s="874"/>
      <c r="AJ287" s="874"/>
      <c r="AK287" s="874"/>
      <c r="AL287" s="874"/>
      <c r="AM287" s="874"/>
      <c r="AN287" s="874"/>
      <c r="AO287" s="874"/>
      <c r="AP287" s="874"/>
      <c r="AQ287" s="874"/>
      <c r="AR287" s="874"/>
      <c r="AS287" s="874"/>
      <c r="AT287" s="874"/>
      <c r="AU287" s="874"/>
      <c r="AV287" s="874"/>
      <c r="AW287" s="874"/>
      <c r="AX287" s="874"/>
      <c r="AY287" s="874"/>
      <c r="AZ287" s="874"/>
      <c r="BA287" s="874"/>
      <c r="BB287" s="874"/>
      <c r="BC287" s="874"/>
      <c r="BD287" s="874"/>
      <c r="BE287" s="874"/>
      <c r="BF287" s="874"/>
      <c r="BG287" s="874"/>
      <c r="BH287" s="874"/>
      <c r="BI287" s="874"/>
      <c r="BJ287" s="874"/>
      <c r="BK287" s="874"/>
      <c r="BL287" s="874"/>
      <c r="BM287" s="874"/>
      <c r="BN287" s="874"/>
      <c r="BO287" s="874"/>
      <c r="BP287" s="874"/>
      <c r="BQ287" s="874"/>
      <c r="BR287" s="874"/>
      <c r="BS287" s="874"/>
    </row>
    <row r="288" spans="12:71">
      <c r="L288" s="874"/>
      <c r="M288" s="874"/>
      <c r="N288" s="874"/>
      <c r="O288" s="874"/>
      <c r="P288" s="874"/>
      <c r="Q288" s="874"/>
      <c r="R288" s="874"/>
      <c r="S288" s="874"/>
      <c r="T288" s="874"/>
      <c r="U288" s="874"/>
      <c r="V288" s="874"/>
      <c r="W288" s="874"/>
      <c r="X288" s="874"/>
      <c r="Y288" s="874"/>
      <c r="Z288" s="874"/>
      <c r="AA288" s="874"/>
      <c r="AB288" s="874"/>
      <c r="AC288" s="874"/>
      <c r="AD288" s="874"/>
      <c r="AE288" s="874"/>
      <c r="AF288" s="874"/>
      <c r="AG288" s="874"/>
      <c r="AH288" s="874"/>
      <c r="AI288" s="874"/>
      <c r="AJ288" s="874"/>
      <c r="AK288" s="874"/>
      <c r="AL288" s="874"/>
      <c r="AM288" s="874"/>
      <c r="AN288" s="874"/>
      <c r="AO288" s="874"/>
      <c r="AP288" s="874"/>
      <c r="AQ288" s="874"/>
      <c r="AR288" s="874"/>
      <c r="AS288" s="874"/>
      <c r="AT288" s="874"/>
      <c r="AU288" s="874"/>
      <c r="AV288" s="874"/>
      <c r="AW288" s="874"/>
      <c r="AX288" s="874"/>
      <c r="AY288" s="874"/>
      <c r="AZ288" s="874"/>
      <c r="BA288" s="874"/>
      <c r="BB288" s="874"/>
      <c r="BC288" s="874"/>
      <c r="BD288" s="874"/>
      <c r="BE288" s="874"/>
      <c r="BF288" s="874"/>
      <c r="BG288" s="874"/>
      <c r="BH288" s="874"/>
      <c r="BI288" s="874"/>
      <c r="BJ288" s="874"/>
      <c r="BK288" s="874"/>
      <c r="BL288" s="874"/>
      <c r="BM288" s="874"/>
      <c r="BN288" s="874"/>
      <c r="BO288" s="874"/>
      <c r="BP288" s="874"/>
      <c r="BQ288" s="874"/>
      <c r="BR288" s="874"/>
      <c r="BS288" s="874"/>
    </row>
    <row r="289" spans="12:71">
      <c r="L289" s="874"/>
      <c r="M289" s="874"/>
      <c r="N289" s="874"/>
      <c r="O289" s="874"/>
      <c r="P289" s="874"/>
      <c r="Q289" s="874"/>
      <c r="R289" s="874"/>
      <c r="S289" s="874"/>
      <c r="T289" s="874"/>
      <c r="U289" s="874"/>
      <c r="V289" s="874"/>
      <c r="W289" s="874"/>
      <c r="X289" s="874"/>
      <c r="Y289" s="874"/>
      <c r="Z289" s="874"/>
      <c r="AA289" s="874"/>
      <c r="AB289" s="874"/>
      <c r="AC289" s="874"/>
      <c r="AD289" s="874"/>
      <c r="AE289" s="874"/>
      <c r="AF289" s="874"/>
      <c r="AG289" s="874"/>
      <c r="AH289" s="874"/>
      <c r="AI289" s="874"/>
      <c r="AJ289" s="874"/>
      <c r="AK289" s="874"/>
      <c r="AL289" s="874"/>
      <c r="AM289" s="874"/>
      <c r="AN289" s="874"/>
      <c r="AO289" s="874"/>
      <c r="AP289" s="874"/>
      <c r="AQ289" s="874"/>
      <c r="AR289" s="874"/>
      <c r="AS289" s="874"/>
      <c r="AT289" s="874"/>
      <c r="AU289" s="874"/>
      <c r="AV289" s="874"/>
      <c r="AW289" s="874"/>
      <c r="AX289" s="874"/>
      <c r="AY289" s="874"/>
      <c r="AZ289" s="874"/>
      <c r="BA289" s="874"/>
      <c r="BB289" s="874"/>
      <c r="BC289" s="874"/>
      <c r="BD289" s="874"/>
      <c r="BE289" s="874"/>
      <c r="BF289" s="874"/>
      <c r="BG289" s="874"/>
      <c r="BH289" s="874"/>
      <c r="BI289" s="874"/>
      <c r="BJ289" s="874"/>
      <c r="BK289" s="874"/>
      <c r="BL289" s="874"/>
      <c r="BM289" s="874"/>
      <c r="BN289" s="874"/>
      <c r="BO289" s="874"/>
      <c r="BP289" s="874"/>
      <c r="BQ289" s="874"/>
      <c r="BR289" s="874"/>
      <c r="BS289" s="874"/>
    </row>
    <row r="290" spans="12:71">
      <c r="L290" s="874"/>
      <c r="M290" s="874"/>
      <c r="N290" s="874"/>
      <c r="O290" s="874"/>
      <c r="P290" s="874"/>
      <c r="Q290" s="874"/>
      <c r="R290" s="874"/>
      <c r="S290" s="874"/>
      <c r="T290" s="874"/>
      <c r="U290" s="874"/>
      <c r="V290" s="874"/>
      <c r="W290" s="874"/>
      <c r="X290" s="874"/>
      <c r="Y290" s="874"/>
      <c r="Z290" s="874"/>
      <c r="AA290" s="874"/>
      <c r="AB290" s="874"/>
      <c r="AC290" s="874"/>
      <c r="AD290" s="874"/>
      <c r="AE290" s="874"/>
      <c r="AF290" s="874"/>
      <c r="AG290" s="874"/>
      <c r="AH290" s="874"/>
      <c r="AI290" s="874"/>
      <c r="AJ290" s="874"/>
      <c r="AK290" s="874"/>
      <c r="AL290" s="874"/>
      <c r="AM290" s="874"/>
      <c r="AN290" s="874"/>
      <c r="AO290" s="874"/>
      <c r="AP290" s="874"/>
      <c r="AQ290" s="874"/>
      <c r="AR290" s="874"/>
      <c r="AS290" s="874"/>
      <c r="AT290" s="874"/>
      <c r="AU290" s="874"/>
      <c r="AV290" s="874"/>
      <c r="AW290" s="874"/>
      <c r="AX290" s="874"/>
      <c r="AY290" s="874"/>
      <c r="AZ290" s="874"/>
      <c r="BA290" s="874"/>
      <c r="BB290" s="874"/>
      <c r="BC290" s="874"/>
      <c r="BD290" s="874"/>
      <c r="BE290" s="874"/>
      <c r="BF290" s="874"/>
      <c r="BG290" s="874"/>
      <c r="BH290" s="874"/>
      <c r="BI290" s="874"/>
      <c r="BJ290" s="874"/>
      <c r="BK290" s="874"/>
      <c r="BL290" s="874"/>
      <c r="BM290" s="874"/>
      <c r="BN290" s="874"/>
      <c r="BO290" s="874"/>
      <c r="BP290" s="874"/>
      <c r="BQ290" s="874"/>
      <c r="BR290" s="874"/>
      <c r="BS290" s="874"/>
    </row>
    <row r="291" spans="12:71">
      <c r="L291" s="874"/>
      <c r="M291" s="874"/>
      <c r="N291" s="874"/>
      <c r="O291" s="874"/>
      <c r="P291" s="874"/>
      <c r="Q291" s="874"/>
      <c r="R291" s="874"/>
      <c r="S291" s="874"/>
      <c r="T291" s="874"/>
      <c r="U291" s="874"/>
      <c r="V291" s="874"/>
      <c r="W291" s="874"/>
      <c r="X291" s="874"/>
      <c r="Y291" s="874"/>
      <c r="Z291" s="874"/>
      <c r="AA291" s="874"/>
      <c r="AB291" s="874"/>
      <c r="AC291" s="874"/>
      <c r="AD291" s="874"/>
      <c r="AE291" s="874"/>
      <c r="AF291" s="874"/>
      <c r="AG291" s="874"/>
      <c r="AH291" s="874"/>
      <c r="AI291" s="874"/>
      <c r="AJ291" s="874"/>
      <c r="AK291" s="874"/>
      <c r="AL291" s="874"/>
      <c r="AM291" s="874"/>
      <c r="AN291" s="874"/>
      <c r="AO291" s="874"/>
      <c r="AP291" s="874"/>
      <c r="AQ291" s="874"/>
      <c r="AR291" s="874"/>
      <c r="AS291" s="874"/>
      <c r="AT291" s="874"/>
      <c r="AU291" s="874"/>
      <c r="AV291" s="874"/>
      <c r="AW291" s="874"/>
      <c r="AX291" s="874"/>
      <c r="AY291" s="874"/>
      <c r="AZ291" s="874"/>
      <c r="BA291" s="874"/>
      <c r="BB291" s="874"/>
      <c r="BC291" s="874"/>
      <c r="BD291" s="874"/>
      <c r="BE291" s="874"/>
      <c r="BF291" s="874"/>
      <c r="BG291" s="874"/>
      <c r="BH291" s="874"/>
      <c r="BI291" s="874"/>
      <c r="BJ291" s="874"/>
      <c r="BK291" s="874"/>
      <c r="BL291" s="874"/>
      <c r="BM291" s="874"/>
      <c r="BN291" s="874"/>
      <c r="BO291" s="874"/>
      <c r="BP291" s="874"/>
      <c r="BQ291" s="874"/>
      <c r="BR291" s="874"/>
      <c r="BS291" s="874"/>
    </row>
    <row r="292" spans="12:71">
      <c r="L292" s="874"/>
      <c r="M292" s="874"/>
      <c r="N292" s="874"/>
      <c r="O292" s="874"/>
      <c r="P292" s="874"/>
      <c r="Q292" s="874"/>
      <c r="R292" s="874"/>
      <c r="S292" s="874"/>
      <c r="T292" s="874"/>
      <c r="U292" s="874"/>
      <c r="V292" s="874"/>
      <c r="W292" s="874"/>
      <c r="X292" s="874"/>
      <c r="Y292" s="874"/>
      <c r="Z292" s="874"/>
      <c r="AA292" s="874"/>
      <c r="AB292" s="874"/>
      <c r="AC292" s="874"/>
      <c r="AD292" s="874"/>
      <c r="AE292" s="874"/>
      <c r="AF292" s="874"/>
      <c r="AG292" s="874"/>
      <c r="AH292" s="874"/>
      <c r="AI292" s="874"/>
      <c r="AJ292" s="874"/>
      <c r="AK292" s="874"/>
      <c r="AL292" s="874"/>
      <c r="AM292" s="874"/>
      <c r="AN292" s="874"/>
      <c r="AO292" s="874"/>
      <c r="AP292" s="874"/>
      <c r="AQ292" s="874"/>
      <c r="AR292" s="874"/>
      <c r="AS292" s="874"/>
      <c r="AT292" s="874"/>
      <c r="AU292" s="874"/>
      <c r="AV292" s="874"/>
      <c r="AW292" s="874"/>
      <c r="AX292" s="874"/>
      <c r="AY292" s="874"/>
      <c r="AZ292" s="874"/>
      <c r="BA292" s="874"/>
      <c r="BB292" s="874"/>
      <c r="BC292" s="874"/>
      <c r="BD292" s="874"/>
      <c r="BE292" s="874"/>
      <c r="BF292" s="874"/>
      <c r="BG292" s="874"/>
      <c r="BH292" s="874"/>
      <c r="BI292" s="874"/>
      <c r="BJ292" s="874"/>
      <c r="BK292" s="874"/>
      <c r="BL292" s="874"/>
      <c r="BM292" s="874"/>
      <c r="BN292" s="874"/>
      <c r="BO292" s="874"/>
      <c r="BP292" s="874"/>
      <c r="BQ292" s="874"/>
      <c r="BR292" s="874"/>
      <c r="BS292" s="874"/>
    </row>
    <row r="293" spans="12:71">
      <c r="L293" s="874"/>
      <c r="M293" s="874"/>
      <c r="N293" s="874"/>
      <c r="O293" s="874"/>
      <c r="P293" s="874"/>
      <c r="Q293" s="874"/>
      <c r="R293" s="874"/>
      <c r="S293" s="874"/>
      <c r="T293" s="874"/>
      <c r="U293" s="874"/>
      <c r="V293" s="874"/>
      <c r="W293" s="874"/>
      <c r="X293" s="874"/>
      <c r="Y293" s="874"/>
      <c r="Z293" s="874"/>
      <c r="AA293" s="874"/>
      <c r="AB293" s="874"/>
      <c r="AC293" s="874"/>
      <c r="AD293" s="874"/>
      <c r="AE293" s="874"/>
      <c r="AF293" s="874"/>
      <c r="AG293" s="874"/>
      <c r="AH293" s="874"/>
      <c r="AI293" s="874"/>
      <c r="AJ293" s="874"/>
      <c r="AK293" s="874"/>
      <c r="AL293" s="874"/>
      <c r="AM293" s="874"/>
      <c r="AN293" s="874"/>
      <c r="AO293" s="874"/>
      <c r="AP293" s="874"/>
      <c r="AQ293" s="874"/>
      <c r="AR293" s="874"/>
      <c r="AS293" s="874"/>
      <c r="AT293" s="874"/>
      <c r="AU293" s="874"/>
      <c r="AV293" s="874"/>
      <c r="AW293" s="874"/>
      <c r="AX293" s="874"/>
      <c r="AY293" s="874"/>
      <c r="AZ293" s="874"/>
      <c r="BA293" s="874"/>
      <c r="BB293" s="874"/>
      <c r="BC293" s="874"/>
      <c r="BD293" s="874"/>
      <c r="BE293" s="874"/>
      <c r="BF293" s="874"/>
      <c r="BG293" s="874"/>
      <c r="BH293" s="874"/>
      <c r="BI293" s="874"/>
      <c r="BJ293" s="874"/>
      <c r="BK293" s="874"/>
      <c r="BL293" s="874"/>
      <c r="BM293" s="874"/>
      <c r="BN293" s="874"/>
      <c r="BO293" s="874"/>
      <c r="BP293" s="874"/>
      <c r="BQ293" s="874"/>
      <c r="BR293" s="874"/>
      <c r="BS293" s="874"/>
    </row>
    <row r="294" spans="12:71">
      <c r="L294" s="874"/>
      <c r="M294" s="874"/>
      <c r="N294" s="874"/>
      <c r="O294" s="874"/>
      <c r="P294" s="874"/>
      <c r="Q294" s="874"/>
      <c r="R294" s="874"/>
      <c r="S294" s="874"/>
      <c r="T294" s="874"/>
      <c r="U294" s="874"/>
      <c r="V294" s="874"/>
      <c r="W294" s="874"/>
      <c r="X294" s="874"/>
      <c r="Y294" s="874"/>
      <c r="Z294" s="874"/>
      <c r="AA294" s="874"/>
      <c r="AB294" s="874"/>
      <c r="AC294" s="874"/>
      <c r="AD294" s="874"/>
      <c r="AE294" s="874"/>
      <c r="AF294" s="874"/>
      <c r="AG294" s="874"/>
      <c r="AH294" s="874"/>
      <c r="AI294" s="874"/>
      <c r="AJ294" s="874"/>
      <c r="AK294" s="874"/>
      <c r="AL294" s="874"/>
      <c r="AM294" s="874"/>
      <c r="AN294" s="874"/>
      <c r="AO294" s="874"/>
      <c r="AP294" s="874"/>
      <c r="AQ294" s="874"/>
      <c r="AR294" s="874"/>
      <c r="AS294" s="874"/>
      <c r="AT294" s="874"/>
      <c r="AU294" s="874"/>
      <c r="AV294" s="874"/>
      <c r="AW294" s="874"/>
      <c r="AX294" s="874"/>
      <c r="AY294" s="874"/>
      <c r="AZ294" s="874"/>
      <c r="BA294" s="874"/>
      <c r="BB294" s="874"/>
      <c r="BC294" s="874"/>
      <c r="BD294" s="874"/>
      <c r="BE294" s="874"/>
      <c r="BF294" s="874"/>
      <c r="BG294" s="874"/>
      <c r="BH294" s="874"/>
      <c r="BI294" s="874"/>
      <c r="BJ294" s="874"/>
      <c r="BK294" s="874"/>
      <c r="BL294" s="874"/>
      <c r="BM294" s="874"/>
      <c r="BN294" s="874"/>
      <c r="BO294" s="874"/>
      <c r="BP294" s="874"/>
      <c r="BQ294" s="874"/>
      <c r="BR294" s="874"/>
      <c r="BS294" s="874"/>
    </row>
    <row r="295" spans="12:71">
      <c r="L295" s="874"/>
      <c r="M295" s="874"/>
      <c r="N295" s="874"/>
      <c r="O295" s="874"/>
      <c r="P295" s="874"/>
      <c r="Q295" s="874"/>
      <c r="R295" s="874"/>
      <c r="S295" s="874"/>
      <c r="T295" s="874"/>
      <c r="U295" s="874"/>
      <c r="V295" s="874"/>
      <c r="W295" s="874"/>
      <c r="X295" s="874"/>
      <c r="Y295" s="874"/>
      <c r="Z295" s="874"/>
      <c r="AA295" s="874"/>
      <c r="AB295" s="874"/>
      <c r="AC295" s="874"/>
      <c r="AD295" s="874"/>
      <c r="AE295" s="874"/>
      <c r="AF295" s="874"/>
      <c r="AG295" s="874"/>
      <c r="AH295" s="874"/>
      <c r="AI295" s="874"/>
      <c r="AJ295" s="874"/>
      <c r="AK295" s="874"/>
      <c r="AL295" s="874"/>
      <c r="AM295" s="874"/>
      <c r="AN295" s="874"/>
      <c r="AO295" s="874"/>
      <c r="AP295" s="874"/>
      <c r="AQ295" s="874"/>
      <c r="AR295" s="874"/>
      <c r="AS295" s="874"/>
      <c r="AT295" s="874"/>
      <c r="AU295" s="874"/>
      <c r="AV295" s="874"/>
      <c r="AW295" s="874"/>
      <c r="AX295" s="874"/>
      <c r="AY295" s="874"/>
      <c r="AZ295" s="874"/>
      <c r="BA295" s="874"/>
      <c r="BB295" s="874"/>
      <c r="BC295" s="874"/>
      <c r="BD295" s="874"/>
      <c r="BE295" s="874"/>
      <c r="BF295" s="874"/>
      <c r="BG295" s="874"/>
      <c r="BH295" s="874"/>
      <c r="BI295" s="874"/>
      <c r="BJ295" s="874"/>
      <c r="BK295" s="874"/>
      <c r="BL295" s="874"/>
      <c r="BM295" s="874"/>
      <c r="BN295" s="874"/>
      <c r="BO295" s="874"/>
      <c r="BP295" s="874"/>
      <c r="BQ295" s="874"/>
      <c r="BR295" s="874"/>
      <c r="BS295" s="874"/>
    </row>
    <row r="296" spans="12:71">
      <c r="L296" s="874"/>
      <c r="M296" s="874"/>
      <c r="N296" s="874"/>
      <c r="O296" s="874"/>
      <c r="P296" s="874"/>
      <c r="Q296" s="874"/>
      <c r="R296" s="874"/>
      <c r="S296" s="874"/>
      <c r="T296" s="874"/>
      <c r="U296" s="874"/>
      <c r="V296" s="874"/>
      <c r="W296" s="874"/>
      <c r="X296" s="874"/>
      <c r="Y296" s="874"/>
      <c r="Z296" s="874"/>
      <c r="AA296" s="874"/>
      <c r="AB296" s="874"/>
      <c r="AC296" s="874"/>
      <c r="AD296" s="874"/>
      <c r="AE296" s="874"/>
      <c r="AF296" s="874"/>
      <c r="AG296" s="874"/>
      <c r="AH296" s="874"/>
      <c r="AI296" s="874"/>
      <c r="AJ296" s="874"/>
      <c r="AK296" s="874"/>
      <c r="AL296" s="874"/>
      <c r="AM296" s="874"/>
      <c r="AN296" s="874"/>
      <c r="AO296" s="874"/>
      <c r="AP296" s="874"/>
      <c r="AQ296" s="874"/>
      <c r="AR296" s="874"/>
      <c r="AS296" s="874"/>
      <c r="AT296" s="874"/>
      <c r="AU296" s="874"/>
      <c r="AV296" s="874"/>
      <c r="AW296" s="874"/>
      <c r="AX296" s="874"/>
      <c r="AY296" s="874"/>
      <c r="AZ296" s="874"/>
      <c r="BA296" s="874"/>
      <c r="BB296" s="874"/>
      <c r="BC296" s="874"/>
      <c r="BD296" s="874"/>
      <c r="BE296" s="874"/>
      <c r="BF296" s="874"/>
      <c r="BG296" s="874"/>
      <c r="BH296" s="874"/>
      <c r="BI296" s="874"/>
      <c r="BJ296" s="874"/>
      <c r="BK296" s="874"/>
      <c r="BL296" s="874"/>
      <c r="BM296" s="874"/>
      <c r="BN296" s="874"/>
      <c r="BO296" s="874"/>
      <c r="BP296" s="874"/>
      <c r="BQ296" s="874"/>
      <c r="BR296" s="874"/>
      <c r="BS296" s="874"/>
    </row>
    <row r="297" spans="12:71">
      <c r="L297" s="874"/>
      <c r="M297" s="874"/>
      <c r="N297" s="874"/>
      <c r="O297" s="874"/>
      <c r="P297" s="874"/>
      <c r="Q297" s="874"/>
      <c r="R297" s="874"/>
      <c r="S297" s="874"/>
      <c r="T297" s="874"/>
      <c r="U297" s="874"/>
      <c r="V297" s="874"/>
      <c r="W297" s="874"/>
      <c r="X297" s="874"/>
      <c r="Y297" s="874"/>
      <c r="Z297" s="874"/>
      <c r="AA297" s="874"/>
      <c r="AB297" s="874"/>
      <c r="AC297" s="874"/>
      <c r="AD297" s="874"/>
      <c r="AE297" s="874"/>
      <c r="AF297" s="874"/>
      <c r="AG297" s="874"/>
      <c r="AH297" s="874"/>
      <c r="AI297" s="874"/>
      <c r="AJ297" s="874"/>
      <c r="AK297" s="874"/>
      <c r="AL297" s="874"/>
      <c r="AM297" s="874"/>
      <c r="AN297" s="874"/>
      <c r="AO297" s="874"/>
      <c r="AP297" s="874"/>
      <c r="AQ297" s="874"/>
      <c r="AR297" s="874"/>
      <c r="AS297" s="874"/>
      <c r="AT297" s="874"/>
      <c r="AU297" s="874"/>
      <c r="AV297" s="874"/>
      <c r="AW297" s="874"/>
      <c r="AX297" s="874"/>
      <c r="AY297" s="874"/>
      <c r="AZ297" s="874"/>
      <c r="BA297" s="874"/>
      <c r="BB297" s="874"/>
      <c r="BC297" s="874"/>
      <c r="BD297" s="874"/>
      <c r="BE297" s="874"/>
      <c r="BF297" s="874"/>
      <c r="BG297" s="874"/>
      <c r="BH297" s="874"/>
      <c r="BI297" s="874"/>
      <c r="BJ297" s="874"/>
      <c r="BK297" s="874"/>
      <c r="BL297" s="874"/>
      <c r="BM297" s="874"/>
      <c r="BN297" s="874"/>
      <c r="BO297" s="874"/>
      <c r="BP297" s="874"/>
      <c r="BQ297" s="874"/>
      <c r="BR297" s="874"/>
      <c r="BS297" s="874"/>
    </row>
    <row r="298" spans="12:71">
      <c r="L298" s="874"/>
      <c r="M298" s="874"/>
      <c r="N298" s="874"/>
      <c r="O298" s="874"/>
      <c r="P298" s="874"/>
      <c r="Q298" s="874"/>
      <c r="R298" s="874"/>
      <c r="S298" s="874"/>
      <c r="T298" s="874"/>
      <c r="U298" s="874"/>
      <c r="V298" s="874"/>
      <c r="W298" s="874"/>
      <c r="X298" s="874"/>
      <c r="Y298" s="874"/>
      <c r="Z298" s="874"/>
      <c r="AA298" s="874"/>
      <c r="AB298" s="874"/>
      <c r="AC298" s="874"/>
      <c r="AD298" s="874"/>
      <c r="AE298" s="874"/>
      <c r="AF298" s="874"/>
      <c r="AG298" s="874"/>
      <c r="AH298" s="874"/>
      <c r="AI298" s="874"/>
      <c r="AJ298" s="874"/>
      <c r="AK298" s="874"/>
      <c r="AL298" s="874"/>
      <c r="AM298" s="874"/>
      <c r="AN298" s="874"/>
      <c r="AO298" s="874"/>
      <c r="AP298" s="874"/>
      <c r="AQ298" s="874"/>
      <c r="AR298" s="874"/>
      <c r="AS298" s="874"/>
      <c r="AT298" s="874"/>
      <c r="AU298" s="874"/>
      <c r="AV298" s="874"/>
      <c r="AW298" s="874"/>
      <c r="AX298" s="874"/>
      <c r="AY298" s="874"/>
      <c r="AZ298" s="874"/>
      <c r="BA298" s="874"/>
      <c r="BB298" s="874"/>
      <c r="BC298" s="874"/>
      <c r="BD298" s="874"/>
      <c r="BE298" s="874"/>
      <c r="BF298" s="874"/>
      <c r="BG298" s="874"/>
      <c r="BH298" s="874"/>
      <c r="BI298" s="874"/>
      <c r="BJ298" s="874"/>
      <c r="BK298" s="874"/>
      <c r="BL298" s="874"/>
      <c r="BM298" s="874"/>
      <c r="BN298" s="874"/>
      <c r="BO298" s="874"/>
      <c r="BP298" s="874"/>
      <c r="BQ298" s="874"/>
      <c r="BR298" s="874"/>
      <c r="BS298" s="874"/>
    </row>
    <row r="299" spans="12:71">
      <c r="L299" s="874"/>
      <c r="M299" s="874"/>
      <c r="N299" s="874"/>
      <c r="O299" s="874"/>
      <c r="P299" s="874"/>
      <c r="Q299" s="874"/>
      <c r="R299" s="874"/>
      <c r="S299" s="874"/>
      <c r="T299" s="874"/>
      <c r="U299" s="874"/>
      <c r="V299" s="874"/>
      <c r="W299" s="874"/>
      <c r="X299" s="874"/>
      <c r="Y299" s="874"/>
      <c r="Z299" s="874"/>
      <c r="AA299" s="874"/>
      <c r="AB299" s="874"/>
      <c r="AC299" s="874"/>
      <c r="AD299" s="874"/>
      <c r="AE299" s="874"/>
      <c r="AF299" s="874"/>
      <c r="AG299" s="874"/>
      <c r="AH299" s="874"/>
      <c r="AI299" s="874"/>
      <c r="AJ299" s="874"/>
      <c r="AK299" s="874"/>
      <c r="AL299" s="874"/>
      <c r="AM299" s="874"/>
      <c r="AN299" s="874"/>
      <c r="AO299" s="874"/>
      <c r="AP299" s="874"/>
      <c r="AQ299" s="874"/>
      <c r="AR299" s="874"/>
      <c r="AS299" s="874"/>
      <c r="AT299" s="874"/>
      <c r="AU299" s="874"/>
      <c r="AV299" s="874"/>
      <c r="AW299" s="874"/>
      <c r="AX299" s="874"/>
      <c r="AY299" s="874"/>
      <c r="AZ299" s="874"/>
      <c r="BA299" s="874"/>
      <c r="BB299" s="874"/>
      <c r="BC299" s="874"/>
      <c r="BD299" s="874"/>
      <c r="BE299" s="874"/>
      <c r="BF299" s="874"/>
      <c r="BG299" s="874"/>
      <c r="BH299" s="874"/>
      <c r="BI299" s="874"/>
      <c r="BJ299" s="874"/>
      <c r="BK299" s="874"/>
      <c r="BL299" s="874"/>
      <c r="BM299" s="874"/>
      <c r="BN299" s="874"/>
      <c r="BO299" s="874"/>
      <c r="BP299" s="874"/>
      <c r="BQ299" s="874"/>
      <c r="BR299" s="874"/>
      <c r="BS299" s="874"/>
    </row>
    <row r="300" spans="12:71">
      <c r="L300" s="874"/>
      <c r="M300" s="874"/>
      <c r="N300" s="874"/>
      <c r="O300" s="874"/>
      <c r="P300" s="874"/>
      <c r="Q300" s="874"/>
      <c r="R300" s="874"/>
      <c r="S300" s="874"/>
      <c r="T300" s="874"/>
      <c r="U300" s="874"/>
      <c r="V300" s="874"/>
      <c r="W300" s="874"/>
      <c r="X300" s="874"/>
      <c r="Y300" s="874"/>
      <c r="Z300" s="874"/>
      <c r="AA300" s="874"/>
      <c r="AB300" s="874"/>
      <c r="AC300" s="874"/>
      <c r="AD300" s="874"/>
      <c r="AE300" s="874"/>
      <c r="AF300" s="874"/>
      <c r="AG300" s="874"/>
      <c r="AH300" s="874"/>
      <c r="AI300" s="874"/>
      <c r="AJ300" s="874"/>
      <c r="AK300" s="874"/>
      <c r="AL300" s="874"/>
      <c r="AM300" s="874"/>
      <c r="AN300" s="874"/>
      <c r="AO300" s="874"/>
      <c r="AP300" s="874"/>
      <c r="AQ300" s="874"/>
      <c r="AR300" s="874"/>
      <c r="AS300" s="874"/>
      <c r="AT300" s="874"/>
      <c r="AU300" s="874"/>
      <c r="AV300" s="874"/>
      <c r="AW300" s="874"/>
      <c r="AX300" s="874"/>
      <c r="AY300" s="874"/>
      <c r="AZ300" s="874"/>
      <c r="BA300" s="874"/>
      <c r="BB300" s="874"/>
      <c r="BC300" s="874"/>
      <c r="BD300" s="874"/>
      <c r="BE300" s="874"/>
      <c r="BF300" s="874"/>
      <c r="BG300" s="874"/>
      <c r="BH300" s="874"/>
      <c r="BI300" s="874"/>
      <c r="BJ300" s="874"/>
      <c r="BK300" s="874"/>
      <c r="BL300" s="874"/>
      <c r="BM300" s="874"/>
      <c r="BN300" s="874"/>
      <c r="BO300" s="874"/>
      <c r="BP300" s="874"/>
      <c r="BQ300" s="874"/>
      <c r="BR300" s="874"/>
      <c r="BS300" s="874"/>
    </row>
    <row r="301" spans="12:71">
      <c r="L301" s="874"/>
      <c r="M301" s="874"/>
      <c r="N301" s="874"/>
      <c r="O301" s="874"/>
      <c r="P301" s="874"/>
      <c r="Q301" s="874"/>
      <c r="R301" s="874"/>
      <c r="S301" s="874"/>
      <c r="T301" s="874"/>
      <c r="U301" s="874"/>
      <c r="V301" s="874"/>
      <c r="W301" s="874"/>
      <c r="X301" s="874"/>
      <c r="Y301" s="874"/>
      <c r="Z301" s="874"/>
      <c r="AA301" s="874"/>
      <c r="AB301" s="874"/>
      <c r="AC301" s="874"/>
      <c r="AD301" s="874"/>
      <c r="AE301" s="874"/>
      <c r="AF301" s="874"/>
      <c r="AG301" s="874"/>
      <c r="AH301" s="874"/>
      <c r="AI301" s="874"/>
      <c r="AJ301" s="874"/>
      <c r="AK301" s="874"/>
      <c r="AL301" s="874"/>
      <c r="AM301" s="874"/>
      <c r="AN301" s="874"/>
      <c r="AO301" s="874"/>
      <c r="AP301" s="874"/>
      <c r="AQ301" s="874"/>
      <c r="AR301" s="874"/>
      <c r="AS301" s="874"/>
      <c r="AT301" s="874"/>
      <c r="AU301" s="874"/>
      <c r="AV301" s="874"/>
      <c r="AW301" s="874"/>
      <c r="AX301" s="874"/>
      <c r="AY301" s="874"/>
      <c r="AZ301" s="874"/>
      <c r="BA301" s="874"/>
      <c r="BB301" s="874"/>
      <c r="BC301" s="874"/>
      <c r="BD301" s="874"/>
      <c r="BE301" s="874"/>
      <c r="BF301" s="874"/>
      <c r="BG301" s="874"/>
      <c r="BH301" s="874"/>
      <c r="BI301" s="874"/>
      <c r="BJ301" s="874"/>
      <c r="BK301" s="874"/>
      <c r="BL301" s="874"/>
      <c r="BM301" s="874"/>
      <c r="BN301" s="874"/>
      <c r="BO301" s="874"/>
      <c r="BP301" s="874"/>
      <c r="BQ301" s="874"/>
      <c r="BR301" s="874"/>
      <c r="BS301" s="874"/>
    </row>
    <row r="302" spans="12:71">
      <c r="L302" s="874"/>
      <c r="M302" s="874"/>
      <c r="N302" s="874"/>
      <c r="O302" s="874"/>
      <c r="P302" s="874"/>
      <c r="Q302" s="874"/>
      <c r="R302" s="874"/>
      <c r="S302" s="874"/>
      <c r="T302" s="874"/>
      <c r="U302" s="874"/>
      <c r="V302" s="874"/>
      <c r="W302" s="874"/>
      <c r="X302" s="874"/>
      <c r="Y302" s="874"/>
      <c r="Z302" s="874"/>
      <c r="AA302" s="874"/>
      <c r="AB302" s="874"/>
      <c r="AC302" s="874"/>
      <c r="AD302" s="874"/>
      <c r="AE302" s="874"/>
      <c r="AF302" s="874"/>
      <c r="AG302" s="874"/>
      <c r="AH302" s="874"/>
      <c r="AI302" s="874"/>
      <c r="AJ302" s="874"/>
      <c r="AK302" s="874"/>
      <c r="AL302" s="874"/>
      <c r="AM302" s="874"/>
      <c r="AN302" s="874"/>
      <c r="AO302" s="874"/>
      <c r="AP302" s="874"/>
      <c r="AQ302" s="874"/>
      <c r="AR302" s="874"/>
      <c r="AS302" s="874"/>
      <c r="AT302" s="874"/>
      <c r="AU302" s="874"/>
      <c r="AV302" s="874"/>
      <c r="AW302" s="874"/>
      <c r="AX302" s="874"/>
      <c r="AY302" s="874"/>
      <c r="AZ302" s="874"/>
      <c r="BA302" s="874"/>
      <c r="BB302" s="874"/>
      <c r="BC302" s="874"/>
      <c r="BD302" s="874"/>
      <c r="BE302" s="874"/>
      <c r="BF302" s="874"/>
      <c r="BG302" s="874"/>
      <c r="BH302" s="874"/>
      <c r="BI302" s="874"/>
      <c r="BJ302" s="874"/>
      <c r="BK302" s="874"/>
      <c r="BL302" s="874"/>
      <c r="BM302" s="874"/>
      <c r="BN302" s="874"/>
      <c r="BO302" s="874"/>
      <c r="BP302" s="874"/>
      <c r="BQ302" s="874"/>
      <c r="BR302" s="874"/>
      <c r="BS302" s="874"/>
    </row>
    <row r="303" spans="12:71">
      <c r="L303" s="874"/>
      <c r="M303" s="874"/>
      <c r="N303" s="874"/>
      <c r="O303" s="874"/>
      <c r="P303" s="874"/>
      <c r="Q303" s="874"/>
      <c r="R303" s="874"/>
      <c r="S303" s="874"/>
      <c r="T303" s="874"/>
      <c r="U303" s="874"/>
      <c r="V303" s="874"/>
      <c r="W303" s="874"/>
      <c r="X303" s="874"/>
      <c r="Y303" s="874"/>
      <c r="Z303" s="874"/>
      <c r="AA303" s="874"/>
      <c r="AB303" s="874"/>
      <c r="AC303" s="874"/>
      <c r="AD303" s="874"/>
      <c r="AE303" s="874"/>
      <c r="AF303" s="874"/>
      <c r="AG303" s="874"/>
      <c r="AH303" s="874"/>
      <c r="AI303" s="874"/>
      <c r="AJ303" s="874"/>
      <c r="AK303" s="874"/>
      <c r="AL303" s="874"/>
      <c r="AM303" s="874"/>
      <c r="AN303" s="874"/>
      <c r="AO303" s="874"/>
      <c r="AP303" s="874"/>
      <c r="AQ303" s="874"/>
      <c r="AR303" s="874"/>
      <c r="AS303" s="874"/>
      <c r="AT303" s="874"/>
      <c r="AU303" s="874"/>
      <c r="AV303" s="874"/>
      <c r="AW303" s="874"/>
      <c r="AX303" s="874"/>
      <c r="AY303" s="874"/>
      <c r="AZ303" s="874"/>
      <c r="BA303" s="874"/>
      <c r="BB303" s="874"/>
      <c r="BC303" s="874"/>
      <c r="BD303" s="874"/>
      <c r="BE303" s="874"/>
      <c r="BF303" s="874"/>
      <c r="BG303" s="874"/>
      <c r="BH303" s="874"/>
      <c r="BI303" s="874"/>
      <c r="BJ303" s="874"/>
      <c r="BK303" s="874"/>
      <c r="BL303" s="874"/>
      <c r="BM303" s="874"/>
      <c r="BN303" s="874"/>
      <c r="BO303" s="874"/>
      <c r="BP303" s="874"/>
      <c r="BQ303" s="874"/>
      <c r="BR303" s="874"/>
      <c r="BS303" s="874"/>
    </row>
    <row r="304" spans="12:71">
      <c r="L304" s="874"/>
      <c r="M304" s="874"/>
      <c r="N304" s="874"/>
      <c r="O304" s="874"/>
      <c r="P304" s="874"/>
      <c r="Q304" s="874"/>
      <c r="R304" s="874"/>
      <c r="S304" s="874"/>
      <c r="T304" s="874"/>
      <c r="U304" s="874"/>
      <c r="V304" s="874"/>
      <c r="W304" s="874"/>
      <c r="X304" s="874"/>
      <c r="Y304" s="874"/>
      <c r="Z304" s="874"/>
      <c r="AA304" s="874"/>
      <c r="AB304" s="874"/>
      <c r="AC304" s="874"/>
      <c r="AD304" s="874"/>
      <c r="AE304" s="874"/>
      <c r="AF304" s="874"/>
      <c r="AG304" s="874"/>
      <c r="AH304" s="874"/>
      <c r="AI304" s="874"/>
      <c r="AJ304" s="874"/>
      <c r="AK304" s="874"/>
      <c r="AL304" s="874"/>
      <c r="AM304" s="874"/>
      <c r="AN304" s="874"/>
      <c r="AO304" s="874"/>
      <c r="AP304" s="874"/>
      <c r="AQ304" s="874"/>
      <c r="AR304" s="874"/>
      <c r="AS304" s="874"/>
      <c r="AT304" s="874"/>
      <c r="AU304" s="874"/>
      <c r="AV304" s="874"/>
      <c r="AW304" s="874"/>
      <c r="AX304" s="874"/>
      <c r="AY304" s="874"/>
      <c r="AZ304" s="874"/>
      <c r="BA304" s="874"/>
      <c r="BB304" s="874"/>
      <c r="BC304" s="874"/>
      <c r="BD304" s="874"/>
      <c r="BE304" s="874"/>
      <c r="BF304" s="874"/>
      <c r="BG304" s="874"/>
      <c r="BH304" s="874"/>
      <c r="BI304" s="874"/>
      <c r="BJ304" s="874"/>
      <c r="BK304" s="874"/>
      <c r="BL304" s="874"/>
      <c r="BM304" s="874"/>
      <c r="BN304" s="874"/>
      <c r="BO304" s="874"/>
      <c r="BP304" s="874"/>
      <c r="BQ304" s="874"/>
      <c r="BR304" s="874"/>
      <c r="BS304" s="874"/>
    </row>
    <row r="305" spans="12:71">
      <c r="L305" s="874"/>
      <c r="M305" s="874"/>
      <c r="N305" s="874"/>
      <c r="O305" s="874"/>
      <c r="P305" s="874"/>
      <c r="Q305" s="874"/>
      <c r="R305" s="874"/>
      <c r="S305" s="874"/>
      <c r="T305" s="874"/>
      <c r="U305" s="874"/>
      <c r="V305" s="874"/>
      <c r="W305" s="874"/>
      <c r="X305" s="874"/>
      <c r="Y305" s="874"/>
      <c r="Z305" s="874"/>
      <c r="AA305" s="874"/>
      <c r="AB305" s="874"/>
      <c r="AC305" s="874"/>
      <c r="AD305" s="874"/>
      <c r="AE305" s="874"/>
      <c r="AF305" s="874"/>
      <c r="AG305" s="874"/>
      <c r="AH305" s="874"/>
      <c r="AI305" s="874"/>
      <c r="AJ305" s="874"/>
      <c r="AK305" s="874"/>
      <c r="AL305" s="874"/>
      <c r="AM305" s="874"/>
      <c r="AN305" s="874"/>
      <c r="AO305" s="874"/>
      <c r="AP305" s="874"/>
      <c r="AQ305" s="874"/>
      <c r="AR305" s="874"/>
      <c r="AS305" s="874"/>
      <c r="AT305" s="874"/>
      <c r="AU305" s="874"/>
      <c r="AV305" s="874"/>
      <c r="AW305" s="874"/>
      <c r="AX305" s="874"/>
      <c r="AY305" s="874"/>
      <c r="AZ305" s="874"/>
      <c r="BA305" s="874"/>
      <c r="BB305" s="874"/>
      <c r="BC305" s="874"/>
      <c r="BD305" s="874"/>
      <c r="BE305" s="874"/>
      <c r="BF305" s="874"/>
      <c r="BG305" s="874"/>
      <c r="BH305" s="874"/>
      <c r="BI305" s="874"/>
      <c r="BJ305" s="874"/>
      <c r="BK305" s="874"/>
      <c r="BL305" s="874"/>
      <c r="BM305" s="874"/>
      <c r="BN305" s="874"/>
      <c r="BO305" s="874"/>
      <c r="BP305" s="874"/>
      <c r="BQ305" s="874"/>
      <c r="BR305" s="874"/>
      <c r="BS305" s="874"/>
    </row>
    <row r="306" spans="12:71">
      <c r="L306" s="874"/>
      <c r="M306" s="874"/>
      <c r="N306" s="874"/>
      <c r="O306" s="874"/>
      <c r="P306" s="874"/>
      <c r="Q306" s="874"/>
      <c r="R306" s="874"/>
      <c r="S306" s="874"/>
      <c r="T306" s="874"/>
      <c r="U306" s="874"/>
      <c r="V306" s="874"/>
      <c r="W306" s="874"/>
      <c r="X306" s="874"/>
      <c r="Y306" s="874"/>
      <c r="Z306" s="874"/>
      <c r="AA306" s="874"/>
      <c r="AB306" s="874"/>
      <c r="AC306" s="874"/>
      <c r="AD306" s="874"/>
      <c r="AE306" s="874"/>
      <c r="AF306" s="874"/>
      <c r="AG306" s="874"/>
      <c r="AH306" s="874"/>
      <c r="AI306" s="874"/>
      <c r="AJ306" s="874"/>
      <c r="AK306" s="874"/>
      <c r="AL306" s="874"/>
      <c r="AM306" s="874"/>
      <c r="AN306" s="874"/>
      <c r="AO306" s="874"/>
      <c r="AP306" s="874"/>
      <c r="AQ306" s="874"/>
      <c r="AR306" s="874"/>
      <c r="AS306" s="874"/>
      <c r="AT306" s="874"/>
      <c r="AU306" s="874"/>
      <c r="AV306" s="874"/>
      <c r="AW306" s="874"/>
      <c r="AX306" s="874"/>
      <c r="AY306" s="874"/>
      <c r="AZ306" s="874"/>
      <c r="BA306" s="874"/>
      <c r="BB306" s="874"/>
      <c r="BC306" s="874"/>
      <c r="BD306" s="874"/>
      <c r="BE306" s="874"/>
      <c r="BF306" s="874"/>
      <c r="BG306" s="874"/>
      <c r="BH306" s="874"/>
      <c r="BI306" s="874"/>
      <c r="BJ306" s="874"/>
      <c r="BK306" s="874"/>
      <c r="BL306" s="874"/>
      <c r="BM306" s="874"/>
      <c r="BN306" s="874"/>
      <c r="BO306" s="874"/>
      <c r="BP306" s="874"/>
      <c r="BQ306" s="874"/>
      <c r="BR306" s="874"/>
      <c r="BS306" s="874"/>
    </row>
    <row r="307" spans="12:71">
      <c r="L307" s="874"/>
      <c r="M307" s="874"/>
      <c r="N307" s="874"/>
      <c r="O307" s="874"/>
      <c r="P307" s="874"/>
      <c r="Q307" s="874"/>
      <c r="R307" s="874"/>
      <c r="S307" s="874"/>
      <c r="T307" s="874"/>
      <c r="U307" s="874"/>
      <c r="V307" s="874"/>
      <c r="W307" s="874"/>
      <c r="X307" s="874"/>
      <c r="Y307" s="874"/>
      <c r="Z307" s="874"/>
      <c r="AA307" s="874"/>
      <c r="AB307" s="874"/>
      <c r="AC307" s="874"/>
      <c r="AD307" s="874"/>
      <c r="AE307" s="874"/>
      <c r="AF307" s="874"/>
      <c r="AG307" s="874"/>
      <c r="AH307" s="874"/>
      <c r="AI307" s="874"/>
      <c r="AJ307" s="874"/>
      <c r="AK307" s="874"/>
      <c r="AL307" s="874"/>
      <c r="AM307" s="874"/>
      <c r="AN307" s="874"/>
      <c r="AO307" s="874"/>
      <c r="AP307" s="874"/>
      <c r="AQ307" s="874"/>
      <c r="AR307" s="874"/>
      <c r="AS307" s="874"/>
      <c r="AT307" s="874"/>
      <c r="AU307" s="874"/>
      <c r="AV307" s="874"/>
      <c r="AW307" s="874"/>
      <c r="AX307" s="874"/>
      <c r="AY307" s="874"/>
      <c r="AZ307" s="874"/>
      <c r="BA307" s="874"/>
      <c r="BB307" s="874"/>
      <c r="BC307" s="874"/>
      <c r="BD307" s="874"/>
      <c r="BE307" s="874"/>
      <c r="BF307" s="874"/>
      <c r="BG307" s="874"/>
      <c r="BH307" s="874"/>
      <c r="BI307" s="874"/>
      <c r="BJ307" s="874"/>
      <c r="BK307" s="874"/>
      <c r="BL307" s="874"/>
      <c r="BM307" s="874"/>
      <c r="BN307" s="874"/>
      <c r="BO307" s="874"/>
      <c r="BP307" s="874"/>
      <c r="BQ307" s="874"/>
      <c r="BR307" s="874"/>
      <c r="BS307" s="874"/>
    </row>
    <row r="308" spans="12:71">
      <c r="L308" s="874"/>
      <c r="M308" s="874"/>
      <c r="N308" s="874"/>
      <c r="O308" s="874"/>
      <c r="P308" s="874"/>
      <c r="Q308" s="874"/>
      <c r="R308" s="874"/>
      <c r="S308" s="874"/>
      <c r="T308" s="874"/>
      <c r="U308" s="874"/>
      <c r="V308" s="874"/>
      <c r="W308" s="874"/>
      <c r="X308" s="874"/>
      <c r="Y308" s="874"/>
      <c r="Z308" s="874"/>
      <c r="AA308" s="874"/>
      <c r="AB308" s="874"/>
      <c r="AC308" s="874"/>
      <c r="AD308" s="874"/>
      <c r="AE308" s="874"/>
      <c r="AF308" s="874"/>
      <c r="AG308" s="874"/>
      <c r="AH308" s="874"/>
      <c r="AI308" s="874"/>
      <c r="AJ308" s="874"/>
      <c r="AK308" s="874"/>
      <c r="AL308" s="874"/>
      <c r="AM308" s="874"/>
      <c r="AN308" s="874"/>
      <c r="AO308" s="874"/>
      <c r="AP308" s="874"/>
      <c r="AQ308" s="874"/>
      <c r="AR308" s="874"/>
      <c r="AS308" s="874"/>
      <c r="AT308" s="874"/>
      <c r="AU308" s="874"/>
      <c r="AV308" s="874"/>
      <c r="AW308" s="874"/>
      <c r="AX308" s="874"/>
      <c r="AY308" s="874"/>
      <c r="AZ308" s="874"/>
      <c r="BA308" s="874"/>
      <c r="BB308" s="874"/>
      <c r="BC308" s="874"/>
      <c r="BD308" s="874"/>
      <c r="BE308" s="874"/>
      <c r="BF308" s="874"/>
      <c r="BG308" s="874"/>
      <c r="BH308" s="874"/>
      <c r="BI308" s="874"/>
      <c r="BJ308" s="874"/>
      <c r="BK308" s="874"/>
      <c r="BL308" s="874"/>
      <c r="BM308" s="874"/>
      <c r="BN308" s="874"/>
      <c r="BO308" s="874"/>
      <c r="BP308" s="874"/>
      <c r="BQ308" s="874"/>
      <c r="BR308" s="874"/>
      <c r="BS308" s="874"/>
    </row>
    <row r="309" spans="12:71">
      <c r="L309" s="874"/>
      <c r="M309" s="874"/>
      <c r="N309" s="874"/>
      <c r="O309" s="874"/>
      <c r="P309" s="874"/>
      <c r="Q309" s="874"/>
      <c r="R309" s="874"/>
      <c r="S309" s="874"/>
      <c r="T309" s="874"/>
      <c r="U309" s="874"/>
      <c r="V309" s="874"/>
      <c r="W309" s="874"/>
      <c r="X309" s="874"/>
      <c r="Y309" s="874"/>
      <c r="Z309" s="874"/>
      <c r="AA309" s="874"/>
      <c r="AB309" s="874"/>
      <c r="AC309" s="874"/>
      <c r="AD309" s="874"/>
      <c r="AE309" s="874"/>
      <c r="AF309" s="874"/>
      <c r="AG309" s="874"/>
      <c r="AH309" s="874"/>
      <c r="AI309" s="874"/>
      <c r="AJ309" s="874"/>
      <c r="AK309" s="874"/>
      <c r="AL309" s="874"/>
      <c r="AM309" s="874"/>
      <c r="AN309" s="874"/>
      <c r="AO309" s="874"/>
      <c r="AP309" s="874"/>
      <c r="AQ309" s="874"/>
      <c r="AR309" s="874"/>
      <c r="AS309" s="874"/>
      <c r="AT309" s="874"/>
      <c r="AU309" s="874"/>
      <c r="AV309" s="874"/>
      <c r="AW309" s="874"/>
      <c r="AX309" s="874"/>
      <c r="AY309" s="874"/>
      <c r="AZ309" s="874"/>
      <c r="BA309" s="874"/>
      <c r="BB309" s="874"/>
      <c r="BC309" s="874"/>
      <c r="BD309" s="874"/>
      <c r="BE309" s="874"/>
      <c r="BF309" s="874"/>
      <c r="BG309" s="874"/>
      <c r="BH309" s="874"/>
      <c r="BI309" s="874"/>
      <c r="BJ309" s="874"/>
      <c r="BK309" s="874"/>
      <c r="BL309" s="874"/>
      <c r="BM309" s="874"/>
      <c r="BN309" s="874"/>
      <c r="BO309" s="874"/>
      <c r="BP309" s="874"/>
      <c r="BQ309" s="874"/>
      <c r="BR309" s="874"/>
      <c r="BS309" s="874"/>
    </row>
    <row r="310" spans="12:71">
      <c r="L310" s="874"/>
      <c r="M310" s="874"/>
      <c r="N310" s="874"/>
      <c r="O310" s="874"/>
      <c r="P310" s="874"/>
      <c r="Q310" s="874"/>
      <c r="R310" s="874"/>
      <c r="S310" s="874"/>
      <c r="T310" s="874"/>
      <c r="U310" s="874"/>
      <c r="V310" s="874"/>
      <c r="W310" s="874"/>
      <c r="X310" s="874"/>
      <c r="Y310" s="874"/>
      <c r="Z310" s="874"/>
      <c r="AA310" s="874"/>
      <c r="AB310" s="874"/>
      <c r="AC310" s="874"/>
      <c r="AD310" s="874"/>
      <c r="AE310" s="874"/>
      <c r="AF310" s="874"/>
      <c r="AG310" s="874"/>
      <c r="AH310" s="874"/>
      <c r="AI310" s="874"/>
      <c r="AJ310" s="874"/>
      <c r="AK310" s="874"/>
      <c r="AL310" s="874"/>
      <c r="AM310" s="874"/>
      <c r="AN310" s="874"/>
      <c r="AO310" s="874"/>
      <c r="AP310" s="874"/>
      <c r="AQ310" s="874"/>
      <c r="AR310" s="874"/>
      <c r="AS310" s="874"/>
      <c r="AT310" s="874"/>
      <c r="AU310" s="874"/>
      <c r="AV310" s="874"/>
      <c r="AW310" s="874"/>
      <c r="AX310" s="874"/>
      <c r="AY310" s="874"/>
      <c r="AZ310" s="874"/>
      <c r="BA310" s="874"/>
      <c r="BB310" s="874"/>
      <c r="BC310" s="874"/>
      <c r="BD310" s="874"/>
      <c r="BE310" s="874"/>
      <c r="BF310" s="874"/>
      <c r="BG310" s="874"/>
      <c r="BH310" s="874"/>
      <c r="BI310" s="874"/>
      <c r="BJ310" s="874"/>
      <c r="BK310" s="874"/>
      <c r="BL310" s="874"/>
      <c r="BM310" s="874"/>
      <c r="BN310" s="874"/>
      <c r="BO310" s="874"/>
      <c r="BP310" s="874"/>
      <c r="BQ310" s="874"/>
      <c r="BR310" s="874"/>
      <c r="BS310" s="874"/>
    </row>
    <row r="311" spans="12:71">
      <c r="L311" s="874"/>
      <c r="M311" s="874"/>
      <c r="N311" s="874"/>
      <c r="O311" s="874"/>
      <c r="P311" s="874"/>
      <c r="Q311" s="874"/>
      <c r="R311" s="874"/>
      <c r="S311" s="874"/>
      <c r="T311" s="874"/>
      <c r="U311" s="874"/>
      <c r="V311" s="874"/>
      <c r="W311" s="874"/>
      <c r="X311" s="874"/>
      <c r="Y311" s="874"/>
      <c r="Z311" s="874"/>
      <c r="AA311" s="874"/>
      <c r="AB311" s="874"/>
      <c r="AC311" s="874"/>
      <c r="AD311" s="874"/>
      <c r="AE311" s="874"/>
      <c r="AF311" s="874"/>
      <c r="AG311" s="874"/>
      <c r="AH311" s="874"/>
      <c r="AI311" s="874"/>
      <c r="AJ311" s="874"/>
      <c r="AK311" s="874"/>
      <c r="AL311" s="874"/>
      <c r="AM311" s="874"/>
      <c r="AN311" s="874"/>
      <c r="AO311" s="874"/>
      <c r="AP311" s="874"/>
      <c r="AQ311" s="874"/>
      <c r="AR311" s="874"/>
      <c r="AS311" s="874"/>
      <c r="AT311" s="874"/>
      <c r="AU311" s="874"/>
      <c r="AV311" s="874"/>
      <c r="AW311" s="874"/>
      <c r="AX311" s="874"/>
      <c r="AY311" s="874"/>
      <c r="AZ311" s="874"/>
      <c r="BA311" s="874"/>
      <c r="BB311" s="874"/>
      <c r="BC311" s="874"/>
      <c r="BD311" s="874"/>
      <c r="BE311" s="874"/>
      <c r="BF311" s="874"/>
      <c r="BG311" s="874"/>
      <c r="BH311" s="874"/>
      <c r="BI311" s="874"/>
      <c r="BJ311" s="874"/>
      <c r="BK311" s="874"/>
      <c r="BL311" s="874"/>
      <c r="BM311" s="874"/>
      <c r="BN311" s="874"/>
      <c r="BO311" s="874"/>
      <c r="BP311" s="874"/>
      <c r="BQ311" s="874"/>
      <c r="BR311" s="874"/>
      <c r="BS311" s="874"/>
    </row>
    <row r="312" spans="12:71">
      <c r="L312" s="874"/>
      <c r="M312" s="874"/>
      <c r="N312" s="874"/>
      <c r="O312" s="874"/>
      <c r="P312" s="874"/>
      <c r="Q312" s="874"/>
      <c r="R312" s="874"/>
      <c r="S312" s="874"/>
      <c r="T312" s="874"/>
      <c r="U312" s="874"/>
      <c r="V312" s="874"/>
      <c r="W312" s="874"/>
      <c r="X312" s="874"/>
      <c r="Y312" s="874"/>
      <c r="Z312" s="874"/>
      <c r="AA312" s="874"/>
      <c r="AB312" s="874"/>
      <c r="AC312" s="874"/>
      <c r="AD312" s="874"/>
      <c r="AE312" s="874"/>
      <c r="AF312" s="874"/>
      <c r="AG312" s="874"/>
      <c r="AH312" s="874"/>
      <c r="AI312" s="874"/>
      <c r="AJ312" s="874"/>
      <c r="AK312" s="874"/>
      <c r="AL312" s="874"/>
      <c r="AM312" s="874"/>
      <c r="AN312" s="874"/>
      <c r="AO312" s="874"/>
      <c r="AP312" s="874"/>
      <c r="AQ312" s="874"/>
      <c r="AR312" s="874"/>
      <c r="AS312" s="874"/>
      <c r="AT312" s="874"/>
      <c r="AU312" s="874"/>
      <c r="AV312" s="874"/>
      <c r="AW312" s="874"/>
      <c r="AX312" s="874"/>
      <c r="AY312" s="874"/>
      <c r="AZ312" s="874"/>
      <c r="BA312" s="874"/>
      <c r="BB312" s="874"/>
      <c r="BC312" s="874"/>
      <c r="BD312" s="874"/>
      <c r="BE312" s="874"/>
      <c r="BF312" s="874"/>
      <c r="BG312" s="874"/>
      <c r="BH312" s="874"/>
      <c r="BI312" s="874"/>
      <c r="BJ312" s="874"/>
      <c r="BK312" s="874"/>
      <c r="BL312" s="874"/>
      <c r="BM312" s="874"/>
      <c r="BN312" s="874"/>
      <c r="BO312" s="874"/>
      <c r="BP312" s="874"/>
      <c r="BQ312" s="874"/>
      <c r="BR312" s="874"/>
      <c r="BS312" s="874"/>
    </row>
    <row r="313" spans="12:71">
      <c r="L313" s="874"/>
      <c r="M313" s="874"/>
      <c r="N313" s="874"/>
      <c r="O313" s="874"/>
      <c r="P313" s="874"/>
      <c r="Q313" s="874"/>
      <c r="R313" s="874"/>
      <c r="S313" s="874"/>
      <c r="T313" s="874"/>
      <c r="U313" s="874"/>
      <c r="V313" s="874"/>
      <c r="W313" s="874"/>
      <c r="X313" s="874"/>
      <c r="Y313" s="874"/>
      <c r="Z313" s="874"/>
      <c r="AA313" s="874"/>
      <c r="AB313" s="874"/>
      <c r="AC313" s="874"/>
      <c r="AD313" s="874"/>
      <c r="AE313" s="874"/>
      <c r="AF313" s="874"/>
      <c r="AG313" s="874"/>
      <c r="AH313" s="874"/>
      <c r="AI313" s="874"/>
      <c r="AJ313" s="874"/>
      <c r="AK313" s="874"/>
      <c r="AL313" s="874"/>
      <c r="AM313" s="874"/>
      <c r="AN313" s="874"/>
      <c r="AO313" s="874"/>
      <c r="AP313" s="874"/>
      <c r="AQ313" s="874"/>
      <c r="AR313" s="874"/>
      <c r="AS313" s="874"/>
      <c r="AT313" s="874"/>
      <c r="AU313" s="874"/>
      <c r="AV313" s="874"/>
      <c r="AW313" s="874"/>
      <c r="AX313" s="874"/>
      <c r="AY313" s="874"/>
      <c r="AZ313" s="874"/>
      <c r="BA313" s="874"/>
      <c r="BB313" s="874"/>
      <c r="BC313" s="874"/>
      <c r="BD313" s="874"/>
      <c r="BE313" s="874"/>
      <c r="BF313" s="874"/>
      <c r="BG313" s="874"/>
      <c r="BH313" s="874"/>
      <c r="BI313" s="874"/>
      <c r="BJ313" s="874"/>
      <c r="BK313" s="874"/>
      <c r="BL313" s="874"/>
      <c r="BM313" s="874"/>
      <c r="BN313" s="874"/>
      <c r="BO313" s="874"/>
      <c r="BP313" s="874"/>
      <c r="BQ313" s="874"/>
      <c r="BR313" s="874"/>
      <c r="BS313" s="874"/>
    </row>
    <row r="314" spans="12:71">
      <c r="L314" s="874"/>
      <c r="M314" s="874"/>
      <c r="N314" s="874"/>
      <c r="O314" s="874"/>
      <c r="P314" s="874"/>
      <c r="Q314" s="874"/>
      <c r="R314" s="874"/>
      <c r="S314" s="874"/>
      <c r="T314" s="874"/>
      <c r="U314" s="874"/>
      <c r="V314" s="874"/>
      <c r="W314" s="874"/>
      <c r="X314" s="874"/>
      <c r="Y314" s="874"/>
      <c r="Z314" s="874"/>
      <c r="AA314" s="874"/>
      <c r="AB314" s="874"/>
      <c r="AC314" s="874"/>
      <c r="AD314" s="874"/>
      <c r="AE314" s="874"/>
      <c r="AF314" s="874"/>
      <c r="AG314" s="874"/>
      <c r="AH314" s="874"/>
      <c r="AI314" s="874"/>
      <c r="AJ314" s="874"/>
      <c r="AK314" s="874"/>
      <c r="AL314" s="874"/>
      <c r="AM314" s="874"/>
      <c r="AN314" s="874"/>
      <c r="AO314" s="874"/>
      <c r="AP314" s="874"/>
      <c r="AQ314" s="874"/>
      <c r="AR314" s="874"/>
      <c r="AS314" s="874"/>
      <c r="AT314" s="874"/>
      <c r="AU314" s="874"/>
      <c r="AV314" s="874"/>
      <c r="AW314" s="874"/>
      <c r="AX314" s="874"/>
      <c r="AY314" s="874"/>
      <c r="AZ314" s="874"/>
      <c r="BA314" s="874"/>
      <c r="BB314" s="874"/>
      <c r="BC314" s="874"/>
      <c r="BD314" s="874"/>
      <c r="BE314" s="874"/>
      <c r="BF314" s="874"/>
      <c r="BG314" s="874"/>
      <c r="BH314" s="874"/>
      <c r="BI314" s="874"/>
      <c r="BJ314" s="874"/>
      <c r="BK314" s="874"/>
      <c r="BL314" s="874"/>
      <c r="BM314" s="874"/>
      <c r="BN314" s="874"/>
      <c r="BO314" s="874"/>
      <c r="BP314" s="874"/>
      <c r="BQ314" s="874"/>
      <c r="BR314" s="874"/>
      <c r="BS314" s="874"/>
    </row>
    <row r="315" spans="12:71">
      <c r="L315" s="874"/>
      <c r="M315" s="874"/>
      <c r="N315" s="874"/>
      <c r="O315" s="874"/>
      <c r="P315" s="874"/>
      <c r="Q315" s="874"/>
      <c r="R315" s="874"/>
      <c r="S315" s="874"/>
      <c r="T315" s="874"/>
      <c r="U315" s="874"/>
      <c r="V315" s="874"/>
      <c r="W315" s="874"/>
      <c r="X315" s="874"/>
      <c r="Y315" s="874"/>
      <c r="Z315" s="874"/>
      <c r="AA315" s="874"/>
      <c r="AB315" s="874"/>
      <c r="AC315" s="874"/>
      <c r="AD315" s="874"/>
      <c r="AE315" s="874"/>
      <c r="AF315" s="874"/>
      <c r="AG315" s="874"/>
      <c r="AH315" s="874"/>
      <c r="AI315" s="874"/>
      <c r="AJ315" s="874"/>
      <c r="AK315" s="874"/>
      <c r="AL315" s="874"/>
      <c r="AM315" s="874"/>
      <c r="AN315" s="874"/>
      <c r="AO315" s="874"/>
      <c r="AP315" s="874"/>
      <c r="AQ315" s="874"/>
      <c r="AR315" s="874"/>
      <c r="AS315" s="874"/>
      <c r="AT315" s="874"/>
      <c r="AU315" s="874"/>
      <c r="AV315" s="874"/>
      <c r="AW315" s="874"/>
      <c r="AX315" s="874"/>
      <c r="AY315" s="874"/>
      <c r="AZ315" s="874"/>
      <c r="BA315" s="874"/>
      <c r="BB315" s="874"/>
      <c r="BC315" s="874"/>
      <c r="BD315" s="874"/>
      <c r="BE315" s="874"/>
      <c r="BF315" s="874"/>
      <c r="BG315" s="874"/>
      <c r="BH315" s="874"/>
      <c r="BI315" s="874"/>
      <c r="BJ315" s="874"/>
      <c r="BK315" s="874"/>
      <c r="BL315" s="874"/>
      <c r="BM315" s="874"/>
      <c r="BN315" s="874"/>
      <c r="BO315" s="874"/>
      <c r="BP315" s="874"/>
      <c r="BQ315" s="874"/>
      <c r="BR315" s="874"/>
      <c r="BS315" s="874"/>
    </row>
    <row r="316" spans="12:71">
      <c r="L316" s="874"/>
      <c r="M316" s="874"/>
      <c r="N316" s="874"/>
      <c r="O316" s="874"/>
      <c r="P316" s="874"/>
      <c r="Q316" s="874"/>
      <c r="R316" s="874"/>
      <c r="S316" s="874"/>
      <c r="T316" s="874"/>
      <c r="U316" s="874"/>
      <c r="V316" s="874"/>
      <c r="W316" s="874"/>
      <c r="X316" s="874"/>
      <c r="Y316" s="874"/>
      <c r="Z316" s="874"/>
      <c r="AA316" s="874"/>
      <c r="AB316" s="874"/>
      <c r="AC316" s="874"/>
      <c r="AD316" s="874"/>
      <c r="AE316" s="874"/>
      <c r="AF316" s="874"/>
      <c r="AG316" s="874"/>
      <c r="AH316" s="874"/>
      <c r="AI316" s="874"/>
      <c r="AJ316" s="874"/>
      <c r="AK316" s="874"/>
      <c r="AL316" s="874"/>
      <c r="AM316" s="874"/>
      <c r="AN316" s="874"/>
      <c r="AO316" s="874"/>
      <c r="AP316" s="874"/>
      <c r="AQ316" s="874"/>
      <c r="AR316" s="874"/>
      <c r="AS316" s="874"/>
      <c r="AT316" s="874"/>
      <c r="AU316" s="874"/>
      <c r="AV316" s="874"/>
      <c r="AW316" s="874"/>
      <c r="AX316" s="874"/>
      <c r="AY316" s="874"/>
      <c r="AZ316" s="874"/>
      <c r="BA316" s="874"/>
      <c r="BB316" s="874"/>
      <c r="BC316" s="874"/>
      <c r="BD316" s="874"/>
      <c r="BE316" s="874"/>
      <c r="BF316" s="874"/>
      <c r="BG316" s="874"/>
      <c r="BH316" s="874"/>
      <c r="BI316" s="874"/>
      <c r="BJ316" s="874"/>
      <c r="BK316" s="874"/>
      <c r="BL316" s="874"/>
      <c r="BM316" s="874"/>
      <c r="BN316" s="874"/>
      <c r="BO316" s="874"/>
      <c r="BP316" s="874"/>
      <c r="BQ316" s="874"/>
      <c r="BR316" s="874"/>
      <c r="BS316" s="874"/>
    </row>
    <row r="317" spans="12:71">
      <c r="L317" s="874"/>
      <c r="M317" s="874"/>
      <c r="N317" s="874"/>
      <c r="O317" s="874"/>
      <c r="P317" s="874"/>
      <c r="Q317" s="874"/>
      <c r="R317" s="874"/>
      <c r="S317" s="874"/>
      <c r="T317" s="874"/>
      <c r="U317" s="874"/>
      <c r="V317" s="874"/>
      <c r="W317" s="874"/>
      <c r="X317" s="874"/>
      <c r="Y317" s="874"/>
      <c r="Z317" s="874"/>
      <c r="AA317" s="874"/>
      <c r="AB317" s="874"/>
      <c r="AC317" s="874"/>
      <c r="AD317" s="874"/>
      <c r="AE317" s="874"/>
      <c r="AF317" s="874"/>
      <c r="AG317" s="874"/>
      <c r="AH317" s="874"/>
      <c r="AI317" s="874"/>
      <c r="AJ317" s="874"/>
      <c r="AK317" s="874"/>
      <c r="AL317" s="874"/>
      <c r="AM317" s="874"/>
      <c r="AN317" s="874"/>
      <c r="AO317" s="874"/>
      <c r="AP317" s="874"/>
      <c r="AQ317" s="874"/>
      <c r="AR317" s="874"/>
      <c r="AS317" s="874"/>
      <c r="AT317" s="874"/>
      <c r="AU317" s="874"/>
      <c r="AV317" s="874"/>
      <c r="AW317" s="874"/>
      <c r="AX317" s="874"/>
      <c r="AY317" s="874"/>
      <c r="AZ317" s="874"/>
      <c r="BA317" s="874"/>
      <c r="BB317" s="874"/>
      <c r="BC317" s="874"/>
      <c r="BD317" s="874"/>
      <c r="BE317" s="874"/>
      <c r="BF317" s="874"/>
      <c r="BG317" s="874"/>
      <c r="BH317" s="874"/>
      <c r="BI317" s="874"/>
      <c r="BJ317" s="874"/>
      <c r="BK317" s="874"/>
      <c r="BL317" s="874"/>
      <c r="BM317" s="874"/>
      <c r="BN317" s="874"/>
      <c r="BO317" s="874"/>
      <c r="BP317" s="874"/>
      <c r="BQ317" s="874"/>
      <c r="BR317" s="874"/>
      <c r="BS317" s="874"/>
    </row>
    <row r="318" spans="12:71">
      <c r="L318" s="874"/>
      <c r="M318" s="874"/>
      <c r="N318" s="874"/>
      <c r="O318" s="874"/>
      <c r="P318" s="874"/>
      <c r="Q318" s="874"/>
      <c r="R318" s="874"/>
      <c r="S318" s="874"/>
      <c r="T318" s="874"/>
      <c r="U318" s="874"/>
      <c r="V318" s="874"/>
      <c r="W318" s="874"/>
      <c r="X318" s="874"/>
      <c r="Y318" s="874"/>
      <c r="Z318" s="874"/>
      <c r="AA318" s="874"/>
      <c r="AB318" s="874"/>
      <c r="AC318" s="874"/>
      <c r="AD318" s="874"/>
      <c r="AE318" s="874"/>
      <c r="AF318" s="874"/>
      <c r="AG318" s="874"/>
      <c r="AH318" s="874"/>
      <c r="AI318" s="874"/>
      <c r="AJ318" s="874"/>
      <c r="AK318" s="874"/>
      <c r="AL318" s="874"/>
      <c r="AM318" s="874"/>
      <c r="AN318" s="874"/>
      <c r="AO318" s="874"/>
      <c r="AP318" s="874"/>
      <c r="AQ318" s="874"/>
      <c r="AR318" s="874"/>
      <c r="AS318" s="874"/>
      <c r="AT318" s="874"/>
      <c r="AU318" s="874"/>
      <c r="AV318" s="874"/>
      <c r="AW318" s="874"/>
      <c r="AX318" s="874"/>
      <c r="AY318" s="874"/>
      <c r="AZ318" s="874"/>
      <c r="BA318" s="874"/>
      <c r="BB318" s="874"/>
      <c r="BC318" s="874"/>
      <c r="BD318" s="874"/>
      <c r="BE318" s="874"/>
      <c r="BF318" s="874"/>
      <c r="BG318" s="874"/>
      <c r="BH318" s="874"/>
      <c r="BI318" s="874"/>
      <c r="BJ318" s="874"/>
      <c r="BK318" s="874"/>
      <c r="BL318" s="874"/>
      <c r="BM318" s="874"/>
      <c r="BN318" s="874"/>
      <c r="BO318" s="874"/>
      <c r="BP318" s="874"/>
      <c r="BQ318" s="874"/>
      <c r="BR318" s="874"/>
      <c r="BS318" s="874"/>
    </row>
    <row r="319" spans="12:71">
      <c r="L319" s="874"/>
      <c r="M319" s="874"/>
      <c r="N319" s="874"/>
      <c r="O319" s="874"/>
      <c r="P319" s="874"/>
      <c r="Q319" s="874"/>
      <c r="R319" s="874"/>
      <c r="S319" s="874"/>
      <c r="T319" s="874"/>
      <c r="U319" s="874"/>
      <c r="V319" s="874"/>
      <c r="W319" s="874"/>
      <c r="X319" s="874"/>
      <c r="Y319" s="874"/>
      <c r="Z319" s="874"/>
      <c r="AA319" s="874"/>
      <c r="AB319" s="874"/>
      <c r="AC319" s="874"/>
      <c r="AD319" s="874"/>
      <c r="AE319" s="874"/>
      <c r="AF319" s="874"/>
      <c r="AG319" s="874"/>
      <c r="AH319" s="874"/>
      <c r="AI319" s="874"/>
      <c r="AJ319" s="874"/>
      <c r="AK319" s="874"/>
      <c r="AL319" s="874"/>
      <c r="AM319" s="874"/>
      <c r="AN319" s="874"/>
      <c r="AO319" s="874"/>
      <c r="AP319" s="874"/>
      <c r="AQ319" s="874"/>
      <c r="AR319" s="874"/>
      <c r="AS319" s="874"/>
      <c r="AT319" s="874"/>
      <c r="AU319" s="874"/>
      <c r="AV319" s="874"/>
      <c r="AW319" s="874"/>
      <c r="AX319" s="874"/>
      <c r="AY319" s="874"/>
      <c r="AZ319" s="874"/>
      <c r="BA319" s="874"/>
      <c r="BB319" s="874"/>
      <c r="BC319" s="874"/>
      <c r="BD319" s="874"/>
      <c r="BE319" s="874"/>
      <c r="BF319" s="874"/>
      <c r="BG319" s="874"/>
      <c r="BH319" s="874"/>
      <c r="BI319" s="874"/>
      <c r="BJ319" s="874"/>
      <c r="BK319" s="874"/>
      <c r="BL319" s="874"/>
      <c r="BM319" s="874"/>
      <c r="BN319" s="874"/>
      <c r="BO319" s="874"/>
      <c r="BP319" s="874"/>
      <c r="BQ319" s="874"/>
      <c r="BR319" s="874"/>
      <c r="BS319" s="874"/>
    </row>
    <row r="320" spans="12:71">
      <c r="L320" s="874"/>
      <c r="M320" s="874"/>
      <c r="N320" s="874"/>
      <c r="O320" s="874"/>
      <c r="P320" s="874"/>
      <c r="Q320" s="874"/>
      <c r="R320" s="874"/>
      <c r="S320" s="874"/>
      <c r="T320" s="874"/>
      <c r="U320" s="874"/>
      <c r="V320" s="874"/>
      <c r="W320" s="874"/>
      <c r="X320" s="874"/>
      <c r="Y320" s="874"/>
      <c r="Z320" s="874"/>
      <c r="AA320" s="874"/>
      <c r="AB320" s="874"/>
      <c r="AC320" s="874"/>
      <c r="AD320" s="874"/>
      <c r="AE320" s="874"/>
      <c r="AF320" s="874"/>
      <c r="AG320" s="874"/>
      <c r="AH320" s="874"/>
      <c r="AI320" s="874"/>
      <c r="AJ320" s="874"/>
      <c r="AK320" s="874"/>
      <c r="AL320" s="874"/>
      <c r="AM320" s="874"/>
      <c r="AN320" s="874"/>
      <c r="AO320" s="874"/>
      <c r="AP320" s="874"/>
      <c r="AQ320" s="874"/>
      <c r="AR320" s="874"/>
      <c r="AS320" s="874"/>
      <c r="AT320" s="874"/>
      <c r="AU320" s="874"/>
      <c r="AV320" s="874"/>
      <c r="AW320" s="874"/>
      <c r="AX320" s="874"/>
      <c r="AY320" s="874"/>
      <c r="AZ320" s="874"/>
      <c r="BA320" s="874"/>
      <c r="BB320" s="874"/>
      <c r="BC320" s="874"/>
      <c r="BD320" s="874"/>
      <c r="BE320" s="874"/>
      <c r="BF320" s="874"/>
      <c r="BG320" s="874"/>
      <c r="BH320" s="874"/>
      <c r="BI320" s="874"/>
      <c r="BJ320" s="874"/>
      <c r="BK320" s="874"/>
      <c r="BL320" s="874"/>
      <c r="BM320" s="874"/>
      <c r="BN320" s="874"/>
      <c r="BO320" s="874"/>
      <c r="BP320" s="874"/>
      <c r="BQ320" s="874"/>
      <c r="BR320" s="874"/>
      <c r="BS320" s="874"/>
    </row>
    <row r="321" spans="12:71">
      <c r="L321" s="874"/>
      <c r="M321" s="874"/>
      <c r="N321" s="874"/>
      <c r="O321" s="874"/>
      <c r="P321" s="874"/>
      <c r="Q321" s="874"/>
      <c r="R321" s="874"/>
      <c r="S321" s="874"/>
      <c r="T321" s="874"/>
      <c r="U321" s="874"/>
      <c r="V321" s="874"/>
      <c r="W321" s="874"/>
      <c r="X321" s="874"/>
      <c r="Y321" s="874"/>
      <c r="Z321" s="874"/>
      <c r="AA321" s="874"/>
      <c r="AB321" s="874"/>
      <c r="AC321" s="874"/>
      <c r="AD321" s="874"/>
      <c r="AE321" s="874"/>
      <c r="AF321" s="874"/>
      <c r="AG321" s="874"/>
      <c r="AH321" s="874"/>
      <c r="AI321" s="874"/>
      <c r="AJ321" s="874"/>
      <c r="AK321" s="874"/>
      <c r="AL321" s="874"/>
      <c r="AM321" s="874"/>
      <c r="AN321" s="874"/>
      <c r="AO321" s="874"/>
      <c r="AP321" s="874"/>
      <c r="AQ321" s="874"/>
      <c r="AR321" s="874"/>
      <c r="AS321" s="874"/>
      <c r="AT321" s="874"/>
      <c r="AU321" s="874"/>
      <c r="AV321" s="874"/>
      <c r="AW321" s="874"/>
      <c r="AX321" s="874"/>
      <c r="AY321" s="874"/>
      <c r="AZ321" s="874"/>
      <c r="BA321" s="874"/>
      <c r="BB321" s="874"/>
      <c r="BC321" s="874"/>
      <c r="BD321" s="874"/>
      <c r="BE321" s="874"/>
      <c r="BF321" s="874"/>
      <c r="BG321" s="874"/>
      <c r="BH321" s="874"/>
      <c r="BI321" s="874"/>
      <c r="BJ321" s="874"/>
      <c r="BK321" s="874"/>
      <c r="BL321" s="874"/>
      <c r="BM321" s="874"/>
      <c r="BN321" s="874"/>
      <c r="BO321" s="874"/>
      <c r="BP321" s="874"/>
      <c r="BQ321" s="874"/>
      <c r="BR321" s="874"/>
      <c r="BS321" s="874"/>
    </row>
    <row r="322" spans="12:71">
      <c r="L322" s="874"/>
      <c r="M322" s="874"/>
      <c r="N322" s="874"/>
      <c r="O322" s="874"/>
      <c r="P322" s="874"/>
      <c r="Q322" s="874"/>
      <c r="R322" s="874"/>
      <c r="S322" s="874"/>
      <c r="T322" s="874"/>
      <c r="U322" s="874"/>
      <c r="V322" s="874"/>
      <c r="W322" s="874"/>
      <c r="X322" s="874"/>
      <c r="Y322" s="874"/>
      <c r="Z322" s="874"/>
      <c r="AA322" s="874"/>
      <c r="AB322" s="874"/>
      <c r="AC322" s="874"/>
      <c r="AD322" s="874"/>
      <c r="AE322" s="874"/>
      <c r="AF322" s="874"/>
      <c r="AG322" s="874"/>
      <c r="AH322" s="874"/>
      <c r="AI322" s="874"/>
      <c r="AJ322" s="874"/>
      <c r="AK322" s="874"/>
      <c r="AL322" s="874"/>
      <c r="AM322" s="874"/>
      <c r="AN322" s="874"/>
      <c r="AO322" s="874"/>
      <c r="AP322" s="874"/>
      <c r="AQ322" s="874"/>
      <c r="AR322" s="874"/>
      <c r="AS322" s="874"/>
      <c r="AT322" s="874"/>
      <c r="AU322" s="874"/>
      <c r="AV322" s="874"/>
      <c r="AW322" s="874"/>
      <c r="AX322" s="874"/>
      <c r="AY322" s="874"/>
      <c r="AZ322" s="874"/>
      <c r="BA322" s="874"/>
      <c r="BB322" s="874"/>
      <c r="BC322" s="874"/>
      <c r="BD322" s="874"/>
      <c r="BE322" s="874"/>
      <c r="BF322" s="874"/>
      <c r="BG322" s="874"/>
      <c r="BH322" s="874"/>
      <c r="BI322" s="874"/>
      <c r="BJ322" s="874"/>
      <c r="BK322" s="874"/>
      <c r="BL322" s="874"/>
      <c r="BM322" s="874"/>
      <c r="BN322" s="874"/>
      <c r="BO322" s="874"/>
      <c r="BP322" s="874"/>
      <c r="BQ322" s="874"/>
      <c r="BR322" s="874"/>
      <c r="BS322" s="874"/>
    </row>
    <row r="323" spans="12:71">
      <c r="L323" s="874"/>
      <c r="M323" s="874"/>
      <c r="N323" s="874"/>
      <c r="O323" s="874"/>
      <c r="P323" s="874"/>
      <c r="Q323" s="874"/>
      <c r="R323" s="874"/>
      <c r="S323" s="874"/>
      <c r="T323" s="874"/>
      <c r="U323" s="874"/>
      <c r="V323" s="874"/>
      <c r="W323" s="874"/>
      <c r="X323" s="874"/>
      <c r="Y323" s="874"/>
      <c r="Z323" s="874"/>
      <c r="AA323" s="874"/>
      <c r="AB323" s="874"/>
      <c r="AC323" s="874"/>
      <c r="AD323" s="874"/>
      <c r="AE323" s="874"/>
      <c r="AF323" s="874"/>
      <c r="AG323" s="874"/>
      <c r="AH323" s="874"/>
      <c r="AI323" s="874"/>
      <c r="AJ323" s="874"/>
      <c r="AK323" s="874"/>
      <c r="AL323" s="874"/>
      <c r="AM323" s="874"/>
      <c r="AN323" s="874"/>
      <c r="AO323" s="874"/>
      <c r="AP323" s="874"/>
      <c r="AQ323" s="874"/>
      <c r="AR323" s="874"/>
      <c r="AS323" s="874"/>
      <c r="AT323" s="874"/>
      <c r="AU323" s="874"/>
      <c r="AV323" s="874"/>
      <c r="AW323" s="874"/>
      <c r="AX323" s="874"/>
      <c r="AY323" s="874"/>
      <c r="AZ323" s="874"/>
      <c r="BA323" s="874"/>
      <c r="BB323" s="874"/>
      <c r="BC323" s="874"/>
      <c r="BD323" s="874"/>
      <c r="BE323" s="874"/>
      <c r="BF323" s="874"/>
      <c r="BG323" s="874"/>
      <c r="BH323" s="874"/>
      <c r="BI323" s="874"/>
      <c r="BJ323" s="874"/>
      <c r="BK323" s="874"/>
      <c r="BL323" s="874"/>
      <c r="BM323" s="874"/>
      <c r="BN323" s="874"/>
      <c r="BO323" s="874"/>
      <c r="BP323" s="874"/>
      <c r="BQ323" s="874"/>
      <c r="BR323" s="874"/>
      <c r="BS323" s="874"/>
    </row>
    <row r="324" spans="12:71">
      <c r="L324" s="874"/>
      <c r="M324" s="874"/>
      <c r="N324" s="874"/>
      <c r="O324" s="874"/>
      <c r="P324" s="874"/>
      <c r="Q324" s="874"/>
      <c r="R324" s="874"/>
      <c r="S324" s="874"/>
      <c r="T324" s="874"/>
      <c r="U324" s="874"/>
      <c r="V324" s="874"/>
      <c r="W324" s="874"/>
      <c r="X324" s="874"/>
      <c r="Y324" s="874"/>
      <c r="Z324" s="874"/>
      <c r="AA324" s="874"/>
      <c r="AB324" s="874"/>
      <c r="AC324" s="874"/>
      <c r="AD324" s="874"/>
      <c r="AE324" s="874"/>
      <c r="AF324" s="874"/>
      <c r="AG324" s="874"/>
      <c r="AH324" s="874"/>
      <c r="AI324" s="874"/>
      <c r="AJ324" s="874"/>
      <c r="AK324" s="874"/>
      <c r="AL324" s="874"/>
      <c r="AM324" s="874"/>
      <c r="AN324" s="874"/>
      <c r="AO324" s="874"/>
      <c r="AP324" s="874"/>
      <c r="AQ324" s="874"/>
      <c r="AR324" s="874"/>
      <c r="AS324" s="874"/>
      <c r="AT324" s="874"/>
      <c r="AU324" s="874"/>
      <c r="AV324" s="874"/>
      <c r="AW324" s="874"/>
      <c r="AX324" s="874"/>
      <c r="AY324" s="874"/>
      <c r="AZ324" s="874"/>
      <c r="BA324" s="874"/>
      <c r="BB324" s="874"/>
      <c r="BC324" s="874"/>
      <c r="BD324" s="874"/>
      <c r="BE324" s="874"/>
      <c r="BF324" s="874"/>
      <c r="BG324" s="874"/>
      <c r="BH324" s="874"/>
      <c r="BI324" s="874"/>
      <c r="BJ324" s="874"/>
      <c r="BK324" s="874"/>
      <c r="BL324" s="874"/>
      <c r="BM324" s="874"/>
      <c r="BN324" s="874"/>
      <c r="BO324" s="874"/>
      <c r="BP324" s="874"/>
      <c r="BQ324" s="874"/>
      <c r="BR324" s="874"/>
      <c r="BS324" s="874"/>
    </row>
    <row r="325" spans="12:71">
      <c r="L325" s="874"/>
      <c r="M325" s="874"/>
      <c r="N325" s="874"/>
      <c r="O325" s="874"/>
      <c r="P325" s="874"/>
      <c r="Q325" s="874"/>
      <c r="R325" s="874"/>
      <c r="S325" s="874"/>
      <c r="T325" s="874"/>
      <c r="U325" s="874"/>
      <c r="V325" s="874"/>
      <c r="W325" s="874"/>
      <c r="X325" s="874"/>
      <c r="Y325" s="874"/>
      <c r="Z325" s="874"/>
      <c r="AA325" s="874"/>
      <c r="AB325" s="874"/>
      <c r="AC325" s="874"/>
      <c r="AD325" s="874"/>
      <c r="AE325" s="874"/>
      <c r="AF325" s="874"/>
      <c r="AG325" s="874"/>
      <c r="AH325" s="874"/>
      <c r="AI325" s="874"/>
      <c r="AJ325" s="874"/>
      <c r="AK325" s="874"/>
      <c r="AL325" s="874"/>
      <c r="AM325" s="874"/>
      <c r="AN325" s="874"/>
      <c r="AO325" s="874"/>
      <c r="AP325" s="874"/>
      <c r="AQ325" s="874"/>
      <c r="AR325" s="874"/>
      <c r="AS325" s="874"/>
      <c r="AT325" s="874"/>
      <c r="AU325" s="874"/>
      <c r="AV325" s="874"/>
      <c r="AW325" s="874"/>
      <c r="AX325" s="874"/>
      <c r="AY325" s="874"/>
      <c r="AZ325" s="874"/>
      <c r="BA325" s="874"/>
      <c r="BB325" s="874"/>
      <c r="BC325" s="874"/>
      <c r="BD325" s="874"/>
      <c r="BE325" s="874"/>
      <c r="BF325" s="874"/>
      <c r="BG325" s="874"/>
      <c r="BH325" s="874"/>
      <c r="BI325" s="874"/>
      <c r="BJ325" s="874"/>
      <c r="BK325" s="874"/>
      <c r="BL325" s="874"/>
      <c r="BM325" s="874"/>
      <c r="BN325" s="874"/>
      <c r="BO325" s="874"/>
      <c r="BP325" s="874"/>
      <c r="BQ325" s="874"/>
      <c r="BR325" s="874"/>
      <c r="BS325" s="874"/>
    </row>
    <row r="326" spans="12:71">
      <c r="L326" s="874"/>
      <c r="M326" s="874"/>
      <c r="N326" s="874"/>
      <c r="O326" s="874"/>
      <c r="P326" s="874"/>
      <c r="Q326" s="874"/>
      <c r="R326" s="874"/>
      <c r="S326" s="874"/>
      <c r="T326" s="874"/>
      <c r="U326" s="874"/>
      <c r="V326" s="874"/>
      <c r="W326" s="874"/>
      <c r="X326" s="874"/>
      <c r="Y326" s="874"/>
      <c r="Z326" s="874"/>
      <c r="AA326" s="874"/>
      <c r="AB326" s="874"/>
      <c r="AC326" s="874"/>
      <c r="AD326" s="874"/>
      <c r="AE326" s="874"/>
      <c r="AF326" s="874"/>
      <c r="AG326" s="874"/>
      <c r="AH326" s="874"/>
      <c r="AI326" s="874"/>
      <c r="AJ326" s="874"/>
      <c r="AK326" s="874"/>
      <c r="AL326" s="874"/>
      <c r="AM326" s="874"/>
      <c r="AN326" s="874"/>
      <c r="AO326" s="874"/>
      <c r="AP326" s="874"/>
      <c r="AQ326" s="874"/>
      <c r="AR326" s="874"/>
      <c r="AS326" s="874"/>
      <c r="AT326" s="874"/>
      <c r="AU326" s="874"/>
      <c r="AV326" s="874"/>
      <c r="AW326" s="874"/>
      <c r="AX326" s="874"/>
      <c r="AY326" s="874"/>
      <c r="AZ326" s="874"/>
      <c r="BA326" s="874"/>
      <c r="BB326" s="874"/>
      <c r="BC326" s="874"/>
      <c r="BD326" s="874"/>
      <c r="BE326" s="874"/>
      <c r="BF326" s="874"/>
      <c r="BG326" s="874"/>
      <c r="BH326" s="874"/>
      <c r="BI326" s="874"/>
      <c r="BJ326" s="874"/>
      <c r="BK326" s="874"/>
      <c r="BL326" s="874"/>
      <c r="BM326" s="874"/>
      <c r="BN326" s="874"/>
      <c r="BO326" s="874"/>
      <c r="BP326" s="874"/>
      <c r="BQ326" s="874"/>
      <c r="BR326" s="874"/>
      <c r="BS326" s="874"/>
    </row>
    <row r="327" spans="12:71">
      <c r="L327" s="874"/>
      <c r="M327" s="874"/>
      <c r="N327" s="874"/>
      <c r="O327" s="874"/>
      <c r="P327" s="874"/>
      <c r="Q327" s="874"/>
      <c r="R327" s="874"/>
      <c r="S327" s="874"/>
      <c r="T327" s="874"/>
      <c r="U327" s="874"/>
      <c r="V327" s="874"/>
      <c r="W327" s="874"/>
      <c r="X327" s="874"/>
      <c r="Y327" s="874"/>
      <c r="Z327" s="874"/>
      <c r="AA327" s="874"/>
      <c r="AB327" s="874"/>
      <c r="AC327" s="874"/>
      <c r="AD327" s="874"/>
      <c r="AE327" s="874"/>
      <c r="AF327" s="874"/>
      <c r="AG327" s="874"/>
      <c r="AH327" s="874"/>
      <c r="AI327" s="874"/>
      <c r="AJ327" s="874"/>
      <c r="AK327" s="874"/>
      <c r="AL327" s="874"/>
      <c r="AM327" s="874"/>
      <c r="AN327" s="874"/>
      <c r="AO327" s="874"/>
      <c r="AP327" s="874"/>
      <c r="AQ327" s="874"/>
      <c r="AR327" s="874"/>
      <c r="AS327" s="874"/>
      <c r="AT327" s="874"/>
      <c r="AU327" s="874"/>
      <c r="AV327" s="874"/>
      <c r="AW327" s="874"/>
      <c r="AX327" s="874"/>
      <c r="AY327" s="874"/>
      <c r="AZ327" s="874"/>
      <c r="BA327" s="874"/>
      <c r="BB327" s="874"/>
      <c r="BC327" s="874"/>
      <c r="BD327" s="874"/>
      <c r="BE327" s="874"/>
      <c r="BF327" s="874"/>
      <c r="BG327" s="874"/>
      <c r="BH327" s="874"/>
      <c r="BI327" s="874"/>
      <c r="BJ327" s="874"/>
      <c r="BK327" s="874"/>
      <c r="BL327" s="874"/>
      <c r="BM327" s="874"/>
      <c r="BN327" s="874"/>
      <c r="BO327" s="874"/>
      <c r="BP327" s="874"/>
      <c r="BQ327" s="874"/>
      <c r="BR327" s="874"/>
      <c r="BS327" s="874"/>
    </row>
    <row r="328" spans="12:71">
      <c r="L328" s="874"/>
      <c r="M328" s="874"/>
      <c r="N328" s="874"/>
      <c r="O328" s="874"/>
      <c r="P328" s="874"/>
      <c r="Q328" s="874"/>
      <c r="R328" s="874"/>
      <c r="S328" s="874"/>
      <c r="T328" s="874"/>
      <c r="U328" s="874"/>
      <c r="V328" s="874"/>
      <c r="W328" s="874"/>
      <c r="X328" s="874"/>
      <c r="Y328" s="874"/>
      <c r="Z328" s="874"/>
      <c r="AA328" s="874"/>
      <c r="AB328" s="874"/>
      <c r="AC328" s="874"/>
      <c r="AD328" s="874"/>
      <c r="AE328" s="874"/>
      <c r="AF328" s="874"/>
      <c r="AG328" s="874"/>
      <c r="AH328" s="874"/>
      <c r="AI328" s="874"/>
      <c r="AJ328" s="874"/>
      <c r="AK328" s="874"/>
      <c r="AL328" s="874"/>
      <c r="AM328" s="874"/>
      <c r="AN328" s="874"/>
      <c r="AO328" s="874"/>
      <c r="AP328" s="874"/>
      <c r="AQ328" s="874"/>
      <c r="AR328" s="874"/>
      <c r="AS328" s="874"/>
      <c r="AT328" s="874"/>
      <c r="AU328" s="874"/>
      <c r="AV328" s="874"/>
      <c r="AW328" s="874"/>
      <c r="AX328" s="874"/>
      <c r="AY328" s="874"/>
      <c r="AZ328" s="874"/>
      <c r="BA328" s="874"/>
      <c r="BB328" s="874"/>
      <c r="BC328" s="874"/>
      <c r="BD328" s="874"/>
      <c r="BE328" s="874"/>
      <c r="BF328" s="874"/>
      <c r="BG328" s="874"/>
      <c r="BH328" s="874"/>
      <c r="BI328" s="874"/>
      <c r="BJ328" s="874"/>
      <c r="BK328" s="874"/>
      <c r="BL328" s="874"/>
      <c r="BM328" s="874"/>
      <c r="BN328" s="874"/>
      <c r="BO328" s="874"/>
      <c r="BP328" s="874"/>
      <c r="BQ328" s="874"/>
      <c r="BR328" s="874"/>
      <c r="BS328" s="874"/>
    </row>
    <row r="329" spans="12:71">
      <c r="L329" s="874"/>
      <c r="M329" s="874"/>
      <c r="N329" s="874"/>
      <c r="O329" s="874"/>
      <c r="P329" s="874"/>
      <c r="Q329" s="874"/>
      <c r="R329" s="874"/>
      <c r="S329" s="874"/>
      <c r="T329" s="874"/>
      <c r="U329" s="874"/>
      <c r="V329" s="874"/>
      <c r="W329" s="874"/>
      <c r="X329" s="874"/>
      <c r="Y329" s="874"/>
      <c r="Z329" s="874"/>
      <c r="AA329" s="874"/>
      <c r="AB329" s="874"/>
      <c r="AC329" s="874"/>
      <c r="AD329" s="874"/>
      <c r="AE329" s="874"/>
      <c r="AF329" s="874"/>
      <c r="AG329" s="874"/>
      <c r="AH329" s="874"/>
      <c r="AI329" s="874"/>
      <c r="AJ329" s="874"/>
      <c r="AK329" s="874"/>
      <c r="AL329" s="874"/>
      <c r="AM329" s="874"/>
      <c r="AN329" s="874"/>
      <c r="AO329" s="874"/>
      <c r="AP329" s="874"/>
      <c r="AQ329" s="874"/>
      <c r="AR329" s="874"/>
      <c r="AS329" s="874"/>
      <c r="AT329" s="874"/>
      <c r="AU329" s="874"/>
      <c r="AV329" s="874"/>
      <c r="AW329" s="874"/>
      <c r="AX329" s="874"/>
      <c r="AY329" s="874"/>
      <c r="AZ329" s="874"/>
      <c r="BA329" s="874"/>
      <c r="BB329" s="874"/>
      <c r="BC329" s="874"/>
      <c r="BD329" s="874"/>
      <c r="BE329" s="874"/>
      <c r="BF329" s="874"/>
      <c r="BG329" s="874"/>
      <c r="BH329" s="874"/>
      <c r="BI329" s="874"/>
      <c r="BJ329" s="874"/>
      <c r="BK329" s="874"/>
      <c r="BL329" s="874"/>
      <c r="BM329" s="874"/>
      <c r="BN329" s="874"/>
      <c r="BO329" s="874"/>
      <c r="BP329" s="874"/>
      <c r="BQ329" s="874"/>
      <c r="BR329" s="874"/>
      <c r="BS329" s="874"/>
    </row>
    <row r="330" spans="12:71">
      <c r="L330" s="874"/>
      <c r="M330" s="874"/>
      <c r="N330" s="874"/>
      <c r="O330" s="874"/>
      <c r="P330" s="874"/>
      <c r="Q330" s="874"/>
      <c r="R330" s="874"/>
      <c r="S330" s="874"/>
      <c r="T330" s="874"/>
      <c r="U330" s="874"/>
      <c r="V330" s="874"/>
      <c r="W330" s="874"/>
      <c r="X330" s="874"/>
      <c r="Y330" s="874"/>
      <c r="Z330" s="874"/>
      <c r="AA330" s="874"/>
      <c r="AB330" s="874"/>
      <c r="AC330" s="874"/>
      <c r="AD330" s="874"/>
      <c r="AE330" s="874"/>
      <c r="AF330" s="874"/>
      <c r="AG330" s="874"/>
      <c r="AH330" s="874"/>
      <c r="AI330" s="874"/>
      <c r="AJ330" s="874"/>
      <c r="AK330" s="874"/>
      <c r="AL330" s="874"/>
      <c r="AM330" s="874"/>
      <c r="AN330" s="874"/>
      <c r="AO330" s="874"/>
      <c r="AP330" s="874"/>
      <c r="AQ330" s="874"/>
      <c r="AR330" s="874"/>
      <c r="AS330" s="874"/>
      <c r="AT330" s="874"/>
      <c r="AU330" s="874"/>
      <c r="AV330" s="874"/>
      <c r="AW330" s="874"/>
      <c r="AX330" s="874"/>
      <c r="AY330" s="874"/>
      <c r="AZ330" s="874"/>
      <c r="BA330" s="874"/>
      <c r="BB330" s="874"/>
      <c r="BC330" s="874"/>
      <c r="BD330" s="874"/>
      <c r="BE330" s="874"/>
      <c r="BF330" s="874"/>
      <c r="BG330" s="874"/>
      <c r="BH330" s="874"/>
      <c r="BI330" s="874"/>
      <c r="BJ330" s="874"/>
      <c r="BK330" s="874"/>
      <c r="BL330" s="874"/>
      <c r="BM330" s="874"/>
      <c r="BN330" s="874"/>
      <c r="BO330" s="874"/>
      <c r="BP330" s="874"/>
      <c r="BQ330" s="874"/>
      <c r="BR330" s="874"/>
      <c r="BS330" s="874"/>
    </row>
    <row r="331" spans="12:71">
      <c r="L331" s="874"/>
      <c r="M331" s="874"/>
      <c r="N331" s="874"/>
      <c r="O331" s="874"/>
      <c r="P331" s="874"/>
      <c r="Q331" s="874"/>
      <c r="R331" s="874"/>
      <c r="S331" s="874"/>
      <c r="T331" s="874"/>
      <c r="U331" s="874"/>
      <c r="V331" s="874"/>
      <c r="W331" s="874"/>
      <c r="X331" s="874"/>
      <c r="Y331" s="874"/>
      <c r="Z331" s="874"/>
      <c r="AA331" s="874"/>
      <c r="AB331" s="874"/>
      <c r="AC331" s="874"/>
      <c r="AD331" s="874"/>
      <c r="AE331" s="874"/>
      <c r="AF331" s="874"/>
      <c r="AG331" s="874"/>
      <c r="AH331" s="874"/>
      <c r="AI331" s="874"/>
      <c r="AJ331" s="874"/>
      <c r="AK331" s="874"/>
      <c r="AL331" s="874"/>
      <c r="AM331" s="874"/>
      <c r="AN331" s="874"/>
      <c r="AO331" s="874"/>
      <c r="AP331" s="874"/>
      <c r="AQ331" s="874"/>
      <c r="AR331" s="874"/>
      <c r="AS331" s="874"/>
      <c r="AT331" s="874"/>
      <c r="AU331" s="874"/>
      <c r="AV331" s="874"/>
      <c r="AW331" s="874"/>
      <c r="AX331" s="874"/>
      <c r="AY331" s="874"/>
      <c r="AZ331" s="874"/>
      <c r="BA331" s="874"/>
      <c r="BB331" s="874"/>
      <c r="BC331" s="874"/>
      <c r="BD331" s="874"/>
      <c r="BE331" s="874"/>
      <c r="BF331" s="874"/>
      <c r="BG331" s="874"/>
      <c r="BH331" s="874"/>
      <c r="BI331" s="874"/>
      <c r="BJ331" s="874"/>
      <c r="BK331" s="874"/>
      <c r="BL331" s="874"/>
      <c r="BM331" s="874"/>
      <c r="BN331" s="874"/>
      <c r="BO331" s="874"/>
      <c r="BP331" s="874"/>
      <c r="BQ331" s="874"/>
      <c r="BR331" s="874"/>
      <c r="BS331" s="874"/>
    </row>
    <row r="332" spans="12:71">
      <c r="L332" s="874"/>
      <c r="M332" s="874"/>
      <c r="N332" s="874"/>
      <c r="O332" s="874"/>
      <c r="P332" s="874"/>
      <c r="Q332" s="874"/>
      <c r="R332" s="874"/>
      <c r="S332" s="874"/>
      <c r="T332" s="874"/>
      <c r="U332" s="874"/>
      <c r="V332" s="874"/>
      <c r="W332" s="874"/>
      <c r="X332" s="874"/>
      <c r="Y332" s="874"/>
      <c r="Z332" s="874"/>
      <c r="AA332" s="874"/>
      <c r="AB332" s="874"/>
      <c r="AC332" s="874"/>
      <c r="AD332" s="874"/>
      <c r="AE332" s="874"/>
      <c r="AF332" s="874"/>
      <c r="AG332" s="874"/>
      <c r="AH332" s="874"/>
      <c r="AI332" s="874"/>
      <c r="AJ332" s="874"/>
      <c r="AK332" s="874"/>
      <c r="AL332" s="874"/>
      <c r="AM332" s="874"/>
      <c r="AN332" s="874"/>
      <c r="AO332" s="874"/>
      <c r="AP332" s="874"/>
      <c r="AQ332" s="874"/>
      <c r="AR332" s="874"/>
      <c r="AS332" s="874"/>
      <c r="AT332" s="874"/>
      <c r="AU332" s="874"/>
      <c r="AV332" s="874"/>
      <c r="AW332" s="874"/>
      <c r="AX332" s="874"/>
      <c r="AY332" s="874"/>
      <c r="AZ332" s="874"/>
      <c r="BA332" s="874"/>
      <c r="BB332" s="874"/>
      <c r="BC332" s="874"/>
      <c r="BD332" s="874"/>
      <c r="BE332" s="874"/>
      <c r="BF332" s="874"/>
      <c r="BG332" s="874"/>
      <c r="BH332" s="874"/>
      <c r="BI332" s="874"/>
      <c r="BJ332" s="874"/>
      <c r="BK332" s="874"/>
      <c r="BL332" s="874"/>
      <c r="BM332" s="874"/>
      <c r="BN332" s="874"/>
      <c r="BO332" s="874"/>
      <c r="BP332" s="874"/>
      <c r="BQ332" s="874"/>
      <c r="BR332" s="874"/>
      <c r="BS332" s="874"/>
    </row>
    <row r="333" spans="12:71">
      <c r="L333" s="874"/>
      <c r="M333" s="874"/>
      <c r="N333" s="874"/>
      <c r="O333" s="874"/>
      <c r="P333" s="874"/>
      <c r="Q333" s="874"/>
      <c r="R333" s="874"/>
      <c r="S333" s="874"/>
      <c r="T333" s="874"/>
      <c r="U333" s="874"/>
      <c r="V333" s="874"/>
      <c r="W333" s="874"/>
      <c r="X333" s="874"/>
      <c r="Y333" s="874"/>
      <c r="Z333" s="874"/>
      <c r="AA333" s="874"/>
      <c r="AB333" s="874"/>
      <c r="AC333" s="874"/>
      <c r="AD333" s="874"/>
      <c r="AE333" s="874"/>
      <c r="AF333" s="874"/>
      <c r="AG333" s="874"/>
      <c r="AH333" s="874"/>
      <c r="AI333" s="874"/>
      <c r="AJ333" s="874"/>
      <c r="AK333" s="874"/>
      <c r="AL333" s="874"/>
      <c r="AM333" s="874"/>
      <c r="AN333" s="874"/>
      <c r="AO333" s="874"/>
      <c r="AP333" s="874"/>
      <c r="AQ333" s="874"/>
      <c r="AR333" s="874"/>
      <c r="AS333" s="874"/>
      <c r="AT333" s="874"/>
      <c r="AU333" s="874"/>
      <c r="AV333" s="874"/>
      <c r="AW333" s="874"/>
      <c r="AX333" s="874"/>
      <c r="AY333" s="874"/>
      <c r="AZ333" s="874"/>
      <c r="BA333" s="874"/>
      <c r="BB333" s="874"/>
      <c r="BC333" s="874"/>
      <c r="BD333" s="874"/>
      <c r="BE333" s="874"/>
      <c r="BF333" s="874"/>
      <c r="BG333" s="874"/>
      <c r="BH333" s="874"/>
      <c r="BI333" s="874"/>
      <c r="BJ333" s="874"/>
      <c r="BK333" s="874"/>
      <c r="BL333" s="874"/>
      <c r="BM333" s="874"/>
      <c r="BN333" s="874"/>
      <c r="BO333" s="874"/>
      <c r="BP333" s="874"/>
      <c r="BQ333" s="874"/>
      <c r="BR333" s="874"/>
      <c r="BS333" s="874"/>
    </row>
    <row r="334" spans="12:71">
      <c r="L334" s="874"/>
      <c r="M334" s="874"/>
      <c r="N334" s="874"/>
      <c r="O334" s="874"/>
      <c r="P334" s="874"/>
      <c r="Q334" s="874"/>
      <c r="R334" s="874"/>
      <c r="S334" s="874"/>
      <c r="T334" s="874"/>
      <c r="U334" s="874"/>
      <c r="V334" s="874"/>
      <c r="W334" s="874"/>
      <c r="X334" s="874"/>
      <c r="Y334" s="874"/>
      <c r="Z334" s="874"/>
      <c r="AA334" s="874"/>
      <c r="AB334" s="874"/>
      <c r="AC334" s="874"/>
      <c r="AD334" s="874"/>
      <c r="AE334" s="874"/>
      <c r="AF334" s="874"/>
      <c r="AG334" s="874"/>
      <c r="AH334" s="874"/>
      <c r="AI334" s="874"/>
      <c r="AJ334" s="874"/>
      <c r="AK334" s="874"/>
      <c r="AL334" s="874"/>
      <c r="AM334" s="874"/>
      <c r="AN334" s="874"/>
      <c r="AO334" s="874"/>
      <c r="AP334" s="874"/>
      <c r="AQ334" s="874"/>
      <c r="AR334" s="874"/>
      <c r="AS334" s="874"/>
      <c r="AT334" s="874"/>
      <c r="AU334" s="874"/>
      <c r="AV334" s="874"/>
      <c r="AW334" s="874"/>
      <c r="AX334" s="874"/>
      <c r="AY334" s="874"/>
      <c r="AZ334" s="874"/>
      <c r="BA334" s="874"/>
      <c r="BB334" s="874"/>
      <c r="BC334" s="874"/>
      <c r="BD334" s="874"/>
      <c r="BE334" s="874"/>
      <c r="BF334" s="874"/>
      <c r="BG334" s="874"/>
      <c r="BH334" s="874"/>
      <c r="BI334" s="874"/>
      <c r="BJ334" s="874"/>
      <c r="BK334" s="874"/>
      <c r="BL334" s="874"/>
      <c r="BM334" s="874"/>
      <c r="BN334" s="874"/>
      <c r="BO334" s="874"/>
      <c r="BP334" s="874"/>
      <c r="BQ334" s="874"/>
      <c r="BR334" s="874"/>
      <c r="BS334" s="874"/>
    </row>
    <row r="335" spans="12:71">
      <c r="L335" s="874"/>
      <c r="M335" s="874"/>
      <c r="N335" s="874"/>
      <c r="O335" s="874"/>
      <c r="P335" s="874"/>
      <c r="Q335" s="874"/>
      <c r="R335" s="874"/>
      <c r="S335" s="874"/>
      <c r="T335" s="874"/>
      <c r="U335" s="874"/>
      <c r="V335" s="874"/>
      <c r="W335" s="874"/>
      <c r="X335" s="874"/>
      <c r="Y335" s="874"/>
      <c r="Z335" s="874"/>
      <c r="AA335" s="874"/>
      <c r="AB335" s="874"/>
      <c r="AC335" s="874"/>
      <c r="AD335" s="874"/>
      <c r="AE335" s="874"/>
      <c r="AF335" s="874"/>
      <c r="AG335" s="874"/>
      <c r="AH335" s="874"/>
      <c r="AI335" s="874"/>
      <c r="AJ335" s="874"/>
      <c r="AK335" s="874"/>
      <c r="AL335" s="874"/>
      <c r="AM335" s="874"/>
      <c r="AN335" s="874"/>
      <c r="AO335" s="874"/>
      <c r="AP335" s="874"/>
      <c r="AQ335" s="874"/>
      <c r="AR335" s="874"/>
      <c r="AS335" s="874"/>
      <c r="AT335" s="874"/>
      <c r="AU335" s="874"/>
      <c r="AV335" s="874"/>
      <c r="AW335" s="874"/>
      <c r="AX335" s="874"/>
      <c r="AY335" s="874"/>
      <c r="AZ335" s="874"/>
      <c r="BA335" s="874"/>
      <c r="BB335" s="874"/>
      <c r="BC335" s="874"/>
      <c r="BD335" s="874"/>
      <c r="BE335" s="874"/>
      <c r="BF335" s="874"/>
      <c r="BG335" s="874"/>
      <c r="BH335" s="874"/>
      <c r="BI335" s="874"/>
      <c r="BJ335" s="874"/>
      <c r="BK335" s="874"/>
      <c r="BL335" s="874"/>
      <c r="BM335" s="874"/>
      <c r="BN335" s="874"/>
      <c r="BO335" s="874"/>
      <c r="BP335" s="874"/>
      <c r="BQ335" s="874"/>
      <c r="BR335" s="874"/>
      <c r="BS335" s="874"/>
    </row>
    <row r="336" spans="12:71">
      <c r="L336" s="874"/>
      <c r="M336" s="874"/>
      <c r="N336" s="874"/>
      <c r="O336" s="874"/>
      <c r="P336" s="874"/>
      <c r="Q336" s="874"/>
      <c r="R336" s="874"/>
      <c r="S336" s="874"/>
      <c r="T336" s="874"/>
      <c r="U336" s="874"/>
      <c r="V336" s="874"/>
      <c r="W336" s="874"/>
      <c r="X336" s="874"/>
      <c r="Y336" s="874"/>
      <c r="Z336" s="874"/>
      <c r="AA336" s="874"/>
      <c r="AB336" s="874"/>
      <c r="AC336" s="874"/>
      <c r="AD336" s="874"/>
      <c r="AE336" s="874"/>
      <c r="AF336" s="874"/>
      <c r="AG336" s="874"/>
      <c r="AH336" s="874"/>
      <c r="AI336" s="874"/>
      <c r="AJ336" s="874"/>
      <c r="AK336" s="874"/>
      <c r="AL336" s="874"/>
      <c r="AM336" s="874"/>
      <c r="AN336" s="874"/>
      <c r="AO336" s="874"/>
      <c r="AP336" s="874"/>
      <c r="AQ336" s="874"/>
      <c r="AR336" s="874"/>
      <c r="AS336" s="874"/>
      <c r="AT336" s="874"/>
      <c r="AU336" s="874"/>
      <c r="AV336" s="874"/>
      <c r="AW336" s="874"/>
      <c r="AX336" s="874"/>
      <c r="AY336" s="874"/>
      <c r="AZ336" s="874"/>
      <c r="BA336" s="874"/>
      <c r="BB336" s="874"/>
      <c r="BC336" s="874"/>
      <c r="BD336" s="874"/>
      <c r="BE336" s="874"/>
      <c r="BF336" s="874"/>
      <c r="BG336" s="874"/>
      <c r="BH336" s="874"/>
      <c r="BI336" s="874"/>
      <c r="BJ336" s="874"/>
      <c r="BK336" s="874"/>
      <c r="BL336" s="874"/>
      <c r="BM336" s="874"/>
      <c r="BN336" s="874"/>
      <c r="BO336" s="874"/>
      <c r="BP336" s="874"/>
      <c r="BQ336" s="874"/>
      <c r="BR336" s="874"/>
      <c r="BS336" s="874"/>
    </row>
    <row r="337" spans="12:71">
      <c r="L337" s="874"/>
      <c r="M337" s="874"/>
      <c r="N337" s="874"/>
      <c r="O337" s="874"/>
      <c r="P337" s="874"/>
      <c r="Q337" s="874"/>
      <c r="R337" s="874"/>
      <c r="S337" s="874"/>
      <c r="T337" s="874"/>
      <c r="U337" s="874"/>
      <c r="V337" s="874"/>
      <c r="W337" s="874"/>
      <c r="X337" s="874"/>
      <c r="Y337" s="874"/>
      <c r="Z337" s="874"/>
      <c r="AA337" s="874"/>
      <c r="AB337" s="874"/>
      <c r="AC337" s="874"/>
      <c r="AD337" s="874"/>
      <c r="AE337" s="874"/>
      <c r="AF337" s="874"/>
      <c r="AG337" s="874"/>
      <c r="AH337" s="874"/>
      <c r="AI337" s="874"/>
      <c r="AJ337" s="874"/>
      <c r="AK337" s="874"/>
      <c r="AL337" s="874"/>
      <c r="AM337" s="874"/>
      <c r="AN337" s="874"/>
      <c r="AO337" s="874"/>
      <c r="AP337" s="874"/>
      <c r="AQ337" s="874"/>
      <c r="AR337" s="874"/>
      <c r="AS337" s="874"/>
      <c r="AT337" s="874"/>
      <c r="AU337" s="874"/>
      <c r="AV337" s="874"/>
      <c r="AW337" s="874"/>
      <c r="AX337" s="874"/>
      <c r="AY337" s="874"/>
      <c r="AZ337" s="874"/>
      <c r="BA337" s="874"/>
      <c r="BB337" s="874"/>
      <c r="BC337" s="874"/>
      <c r="BD337" s="874"/>
      <c r="BE337" s="874"/>
      <c r="BF337" s="874"/>
      <c r="BG337" s="874"/>
      <c r="BH337" s="874"/>
      <c r="BI337" s="874"/>
      <c r="BJ337" s="874"/>
      <c r="BK337" s="874"/>
      <c r="BL337" s="874"/>
      <c r="BM337" s="874"/>
      <c r="BN337" s="874"/>
      <c r="BO337" s="874"/>
      <c r="BP337" s="874"/>
      <c r="BQ337" s="874"/>
      <c r="BR337" s="874"/>
      <c r="BS337" s="874"/>
    </row>
    <row r="338" spans="12:71">
      <c r="L338" s="874"/>
      <c r="M338" s="874"/>
      <c r="N338" s="874"/>
      <c r="O338" s="874"/>
      <c r="P338" s="874"/>
      <c r="Q338" s="874"/>
      <c r="R338" s="874"/>
      <c r="S338" s="874"/>
      <c r="T338" s="874"/>
      <c r="U338" s="874"/>
      <c r="V338" s="874"/>
      <c r="W338" s="874"/>
      <c r="X338" s="874"/>
      <c r="Y338" s="874"/>
      <c r="Z338" s="874"/>
      <c r="AA338" s="874"/>
      <c r="AB338" s="874"/>
      <c r="AC338" s="874"/>
      <c r="AD338" s="874"/>
      <c r="AE338" s="874"/>
      <c r="AF338" s="874"/>
      <c r="AG338" s="874"/>
      <c r="AH338" s="874"/>
      <c r="AI338" s="874"/>
      <c r="AJ338" s="874"/>
      <c r="AK338" s="874"/>
      <c r="AL338" s="874"/>
      <c r="AM338" s="874"/>
      <c r="AN338" s="874"/>
      <c r="AO338" s="874"/>
      <c r="AP338" s="874"/>
      <c r="AQ338" s="874"/>
      <c r="AR338" s="874"/>
      <c r="AS338" s="874"/>
      <c r="AT338" s="874"/>
      <c r="AU338" s="874"/>
      <c r="AV338" s="874"/>
      <c r="AW338" s="874"/>
      <c r="AX338" s="874"/>
      <c r="AY338" s="874"/>
      <c r="AZ338" s="874"/>
      <c r="BA338" s="874"/>
      <c r="BB338" s="874"/>
      <c r="BC338" s="874"/>
      <c r="BD338" s="874"/>
      <c r="BE338" s="874"/>
      <c r="BF338" s="874"/>
      <c r="BG338" s="874"/>
      <c r="BH338" s="874"/>
      <c r="BI338" s="874"/>
      <c r="BJ338" s="874"/>
      <c r="BK338" s="874"/>
      <c r="BL338" s="874"/>
      <c r="BM338" s="874"/>
      <c r="BN338" s="874"/>
      <c r="BO338" s="874"/>
      <c r="BP338" s="874"/>
      <c r="BQ338" s="874"/>
      <c r="BR338" s="874"/>
      <c r="BS338" s="874"/>
    </row>
    <row r="339" spans="12:71">
      <c r="L339" s="874"/>
      <c r="M339" s="874"/>
      <c r="N339" s="874"/>
      <c r="O339" s="874"/>
      <c r="P339" s="874"/>
      <c r="Q339" s="874"/>
      <c r="R339" s="874"/>
      <c r="S339" s="874"/>
      <c r="T339" s="874"/>
      <c r="U339" s="874"/>
      <c r="V339" s="874"/>
      <c r="W339" s="874"/>
      <c r="X339" s="874"/>
      <c r="Y339" s="874"/>
      <c r="Z339" s="874"/>
      <c r="AA339" s="874"/>
      <c r="AB339" s="874"/>
      <c r="AC339" s="874"/>
      <c r="AD339" s="874"/>
      <c r="AE339" s="874"/>
      <c r="AF339" s="874"/>
      <c r="AG339" s="874"/>
      <c r="AH339" s="874"/>
      <c r="AI339" s="874"/>
      <c r="AJ339" s="874"/>
      <c r="AK339" s="874"/>
      <c r="AL339" s="874"/>
      <c r="AM339" s="874"/>
      <c r="AN339" s="874"/>
      <c r="AO339" s="874"/>
      <c r="AP339" s="874"/>
      <c r="AQ339" s="874"/>
      <c r="AR339" s="874"/>
      <c r="AS339" s="874"/>
      <c r="AT339" s="874"/>
      <c r="AU339" s="874"/>
      <c r="AV339" s="874"/>
      <c r="AW339" s="874"/>
      <c r="AX339" s="874"/>
      <c r="AY339" s="874"/>
      <c r="AZ339" s="874"/>
      <c r="BA339" s="874"/>
      <c r="BB339" s="874"/>
      <c r="BC339" s="874"/>
      <c r="BD339" s="874"/>
      <c r="BE339" s="874"/>
      <c r="BF339" s="874"/>
      <c r="BG339" s="874"/>
      <c r="BH339" s="874"/>
      <c r="BI339" s="874"/>
      <c r="BJ339" s="874"/>
      <c r="BK339" s="874"/>
      <c r="BL339" s="874"/>
      <c r="BM339" s="874"/>
      <c r="BN339" s="874"/>
      <c r="BO339" s="874"/>
      <c r="BP339" s="874"/>
      <c r="BQ339" s="874"/>
      <c r="BR339" s="874"/>
      <c r="BS339" s="874"/>
    </row>
    <row r="340" spans="12:71">
      <c r="L340" s="874"/>
      <c r="M340" s="874"/>
      <c r="N340" s="874"/>
      <c r="O340" s="874"/>
      <c r="P340" s="874"/>
      <c r="Q340" s="874"/>
      <c r="R340" s="874"/>
      <c r="S340" s="874"/>
      <c r="T340" s="874"/>
      <c r="U340" s="874"/>
      <c r="V340" s="874"/>
      <c r="W340" s="874"/>
      <c r="X340" s="874"/>
      <c r="Y340" s="874"/>
      <c r="Z340" s="874"/>
      <c r="AA340" s="874"/>
      <c r="AB340" s="874"/>
      <c r="AC340" s="874"/>
      <c r="AD340" s="874"/>
      <c r="AE340" s="874"/>
      <c r="AF340" s="874"/>
      <c r="AG340" s="874"/>
      <c r="AH340" s="874"/>
      <c r="AI340" s="874"/>
      <c r="AJ340" s="874"/>
      <c r="AK340" s="874"/>
      <c r="AL340" s="874"/>
      <c r="AM340" s="874"/>
      <c r="AN340" s="874"/>
      <c r="AO340" s="874"/>
      <c r="AP340" s="874"/>
      <c r="AQ340" s="874"/>
      <c r="AR340" s="874"/>
      <c r="AS340" s="874"/>
      <c r="AT340" s="874"/>
      <c r="AU340" s="874"/>
      <c r="AV340" s="874"/>
      <c r="AW340" s="874"/>
      <c r="AX340" s="874"/>
      <c r="AY340" s="874"/>
      <c r="AZ340" s="874"/>
      <c r="BA340" s="874"/>
      <c r="BB340" s="874"/>
      <c r="BC340" s="874"/>
      <c r="BD340" s="874"/>
      <c r="BE340" s="874"/>
      <c r="BF340" s="874"/>
      <c r="BG340" s="874"/>
      <c r="BH340" s="874"/>
      <c r="BI340" s="874"/>
      <c r="BJ340" s="874"/>
      <c r="BK340" s="874"/>
      <c r="BL340" s="874"/>
      <c r="BM340" s="874"/>
      <c r="BN340" s="874"/>
      <c r="BO340" s="874"/>
      <c r="BP340" s="874"/>
      <c r="BQ340" s="874"/>
      <c r="BR340" s="874"/>
      <c r="BS340" s="874"/>
    </row>
    <row r="341" spans="12:71">
      <c r="L341" s="874"/>
      <c r="M341" s="874"/>
      <c r="N341" s="874"/>
      <c r="O341" s="874"/>
      <c r="P341" s="874"/>
      <c r="Q341" s="874"/>
      <c r="R341" s="874"/>
      <c r="S341" s="874"/>
      <c r="T341" s="874"/>
      <c r="U341" s="874"/>
      <c r="V341" s="874"/>
      <c r="W341" s="874"/>
      <c r="X341" s="874"/>
      <c r="Y341" s="874"/>
      <c r="Z341" s="874"/>
      <c r="AA341" s="874"/>
      <c r="AB341" s="874"/>
      <c r="AC341" s="874"/>
      <c r="AD341" s="874"/>
      <c r="AE341" s="874"/>
      <c r="AF341" s="874"/>
      <c r="AG341" s="874"/>
      <c r="AH341" s="874"/>
      <c r="AI341" s="874"/>
      <c r="AJ341" s="874"/>
      <c r="AK341" s="874"/>
      <c r="AL341" s="874"/>
      <c r="AM341" s="874"/>
      <c r="AN341" s="874"/>
      <c r="AO341" s="874"/>
      <c r="AP341" s="874"/>
      <c r="AQ341" s="874"/>
      <c r="AR341" s="874"/>
      <c r="AS341" s="874"/>
      <c r="AT341" s="874"/>
      <c r="AU341" s="874"/>
      <c r="AV341" s="874"/>
      <c r="AW341" s="874"/>
      <c r="AX341" s="874"/>
      <c r="AY341" s="874"/>
      <c r="AZ341" s="874"/>
      <c r="BA341" s="874"/>
      <c r="BB341" s="874"/>
      <c r="BC341" s="874"/>
      <c r="BD341" s="874"/>
      <c r="BE341" s="874"/>
      <c r="BF341" s="874"/>
      <c r="BG341" s="874"/>
      <c r="BH341" s="874"/>
      <c r="BI341" s="874"/>
      <c r="BJ341" s="874"/>
      <c r="BK341" s="874"/>
      <c r="BL341" s="874"/>
      <c r="BM341" s="874"/>
      <c r="BN341" s="874"/>
      <c r="BO341" s="874"/>
      <c r="BP341" s="874"/>
      <c r="BQ341" s="874"/>
      <c r="BR341" s="874"/>
      <c r="BS341" s="874"/>
    </row>
    <row r="342" spans="12:71">
      <c r="L342" s="874"/>
      <c r="M342" s="874"/>
      <c r="N342" s="874"/>
      <c r="O342" s="874"/>
      <c r="P342" s="874"/>
      <c r="Q342" s="874"/>
      <c r="R342" s="874"/>
      <c r="S342" s="874"/>
      <c r="T342" s="874"/>
      <c r="U342" s="874"/>
      <c r="V342" s="874"/>
      <c r="W342" s="874"/>
      <c r="X342" s="874"/>
      <c r="Y342" s="874"/>
      <c r="Z342" s="874"/>
      <c r="AA342" s="874"/>
      <c r="AB342" s="874"/>
      <c r="AC342" s="874"/>
      <c r="AD342" s="874"/>
      <c r="AE342" s="874"/>
      <c r="AF342" s="874"/>
      <c r="AG342" s="874"/>
      <c r="AH342" s="874"/>
      <c r="AI342" s="874"/>
      <c r="AJ342" s="874"/>
      <c r="AK342" s="874"/>
      <c r="AL342" s="874"/>
      <c r="AM342" s="874"/>
      <c r="AN342" s="874"/>
      <c r="AO342" s="874"/>
      <c r="AP342" s="874"/>
      <c r="AQ342" s="874"/>
      <c r="AR342" s="874"/>
      <c r="AS342" s="874"/>
      <c r="AT342" s="874"/>
      <c r="AU342" s="874"/>
      <c r="AV342" s="874"/>
      <c r="AW342" s="874"/>
      <c r="AX342" s="874"/>
      <c r="AY342" s="874"/>
      <c r="AZ342" s="874"/>
      <c r="BA342" s="874"/>
      <c r="BB342" s="874"/>
      <c r="BC342" s="874"/>
      <c r="BD342" s="874"/>
      <c r="BE342" s="874"/>
      <c r="BF342" s="874"/>
      <c r="BG342" s="874"/>
      <c r="BH342" s="874"/>
      <c r="BI342" s="874"/>
      <c r="BJ342" s="874"/>
      <c r="BK342" s="874"/>
      <c r="BL342" s="874"/>
      <c r="BM342" s="874"/>
      <c r="BN342" s="874"/>
      <c r="BO342" s="874"/>
      <c r="BP342" s="874"/>
      <c r="BQ342" s="874"/>
      <c r="BR342" s="874"/>
      <c r="BS342" s="874"/>
    </row>
    <row r="343" spans="12:71">
      <c r="L343" s="874"/>
      <c r="M343" s="874"/>
      <c r="N343" s="874"/>
      <c r="O343" s="874"/>
      <c r="P343" s="874"/>
      <c r="Q343" s="874"/>
      <c r="R343" s="874"/>
      <c r="S343" s="874"/>
      <c r="T343" s="874"/>
      <c r="U343" s="874"/>
      <c r="V343" s="874"/>
      <c r="W343" s="874"/>
      <c r="X343" s="874"/>
      <c r="Y343" s="874"/>
      <c r="Z343" s="874"/>
      <c r="AA343" s="874"/>
      <c r="AB343" s="874"/>
      <c r="AC343" s="874"/>
      <c r="AD343" s="874"/>
      <c r="AE343" s="874"/>
      <c r="AF343" s="874"/>
      <c r="AG343" s="874"/>
      <c r="AH343" s="874"/>
      <c r="AI343" s="874"/>
      <c r="AJ343" s="874"/>
      <c r="AK343" s="874"/>
      <c r="AL343" s="874"/>
      <c r="AM343" s="874"/>
      <c r="AN343" s="874"/>
      <c r="AO343" s="874"/>
      <c r="AP343" s="874"/>
      <c r="AQ343" s="874"/>
      <c r="AR343" s="874"/>
      <c r="AS343" s="874"/>
      <c r="AT343" s="874"/>
      <c r="AU343" s="874"/>
      <c r="AV343" s="874"/>
      <c r="AW343" s="874"/>
      <c r="AX343" s="874"/>
      <c r="AY343" s="874"/>
      <c r="AZ343" s="874"/>
      <c r="BA343" s="874"/>
      <c r="BB343" s="874"/>
      <c r="BC343" s="874"/>
      <c r="BD343" s="874"/>
      <c r="BE343" s="874"/>
      <c r="BF343" s="874"/>
      <c r="BG343" s="874"/>
      <c r="BH343" s="874"/>
      <c r="BI343" s="874"/>
      <c r="BJ343" s="874"/>
      <c r="BK343" s="874"/>
      <c r="BL343" s="874"/>
      <c r="BM343" s="874"/>
      <c r="BN343" s="874"/>
      <c r="BO343" s="874"/>
      <c r="BP343" s="874"/>
      <c r="BQ343" s="874"/>
      <c r="BR343" s="874"/>
      <c r="BS343" s="874"/>
    </row>
    <row r="344" spans="12:71">
      <c r="L344" s="874"/>
      <c r="M344" s="874"/>
      <c r="N344" s="874"/>
      <c r="O344" s="874"/>
      <c r="P344" s="874"/>
      <c r="Q344" s="874"/>
      <c r="R344" s="874"/>
      <c r="S344" s="874"/>
      <c r="T344" s="874"/>
      <c r="U344" s="874"/>
      <c r="V344" s="874"/>
      <c r="W344" s="874"/>
      <c r="X344" s="874"/>
      <c r="Y344" s="874"/>
      <c r="Z344" s="874"/>
      <c r="AA344" s="874"/>
      <c r="AB344" s="874"/>
      <c r="AC344" s="874"/>
      <c r="AD344" s="874"/>
      <c r="AE344" s="874"/>
      <c r="AF344" s="874"/>
      <c r="AG344" s="874"/>
      <c r="AH344" s="874"/>
      <c r="AI344" s="874"/>
      <c r="AJ344" s="874"/>
      <c r="AK344" s="874"/>
      <c r="AL344" s="874"/>
      <c r="AM344" s="874"/>
      <c r="AN344" s="874"/>
      <c r="AO344" s="874"/>
      <c r="AP344" s="874"/>
      <c r="AQ344" s="874"/>
      <c r="AR344" s="874"/>
      <c r="AS344" s="874"/>
      <c r="AT344" s="874"/>
      <c r="AU344" s="874"/>
      <c r="AV344" s="874"/>
      <c r="AW344" s="874"/>
      <c r="AX344" s="874"/>
      <c r="AY344" s="874"/>
      <c r="AZ344" s="874"/>
      <c r="BA344" s="874"/>
      <c r="BB344" s="874"/>
      <c r="BC344" s="874"/>
      <c r="BD344" s="874"/>
      <c r="BE344" s="874"/>
      <c r="BF344" s="874"/>
      <c r="BG344" s="874"/>
      <c r="BH344" s="874"/>
      <c r="BI344" s="874"/>
      <c r="BJ344" s="874"/>
      <c r="BK344" s="874"/>
      <c r="BL344" s="874"/>
      <c r="BM344" s="874"/>
      <c r="BN344" s="874"/>
      <c r="BO344" s="874"/>
      <c r="BP344" s="874"/>
      <c r="BQ344" s="874"/>
      <c r="BR344" s="874"/>
      <c r="BS344" s="874"/>
    </row>
    <row r="345" spans="12:71">
      <c r="L345" s="874"/>
      <c r="M345" s="874"/>
      <c r="N345" s="874"/>
      <c r="O345" s="874"/>
      <c r="P345" s="874"/>
      <c r="Q345" s="874"/>
      <c r="R345" s="874"/>
      <c r="S345" s="874"/>
      <c r="T345" s="874"/>
      <c r="U345" s="874"/>
      <c r="V345" s="874"/>
      <c r="W345" s="874"/>
      <c r="X345" s="874"/>
      <c r="Y345" s="874"/>
      <c r="Z345" s="874"/>
      <c r="AA345" s="874"/>
      <c r="AB345" s="874"/>
      <c r="AC345" s="874"/>
      <c r="AD345" s="874"/>
      <c r="AE345" s="874"/>
      <c r="AF345" s="874"/>
      <c r="AG345" s="874"/>
      <c r="AH345" s="874"/>
      <c r="AI345" s="874"/>
      <c r="AJ345" s="874"/>
      <c r="AK345" s="874"/>
      <c r="AL345" s="874"/>
      <c r="AM345" s="874"/>
      <c r="AN345" s="874"/>
      <c r="AO345" s="874"/>
      <c r="AP345" s="874"/>
      <c r="AQ345" s="874"/>
      <c r="AR345" s="874"/>
      <c r="AS345" s="874"/>
      <c r="AT345" s="874"/>
      <c r="AU345" s="874"/>
      <c r="AV345" s="874"/>
      <c r="AW345" s="874"/>
      <c r="AX345" s="874"/>
      <c r="AY345" s="874"/>
      <c r="AZ345" s="874"/>
      <c r="BA345" s="874"/>
      <c r="BB345" s="874"/>
      <c r="BC345" s="874"/>
      <c r="BD345" s="874"/>
      <c r="BE345" s="874"/>
      <c r="BF345" s="874"/>
      <c r="BG345" s="874"/>
      <c r="BH345" s="874"/>
      <c r="BI345" s="874"/>
      <c r="BJ345" s="874"/>
      <c r="BK345" s="874"/>
      <c r="BL345" s="874"/>
      <c r="BM345" s="874"/>
      <c r="BN345" s="874"/>
      <c r="BO345" s="874"/>
      <c r="BP345" s="874"/>
      <c r="BQ345" s="874"/>
      <c r="BR345" s="874"/>
      <c r="BS345" s="874"/>
    </row>
    <row r="346" spans="12:71">
      <c r="L346" s="874"/>
      <c r="M346" s="874"/>
      <c r="N346" s="874"/>
      <c r="O346" s="874"/>
      <c r="P346" s="874"/>
      <c r="Q346" s="874"/>
      <c r="R346" s="874"/>
      <c r="S346" s="874"/>
      <c r="T346" s="874"/>
      <c r="U346" s="874"/>
      <c r="V346" s="874"/>
      <c r="W346" s="874"/>
      <c r="X346" s="874"/>
      <c r="Y346" s="874"/>
      <c r="Z346" s="874"/>
      <c r="AA346" s="874"/>
      <c r="AB346" s="874"/>
      <c r="AC346" s="874"/>
      <c r="AD346" s="874"/>
      <c r="AE346" s="874"/>
      <c r="AF346" s="874"/>
      <c r="AG346" s="874"/>
      <c r="AH346" s="874"/>
      <c r="AI346" s="874"/>
      <c r="AJ346" s="874"/>
      <c r="AK346" s="874"/>
      <c r="AL346" s="874"/>
      <c r="AM346" s="874"/>
      <c r="AN346" s="874"/>
      <c r="AO346" s="874"/>
      <c r="AP346" s="874"/>
      <c r="AQ346" s="874"/>
      <c r="AR346" s="874"/>
      <c r="AS346" s="874"/>
      <c r="AT346" s="874"/>
      <c r="AU346" s="874"/>
      <c r="AV346" s="874"/>
      <c r="AW346" s="874"/>
      <c r="AX346" s="874"/>
      <c r="AY346" s="874"/>
      <c r="AZ346" s="874"/>
      <c r="BA346" s="874"/>
      <c r="BB346" s="874"/>
      <c r="BC346" s="874"/>
      <c r="BD346" s="874"/>
      <c r="BE346" s="874"/>
      <c r="BF346" s="874"/>
      <c r="BG346" s="874"/>
      <c r="BH346" s="874"/>
      <c r="BI346" s="874"/>
      <c r="BJ346" s="874"/>
      <c r="BK346" s="874"/>
      <c r="BL346" s="874"/>
      <c r="BM346" s="874"/>
      <c r="BN346" s="874"/>
      <c r="BO346" s="874"/>
      <c r="BP346" s="874"/>
      <c r="BQ346" s="874"/>
      <c r="BR346" s="874"/>
      <c r="BS346" s="874"/>
    </row>
    <row r="347" spans="12:71">
      <c r="L347" s="874"/>
      <c r="M347" s="874"/>
      <c r="N347" s="874"/>
      <c r="O347" s="874"/>
      <c r="P347" s="874"/>
      <c r="Q347" s="874"/>
      <c r="R347" s="874"/>
      <c r="S347" s="874"/>
      <c r="T347" s="874"/>
      <c r="U347" s="874"/>
      <c r="V347" s="874"/>
      <c r="W347" s="874"/>
      <c r="X347" s="874"/>
      <c r="Y347" s="874"/>
      <c r="Z347" s="874"/>
      <c r="AA347" s="874"/>
      <c r="AB347" s="874"/>
      <c r="AC347" s="874"/>
      <c r="AD347" s="874"/>
      <c r="AE347" s="874"/>
      <c r="AF347" s="874"/>
      <c r="AG347" s="874"/>
      <c r="AH347" s="874"/>
      <c r="AI347" s="874"/>
      <c r="AJ347" s="874"/>
      <c r="AK347" s="874"/>
      <c r="AL347" s="874"/>
      <c r="AM347" s="874"/>
      <c r="AN347" s="874"/>
      <c r="AO347" s="874"/>
      <c r="AP347" s="874"/>
      <c r="AQ347" s="874"/>
      <c r="AR347" s="874"/>
      <c r="AS347" s="874"/>
      <c r="AT347" s="874"/>
      <c r="AU347" s="874"/>
      <c r="AV347" s="874"/>
      <c r="AW347" s="874"/>
      <c r="AX347" s="874"/>
      <c r="AY347" s="874"/>
      <c r="AZ347" s="874"/>
      <c r="BA347" s="874"/>
      <c r="BB347" s="874"/>
      <c r="BC347" s="874"/>
      <c r="BD347" s="874"/>
      <c r="BE347" s="874"/>
      <c r="BF347" s="874"/>
      <c r="BG347" s="874"/>
      <c r="BH347" s="874"/>
      <c r="BI347" s="874"/>
      <c r="BJ347" s="874"/>
      <c r="BK347" s="874"/>
      <c r="BL347" s="874"/>
      <c r="BM347" s="874"/>
      <c r="BN347" s="874"/>
      <c r="BO347" s="874"/>
      <c r="BP347" s="874"/>
      <c r="BQ347" s="874"/>
      <c r="BR347" s="874"/>
      <c r="BS347" s="874"/>
    </row>
    <row r="348" spans="12:71">
      <c r="L348" s="874"/>
      <c r="M348" s="874"/>
      <c r="N348" s="874"/>
      <c r="O348" s="874"/>
      <c r="P348" s="874"/>
      <c r="Q348" s="874"/>
      <c r="R348" s="874"/>
      <c r="S348" s="874"/>
      <c r="T348" s="874"/>
      <c r="U348" s="874"/>
      <c r="V348" s="874"/>
      <c r="W348" s="874"/>
      <c r="X348" s="874"/>
      <c r="Y348" s="874"/>
      <c r="Z348" s="874"/>
      <c r="AA348" s="874"/>
      <c r="AB348" s="874"/>
      <c r="AC348" s="874"/>
      <c r="AD348" s="874"/>
      <c r="AE348" s="874"/>
      <c r="AF348" s="874"/>
      <c r="AG348" s="874"/>
      <c r="AH348" s="874"/>
      <c r="AI348" s="874"/>
      <c r="AJ348" s="874"/>
      <c r="AK348" s="874"/>
      <c r="AL348" s="874"/>
      <c r="AM348" s="874"/>
      <c r="AN348" s="874"/>
      <c r="AO348" s="874"/>
      <c r="AP348" s="874"/>
      <c r="AQ348" s="874"/>
      <c r="AR348" s="874"/>
      <c r="AS348" s="874"/>
      <c r="AT348" s="874"/>
      <c r="AU348" s="874"/>
      <c r="AV348" s="874"/>
      <c r="AW348" s="874"/>
      <c r="AX348" s="874"/>
      <c r="AY348" s="874"/>
      <c r="AZ348" s="874"/>
      <c r="BA348" s="874"/>
      <c r="BB348" s="874"/>
      <c r="BC348" s="874"/>
      <c r="BD348" s="874"/>
      <c r="BE348" s="874"/>
      <c r="BF348" s="874"/>
      <c r="BG348" s="874"/>
      <c r="BH348" s="874"/>
      <c r="BI348" s="874"/>
      <c r="BJ348" s="874"/>
      <c r="BK348" s="874"/>
      <c r="BL348" s="874"/>
      <c r="BM348" s="874"/>
      <c r="BN348" s="874"/>
      <c r="BO348" s="874"/>
      <c r="BP348" s="874"/>
      <c r="BQ348" s="874"/>
      <c r="BR348" s="874"/>
      <c r="BS348" s="874"/>
    </row>
    <row r="349" spans="12:71">
      <c r="L349" s="874"/>
      <c r="M349" s="874"/>
      <c r="N349" s="874"/>
      <c r="O349" s="874"/>
      <c r="P349" s="874"/>
      <c r="Q349" s="874"/>
      <c r="R349" s="874"/>
      <c r="S349" s="874"/>
      <c r="T349" s="874"/>
      <c r="U349" s="874"/>
      <c r="V349" s="874"/>
      <c r="W349" s="874"/>
      <c r="X349" s="874"/>
      <c r="Y349" s="874"/>
      <c r="Z349" s="874"/>
      <c r="AA349" s="874"/>
      <c r="AB349" s="874"/>
      <c r="AC349" s="874"/>
      <c r="AD349" s="874"/>
      <c r="AE349" s="874"/>
      <c r="AF349" s="874"/>
      <c r="AG349" s="874"/>
      <c r="AH349" s="874"/>
      <c r="AI349" s="874"/>
      <c r="AJ349" s="874"/>
      <c r="AK349" s="874"/>
      <c r="AL349" s="874"/>
      <c r="AM349" s="874"/>
      <c r="AN349" s="874"/>
      <c r="AO349" s="874"/>
      <c r="AP349" s="874"/>
      <c r="AQ349" s="874"/>
      <c r="AR349" s="874"/>
      <c r="AS349" s="874"/>
      <c r="AT349" s="874"/>
      <c r="AU349" s="874"/>
      <c r="AV349" s="874"/>
      <c r="AW349" s="874"/>
      <c r="AX349" s="874"/>
      <c r="AY349" s="874"/>
      <c r="AZ349" s="874"/>
      <c r="BA349" s="874"/>
      <c r="BB349" s="874"/>
      <c r="BC349" s="874"/>
      <c r="BD349" s="874"/>
      <c r="BE349" s="874"/>
      <c r="BF349" s="874"/>
      <c r="BG349" s="874"/>
      <c r="BH349" s="874"/>
      <c r="BI349" s="874"/>
      <c r="BJ349" s="874"/>
      <c r="BK349" s="874"/>
      <c r="BL349" s="874"/>
      <c r="BM349" s="874"/>
      <c r="BN349" s="874"/>
      <c r="BO349" s="874"/>
      <c r="BP349" s="874"/>
      <c r="BQ349" s="874"/>
      <c r="BR349" s="874"/>
      <c r="BS349" s="874"/>
    </row>
    <row r="350" spans="12:71">
      <c r="L350" s="874"/>
      <c r="M350" s="874"/>
      <c r="N350" s="874"/>
      <c r="O350" s="874"/>
      <c r="P350" s="874"/>
      <c r="Q350" s="874"/>
      <c r="R350" s="874"/>
      <c r="S350" s="874"/>
      <c r="T350" s="874"/>
      <c r="U350" s="874"/>
      <c r="V350" s="874"/>
      <c r="W350" s="874"/>
      <c r="X350" s="874"/>
      <c r="Y350" s="874"/>
      <c r="Z350" s="874"/>
      <c r="AA350" s="874"/>
      <c r="AB350" s="874"/>
      <c r="AC350" s="874"/>
      <c r="AD350" s="874"/>
      <c r="AE350" s="874"/>
      <c r="AF350" s="874"/>
      <c r="AG350" s="874"/>
      <c r="AH350" s="874"/>
      <c r="AI350" s="874"/>
      <c r="AJ350" s="874"/>
      <c r="AK350" s="874"/>
      <c r="AL350" s="874"/>
      <c r="AM350" s="874"/>
      <c r="AN350" s="874"/>
      <c r="AO350" s="874"/>
      <c r="AP350" s="874"/>
      <c r="AQ350" s="874"/>
      <c r="AR350" s="874"/>
      <c r="AS350" s="874"/>
      <c r="AT350" s="874"/>
      <c r="AU350" s="874"/>
      <c r="AV350" s="874"/>
      <c r="AW350" s="874"/>
      <c r="AX350" s="874"/>
      <c r="AY350" s="874"/>
      <c r="AZ350" s="874"/>
      <c r="BA350" s="874"/>
      <c r="BB350" s="874"/>
      <c r="BC350" s="874"/>
      <c r="BD350" s="874"/>
      <c r="BE350" s="874"/>
      <c r="BF350" s="874"/>
      <c r="BG350" s="874"/>
      <c r="BH350" s="874"/>
      <c r="BI350" s="874"/>
      <c r="BJ350" s="874"/>
      <c r="BK350" s="874"/>
      <c r="BL350" s="874"/>
      <c r="BM350" s="874"/>
      <c r="BN350" s="874"/>
      <c r="BO350" s="874"/>
      <c r="BP350" s="874"/>
      <c r="BQ350" s="874"/>
      <c r="BR350" s="874"/>
      <c r="BS350" s="874"/>
    </row>
    <row r="351" spans="12:71">
      <c r="L351" s="874"/>
      <c r="M351" s="874"/>
      <c r="N351" s="874"/>
      <c r="O351" s="874"/>
      <c r="P351" s="874"/>
      <c r="Q351" s="874"/>
      <c r="R351" s="874"/>
      <c r="S351" s="874"/>
      <c r="T351" s="874"/>
      <c r="U351" s="874"/>
      <c r="V351" s="874"/>
      <c r="W351" s="874"/>
      <c r="X351" s="874"/>
      <c r="Y351" s="874"/>
      <c r="Z351" s="874"/>
      <c r="AA351" s="874"/>
      <c r="AB351" s="874"/>
      <c r="AC351" s="874"/>
      <c r="AD351" s="874"/>
      <c r="AE351" s="874"/>
      <c r="AF351" s="874"/>
      <c r="AG351" s="874"/>
      <c r="AH351" s="874"/>
      <c r="AI351" s="874"/>
      <c r="AJ351" s="874"/>
      <c r="AK351" s="874"/>
      <c r="AL351" s="874"/>
      <c r="AM351" s="874"/>
      <c r="AN351" s="874"/>
      <c r="AO351" s="874"/>
      <c r="AP351" s="874"/>
      <c r="AQ351" s="874"/>
      <c r="AR351" s="874"/>
      <c r="AS351" s="874"/>
      <c r="AT351" s="874"/>
      <c r="AU351" s="874"/>
      <c r="AV351" s="874"/>
      <c r="AW351" s="874"/>
      <c r="AX351" s="874"/>
      <c r="AY351" s="874"/>
      <c r="AZ351" s="874"/>
      <c r="BA351" s="874"/>
      <c r="BB351" s="874"/>
      <c r="BC351" s="874"/>
      <c r="BD351" s="874"/>
      <c r="BE351" s="874"/>
      <c r="BF351" s="874"/>
      <c r="BG351" s="874"/>
      <c r="BH351" s="874"/>
      <c r="BI351" s="874"/>
      <c r="BJ351" s="874"/>
      <c r="BK351" s="874"/>
      <c r="BL351" s="874"/>
      <c r="BM351" s="874"/>
      <c r="BN351" s="874"/>
      <c r="BO351" s="874"/>
      <c r="BP351" s="874"/>
      <c r="BQ351" s="874"/>
      <c r="BR351" s="874"/>
      <c r="BS351" s="874"/>
    </row>
    <row r="352" spans="12:71">
      <c r="L352" s="874"/>
      <c r="M352" s="874"/>
      <c r="N352" s="874"/>
      <c r="O352" s="874"/>
      <c r="P352" s="874"/>
      <c r="Q352" s="874"/>
      <c r="R352" s="874"/>
      <c r="S352" s="874"/>
      <c r="T352" s="874"/>
      <c r="U352" s="874"/>
      <c r="V352" s="874"/>
      <c r="W352" s="874"/>
      <c r="X352" s="874"/>
      <c r="Y352" s="874"/>
      <c r="Z352" s="874"/>
      <c r="AA352" s="874"/>
      <c r="AB352" s="874"/>
      <c r="AC352" s="874"/>
      <c r="AD352" s="874"/>
      <c r="AE352" s="874"/>
      <c r="AF352" s="874"/>
      <c r="AG352" s="874"/>
      <c r="AH352" s="874"/>
      <c r="AI352" s="874"/>
      <c r="AJ352" s="874"/>
      <c r="AK352" s="874"/>
      <c r="AL352" s="874"/>
      <c r="AM352" s="874"/>
      <c r="AN352" s="874"/>
      <c r="AO352" s="874"/>
      <c r="AP352" s="874"/>
      <c r="AQ352" s="874"/>
      <c r="AR352" s="874"/>
      <c r="AS352" s="874"/>
      <c r="AT352" s="874"/>
      <c r="AU352" s="874"/>
      <c r="AV352" s="874"/>
      <c r="AW352" s="874"/>
      <c r="AX352" s="874"/>
      <c r="AY352" s="874"/>
      <c r="AZ352" s="874"/>
      <c r="BA352" s="874"/>
      <c r="BB352" s="874"/>
      <c r="BC352" s="874"/>
      <c r="BD352" s="874"/>
      <c r="BE352" s="874"/>
      <c r="BF352" s="874"/>
      <c r="BG352" s="874"/>
      <c r="BH352" s="874"/>
      <c r="BI352" s="874"/>
      <c r="BJ352" s="874"/>
      <c r="BK352" s="874"/>
      <c r="BL352" s="874"/>
      <c r="BM352" s="874"/>
      <c r="BN352" s="874"/>
      <c r="BO352" s="874"/>
      <c r="BP352" s="874"/>
      <c r="BQ352" s="874"/>
      <c r="BR352" s="874"/>
      <c r="BS352" s="874"/>
    </row>
    <row r="353" spans="12:71">
      <c r="L353" s="874"/>
      <c r="M353" s="874"/>
      <c r="N353" s="874"/>
      <c r="O353" s="874"/>
      <c r="P353" s="874"/>
      <c r="Q353" s="874"/>
      <c r="R353" s="874"/>
      <c r="S353" s="874"/>
      <c r="T353" s="874"/>
      <c r="U353" s="874"/>
      <c r="V353" s="874"/>
      <c r="W353" s="874"/>
      <c r="X353" s="874"/>
      <c r="Y353" s="874"/>
      <c r="Z353" s="874"/>
      <c r="AA353" s="874"/>
      <c r="AB353" s="874"/>
      <c r="AC353" s="874"/>
      <c r="AD353" s="874"/>
      <c r="AE353" s="874"/>
      <c r="AF353" s="874"/>
      <c r="AG353" s="874"/>
      <c r="AH353" s="874"/>
      <c r="AI353" s="874"/>
      <c r="AJ353" s="874"/>
      <c r="AK353" s="874"/>
      <c r="AL353" s="874"/>
      <c r="AM353" s="874"/>
      <c r="AN353" s="874"/>
      <c r="AO353" s="874"/>
      <c r="AP353" s="874"/>
      <c r="AQ353" s="874"/>
      <c r="AR353" s="874"/>
      <c r="AS353" s="874"/>
      <c r="AT353" s="874"/>
      <c r="AU353" s="874"/>
      <c r="AV353" s="874"/>
      <c r="AW353" s="874"/>
      <c r="AX353" s="874"/>
      <c r="AY353" s="874"/>
      <c r="AZ353" s="874"/>
      <c r="BA353" s="874"/>
      <c r="BB353" s="874"/>
      <c r="BC353" s="874"/>
      <c r="BD353" s="874"/>
      <c r="BE353" s="874"/>
      <c r="BF353" s="874"/>
      <c r="BG353" s="874"/>
      <c r="BH353" s="874"/>
      <c r="BI353" s="874"/>
      <c r="BJ353" s="874"/>
      <c r="BK353" s="874"/>
      <c r="BL353" s="874"/>
      <c r="BM353" s="874"/>
      <c r="BN353" s="874"/>
      <c r="BO353" s="874"/>
      <c r="BP353" s="874"/>
      <c r="BQ353" s="874"/>
      <c r="BR353" s="874"/>
      <c r="BS353" s="874"/>
    </row>
    <row r="354" spans="12:71">
      <c r="L354" s="874"/>
      <c r="M354" s="874"/>
      <c r="N354" s="874"/>
      <c r="O354" s="874"/>
      <c r="P354" s="874"/>
      <c r="Q354" s="874"/>
      <c r="R354" s="874"/>
      <c r="S354" s="874"/>
      <c r="T354" s="874"/>
      <c r="U354" s="874"/>
      <c r="V354" s="874"/>
      <c r="W354" s="874"/>
      <c r="X354" s="874"/>
      <c r="Y354" s="874"/>
      <c r="Z354" s="874"/>
      <c r="AA354" s="874"/>
      <c r="AB354" s="874"/>
      <c r="AC354" s="874"/>
      <c r="AD354" s="874"/>
      <c r="AE354" s="874"/>
      <c r="AF354" s="874"/>
      <c r="AG354" s="874"/>
      <c r="AH354" s="874"/>
      <c r="AI354" s="874"/>
      <c r="AJ354" s="874"/>
      <c r="AK354" s="874"/>
      <c r="AL354" s="874"/>
      <c r="AM354" s="874"/>
      <c r="AN354" s="874"/>
      <c r="AO354" s="874"/>
      <c r="AP354" s="874"/>
      <c r="AQ354" s="874"/>
      <c r="AR354" s="874"/>
      <c r="AS354" s="874"/>
      <c r="AT354" s="874"/>
      <c r="AU354" s="874"/>
      <c r="AV354" s="874"/>
      <c r="AW354" s="874"/>
      <c r="AX354" s="874"/>
      <c r="AY354" s="874"/>
      <c r="AZ354" s="874"/>
      <c r="BA354" s="874"/>
      <c r="BB354" s="874"/>
      <c r="BC354" s="874"/>
      <c r="BD354" s="874"/>
      <c r="BE354" s="874"/>
      <c r="BF354" s="874"/>
      <c r="BG354" s="874"/>
      <c r="BH354" s="874"/>
      <c r="BI354" s="874"/>
      <c r="BJ354" s="874"/>
      <c r="BK354" s="874"/>
      <c r="BL354" s="874"/>
      <c r="BM354" s="874"/>
      <c r="BN354" s="874"/>
      <c r="BO354" s="874"/>
      <c r="BP354" s="874"/>
      <c r="BQ354" s="874"/>
      <c r="BR354" s="874"/>
      <c r="BS354" s="874"/>
    </row>
    <row r="355" spans="12:71">
      <c r="L355" s="874"/>
      <c r="M355" s="874"/>
      <c r="N355" s="874"/>
      <c r="O355" s="874"/>
      <c r="P355" s="874"/>
      <c r="Q355" s="874"/>
      <c r="R355" s="874"/>
      <c r="S355" s="874"/>
      <c r="T355" s="874"/>
      <c r="U355" s="874"/>
      <c r="V355" s="874"/>
      <c r="W355" s="874"/>
      <c r="X355" s="874"/>
      <c r="Y355" s="874"/>
      <c r="Z355" s="874"/>
      <c r="AA355" s="874"/>
      <c r="AB355" s="874"/>
      <c r="AC355" s="874"/>
      <c r="AD355" s="874"/>
      <c r="AE355" s="874"/>
      <c r="AF355" s="874"/>
      <c r="AG355" s="874"/>
      <c r="AH355" s="874"/>
      <c r="AI355" s="874"/>
      <c r="AJ355" s="874"/>
      <c r="AK355" s="874"/>
      <c r="AL355" s="874"/>
      <c r="AM355" s="874"/>
      <c r="AN355" s="874"/>
      <c r="AO355" s="874"/>
      <c r="AP355" s="874"/>
      <c r="AQ355" s="874"/>
      <c r="AR355" s="874"/>
      <c r="AS355" s="874"/>
      <c r="AT355" s="874"/>
      <c r="AU355" s="874"/>
      <c r="AV355" s="874"/>
      <c r="AW355" s="874"/>
      <c r="AX355" s="874"/>
      <c r="AY355" s="874"/>
      <c r="AZ355" s="874"/>
      <c r="BA355" s="874"/>
      <c r="BB355" s="874"/>
      <c r="BC355" s="874"/>
      <c r="BD355" s="874"/>
      <c r="BE355" s="874"/>
      <c r="BF355" s="874"/>
      <c r="BG355" s="874"/>
      <c r="BH355" s="874"/>
      <c r="BI355" s="874"/>
      <c r="BJ355" s="874"/>
      <c r="BK355" s="874"/>
      <c r="BL355" s="874"/>
      <c r="BM355" s="874"/>
      <c r="BN355" s="874"/>
      <c r="BO355" s="874"/>
      <c r="BP355" s="874"/>
      <c r="BQ355" s="874"/>
      <c r="BR355" s="874"/>
      <c r="BS355" s="874"/>
    </row>
    <row r="356" spans="12:71">
      <c r="L356" s="874"/>
      <c r="M356" s="874"/>
      <c r="N356" s="874"/>
      <c r="O356" s="874"/>
      <c r="P356" s="874"/>
      <c r="Q356" s="874"/>
      <c r="R356" s="874"/>
      <c r="S356" s="874"/>
      <c r="T356" s="874"/>
      <c r="U356" s="874"/>
      <c r="V356" s="874"/>
      <c r="W356" s="874"/>
      <c r="X356" s="874"/>
      <c r="Y356" s="874"/>
      <c r="Z356" s="874"/>
      <c r="AA356" s="874"/>
      <c r="AB356" s="874"/>
      <c r="AC356" s="874"/>
      <c r="AD356" s="874"/>
      <c r="AE356" s="874"/>
      <c r="AF356" s="874"/>
      <c r="AG356" s="874"/>
      <c r="AH356" s="874"/>
      <c r="AI356" s="874"/>
      <c r="AJ356" s="874"/>
      <c r="AK356" s="874"/>
      <c r="AL356" s="874"/>
      <c r="AM356" s="874"/>
      <c r="AN356" s="874"/>
      <c r="AO356" s="874"/>
      <c r="AP356" s="874"/>
      <c r="AQ356" s="874"/>
      <c r="AR356" s="874"/>
      <c r="AS356" s="874"/>
      <c r="AT356" s="874"/>
      <c r="AU356" s="874"/>
      <c r="AV356" s="874"/>
      <c r="AW356" s="874"/>
      <c r="AX356" s="874"/>
      <c r="AY356" s="874"/>
      <c r="AZ356" s="874"/>
      <c r="BA356" s="874"/>
      <c r="BB356" s="874"/>
      <c r="BC356" s="874"/>
      <c r="BD356" s="874"/>
      <c r="BE356" s="874"/>
      <c r="BF356" s="874"/>
      <c r="BG356" s="874"/>
      <c r="BH356" s="874"/>
      <c r="BI356" s="874"/>
      <c r="BJ356" s="874"/>
      <c r="BK356" s="874"/>
      <c r="BL356" s="874"/>
      <c r="BM356" s="874"/>
      <c r="BN356" s="874"/>
      <c r="BO356" s="874"/>
      <c r="BP356" s="874"/>
      <c r="BQ356" s="874"/>
      <c r="BR356" s="874"/>
      <c r="BS356" s="874"/>
    </row>
    <row r="357" spans="12:71">
      <c r="L357" s="874"/>
      <c r="M357" s="874"/>
      <c r="N357" s="874"/>
      <c r="O357" s="874"/>
      <c r="P357" s="874"/>
      <c r="Q357" s="874"/>
      <c r="R357" s="874"/>
      <c r="S357" s="874"/>
      <c r="T357" s="874"/>
      <c r="U357" s="874"/>
      <c r="V357" s="874"/>
      <c r="W357" s="874"/>
      <c r="X357" s="874"/>
      <c r="Y357" s="874"/>
      <c r="Z357" s="874"/>
      <c r="AA357" s="874"/>
      <c r="AB357" s="874"/>
      <c r="AC357" s="874"/>
      <c r="AD357" s="874"/>
      <c r="AE357" s="874"/>
      <c r="AF357" s="874"/>
      <c r="AG357" s="874"/>
      <c r="AH357" s="874"/>
      <c r="AI357" s="874"/>
      <c r="AJ357" s="874"/>
      <c r="AK357" s="874"/>
      <c r="AL357" s="874"/>
      <c r="AM357" s="874"/>
      <c r="AN357" s="874"/>
      <c r="AO357" s="874"/>
      <c r="AP357" s="874"/>
      <c r="AQ357" s="874"/>
      <c r="AR357" s="874"/>
      <c r="AS357" s="874"/>
      <c r="AT357" s="874"/>
      <c r="AU357" s="874"/>
      <c r="AV357" s="874"/>
      <c r="AW357" s="874"/>
      <c r="AX357" s="874"/>
      <c r="AY357" s="874"/>
      <c r="AZ357" s="874"/>
      <c r="BA357" s="874"/>
      <c r="BB357" s="874"/>
      <c r="BC357" s="874"/>
      <c r="BD357" s="874"/>
      <c r="BE357" s="874"/>
      <c r="BF357" s="874"/>
      <c r="BG357" s="874"/>
      <c r="BH357" s="874"/>
      <c r="BI357" s="874"/>
      <c r="BJ357" s="874"/>
      <c r="BK357" s="874"/>
      <c r="BL357" s="874"/>
      <c r="BM357" s="874"/>
      <c r="BN357" s="874"/>
      <c r="BO357" s="874"/>
      <c r="BP357" s="874"/>
      <c r="BQ357" s="874"/>
      <c r="BR357" s="874"/>
      <c r="BS357" s="874"/>
    </row>
    <row r="358" spans="12:71">
      <c r="L358" s="874"/>
      <c r="M358" s="874"/>
      <c r="N358" s="874"/>
      <c r="O358" s="874"/>
      <c r="P358" s="874"/>
      <c r="Q358" s="874"/>
      <c r="R358" s="874"/>
      <c r="S358" s="874"/>
      <c r="T358" s="874"/>
      <c r="U358" s="874"/>
      <c r="V358" s="874"/>
      <c r="W358" s="874"/>
      <c r="X358" s="874"/>
      <c r="Y358" s="874"/>
      <c r="Z358" s="874"/>
      <c r="AA358" s="874"/>
      <c r="AB358" s="874"/>
      <c r="AC358" s="874"/>
      <c r="AD358" s="874"/>
      <c r="AE358" s="874"/>
      <c r="AF358" s="874"/>
      <c r="AG358" s="874"/>
      <c r="AH358" s="874"/>
      <c r="AI358" s="874"/>
      <c r="AJ358" s="874"/>
      <c r="AK358" s="874"/>
      <c r="AL358" s="874"/>
      <c r="AM358" s="874"/>
      <c r="AN358" s="874"/>
      <c r="AO358" s="874"/>
      <c r="AP358" s="874"/>
      <c r="AQ358" s="874"/>
      <c r="AR358" s="874"/>
      <c r="AS358" s="874"/>
      <c r="AT358" s="874"/>
      <c r="AU358" s="874"/>
      <c r="AV358" s="874"/>
      <c r="AW358" s="874"/>
      <c r="AX358" s="874"/>
      <c r="AY358" s="874"/>
      <c r="AZ358" s="874"/>
      <c r="BA358" s="874"/>
      <c r="BB358" s="874"/>
      <c r="BC358" s="874"/>
      <c r="BD358" s="874"/>
      <c r="BE358" s="874"/>
      <c r="BF358" s="874"/>
      <c r="BG358" s="874"/>
      <c r="BH358" s="874"/>
      <c r="BI358" s="874"/>
      <c r="BJ358" s="874"/>
      <c r="BK358" s="874"/>
      <c r="BL358" s="874"/>
      <c r="BM358" s="874"/>
      <c r="BN358" s="874"/>
      <c r="BO358" s="874"/>
      <c r="BP358" s="874"/>
      <c r="BQ358" s="874"/>
      <c r="BR358" s="874"/>
      <c r="BS358" s="874"/>
    </row>
    <row r="359" spans="12:71">
      <c r="L359" s="874"/>
      <c r="M359" s="874"/>
      <c r="N359" s="874"/>
      <c r="O359" s="874"/>
      <c r="P359" s="874"/>
      <c r="Q359" s="874"/>
      <c r="R359" s="874"/>
      <c r="S359" s="874"/>
      <c r="T359" s="874"/>
      <c r="U359" s="874"/>
      <c r="V359" s="874"/>
      <c r="W359" s="874"/>
      <c r="X359" s="874"/>
      <c r="Y359" s="874"/>
      <c r="Z359" s="874"/>
      <c r="AA359" s="874"/>
      <c r="AB359" s="874"/>
      <c r="AC359" s="874"/>
      <c r="AD359" s="874"/>
      <c r="AE359" s="874"/>
      <c r="AF359" s="874"/>
      <c r="AG359" s="874"/>
      <c r="AH359" s="874"/>
      <c r="AI359" s="874"/>
      <c r="AJ359" s="874"/>
      <c r="AK359" s="874"/>
      <c r="AL359" s="874"/>
      <c r="AM359" s="874"/>
      <c r="AN359" s="874"/>
      <c r="AO359" s="874"/>
      <c r="AP359" s="874"/>
      <c r="AQ359" s="874"/>
      <c r="AR359" s="874"/>
      <c r="AS359" s="874"/>
      <c r="AT359" s="874"/>
      <c r="AU359" s="874"/>
      <c r="AV359" s="874"/>
      <c r="AW359" s="874"/>
      <c r="AX359" s="874"/>
      <c r="AY359" s="874"/>
      <c r="AZ359" s="874"/>
      <c r="BA359" s="874"/>
      <c r="BB359" s="874"/>
      <c r="BC359" s="874"/>
      <c r="BD359" s="874"/>
      <c r="BE359" s="874"/>
      <c r="BF359" s="874"/>
      <c r="BG359" s="874"/>
      <c r="BH359" s="874"/>
      <c r="BI359" s="874"/>
      <c r="BJ359" s="874"/>
      <c r="BK359" s="874"/>
      <c r="BL359" s="874"/>
      <c r="BM359" s="874"/>
      <c r="BN359" s="874"/>
      <c r="BO359" s="874"/>
      <c r="BP359" s="874"/>
      <c r="BQ359" s="874"/>
      <c r="BR359" s="874"/>
      <c r="BS359" s="874"/>
    </row>
    <row r="360" spans="12:71">
      <c r="L360" s="874"/>
      <c r="M360" s="874"/>
      <c r="N360" s="874"/>
      <c r="O360" s="874"/>
      <c r="P360" s="874"/>
      <c r="Q360" s="874"/>
      <c r="R360" s="874"/>
      <c r="S360" s="874"/>
      <c r="T360" s="874"/>
      <c r="U360" s="874"/>
      <c r="V360" s="874"/>
      <c r="W360" s="874"/>
      <c r="X360" s="874"/>
      <c r="Y360" s="874"/>
      <c r="Z360" s="874"/>
      <c r="AA360" s="874"/>
      <c r="AB360" s="874"/>
      <c r="AC360" s="874"/>
      <c r="AD360" s="874"/>
      <c r="AE360" s="874"/>
      <c r="AF360" s="874"/>
      <c r="AG360" s="874"/>
      <c r="AH360" s="874"/>
      <c r="AI360" s="874"/>
      <c r="AJ360" s="874"/>
      <c r="AK360" s="874"/>
      <c r="AL360" s="874"/>
      <c r="AM360" s="874"/>
      <c r="AN360" s="874"/>
      <c r="AO360" s="874"/>
      <c r="AP360" s="874"/>
      <c r="AQ360" s="874"/>
      <c r="AR360" s="874"/>
      <c r="AS360" s="874"/>
      <c r="AT360" s="874"/>
      <c r="AU360" s="874"/>
      <c r="AV360" s="874"/>
      <c r="AW360" s="874"/>
      <c r="AX360" s="874"/>
      <c r="AY360" s="874"/>
      <c r="AZ360" s="874"/>
      <c r="BA360" s="874"/>
      <c r="BB360" s="874"/>
      <c r="BC360" s="874"/>
      <c r="BD360" s="874"/>
      <c r="BE360" s="874"/>
      <c r="BF360" s="874"/>
      <c r="BG360" s="874"/>
      <c r="BH360" s="874"/>
      <c r="BI360" s="874"/>
      <c r="BJ360" s="874"/>
      <c r="BK360" s="874"/>
      <c r="BL360" s="874"/>
      <c r="BM360" s="874"/>
      <c r="BN360" s="874"/>
      <c r="BO360" s="874"/>
      <c r="BP360" s="874"/>
      <c r="BQ360" s="874"/>
      <c r="BR360" s="874"/>
      <c r="BS360" s="874"/>
    </row>
    <row r="361" spans="12:71">
      <c r="L361" s="874"/>
      <c r="M361" s="874"/>
      <c r="N361" s="874"/>
      <c r="O361" s="874"/>
      <c r="P361" s="874"/>
      <c r="Q361" s="874"/>
      <c r="R361" s="874"/>
      <c r="S361" s="874"/>
      <c r="T361" s="874"/>
      <c r="U361" s="874"/>
      <c r="V361" s="874"/>
      <c r="W361" s="874"/>
      <c r="X361" s="874"/>
      <c r="Y361" s="874"/>
      <c r="Z361" s="874"/>
      <c r="AA361" s="874"/>
      <c r="AB361" s="874"/>
      <c r="AC361" s="874"/>
      <c r="AD361" s="874"/>
      <c r="AE361" s="874"/>
      <c r="AF361" s="874"/>
      <c r="AG361" s="874"/>
      <c r="AH361" s="874"/>
      <c r="AI361" s="874"/>
      <c r="AJ361" s="874"/>
      <c r="AK361" s="874"/>
      <c r="AL361" s="874"/>
      <c r="AM361" s="874"/>
      <c r="AN361" s="874"/>
      <c r="AO361" s="874"/>
      <c r="AP361" s="874"/>
      <c r="AQ361" s="874"/>
      <c r="AR361" s="874"/>
      <c r="AS361" s="874"/>
      <c r="AT361" s="874"/>
      <c r="AU361" s="874"/>
      <c r="AV361" s="874"/>
      <c r="AW361" s="874"/>
      <c r="AX361" s="874"/>
      <c r="AY361" s="874"/>
      <c r="AZ361" s="874"/>
      <c r="BA361" s="874"/>
      <c r="BB361" s="874"/>
      <c r="BC361" s="874"/>
      <c r="BD361" s="874"/>
      <c r="BE361" s="874"/>
      <c r="BF361" s="874"/>
      <c r="BG361" s="874"/>
      <c r="BH361" s="874"/>
      <c r="BI361" s="874"/>
      <c r="BJ361" s="874"/>
      <c r="BK361" s="874"/>
      <c r="BL361" s="874"/>
      <c r="BM361" s="874"/>
      <c r="BN361" s="874"/>
      <c r="BO361" s="874"/>
      <c r="BP361" s="874"/>
      <c r="BQ361" s="874"/>
      <c r="BR361" s="874"/>
      <c r="BS361" s="874"/>
    </row>
    <row r="362" spans="12:71">
      <c r="L362" s="874"/>
      <c r="M362" s="874"/>
      <c r="N362" s="874"/>
      <c r="O362" s="874"/>
      <c r="P362" s="874"/>
      <c r="Q362" s="874"/>
      <c r="R362" s="874"/>
      <c r="S362" s="874"/>
      <c r="T362" s="874"/>
      <c r="U362" s="874"/>
      <c r="V362" s="874"/>
      <c r="W362" s="874"/>
      <c r="X362" s="874"/>
      <c r="Y362" s="874"/>
      <c r="Z362" s="874"/>
      <c r="AA362" s="874"/>
      <c r="AB362" s="874"/>
      <c r="AC362" s="874"/>
      <c r="AD362" s="874"/>
      <c r="AE362" s="874"/>
      <c r="AF362" s="874"/>
      <c r="AG362" s="874"/>
      <c r="AH362" s="874"/>
      <c r="AI362" s="874"/>
      <c r="AJ362" s="874"/>
      <c r="AK362" s="874"/>
      <c r="AL362" s="874"/>
      <c r="AM362" s="874"/>
      <c r="AN362" s="874"/>
      <c r="AO362" s="874"/>
      <c r="AP362" s="874"/>
      <c r="AQ362" s="874"/>
      <c r="AR362" s="874"/>
      <c r="AS362" s="874"/>
      <c r="AT362" s="874"/>
      <c r="AU362" s="874"/>
      <c r="AV362" s="874"/>
      <c r="AW362" s="874"/>
      <c r="AX362" s="874"/>
      <c r="AY362" s="874"/>
      <c r="AZ362" s="874"/>
      <c r="BA362" s="874"/>
      <c r="BB362" s="874"/>
      <c r="BC362" s="874"/>
      <c r="BD362" s="874"/>
      <c r="BE362" s="874"/>
      <c r="BF362" s="874"/>
      <c r="BG362" s="874"/>
      <c r="BH362" s="874"/>
      <c r="BI362" s="874"/>
      <c r="BJ362" s="874"/>
      <c r="BK362" s="874"/>
      <c r="BL362" s="874"/>
      <c r="BM362" s="874"/>
      <c r="BN362" s="874"/>
      <c r="BO362" s="874"/>
      <c r="BP362" s="874"/>
      <c r="BQ362" s="874"/>
      <c r="BR362" s="874"/>
      <c r="BS362" s="874"/>
    </row>
    <row r="363" spans="12:71">
      <c r="L363" s="874"/>
      <c r="M363" s="874"/>
      <c r="N363" s="874"/>
      <c r="O363" s="874"/>
      <c r="P363" s="874"/>
      <c r="Q363" s="874"/>
      <c r="R363" s="874"/>
      <c r="S363" s="874"/>
      <c r="T363" s="874"/>
      <c r="U363" s="874"/>
      <c r="V363" s="874"/>
      <c r="W363" s="874"/>
      <c r="X363" s="874"/>
      <c r="Y363" s="874"/>
      <c r="Z363" s="874"/>
      <c r="AA363" s="874"/>
      <c r="AB363" s="874"/>
      <c r="AC363" s="874"/>
      <c r="AD363" s="874"/>
      <c r="AE363" s="874"/>
      <c r="AF363" s="874"/>
      <c r="AG363" s="874"/>
      <c r="AH363" s="874"/>
      <c r="AI363" s="874"/>
      <c r="AJ363" s="874"/>
      <c r="AK363" s="874"/>
      <c r="AL363" s="874"/>
      <c r="AM363" s="874"/>
      <c r="AN363" s="874"/>
      <c r="AO363" s="874"/>
      <c r="AP363" s="874"/>
      <c r="AQ363" s="874"/>
      <c r="AR363" s="874"/>
      <c r="AS363" s="874"/>
      <c r="AT363" s="874"/>
      <c r="AU363" s="874"/>
      <c r="AV363" s="874"/>
      <c r="AW363" s="874"/>
      <c r="AX363" s="874"/>
      <c r="AY363" s="874"/>
      <c r="AZ363" s="874"/>
      <c r="BA363" s="874"/>
      <c r="BB363" s="874"/>
      <c r="BC363" s="874"/>
      <c r="BD363" s="874"/>
      <c r="BE363" s="874"/>
      <c r="BF363" s="874"/>
      <c r="BG363" s="874"/>
      <c r="BH363" s="874"/>
      <c r="BI363" s="874"/>
      <c r="BJ363" s="874"/>
      <c r="BK363" s="874"/>
      <c r="BL363" s="874"/>
      <c r="BM363" s="874"/>
      <c r="BN363" s="874"/>
      <c r="BO363" s="874"/>
      <c r="BP363" s="874"/>
      <c r="BQ363" s="874"/>
      <c r="BR363" s="874"/>
      <c r="BS363" s="874"/>
    </row>
    <row r="364" spans="12:71">
      <c r="L364" s="874"/>
      <c r="M364" s="874"/>
      <c r="N364" s="874"/>
      <c r="O364" s="874"/>
      <c r="P364" s="874"/>
      <c r="Q364" s="874"/>
      <c r="R364" s="874"/>
      <c r="S364" s="874"/>
      <c r="T364" s="874"/>
      <c r="U364" s="874"/>
      <c r="V364" s="874"/>
      <c r="W364" s="874"/>
      <c r="X364" s="874"/>
      <c r="Y364" s="874"/>
      <c r="Z364" s="874"/>
      <c r="AA364" s="874"/>
      <c r="AB364" s="874"/>
      <c r="AC364" s="874"/>
      <c r="AD364" s="874"/>
      <c r="AE364" s="874"/>
      <c r="AF364" s="874"/>
      <c r="AG364" s="874"/>
      <c r="AH364" s="874"/>
      <c r="AI364" s="874"/>
      <c r="AJ364" s="874"/>
      <c r="AK364" s="874"/>
      <c r="AL364" s="874"/>
      <c r="AM364" s="874"/>
      <c r="AN364" s="874"/>
      <c r="AO364" s="874"/>
      <c r="AP364" s="874"/>
      <c r="AQ364" s="874"/>
      <c r="AR364" s="874"/>
      <c r="AS364" s="874"/>
      <c r="AT364" s="874"/>
      <c r="AU364" s="874"/>
      <c r="AV364" s="874"/>
      <c r="AW364" s="874"/>
      <c r="AX364" s="874"/>
      <c r="AY364" s="874"/>
      <c r="AZ364" s="874"/>
      <c r="BA364" s="874"/>
      <c r="BB364" s="874"/>
      <c r="BC364" s="874"/>
      <c r="BD364" s="874"/>
      <c r="BE364" s="874"/>
      <c r="BF364" s="874"/>
      <c r="BG364" s="874"/>
      <c r="BH364" s="874"/>
      <c r="BI364" s="874"/>
      <c r="BJ364" s="874"/>
      <c r="BK364" s="874"/>
      <c r="BL364" s="874"/>
      <c r="BM364" s="874"/>
      <c r="BN364" s="874"/>
      <c r="BO364" s="874"/>
      <c r="BP364" s="874"/>
      <c r="BQ364" s="874"/>
      <c r="BR364" s="874"/>
      <c r="BS364" s="874"/>
    </row>
    <row r="365" spans="12:71">
      <c r="L365" s="874"/>
      <c r="M365" s="874"/>
      <c r="N365" s="874"/>
      <c r="O365" s="874"/>
      <c r="P365" s="874"/>
      <c r="Q365" s="874"/>
      <c r="R365" s="874"/>
      <c r="S365" s="874"/>
      <c r="T365" s="874"/>
      <c r="U365" s="874"/>
      <c r="V365" s="874"/>
      <c r="W365" s="874"/>
      <c r="X365" s="874"/>
      <c r="Y365" s="874"/>
      <c r="Z365" s="874"/>
      <c r="AA365" s="874"/>
      <c r="AB365" s="874"/>
      <c r="AC365" s="874"/>
      <c r="AD365" s="874"/>
      <c r="AE365" s="874"/>
      <c r="AF365" s="874"/>
      <c r="AG365" s="874"/>
      <c r="AH365" s="874"/>
      <c r="AI365" s="874"/>
      <c r="AJ365" s="874"/>
      <c r="AK365" s="874"/>
      <c r="AL365" s="874"/>
      <c r="AM365" s="874"/>
      <c r="AN365" s="874"/>
      <c r="AO365" s="874"/>
      <c r="AP365" s="874"/>
      <c r="AQ365" s="874"/>
      <c r="AR365" s="874"/>
      <c r="AS365" s="874"/>
      <c r="AT365" s="874"/>
      <c r="AU365" s="874"/>
      <c r="AV365" s="874"/>
      <c r="AW365" s="874"/>
      <c r="AX365" s="874"/>
      <c r="AY365" s="874"/>
      <c r="AZ365" s="874"/>
      <c r="BA365" s="874"/>
      <c r="BB365" s="874"/>
      <c r="BC365" s="874"/>
      <c r="BD365" s="874"/>
      <c r="BE365" s="874"/>
      <c r="BF365" s="874"/>
      <c r="BG365" s="874"/>
      <c r="BH365" s="874"/>
      <c r="BI365" s="874"/>
      <c r="BJ365" s="874"/>
      <c r="BK365" s="874"/>
      <c r="BL365" s="874"/>
      <c r="BM365" s="874"/>
      <c r="BN365" s="874"/>
      <c r="BO365" s="874"/>
      <c r="BP365" s="874"/>
      <c r="BQ365" s="874"/>
      <c r="BR365" s="874"/>
      <c r="BS365" s="874"/>
    </row>
    <row r="366" spans="12:71">
      <c r="L366" s="874"/>
      <c r="M366" s="874"/>
      <c r="N366" s="874"/>
      <c r="O366" s="874"/>
      <c r="P366" s="874"/>
      <c r="Q366" s="874"/>
      <c r="R366" s="874"/>
      <c r="S366" s="874"/>
      <c r="T366" s="874"/>
      <c r="U366" s="874"/>
      <c r="V366" s="874"/>
      <c r="W366" s="874"/>
      <c r="X366" s="874"/>
      <c r="Y366" s="874"/>
      <c r="Z366" s="874"/>
      <c r="AA366" s="874"/>
      <c r="AB366" s="874"/>
      <c r="AC366" s="874"/>
      <c r="AD366" s="874"/>
      <c r="AE366" s="874"/>
      <c r="AF366" s="874"/>
      <c r="AG366" s="874"/>
      <c r="AH366" s="874"/>
      <c r="AI366" s="874"/>
      <c r="AJ366" s="874"/>
      <c r="AK366" s="874"/>
      <c r="AL366" s="874"/>
      <c r="AM366" s="874"/>
      <c r="AN366" s="874"/>
      <c r="AO366" s="874"/>
      <c r="AP366" s="874"/>
      <c r="AQ366" s="874"/>
      <c r="AR366" s="874"/>
      <c r="AS366" s="874"/>
      <c r="AT366" s="874"/>
      <c r="AU366" s="874"/>
      <c r="AV366" s="874"/>
      <c r="AW366" s="874"/>
      <c r="AX366" s="874"/>
      <c r="AY366" s="874"/>
      <c r="AZ366" s="874"/>
      <c r="BA366" s="874"/>
      <c r="BB366" s="874"/>
      <c r="BC366" s="874"/>
      <c r="BD366" s="874"/>
      <c r="BE366" s="874"/>
      <c r="BF366" s="874"/>
      <c r="BG366" s="874"/>
      <c r="BH366" s="874"/>
      <c r="BI366" s="874"/>
      <c r="BJ366" s="874"/>
      <c r="BK366" s="874"/>
      <c r="BL366" s="874"/>
      <c r="BM366" s="874"/>
      <c r="BN366" s="874"/>
      <c r="BO366" s="874"/>
      <c r="BP366" s="874"/>
      <c r="BQ366" s="874"/>
      <c r="BR366" s="874"/>
      <c r="BS366" s="874"/>
    </row>
    <row r="367" spans="12:71">
      <c r="L367" s="874"/>
      <c r="M367" s="874"/>
      <c r="N367" s="874"/>
      <c r="O367" s="874"/>
      <c r="P367" s="874"/>
      <c r="Q367" s="874"/>
      <c r="R367" s="874"/>
      <c r="S367" s="874"/>
      <c r="T367" s="874"/>
      <c r="U367" s="874"/>
      <c r="V367" s="874"/>
      <c r="W367" s="874"/>
      <c r="X367" s="874"/>
      <c r="Y367" s="874"/>
      <c r="Z367" s="874"/>
      <c r="AA367" s="874"/>
      <c r="AB367" s="874"/>
      <c r="AC367" s="874"/>
      <c r="AD367" s="874"/>
      <c r="AE367" s="874"/>
      <c r="AF367" s="874"/>
      <c r="AG367" s="874"/>
      <c r="AH367" s="874"/>
      <c r="AI367" s="874"/>
      <c r="AJ367" s="874"/>
      <c r="AK367" s="874"/>
      <c r="AL367" s="874"/>
      <c r="AM367" s="874"/>
      <c r="AN367" s="874"/>
      <c r="AO367" s="874"/>
      <c r="AP367" s="874"/>
      <c r="AQ367" s="874"/>
      <c r="AR367" s="874"/>
      <c r="AS367" s="874"/>
      <c r="AT367" s="874"/>
      <c r="AU367" s="874"/>
      <c r="AV367" s="874"/>
      <c r="AW367" s="874"/>
      <c r="AX367" s="874"/>
      <c r="AY367" s="874"/>
      <c r="AZ367" s="874"/>
      <c r="BA367" s="874"/>
      <c r="BB367" s="874"/>
      <c r="BC367" s="874"/>
      <c r="BD367" s="874"/>
      <c r="BE367" s="874"/>
      <c r="BF367" s="874"/>
      <c r="BG367" s="874"/>
      <c r="BH367" s="874"/>
      <c r="BI367" s="874"/>
      <c r="BJ367" s="874"/>
      <c r="BK367" s="874"/>
      <c r="BL367" s="874"/>
      <c r="BM367" s="874"/>
      <c r="BN367" s="874"/>
      <c r="BO367" s="874"/>
      <c r="BP367" s="874"/>
      <c r="BQ367" s="874"/>
      <c r="BR367" s="874"/>
      <c r="BS367" s="874"/>
    </row>
    <row r="368" spans="12:71">
      <c r="L368" s="874"/>
      <c r="M368" s="874"/>
      <c r="N368" s="874"/>
      <c r="O368" s="874"/>
      <c r="P368" s="874"/>
      <c r="Q368" s="874"/>
      <c r="R368" s="874"/>
      <c r="S368" s="874"/>
      <c r="T368" s="874"/>
      <c r="U368" s="874"/>
      <c r="V368" s="874"/>
      <c r="W368" s="874"/>
      <c r="X368" s="874"/>
      <c r="Y368" s="874"/>
      <c r="Z368" s="874"/>
      <c r="AA368" s="874"/>
      <c r="AB368" s="874"/>
      <c r="AC368" s="874"/>
      <c r="AD368" s="874"/>
      <c r="AE368" s="874"/>
      <c r="AF368" s="874"/>
      <c r="AG368" s="874"/>
      <c r="AH368" s="874"/>
      <c r="AI368" s="874"/>
      <c r="AJ368" s="874"/>
      <c r="AK368" s="874"/>
      <c r="AL368" s="874"/>
      <c r="AM368" s="874"/>
      <c r="AN368" s="874"/>
      <c r="AO368" s="874"/>
      <c r="AP368" s="874"/>
      <c r="AQ368" s="874"/>
      <c r="AR368" s="874"/>
      <c r="AS368" s="874"/>
      <c r="AT368" s="874"/>
      <c r="AU368" s="874"/>
      <c r="AV368" s="874"/>
      <c r="AW368" s="874"/>
      <c r="AX368" s="874"/>
      <c r="AY368" s="874"/>
      <c r="AZ368" s="874"/>
      <c r="BA368" s="874"/>
      <c r="BB368" s="874"/>
      <c r="BC368" s="874"/>
      <c r="BD368" s="874"/>
      <c r="BE368" s="874"/>
      <c r="BF368" s="874"/>
      <c r="BG368" s="874"/>
      <c r="BH368" s="874"/>
      <c r="BI368" s="874"/>
      <c r="BJ368" s="874"/>
      <c r="BK368" s="874"/>
      <c r="BL368" s="874"/>
      <c r="BM368" s="874"/>
      <c r="BN368" s="874"/>
      <c r="BO368" s="874"/>
      <c r="BP368" s="874"/>
      <c r="BQ368" s="874"/>
      <c r="BR368" s="874"/>
      <c r="BS368" s="874"/>
    </row>
    <row r="369" spans="12:71">
      <c r="L369" s="874"/>
      <c r="M369" s="874"/>
      <c r="N369" s="874"/>
      <c r="O369" s="874"/>
      <c r="P369" s="874"/>
      <c r="Q369" s="874"/>
      <c r="R369" s="874"/>
      <c r="S369" s="874"/>
      <c r="T369" s="874"/>
      <c r="U369" s="874"/>
      <c r="V369" s="874"/>
      <c r="W369" s="874"/>
      <c r="X369" s="874"/>
      <c r="Y369" s="874"/>
      <c r="Z369" s="874"/>
      <c r="AA369" s="874"/>
      <c r="AB369" s="874"/>
      <c r="AC369" s="874"/>
      <c r="AD369" s="874"/>
      <c r="AE369" s="874"/>
      <c r="AF369" s="874"/>
      <c r="AG369" s="874"/>
      <c r="AH369" s="874"/>
      <c r="AI369" s="874"/>
      <c r="AJ369" s="874"/>
      <c r="AK369" s="874"/>
      <c r="AL369" s="874"/>
      <c r="AM369" s="874"/>
      <c r="AN369" s="874"/>
      <c r="AO369" s="874"/>
      <c r="AP369" s="874"/>
      <c r="AQ369" s="874"/>
      <c r="AR369" s="874"/>
      <c r="AS369" s="874"/>
      <c r="AT369" s="874"/>
      <c r="AU369" s="874"/>
      <c r="AV369" s="874"/>
      <c r="AW369" s="874"/>
      <c r="AX369" s="874"/>
      <c r="AY369" s="874"/>
      <c r="AZ369" s="874"/>
      <c r="BA369" s="874"/>
      <c r="BB369" s="874"/>
      <c r="BC369" s="874"/>
      <c r="BD369" s="874"/>
      <c r="BE369" s="874"/>
      <c r="BF369" s="874"/>
      <c r="BG369" s="874"/>
      <c r="BH369" s="874"/>
      <c r="BI369" s="874"/>
      <c r="BJ369" s="874"/>
      <c r="BK369" s="874"/>
      <c r="BL369" s="874"/>
      <c r="BM369" s="874"/>
      <c r="BN369" s="874"/>
      <c r="BO369" s="874"/>
      <c r="BP369" s="874"/>
      <c r="BQ369" s="874"/>
      <c r="BR369" s="874"/>
      <c r="BS369" s="874"/>
    </row>
    <row r="370" spans="12:71">
      <c r="L370" s="874"/>
      <c r="M370" s="874"/>
      <c r="N370" s="874"/>
      <c r="O370" s="874"/>
      <c r="P370" s="874"/>
      <c r="Q370" s="874"/>
      <c r="R370" s="874"/>
      <c r="S370" s="874"/>
      <c r="T370" s="874"/>
      <c r="U370" s="874"/>
      <c r="V370" s="874"/>
      <c r="W370" s="874"/>
      <c r="X370" s="874"/>
      <c r="Y370" s="874"/>
      <c r="Z370" s="874"/>
      <c r="AA370" s="874"/>
      <c r="AB370" s="874"/>
      <c r="AC370" s="874"/>
      <c r="AD370" s="874"/>
      <c r="AE370" s="874"/>
      <c r="AF370" s="874"/>
      <c r="AG370" s="874"/>
      <c r="AH370" s="874"/>
      <c r="AI370" s="874"/>
      <c r="AJ370" s="874"/>
      <c r="AK370" s="874"/>
      <c r="AL370" s="874"/>
      <c r="AM370" s="874"/>
      <c r="AN370" s="874"/>
      <c r="AO370" s="874"/>
      <c r="AP370" s="874"/>
      <c r="AQ370" s="874"/>
      <c r="AR370" s="874"/>
      <c r="AS370" s="874"/>
      <c r="AT370" s="874"/>
      <c r="AU370" s="874"/>
      <c r="AV370" s="874"/>
      <c r="AW370" s="874"/>
      <c r="AX370" s="874"/>
      <c r="AY370" s="874"/>
      <c r="AZ370" s="874"/>
      <c r="BA370" s="874"/>
      <c r="BB370" s="874"/>
      <c r="BC370" s="874"/>
      <c r="BD370" s="874"/>
      <c r="BE370" s="874"/>
      <c r="BF370" s="874"/>
      <c r="BG370" s="874"/>
      <c r="BH370" s="874"/>
      <c r="BI370" s="874"/>
      <c r="BJ370" s="874"/>
      <c r="BK370" s="874"/>
      <c r="BL370" s="874"/>
      <c r="BM370" s="874"/>
      <c r="BN370" s="874"/>
      <c r="BO370" s="874"/>
      <c r="BP370" s="874"/>
      <c r="BQ370" s="874"/>
      <c r="BR370" s="874"/>
      <c r="BS370" s="874"/>
    </row>
    <row r="371" spans="12:71">
      <c r="L371" s="874"/>
      <c r="M371" s="874"/>
      <c r="N371" s="874"/>
      <c r="O371" s="874"/>
      <c r="P371" s="874"/>
      <c r="Q371" s="874"/>
      <c r="R371" s="874"/>
      <c r="S371" s="874"/>
      <c r="T371" s="874"/>
      <c r="U371" s="874"/>
      <c r="V371" s="874"/>
      <c r="W371" s="874"/>
      <c r="X371" s="874"/>
      <c r="Y371" s="874"/>
      <c r="Z371" s="874"/>
      <c r="AA371" s="874"/>
      <c r="AB371" s="874"/>
      <c r="AC371" s="874"/>
      <c r="AD371" s="874"/>
      <c r="AE371" s="874"/>
      <c r="AF371" s="874"/>
      <c r="AG371" s="874"/>
      <c r="AH371" s="874"/>
      <c r="AI371" s="874"/>
      <c r="AJ371" s="874"/>
      <c r="AK371" s="874"/>
      <c r="AL371" s="874"/>
      <c r="AM371" s="874"/>
      <c r="AN371" s="874"/>
      <c r="AO371" s="874"/>
      <c r="AP371" s="874"/>
      <c r="AQ371" s="874"/>
      <c r="AR371" s="874"/>
      <c r="AS371" s="874"/>
      <c r="AT371" s="874"/>
      <c r="AU371" s="874"/>
      <c r="AV371" s="874"/>
      <c r="AW371" s="874"/>
      <c r="AX371" s="874"/>
      <c r="AY371" s="874"/>
      <c r="AZ371" s="874"/>
      <c r="BA371" s="874"/>
      <c r="BB371" s="874"/>
      <c r="BC371" s="874"/>
      <c r="BD371" s="874"/>
      <c r="BE371" s="874"/>
      <c r="BF371" s="874"/>
      <c r="BG371" s="874"/>
      <c r="BH371" s="874"/>
      <c r="BI371" s="874"/>
      <c r="BJ371" s="874"/>
      <c r="BK371" s="874"/>
      <c r="BL371" s="874"/>
      <c r="BM371" s="874"/>
      <c r="BN371" s="874"/>
      <c r="BO371" s="874"/>
      <c r="BP371" s="874"/>
      <c r="BQ371" s="874"/>
      <c r="BR371" s="874"/>
      <c r="BS371" s="874"/>
    </row>
    <row r="372" spans="12:71">
      <c r="L372" s="874"/>
      <c r="M372" s="874"/>
      <c r="N372" s="874"/>
      <c r="O372" s="874"/>
      <c r="P372" s="874"/>
      <c r="Q372" s="874"/>
      <c r="R372" s="874"/>
      <c r="S372" s="874"/>
      <c r="T372" s="874"/>
      <c r="U372" s="874"/>
      <c r="V372" s="874"/>
      <c r="W372" s="874"/>
      <c r="X372" s="874"/>
      <c r="Y372" s="874"/>
      <c r="Z372" s="874"/>
      <c r="AA372" s="874"/>
      <c r="AB372" s="874"/>
      <c r="AC372" s="874"/>
      <c r="AD372" s="874"/>
      <c r="AE372" s="874"/>
      <c r="AF372" s="874"/>
      <c r="AG372" s="874"/>
      <c r="AH372" s="874"/>
      <c r="AI372" s="874"/>
      <c r="AJ372" s="874"/>
      <c r="AK372" s="874"/>
      <c r="AL372" s="874"/>
      <c r="AM372" s="874"/>
      <c r="AN372" s="874"/>
      <c r="AO372" s="874"/>
      <c r="AP372" s="874"/>
      <c r="AQ372" s="874"/>
      <c r="AR372" s="874"/>
      <c r="AS372" s="874"/>
      <c r="AT372" s="874"/>
      <c r="AU372" s="874"/>
      <c r="AV372" s="874"/>
      <c r="AW372" s="874"/>
      <c r="AX372" s="874"/>
      <c r="AY372" s="874"/>
      <c r="AZ372" s="874"/>
      <c r="BA372" s="874"/>
      <c r="BB372" s="874"/>
      <c r="BC372" s="874"/>
      <c r="BD372" s="874"/>
      <c r="BE372" s="874"/>
      <c r="BF372" s="874"/>
      <c r="BG372" s="874"/>
      <c r="BH372" s="874"/>
      <c r="BI372" s="874"/>
      <c r="BJ372" s="874"/>
      <c r="BK372" s="874"/>
      <c r="BL372" s="874"/>
      <c r="BM372" s="874"/>
      <c r="BN372" s="874"/>
      <c r="BO372" s="874"/>
      <c r="BP372" s="874"/>
      <c r="BQ372" s="874"/>
      <c r="BR372" s="874"/>
      <c r="BS372" s="874"/>
    </row>
    <row r="373" spans="12:71">
      <c r="L373" s="874"/>
      <c r="M373" s="874"/>
      <c r="N373" s="874"/>
      <c r="O373" s="874"/>
      <c r="P373" s="874"/>
      <c r="Q373" s="874"/>
      <c r="R373" s="874"/>
      <c r="S373" s="874"/>
      <c r="T373" s="874"/>
      <c r="U373" s="874"/>
      <c r="V373" s="874"/>
      <c r="W373" s="874"/>
      <c r="X373" s="874"/>
      <c r="Y373" s="874"/>
      <c r="Z373" s="874"/>
      <c r="AA373" s="874"/>
      <c r="AB373" s="874"/>
      <c r="AC373" s="874"/>
      <c r="AD373" s="874"/>
      <c r="AE373" s="874"/>
      <c r="AF373" s="874"/>
      <c r="AG373" s="874"/>
      <c r="AH373" s="874"/>
      <c r="AI373" s="874"/>
      <c r="AJ373" s="874"/>
      <c r="AK373" s="874"/>
      <c r="AL373" s="874"/>
      <c r="AM373" s="874"/>
      <c r="AN373" s="874"/>
      <c r="AO373" s="874"/>
      <c r="AP373" s="874"/>
      <c r="AQ373" s="874"/>
      <c r="AR373" s="874"/>
      <c r="AS373" s="874"/>
      <c r="AT373" s="874"/>
      <c r="AU373" s="874"/>
      <c r="AV373" s="874"/>
      <c r="AW373" s="874"/>
      <c r="AX373" s="874"/>
      <c r="AY373" s="874"/>
      <c r="AZ373" s="874"/>
      <c r="BA373" s="874"/>
      <c r="BB373" s="874"/>
      <c r="BC373" s="874"/>
      <c r="BD373" s="874"/>
      <c r="BE373" s="874"/>
      <c r="BF373" s="874"/>
      <c r="BG373" s="874"/>
      <c r="BH373" s="874"/>
      <c r="BI373" s="874"/>
      <c r="BJ373" s="874"/>
      <c r="BK373" s="874"/>
      <c r="BL373" s="874"/>
      <c r="BM373" s="874"/>
      <c r="BN373" s="874"/>
      <c r="BO373" s="874"/>
      <c r="BP373" s="874"/>
      <c r="BQ373" s="874"/>
      <c r="BR373" s="874"/>
      <c r="BS373" s="874"/>
    </row>
    <row r="374" spans="12:71">
      <c r="L374" s="874"/>
      <c r="M374" s="874"/>
      <c r="N374" s="874"/>
      <c r="O374" s="874"/>
      <c r="P374" s="874"/>
      <c r="Q374" s="874"/>
      <c r="R374" s="874"/>
      <c r="S374" s="874"/>
      <c r="T374" s="874"/>
      <c r="U374" s="874"/>
      <c r="V374" s="874"/>
      <c r="W374" s="874"/>
      <c r="X374" s="874"/>
      <c r="Y374" s="874"/>
      <c r="Z374" s="874"/>
      <c r="AA374" s="874"/>
      <c r="AB374" s="874"/>
      <c r="AC374" s="874"/>
      <c r="AD374" s="874"/>
      <c r="AE374" s="874"/>
      <c r="AF374" s="874"/>
      <c r="AG374" s="874"/>
      <c r="AH374" s="874"/>
      <c r="AI374" s="874"/>
      <c r="AJ374" s="874"/>
      <c r="AK374" s="874"/>
      <c r="AL374" s="874"/>
      <c r="AM374" s="874"/>
      <c r="AN374" s="874"/>
      <c r="AO374" s="874"/>
      <c r="AP374" s="874"/>
      <c r="AQ374" s="874"/>
      <c r="AR374" s="874"/>
      <c r="AS374" s="874"/>
      <c r="AT374" s="874"/>
      <c r="AU374" s="874"/>
      <c r="AV374" s="874"/>
      <c r="AW374" s="874"/>
      <c r="AX374" s="874"/>
      <c r="AY374" s="874"/>
      <c r="AZ374" s="874"/>
      <c r="BA374" s="874"/>
      <c r="BB374" s="874"/>
      <c r="BC374" s="874"/>
      <c r="BD374" s="874"/>
      <c r="BE374" s="874"/>
      <c r="BF374" s="874"/>
      <c r="BG374" s="874"/>
      <c r="BH374" s="874"/>
      <c r="BI374" s="874"/>
      <c r="BJ374" s="874"/>
      <c r="BK374" s="874"/>
      <c r="BL374" s="874"/>
      <c r="BM374" s="874"/>
      <c r="BN374" s="874"/>
      <c r="BO374" s="874"/>
      <c r="BP374" s="874"/>
      <c r="BQ374" s="874"/>
      <c r="BR374" s="874"/>
      <c r="BS374" s="874"/>
    </row>
    <row r="375" spans="12:71">
      <c r="L375" s="874"/>
      <c r="M375" s="874"/>
      <c r="N375" s="874"/>
      <c r="O375" s="874"/>
      <c r="P375" s="874"/>
      <c r="Q375" s="874"/>
      <c r="R375" s="874"/>
      <c r="S375" s="874"/>
      <c r="T375" s="874"/>
      <c r="U375" s="874"/>
      <c r="V375" s="874"/>
      <c r="W375" s="874"/>
      <c r="X375" s="874"/>
      <c r="Y375" s="874"/>
      <c r="Z375" s="874"/>
      <c r="AA375" s="874"/>
      <c r="AB375" s="874"/>
      <c r="AC375" s="874"/>
      <c r="AD375" s="874"/>
      <c r="AE375" s="874"/>
      <c r="AF375" s="874"/>
      <c r="AG375" s="874"/>
      <c r="AH375" s="874"/>
      <c r="AI375" s="874"/>
      <c r="AJ375" s="874"/>
      <c r="AK375" s="874"/>
      <c r="AL375" s="874"/>
      <c r="AM375" s="874"/>
      <c r="AN375" s="874"/>
      <c r="AO375" s="874"/>
      <c r="AP375" s="874"/>
      <c r="AQ375" s="874"/>
      <c r="AR375" s="874"/>
      <c r="AS375" s="874"/>
      <c r="AT375" s="874"/>
      <c r="AU375" s="874"/>
      <c r="AV375" s="874"/>
      <c r="AW375" s="874"/>
      <c r="AX375" s="874"/>
      <c r="AY375" s="874"/>
      <c r="AZ375" s="874"/>
      <c r="BA375" s="874"/>
      <c r="BB375" s="874"/>
      <c r="BC375" s="874"/>
      <c r="BD375" s="874"/>
      <c r="BE375" s="874"/>
      <c r="BF375" s="874"/>
      <c r="BG375" s="874"/>
      <c r="BH375" s="874"/>
      <c r="BI375" s="874"/>
      <c r="BJ375" s="874"/>
      <c r="BK375" s="874"/>
      <c r="BL375" s="874"/>
      <c r="BM375" s="874"/>
      <c r="BN375" s="874"/>
      <c r="BO375" s="874"/>
      <c r="BP375" s="874"/>
      <c r="BQ375" s="874"/>
      <c r="BR375" s="874"/>
      <c r="BS375" s="874"/>
    </row>
    <row r="376" spans="12:71">
      <c r="L376" s="874"/>
      <c r="M376" s="874"/>
      <c r="N376" s="874"/>
      <c r="O376" s="874"/>
      <c r="P376" s="874"/>
      <c r="Q376" s="874"/>
      <c r="R376" s="874"/>
      <c r="S376" s="874"/>
      <c r="T376" s="874"/>
      <c r="U376" s="874"/>
      <c r="V376" s="874"/>
      <c r="W376" s="874"/>
      <c r="X376" s="874"/>
      <c r="Y376" s="874"/>
      <c r="Z376" s="874"/>
      <c r="AA376" s="874"/>
      <c r="AB376" s="874"/>
      <c r="AC376" s="874"/>
      <c r="AD376" s="874"/>
      <c r="AE376" s="874"/>
      <c r="AF376" s="874"/>
      <c r="AG376" s="874"/>
      <c r="AH376" s="874"/>
      <c r="AI376" s="874"/>
      <c r="AJ376" s="874"/>
      <c r="AK376" s="874"/>
      <c r="AL376" s="874"/>
      <c r="AM376" s="874"/>
      <c r="AN376" s="874"/>
      <c r="AO376" s="874"/>
      <c r="AP376" s="874"/>
      <c r="AQ376" s="874"/>
      <c r="AR376" s="874"/>
      <c r="AS376" s="874"/>
      <c r="AT376" s="874"/>
      <c r="AU376" s="874"/>
      <c r="AV376" s="874"/>
      <c r="AW376" s="874"/>
      <c r="AX376" s="874"/>
      <c r="AY376" s="874"/>
      <c r="AZ376" s="874"/>
      <c r="BA376" s="874"/>
      <c r="BB376" s="874"/>
      <c r="BC376" s="874"/>
      <c r="BD376" s="874"/>
      <c r="BE376" s="874"/>
      <c r="BF376" s="874"/>
      <c r="BG376" s="874"/>
      <c r="BH376" s="874"/>
      <c r="BI376" s="874"/>
      <c r="BJ376" s="874"/>
      <c r="BK376" s="874"/>
      <c r="BL376" s="874"/>
      <c r="BM376" s="874"/>
      <c r="BN376" s="874"/>
      <c r="BO376" s="874"/>
      <c r="BP376" s="874"/>
      <c r="BQ376" s="874"/>
      <c r="BR376" s="874"/>
      <c r="BS376" s="874"/>
    </row>
    <row r="377" spans="12:71">
      <c r="L377" s="874"/>
      <c r="M377" s="874"/>
      <c r="N377" s="874"/>
      <c r="O377" s="874"/>
      <c r="P377" s="874"/>
      <c r="Q377" s="874"/>
      <c r="R377" s="874"/>
      <c r="S377" s="874"/>
      <c r="T377" s="874"/>
      <c r="U377" s="874"/>
      <c r="V377" s="874"/>
      <c r="W377" s="874"/>
      <c r="X377" s="874"/>
      <c r="Y377" s="874"/>
      <c r="Z377" s="874"/>
      <c r="AA377" s="874"/>
      <c r="AB377" s="874"/>
      <c r="AC377" s="874"/>
      <c r="AD377" s="874"/>
      <c r="AE377" s="874"/>
      <c r="AF377" s="874"/>
      <c r="AG377" s="874"/>
      <c r="AH377" s="874"/>
      <c r="AI377" s="874"/>
      <c r="AJ377" s="874"/>
      <c r="AK377" s="874"/>
      <c r="AL377" s="874"/>
      <c r="AM377" s="874"/>
      <c r="AN377" s="874"/>
      <c r="AO377" s="874"/>
      <c r="AP377" s="874"/>
      <c r="AQ377" s="874"/>
      <c r="AR377" s="874"/>
      <c r="AS377" s="874"/>
      <c r="AT377" s="874"/>
      <c r="AU377" s="874"/>
      <c r="AV377" s="874"/>
      <c r="AW377" s="874"/>
      <c r="AX377" s="874"/>
      <c r="AY377" s="874"/>
      <c r="AZ377" s="874"/>
      <c r="BA377" s="874"/>
      <c r="BB377" s="874"/>
      <c r="BC377" s="874"/>
      <c r="BD377" s="874"/>
      <c r="BE377" s="874"/>
      <c r="BF377" s="874"/>
      <c r="BG377" s="874"/>
      <c r="BH377" s="874"/>
      <c r="BI377" s="874"/>
      <c r="BJ377" s="874"/>
      <c r="BK377" s="874"/>
      <c r="BL377" s="874"/>
      <c r="BM377" s="874"/>
      <c r="BN377" s="874"/>
      <c r="BO377" s="874"/>
      <c r="BP377" s="874"/>
      <c r="BQ377" s="874"/>
      <c r="BR377" s="874"/>
      <c r="BS377" s="874"/>
    </row>
    <row r="378" spans="12:71">
      <c r="L378" s="874"/>
      <c r="M378" s="874"/>
      <c r="N378" s="874"/>
      <c r="O378" s="874"/>
      <c r="P378" s="874"/>
      <c r="Q378" s="874"/>
      <c r="R378" s="874"/>
      <c r="S378" s="874"/>
      <c r="T378" s="874"/>
      <c r="U378" s="874"/>
      <c r="V378" s="874"/>
      <c r="W378" s="874"/>
      <c r="X378" s="874"/>
      <c r="Y378" s="874"/>
      <c r="Z378" s="874"/>
      <c r="AA378" s="874"/>
      <c r="AB378" s="874"/>
      <c r="AC378" s="874"/>
      <c r="AD378" s="874"/>
      <c r="AE378" s="874"/>
      <c r="AF378" s="874"/>
      <c r="AG378" s="874"/>
      <c r="AH378" s="874"/>
      <c r="AI378" s="874"/>
      <c r="AJ378" s="874"/>
      <c r="AK378" s="874"/>
      <c r="AL378" s="874"/>
      <c r="AM378" s="874"/>
      <c r="AN378" s="874"/>
      <c r="AO378" s="874"/>
      <c r="AP378" s="874"/>
      <c r="AQ378" s="874"/>
      <c r="AR378" s="874"/>
      <c r="AS378" s="874"/>
      <c r="AT378" s="874"/>
      <c r="AU378" s="874"/>
      <c r="AV378" s="874"/>
      <c r="AW378" s="874"/>
      <c r="AX378" s="874"/>
      <c r="AY378" s="874"/>
      <c r="AZ378" s="874"/>
      <c r="BA378" s="874"/>
      <c r="BB378" s="874"/>
      <c r="BC378" s="874"/>
      <c r="BD378" s="874"/>
      <c r="BE378" s="874"/>
      <c r="BF378" s="874"/>
      <c r="BG378" s="874"/>
      <c r="BH378" s="874"/>
      <c r="BI378" s="874"/>
      <c r="BJ378" s="874"/>
      <c r="BK378" s="874"/>
      <c r="BL378" s="874"/>
      <c r="BM378" s="874"/>
      <c r="BN378" s="874"/>
      <c r="BO378" s="874"/>
      <c r="BP378" s="874"/>
      <c r="BQ378" s="874"/>
      <c r="BR378" s="874"/>
      <c r="BS378" s="874"/>
    </row>
    <row r="379" spans="12:71">
      <c r="L379" s="874"/>
      <c r="M379" s="874"/>
      <c r="N379" s="874"/>
      <c r="O379" s="874"/>
      <c r="P379" s="874"/>
      <c r="Q379" s="874"/>
      <c r="R379" s="874"/>
      <c r="S379" s="874"/>
      <c r="T379" s="874"/>
      <c r="U379" s="874"/>
      <c r="V379" s="874"/>
      <c r="W379" s="874"/>
      <c r="X379" s="874"/>
      <c r="Y379" s="874"/>
      <c r="Z379" s="874"/>
      <c r="AA379" s="874"/>
      <c r="AB379" s="874"/>
      <c r="AC379" s="874"/>
      <c r="AD379" s="874"/>
      <c r="AE379" s="874"/>
      <c r="AF379" s="874"/>
      <c r="AG379" s="874"/>
      <c r="AH379" s="874"/>
      <c r="AI379" s="874"/>
      <c r="AJ379" s="874"/>
      <c r="AK379" s="874"/>
      <c r="AL379" s="874"/>
      <c r="AM379" s="874"/>
      <c r="AN379" s="874"/>
      <c r="AO379" s="874"/>
      <c r="AP379" s="874"/>
      <c r="AQ379" s="874"/>
      <c r="AR379" s="874"/>
      <c r="AS379" s="874"/>
      <c r="AT379" s="874"/>
      <c r="AU379" s="874"/>
      <c r="AV379" s="874"/>
      <c r="AW379" s="874"/>
      <c r="AX379" s="874"/>
      <c r="AY379" s="874"/>
      <c r="AZ379" s="874"/>
      <c r="BA379" s="874"/>
      <c r="BB379" s="874"/>
      <c r="BC379" s="874"/>
      <c r="BD379" s="874"/>
      <c r="BE379" s="874"/>
      <c r="BF379" s="874"/>
      <c r="BG379" s="874"/>
      <c r="BH379" s="874"/>
      <c r="BI379" s="874"/>
      <c r="BJ379" s="874"/>
      <c r="BK379" s="874"/>
      <c r="BL379" s="874"/>
      <c r="BM379" s="874"/>
      <c r="BN379" s="874"/>
      <c r="BO379" s="874"/>
      <c r="BP379" s="874"/>
      <c r="BQ379" s="874"/>
      <c r="BR379" s="874"/>
      <c r="BS379" s="874"/>
    </row>
    <row r="380" spans="12:71">
      <c r="L380" s="874"/>
      <c r="M380" s="874"/>
      <c r="N380" s="874"/>
      <c r="O380" s="874"/>
      <c r="P380" s="874"/>
      <c r="Q380" s="874"/>
      <c r="R380" s="874"/>
      <c r="S380" s="874"/>
      <c r="T380" s="874"/>
      <c r="U380" s="874"/>
      <c r="V380" s="874"/>
      <c r="W380" s="874"/>
      <c r="X380" s="874"/>
      <c r="Y380" s="874"/>
      <c r="Z380" s="874"/>
      <c r="AA380" s="874"/>
      <c r="AB380" s="874"/>
      <c r="AC380" s="874"/>
      <c r="AD380" s="874"/>
      <c r="AE380" s="874"/>
      <c r="AF380" s="874"/>
      <c r="AG380" s="874"/>
      <c r="AH380" s="874"/>
      <c r="AI380" s="874"/>
      <c r="AJ380" s="874"/>
      <c r="AK380" s="874"/>
      <c r="AL380" s="874"/>
      <c r="AM380" s="874"/>
      <c r="AN380" s="874"/>
      <c r="AO380" s="874"/>
      <c r="AP380" s="874"/>
      <c r="AQ380" s="874"/>
      <c r="AR380" s="874"/>
      <c r="AS380" s="874"/>
      <c r="AT380" s="874"/>
      <c r="AU380" s="874"/>
      <c r="AV380" s="874"/>
      <c r="AW380" s="874"/>
      <c r="AX380" s="874"/>
      <c r="AY380" s="874"/>
      <c r="AZ380" s="874"/>
      <c r="BA380" s="874"/>
      <c r="BB380" s="874"/>
      <c r="BC380" s="874"/>
      <c r="BD380" s="874"/>
      <c r="BE380" s="874"/>
      <c r="BF380" s="874"/>
      <c r="BG380" s="874"/>
      <c r="BH380" s="874"/>
      <c r="BI380" s="874"/>
      <c r="BJ380" s="874"/>
      <c r="BK380" s="874"/>
      <c r="BL380" s="874"/>
      <c r="BM380" s="874"/>
      <c r="BN380" s="874"/>
      <c r="BO380" s="874"/>
      <c r="BP380" s="874"/>
      <c r="BQ380" s="874"/>
      <c r="BR380" s="874"/>
      <c r="BS380" s="874"/>
    </row>
    <row r="381" spans="12:71">
      <c r="L381" s="874"/>
      <c r="M381" s="874"/>
      <c r="N381" s="874"/>
      <c r="O381" s="874"/>
      <c r="P381" s="874"/>
      <c r="Q381" s="874"/>
      <c r="R381" s="874"/>
      <c r="S381" s="874"/>
      <c r="T381" s="874"/>
      <c r="U381" s="874"/>
      <c r="V381" s="874"/>
      <c r="W381" s="874"/>
      <c r="X381" s="874"/>
      <c r="Y381" s="874"/>
      <c r="Z381" s="874"/>
      <c r="AA381" s="874"/>
      <c r="AB381" s="874"/>
      <c r="AC381" s="874"/>
      <c r="AD381" s="874"/>
      <c r="AE381" s="874"/>
      <c r="AF381" s="874"/>
      <c r="AG381" s="874"/>
      <c r="AH381" s="874"/>
      <c r="AI381" s="874"/>
      <c r="AJ381" s="874"/>
      <c r="AK381" s="874"/>
      <c r="AL381" s="874"/>
      <c r="AM381" s="874"/>
      <c r="AN381" s="874"/>
      <c r="AO381" s="874"/>
      <c r="AP381" s="874"/>
      <c r="AQ381" s="874"/>
      <c r="AR381" s="874"/>
      <c r="AS381" s="874"/>
      <c r="AT381" s="874"/>
      <c r="AU381" s="874"/>
      <c r="AV381" s="874"/>
      <c r="AW381" s="874"/>
      <c r="AX381" s="874"/>
      <c r="AY381" s="874"/>
      <c r="AZ381" s="874"/>
      <c r="BA381" s="874"/>
      <c r="BB381" s="874"/>
      <c r="BC381" s="874"/>
      <c r="BD381" s="874"/>
      <c r="BE381" s="874"/>
      <c r="BF381" s="874"/>
      <c r="BG381" s="874"/>
      <c r="BH381" s="874"/>
      <c r="BI381" s="874"/>
      <c r="BJ381" s="874"/>
      <c r="BK381" s="874"/>
      <c r="BL381" s="874"/>
      <c r="BM381" s="874"/>
      <c r="BN381" s="874"/>
      <c r="BO381" s="874"/>
      <c r="BP381" s="874"/>
      <c r="BQ381" s="874"/>
      <c r="BR381" s="874"/>
      <c r="BS381" s="874"/>
    </row>
    <row r="382" spans="12:71">
      <c r="L382" s="874"/>
      <c r="M382" s="874"/>
      <c r="N382" s="874"/>
      <c r="O382" s="874"/>
      <c r="P382" s="874"/>
      <c r="Q382" s="874"/>
      <c r="R382" s="874"/>
      <c r="S382" s="874"/>
      <c r="T382" s="874"/>
      <c r="U382" s="874"/>
      <c r="V382" s="874"/>
      <c r="W382" s="874"/>
      <c r="X382" s="874"/>
      <c r="Y382" s="874"/>
      <c r="Z382" s="874"/>
      <c r="AA382" s="874"/>
      <c r="AB382" s="874"/>
      <c r="AC382" s="874"/>
      <c r="AD382" s="874"/>
      <c r="AE382" s="874"/>
      <c r="AF382" s="874"/>
      <c r="AG382" s="874"/>
      <c r="AH382" s="874"/>
      <c r="AI382" s="874"/>
      <c r="AJ382" s="874"/>
      <c r="AK382" s="874"/>
      <c r="AL382" s="874"/>
      <c r="AM382" s="874"/>
      <c r="AN382" s="874"/>
      <c r="AO382" s="874"/>
      <c r="AP382" s="874"/>
      <c r="AQ382" s="874"/>
      <c r="AR382" s="874"/>
      <c r="AS382" s="874"/>
      <c r="AT382" s="874"/>
      <c r="AU382" s="874"/>
      <c r="AV382" s="874"/>
      <c r="AW382" s="874"/>
      <c r="AX382" s="874"/>
      <c r="AY382" s="874"/>
      <c r="AZ382" s="874"/>
      <c r="BA382" s="874"/>
      <c r="BB382" s="874"/>
      <c r="BC382" s="874"/>
      <c r="BD382" s="874"/>
      <c r="BE382" s="874"/>
      <c r="BF382" s="874"/>
      <c r="BG382" s="874"/>
      <c r="BH382" s="874"/>
      <c r="BI382" s="874"/>
      <c r="BJ382" s="874"/>
      <c r="BK382" s="874"/>
      <c r="BL382" s="874"/>
      <c r="BM382" s="874"/>
      <c r="BN382" s="874"/>
      <c r="BO382" s="874"/>
      <c r="BP382" s="874"/>
      <c r="BQ382" s="874"/>
      <c r="BR382" s="874"/>
      <c r="BS382" s="874"/>
    </row>
    <row r="383" spans="12:71">
      <c r="L383" s="874"/>
      <c r="M383" s="874"/>
      <c r="N383" s="874"/>
      <c r="O383" s="874"/>
      <c r="P383" s="874"/>
      <c r="Q383" s="874"/>
      <c r="R383" s="874"/>
      <c r="S383" s="874"/>
      <c r="T383" s="874"/>
      <c r="U383" s="874"/>
      <c r="V383" s="874"/>
      <c r="W383" s="874"/>
      <c r="X383" s="874"/>
      <c r="Y383" s="874"/>
      <c r="Z383" s="874"/>
      <c r="AA383" s="874"/>
      <c r="AB383" s="874"/>
      <c r="AC383" s="874"/>
      <c r="AD383" s="874"/>
      <c r="AE383" s="874"/>
      <c r="AF383" s="874"/>
      <c r="AG383" s="874"/>
      <c r="AH383" s="874"/>
      <c r="AI383" s="874"/>
      <c r="AJ383" s="874"/>
      <c r="AK383" s="874"/>
      <c r="AL383" s="874"/>
      <c r="AM383" s="874"/>
      <c r="AN383" s="874"/>
      <c r="AO383" s="874"/>
      <c r="AP383" s="874"/>
      <c r="AQ383" s="874"/>
      <c r="AR383" s="874"/>
      <c r="AS383" s="874"/>
      <c r="AT383" s="874"/>
      <c r="AU383" s="874"/>
      <c r="AV383" s="874"/>
      <c r="AW383" s="874"/>
      <c r="AX383" s="874"/>
      <c r="AY383" s="874"/>
      <c r="AZ383" s="874"/>
      <c r="BA383" s="874"/>
      <c r="BB383" s="874"/>
      <c r="BC383" s="874"/>
      <c r="BD383" s="874"/>
      <c r="BE383" s="874"/>
      <c r="BF383" s="874"/>
      <c r="BG383" s="874"/>
      <c r="BH383" s="874"/>
      <c r="BI383" s="874"/>
      <c r="BJ383" s="874"/>
      <c r="BK383" s="874"/>
      <c r="BL383" s="874"/>
      <c r="BM383" s="874"/>
      <c r="BN383" s="874"/>
      <c r="BO383" s="874"/>
      <c r="BP383" s="874"/>
      <c r="BQ383" s="874"/>
      <c r="BR383" s="874"/>
      <c r="BS383" s="874"/>
    </row>
    <row r="384" spans="12:71">
      <c r="L384" s="874"/>
      <c r="M384" s="874"/>
      <c r="N384" s="874"/>
      <c r="O384" s="874"/>
      <c r="P384" s="874"/>
      <c r="Q384" s="874"/>
      <c r="R384" s="874"/>
      <c r="S384" s="874"/>
      <c r="T384" s="874"/>
      <c r="U384" s="874"/>
      <c r="V384" s="874"/>
      <c r="W384" s="874"/>
      <c r="X384" s="874"/>
      <c r="Y384" s="874"/>
      <c r="Z384" s="874"/>
      <c r="AA384" s="874"/>
      <c r="AB384" s="874"/>
      <c r="AC384" s="874"/>
      <c r="AD384" s="874"/>
      <c r="AE384" s="874"/>
      <c r="AF384" s="874"/>
      <c r="AG384" s="874"/>
      <c r="AH384" s="874"/>
      <c r="AI384" s="874"/>
      <c r="AJ384" s="874"/>
      <c r="AK384" s="874"/>
      <c r="AL384" s="874"/>
      <c r="AM384" s="874"/>
      <c r="AN384" s="874"/>
      <c r="AO384" s="874"/>
      <c r="AP384" s="874"/>
      <c r="AQ384" s="874"/>
      <c r="AR384" s="874"/>
      <c r="AS384" s="874"/>
      <c r="AT384" s="874"/>
      <c r="AU384" s="874"/>
      <c r="AV384" s="874"/>
      <c r="AW384" s="874"/>
      <c r="AX384" s="874"/>
      <c r="AY384" s="874"/>
      <c r="AZ384" s="874"/>
      <c r="BA384" s="874"/>
      <c r="BB384" s="874"/>
      <c r="BC384" s="874"/>
      <c r="BD384" s="874"/>
      <c r="BE384" s="874"/>
      <c r="BF384" s="874"/>
      <c r="BG384" s="874"/>
      <c r="BH384" s="874"/>
      <c r="BI384" s="874"/>
      <c r="BJ384" s="874"/>
      <c r="BK384" s="874"/>
      <c r="BL384" s="874"/>
      <c r="BM384" s="874"/>
      <c r="BN384" s="874"/>
      <c r="BO384" s="874"/>
      <c r="BP384" s="874"/>
      <c r="BQ384" s="874"/>
      <c r="BR384" s="874"/>
      <c r="BS384" s="874"/>
    </row>
    <row r="385" spans="12:71">
      <c r="L385" s="874"/>
      <c r="M385" s="874"/>
      <c r="N385" s="874"/>
      <c r="O385" s="874"/>
      <c r="P385" s="874"/>
      <c r="Q385" s="874"/>
      <c r="R385" s="874"/>
      <c r="S385" s="874"/>
      <c r="T385" s="874"/>
      <c r="U385" s="874"/>
      <c r="V385" s="874"/>
      <c r="W385" s="874"/>
      <c r="X385" s="874"/>
      <c r="Y385" s="874"/>
      <c r="Z385" s="874"/>
      <c r="AA385" s="874"/>
      <c r="AB385" s="874"/>
      <c r="AC385" s="874"/>
      <c r="AD385" s="874"/>
      <c r="AE385" s="874"/>
      <c r="AF385" s="874"/>
      <c r="AG385" s="874"/>
      <c r="AH385" s="874"/>
      <c r="AI385" s="874"/>
      <c r="AJ385" s="874"/>
      <c r="AK385" s="874"/>
      <c r="AL385" s="874"/>
      <c r="AM385" s="874"/>
      <c r="AN385" s="874"/>
      <c r="AO385" s="874"/>
      <c r="AP385" s="874"/>
      <c r="AQ385" s="874"/>
      <c r="AR385" s="874"/>
      <c r="AS385" s="874"/>
      <c r="AT385" s="874"/>
      <c r="AU385" s="874"/>
      <c r="AV385" s="874"/>
      <c r="AW385" s="874"/>
      <c r="AX385" s="874"/>
      <c r="AY385" s="874"/>
      <c r="AZ385" s="874"/>
      <c r="BA385" s="874"/>
      <c r="BB385" s="874"/>
      <c r="BC385" s="874"/>
      <c r="BD385" s="874"/>
      <c r="BE385" s="874"/>
      <c r="BF385" s="874"/>
      <c r="BG385" s="874"/>
      <c r="BH385" s="874"/>
      <c r="BI385" s="874"/>
      <c r="BJ385" s="874"/>
      <c r="BK385" s="874"/>
      <c r="BL385" s="874"/>
      <c r="BM385" s="874"/>
      <c r="BN385" s="874"/>
      <c r="BO385" s="874"/>
      <c r="BP385" s="874"/>
      <c r="BQ385" s="874"/>
      <c r="BR385" s="874"/>
      <c r="BS385" s="874"/>
    </row>
    <row r="386" spans="12:71">
      <c r="L386" s="874"/>
      <c r="M386" s="874"/>
      <c r="N386" s="874"/>
      <c r="O386" s="874"/>
      <c r="P386" s="874"/>
      <c r="Q386" s="874"/>
      <c r="R386" s="874"/>
      <c r="S386" s="874"/>
      <c r="T386" s="874"/>
      <c r="U386" s="874"/>
      <c r="V386" s="874"/>
      <c r="W386" s="874"/>
      <c r="X386" s="874"/>
      <c r="Y386" s="874"/>
      <c r="Z386" s="874"/>
      <c r="AA386" s="874"/>
      <c r="AB386" s="874"/>
      <c r="AC386" s="874"/>
      <c r="AD386" s="874"/>
      <c r="AE386" s="874"/>
      <c r="AF386" s="874"/>
      <c r="AG386" s="874"/>
      <c r="AH386" s="874"/>
      <c r="AI386" s="874"/>
      <c r="AJ386" s="874"/>
      <c r="AK386" s="874"/>
      <c r="AL386" s="874"/>
      <c r="AM386" s="874"/>
      <c r="AN386" s="874"/>
      <c r="AO386" s="874"/>
      <c r="AP386" s="874"/>
      <c r="AQ386" s="874"/>
      <c r="AR386" s="874"/>
      <c r="AS386" s="874"/>
      <c r="AT386" s="874"/>
      <c r="AU386" s="874"/>
      <c r="AV386" s="874"/>
      <c r="AW386" s="874"/>
      <c r="AX386" s="874"/>
      <c r="AY386" s="874"/>
      <c r="AZ386" s="874"/>
      <c r="BA386" s="874"/>
      <c r="BB386" s="874"/>
      <c r="BC386" s="874"/>
      <c r="BD386" s="874"/>
      <c r="BE386" s="874"/>
      <c r="BF386" s="874"/>
      <c r="BG386" s="874"/>
      <c r="BH386" s="874"/>
      <c r="BI386" s="874"/>
      <c r="BJ386" s="874"/>
      <c r="BK386" s="874"/>
      <c r="BL386" s="874"/>
      <c r="BM386" s="874"/>
      <c r="BN386" s="874"/>
      <c r="BO386" s="874"/>
      <c r="BP386" s="874"/>
      <c r="BQ386" s="874"/>
      <c r="BR386" s="874"/>
      <c r="BS386" s="874"/>
    </row>
    <row r="387" spans="12:71">
      <c r="L387" s="874"/>
      <c r="M387" s="874"/>
      <c r="N387" s="874"/>
      <c r="O387" s="874"/>
      <c r="P387" s="874"/>
      <c r="Q387" s="874"/>
      <c r="R387" s="874"/>
      <c r="S387" s="874"/>
      <c r="T387" s="874"/>
      <c r="U387" s="874"/>
      <c r="V387" s="874"/>
      <c r="W387" s="874"/>
      <c r="X387" s="874"/>
      <c r="Y387" s="874"/>
      <c r="Z387" s="874"/>
      <c r="AA387" s="874"/>
      <c r="AB387" s="874"/>
      <c r="AC387" s="874"/>
      <c r="AD387" s="874"/>
      <c r="AE387" s="874"/>
      <c r="AF387" s="874"/>
      <c r="AG387" s="874"/>
      <c r="AH387" s="874"/>
      <c r="AI387" s="874"/>
      <c r="AJ387" s="874"/>
      <c r="AK387" s="874"/>
      <c r="AL387" s="874"/>
      <c r="AM387" s="874"/>
      <c r="AN387" s="874"/>
      <c r="AO387" s="874"/>
      <c r="AP387" s="874"/>
      <c r="AQ387" s="874"/>
      <c r="AR387" s="874"/>
      <c r="AS387" s="874"/>
      <c r="AT387" s="874"/>
      <c r="AU387" s="874"/>
      <c r="AV387" s="874"/>
      <c r="AW387" s="874"/>
      <c r="AX387" s="874"/>
      <c r="AY387" s="874"/>
      <c r="AZ387" s="874"/>
      <c r="BA387" s="874"/>
      <c r="BB387" s="874"/>
      <c r="BC387" s="874"/>
      <c r="BD387" s="874"/>
      <c r="BE387" s="874"/>
      <c r="BF387" s="874"/>
      <c r="BG387" s="874"/>
      <c r="BH387" s="874"/>
      <c r="BI387" s="874"/>
      <c r="BJ387" s="874"/>
      <c r="BK387" s="874"/>
      <c r="BL387" s="874"/>
      <c r="BM387" s="874"/>
      <c r="BN387" s="874"/>
      <c r="BO387" s="874"/>
      <c r="BP387" s="874"/>
      <c r="BQ387" s="874"/>
      <c r="BR387" s="874"/>
      <c r="BS387" s="874"/>
    </row>
    <row r="388" spans="12:71">
      <c r="L388" s="874"/>
      <c r="M388" s="874"/>
      <c r="N388" s="874"/>
      <c r="O388" s="874"/>
      <c r="P388" s="874"/>
      <c r="Q388" s="874"/>
      <c r="R388" s="874"/>
      <c r="S388" s="874"/>
      <c r="T388" s="874"/>
      <c r="U388" s="874"/>
      <c r="V388" s="874"/>
      <c r="W388" s="874"/>
      <c r="X388" s="874"/>
      <c r="Y388" s="874"/>
      <c r="Z388" s="874"/>
      <c r="AA388" s="874"/>
      <c r="AB388" s="874"/>
      <c r="AC388" s="874"/>
      <c r="AD388" s="874"/>
      <c r="AE388" s="874"/>
      <c r="AF388" s="874"/>
      <c r="AG388" s="874"/>
      <c r="AH388" s="874"/>
      <c r="AI388" s="874"/>
      <c r="AJ388" s="874"/>
      <c r="AK388" s="874"/>
      <c r="AL388" s="874"/>
      <c r="AM388" s="874"/>
      <c r="AN388" s="874"/>
      <c r="AO388" s="874"/>
      <c r="AP388" s="874"/>
      <c r="AQ388" s="874"/>
      <c r="AR388" s="874"/>
      <c r="AS388" s="874"/>
      <c r="AT388" s="874"/>
      <c r="AU388" s="874"/>
      <c r="AV388" s="874"/>
      <c r="AW388" s="874"/>
      <c r="AX388" s="874"/>
      <c r="AY388" s="874"/>
      <c r="AZ388" s="874"/>
      <c r="BA388" s="874"/>
      <c r="BB388" s="874"/>
      <c r="BC388" s="874"/>
      <c r="BD388" s="874"/>
      <c r="BE388" s="874"/>
      <c r="BF388" s="874"/>
      <c r="BG388" s="874"/>
      <c r="BH388" s="874"/>
      <c r="BI388" s="874"/>
      <c r="BJ388" s="874"/>
      <c r="BK388" s="874"/>
      <c r="BL388" s="874"/>
      <c r="BM388" s="874"/>
      <c r="BN388" s="874"/>
      <c r="BO388" s="874"/>
      <c r="BP388" s="874"/>
      <c r="BQ388" s="874"/>
      <c r="BR388" s="874"/>
      <c r="BS388" s="874"/>
    </row>
    <row r="389" spans="12:71">
      <c r="L389" s="874"/>
      <c r="M389" s="874"/>
      <c r="N389" s="874"/>
      <c r="O389" s="874"/>
      <c r="P389" s="874"/>
      <c r="Q389" s="874"/>
      <c r="R389" s="874"/>
      <c r="S389" s="874"/>
      <c r="T389" s="874"/>
      <c r="U389" s="874"/>
      <c r="V389" s="874"/>
      <c r="W389" s="874"/>
      <c r="X389" s="874"/>
      <c r="Y389" s="874"/>
      <c r="Z389" s="874"/>
      <c r="AA389" s="874"/>
      <c r="AB389" s="874"/>
      <c r="AC389" s="874"/>
      <c r="AD389" s="874"/>
      <c r="AE389" s="874"/>
      <c r="AF389" s="874"/>
      <c r="AG389" s="874"/>
      <c r="AH389" s="874"/>
      <c r="AI389" s="874"/>
      <c r="AJ389" s="874"/>
      <c r="AK389" s="874"/>
      <c r="AL389" s="874"/>
      <c r="AM389" s="874"/>
      <c r="AN389" s="874"/>
      <c r="AO389" s="874"/>
      <c r="AP389" s="874"/>
      <c r="AQ389" s="874"/>
      <c r="AR389" s="874"/>
      <c r="AS389" s="874"/>
      <c r="AT389" s="874"/>
      <c r="AU389" s="874"/>
      <c r="AV389" s="874"/>
      <c r="AW389" s="874"/>
      <c r="AX389" s="874"/>
      <c r="AY389" s="874"/>
      <c r="AZ389" s="874"/>
      <c r="BA389" s="874"/>
      <c r="BB389" s="874"/>
      <c r="BC389" s="874"/>
      <c r="BD389" s="874"/>
      <c r="BE389" s="874"/>
      <c r="BF389" s="874"/>
      <c r="BG389" s="874"/>
      <c r="BH389" s="874"/>
      <c r="BI389" s="874"/>
      <c r="BJ389" s="874"/>
      <c r="BK389" s="874"/>
      <c r="BL389" s="874"/>
      <c r="BM389" s="874"/>
      <c r="BN389" s="874"/>
      <c r="BO389" s="874"/>
      <c r="BP389" s="874"/>
      <c r="BQ389" s="874"/>
      <c r="BR389" s="874"/>
      <c r="BS389" s="874"/>
    </row>
    <row r="390" spans="12:71">
      <c r="L390" s="874"/>
      <c r="M390" s="874"/>
      <c r="N390" s="874"/>
      <c r="O390" s="874"/>
      <c r="P390" s="874"/>
      <c r="Q390" s="874"/>
      <c r="R390" s="874"/>
      <c r="S390" s="874"/>
      <c r="T390" s="874"/>
      <c r="U390" s="874"/>
      <c r="V390" s="874"/>
      <c r="W390" s="874"/>
      <c r="X390" s="874"/>
      <c r="Y390" s="874"/>
      <c r="Z390" s="874"/>
      <c r="AA390" s="874"/>
      <c r="AB390" s="874"/>
      <c r="AC390" s="874"/>
      <c r="AD390" s="874"/>
      <c r="AE390" s="874"/>
      <c r="AF390" s="874"/>
      <c r="AG390" s="874"/>
      <c r="AH390" s="874"/>
      <c r="AI390" s="874"/>
      <c r="AJ390" s="874"/>
      <c r="AK390" s="874"/>
      <c r="AL390" s="874"/>
      <c r="AM390" s="874"/>
      <c r="AN390" s="874"/>
      <c r="AO390" s="874"/>
      <c r="AP390" s="874"/>
      <c r="AQ390" s="874"/>
      <c r="AR390" s="874"/>
      <c r="AS390" s="874"/>
      <c r="AT390" s="874"/>
      <c r="AU390" s="874"/>
      <c r="AV390" s="874"/>
      <c r="AW390" s="874"/>
      <c r="AX390" s="874"/>
      <c r="AY390" s="874"/>
      <c r="AZ390" s="874"/>
      <c r="BA390" s="874"/>
      <c r="BB390" s="874"/>
      <c r="BC390" s="874"/>
      <c r="BD390" s="874"/>
      <c r="BE390" s="874"/>
      <c r="BF390" s="874"/>
      <c r="BG390" s="874"/>
      <c r="BH390" s="874"/>
      <c r="BI390" s="874"/>
      <c r="BJ390" s="874"/>
      <c r="BK390" s="874"/>
      <c r="BL390" s="874"/>
      <c r="BM390" s="874"/>
      <c r="BN390" s="874"/>
      <c r="BO390" s="874"/>
      <c r="BP390" s="874"/>
      <c r="BQ390" s="874"/>
      <c r="BR390" s="874"/>
      <c r="BS390" s="874"/>
    </row>
    <row r="391" spans="12:71">
      <c r="L391" s="874"/>
      <c r="M391" s="874"/>
      <c r="N391" s="874"/>
      <c r="O391" s="874"/>
      <c r="P391" s="874"/>
      <c r="Q391" s="874"/>
      <c r="R391" s="874"/>
      <c r="S391" s="874"/>
      <c r="T391" s="874"/>
      <c r="U391" s="874"/>
      <c r="V391" s="874"/>
      <c r="W391" s="874"/>
      <c r="X391" s="874"/>
      <c r="Y391" s="874"/>
      <c r="Z391" s="874"/>
      <c r="AA391" s="874"/>
      <c r="AB391" s="874"/>
      <c r="AC391" s="874"/>
      <c r="AD391" s="874"/>
      <c r="AE391" s="874"/>
      <c r="AF391" s="874"/>
      <c r="AG391" s="874"/>
      <c r="AH391" s="874"/>
      <c r="AI391" s="874"/>
      <c r="AJ391" s="874"/>
      <c r="AK391" s="874"/>
      <c r="AL391" s="874"/>
      <c r="AM391" s="874"/>
      <c r="AN391" s="874"/>
      <c r="AO391" s="874"/>
      <c r="AP391" s="874"/>
      <c r="AQ391" s="874"/>
      <c r="AR391" s="874"/>
      <c r="AS391" s="874"/>
      <c r="AT391" s="874"/>
      <c r="AU391" s="874"/>
      <c r="AV391" s="874"/>
      <c r="AW391" s="874"/>
      <c r="AX391" s="874"/>
      <c r="AY391" s="874"/>
      <c r="AZ391" s="874"/>
      <c r="BA391" s="874"/>
      <c r="BB391" s="874"/>
      <c r="BC391" s="874"/>
      <c r="BD391" s="874"/>
      <c r="BE391" s="874"/>
      <c r="BF391" s="874"/>
      <c r="BG391" s="874"/>
      <c r="BH391" s="874"/>
      <c r="BI391" s="874"/>
      <c r="BJ391" s="874"/>
      <c r="BK391" s="874"/>
      <c r="BL391" s="874"/>
      <c r="BM391" s="874"/>
      <c r="BN391" s="874"/>
      <c r="BO391" s="874"/>
      <c r="BP391" s="874"/>
      <c r="BQ391" s="874"/>
      <c r="BR391" s="874"/>
      <c r="BS391" s="874"/>
    </row>
    <row r="392" spans="12:71">
      <c r="L392" s="874"/>
      <c r="M392" s="874"/>
      <c r="N392" s="874"/>
      <c r="O392" s="874"/>
      <c r="P392" s="874"/>
      <c r="Q392" s="874"/>
      <c r="R392" s="874"/>
      <c r="S392" s="874"/>
      <c r="T392" s="874"/>
      <c r="U392" s="874"/>
      <c r="V392" s="874"/>
      <c r="W392" s="874"/>
      <c r="X392" s="874"/>
      <c r="Y392" s="874"/>
      <c r="Z392" s="874"/>
      <c r="AA392" s="874"/>
      <c r="AB392" s="874"/>
      <c r="AC392" s="874"/>
      <c r="AD392" s="874"/>
      <c r="AE392" s="874"/>
      <c r="AF392" s="874"/>
      <c r="AG392" s="874"/>
      <c r="AH392" s="874"/>
      <c r="AI392" s="874"/>
      <c r="AJ392" s="874"/>
      <c r="AK392" s="874"/>
      <c r="AL392" s="874"/>
      <c r="AM392" s="874"/>
      <c r="AN392" s="874"/>
      <c r="AO392" s="874"/>
      <c r="AP392" s="874"/>
      <c r="AQ392" s="874"/>
      <c r="AR392" s="874"/>
      <c r="AS392" s="874"/>
      <c r="AT392" s="874"/>
      <c r="AU392" s="874"/>
      <c r="AV392" s="874"/>
      <c r="AW392" s="874"/>
      <c r="AX392" s="874"/>
      <c r="AY392" s="874"/>
      <c r="AZ392" s="874"/>
      <c r="BA392" s="874"/>
      <c r="BB392" s="874"/>
      <c r="BC392" s="874"/>
      <c r="BD392" s="874"/>
      <c r="BE392" s="874"/>
      <c r="BF392" s="874"/>
      <c r="BG392" s="874"/>
      <c r="BH392" s="874"/>
      <c r="BI392" s="874"/>
      <c r="BJ392" s="874"/>
      <c r="BK392" s="874"/>
      <c r="BL392" s="874"/>
      <c r="BM392" s="874"/>
      <c r="BN392" s="874"/>
      <c r="BO392" s="874"/>
      <c r="BP392" s="874"/>
      <c r="BQ392" s="874"/>
      <c r="BR392" s="874"/>
      <c r="BS392" s="874"/>
    </row>
    <row r="393" spans="12:71">
      <c r="L393" s="874"/>
      <c r="M393" s="874"/>
      <c r="N393" s="874"/>
      <c r="O393" s="874"/>
      <c r="P393" s="874"/>
      <c r="Q393" s="874"/>
      <c r="R393" s="874"/>
      <c r="S393" s="874"/>
      <c r="T393" s="874"/>
      <c r="U393" s="874"/>
      <c r="V393" s="874"/>
      <c r="W393" s="874"/>
      <c r="X393" s="874"/>
      <c r="Y393" s="874"/>
      <c r="Z393" s="874"/>
      <c r="AA393" s="874"/>
      <c r="AB393" s="874"/>
      <c r="AC393" s="874"/>
      <c r="AD393" s="874"/>
      <c r="AE393" s="874"/>
      <c r="AF393" s="874"/>
      <c r="AG393" s="874"/>
      <c r="AH393" s="874"/>
      <c r="AI393" s="874"/>
      <c r="AJ393" s="874"/>
      <c r="AK393" s="874"/>
      <c r="AL393" s="874"/>
      <c r="AM393" s="874"/>
      <c r="AN393" s="874"/>
      <c r="AO393" s="874"/>
      <c r="AP393" s="874"/>
      <c r="AQ393" s="874"/>
      <c r="AR393" s="874"/>
      <c r="AS393" s="874"/>
      <c r="AT393" s="874"/>
      <c r="AU393" s="874"/>
      <c r="AV393" s="874"/>
      <c r="AW393" s="874"/>
      <c r="AX393" s="874"/>
      <c r="AY393" s="874"/>
      <c r="AZ393" s="874"/>
      <c r="BA393" s="874"/>
      <c r="BB393" s="874"/>
      <c r="BC393" s="874"/>
      <c r="BD393" s="874"/>
      <c r="BE393" s="874"/>
      <c r="BF393" s="874"/>
      <c r="BG393" s="874"/>
      <c r="BH393" s="874"/>
      <c r="BI393" s="874"/>
      <c r="BJ393" s="874"/>
      <c r="BK393" s="874"/>
      <c r="BL393" s="874"/>
      <c r="BM393" s="874"/>
      <c r="BN393" s="874"/>
      <c r="BO393" s="874"/>
      <c r="BP393" s="874"/>
      <c r="BQ393" s="874"/>
      <c r="BR393" s="874"/>
      <c r="BS393" s="874"/>
    </row>
    <row r="394" spans="12:71">
      <c r="L394" s="874"/>
      <c r="M394" s="874"/>
      <c r="N394" s="874"/>
      <c r="O394" s="874"/>
      <c r="P394" s="874"/>
      <c r="Q394" s="874"/>
      <c r="R394" s="874"/>
      <c r="S394" s="874"/>
      <c r="T394" s="874"/>
      <c r="U394" s="874"/>
      <c r="V394" s="874"/>
      <c r="W394" s="874"/>
      <c r="X394" s="874"/>
      <c r="Y394" s="874"/>
      <c r="Z394" s="874"/>
      <c r="AA394" s="874"/>
      <c r="AB394" s="874"/>
      <c r="AC394" s="874"/>
      <c r="AD394" s="874"/>
      <c r="AE394" s="874"/>
      <c r="AF394" s="874"/>
      <c r="AG394" s="874"/>
      <c r="AH394" s="874"/>
      <c r="AI394" s="874"/>
      <c r="AJ394" s="874"/>
      <c r="AK394" s="874"/>
      <c r="AL394" s="874"/>
      <c r="AM394" s="874"/>
      <c r="AN394" s="874"/>
      <c r="AO394" s="874"/>
      <c r="AP394" s="874"/>
      <c r="AQ394" s="874"/>
      <c r="AR394" s="874"/>
      <c r="AS394" s="874"/>
      <c r="AT394" s="874"/>
      <c r="AU394" s="874"/>
      <c r="AV394" s="874"/>
      <c r="AW394" s="874"/>
      <c r="AX394" s="874"/>
      <c r="AY394" s="874"/>
      <c r="AZ394" s="874"/>
      <c r="BA394" s="874"/>
      <c r="BB394" s="874"/>
      <c r="BC394" s="874"/>
      <c r="BD394" s="874"/>
      <c r="BE394" s="874"/>
      <c r="BF394" s="874"/>
      <c r="BG394" s="874"/>
      <c r="BH394" s="874"/>
      <c r="BI394" s="874"/>
      <c r="BJ394" s="874"/>
      <c r="BK394" s="874"/>
      <c r="BL394" s="874"/>
      <c r="BM394" s="874"/>
      <c r="BN394" s="874"/>
      <c r="BO394" s="874"/>
      <c r="BP394" s="874"/>
      <c r="BQ394" s="874"/>
      <c r="BR394" s="874"/>
      <c r="BS394" s="874"/>
    </row>
    <row r="395" spans="12:71">
      <c r="L395" s="874"/>
      <c r="M395" s="874"/>
      <c r="N395" s="874"/>
      <c r="O395" s="874"/>
      <c r="P395" s="874"/>
      <c r="Q395" s="874"/>
      <c r="R395" s="874"/>
      <c r="S395" s="874"/>
      <c r="T395" s="874"/>
      <c r="U395" s="874"/>
      <c r="V395" s="874"/>
      <c r="W395" s="874"/>
      <c r="X395" s="874"/>
      <c r="Y395" s="874"/>
      <c r="Z395" s="874"/>
      <c r="AA395" s="874"/>
      <c r="AB395" s="874"/>
      <c r="AC395" s="874"/>
      <c r="AD395" s="874"/>
      <c r="AE395" s="874"/>
      <c r="AF395" s="874"/>
      <c r="AG395" s="874"/>
      <c r="AH395" s="874"/>
      <c r="AI395" s="874"/>
      <c r="AJ395" s="874"/>
      <c r="AK395" s="874"/>
      <c r="AL395" s="874"/>
      <c r="AM395" s="874"/>
      <c r="AN395" s="874"/>
      <c r="AO395" s="874"/>
      <c r="AP395" s="874"/>
      <c r="AQ395" s="874"/>
      <c r="AR395" s="874"/>
      <c r="AS395" s="874"/>
      <c r="AT395" s="874"/>
      <c r="AU395" s="874"/>
      <c r="AV395" s="874"/>
      <c r="AW395" s="874"/>
      <c r="AX395" s="874"/>
      <c r="AY395" s="874"/>
      <c r="AZ395" s="874"/>
      <c r="BA395" s="874"/>
      <c r="BB395" s="874"/>
      <c r="BC395" s="874"/>
      <c r="BD395" s="874"/>
      <c r="BE395" s="874"/>
      <c r="BF395" s="874"/>
      <c r="BG395" s="874"/>
      <c r="BH395" s="874"/>
      <c r="BI395" s="874"/>
      <c r="BJ395" s="874"/>
      <c r="BK395" s="874"/>
      <c r="BL395" s="874"/>
      <c r="BM395" s="874"/>
      <c r="BN395" s="874"/>
      <c r="BO395" s="874"/>
      <c r="BP395" s="874"/>
      <c r="BQ395" s="874"/>
      <c r="BR395" s="874"/>
      <c r="BS395" s="874"/>
    </row>
    <row r="396" spans="12:71">
      <c r="L396" s="874"/>
      <c r="M396" s="874"/>
      <c r="N396" s="874"/>
      <c r="O396" s="874"/>
      <c r="P396" s="874"/>
      <c r="Q396" s="874"/>
      <c r="R396" s="874"/>
      <c r="S396" s="874"/>
      <c r="T396" s="874"/>
      <c r="U396" s="874"/>
      <c r="V396" s="874"/>
      <c r="W396" s="874"/>
      <c r="X396" s="874"/>
      <c r="Y396" s="874"/>
      <c r="Z396" s="874"/>
      <c r="AA396" s="874"/>
      <c r="AB396" s="874"/>
      <c r="AC396" s="874"/>
      <c r="AD396" s="874"/>
      <c r="AE396" s="874"/>
      <c r="AF396" s="874"/>
      <c r="AG396" s="874"/>
      <c r="AH396" s="874"/>
      <c r="AI396" s="874"/>
      <c r="AJ396" s="874"/>
      <c r="AK396" s="874"/>
      <c r="AL396" s="874"/>
      <c r="AM396" s="874"/>
      <c r="AN396" s="874"/>
      <c r="AO396" s="874"/>
      <c r="AP396" s="874"/>
      <c r="AQ396" s="874"/>
      <c r="AR396" s="874"/>
      <c r="AS396" s="874"/>
      <c r="AT396" s="874"/>
      <c r="AU396" s="874"/>
      <c r="AV396" s="874"/>
      <c r="AW396" s="874"/>
      <c r="AX396" s="874"/>
      <c r="AY396" s="874"/>
      <c r="AZ396" s="874"/>
      <c r="BA396" s="874"/>
      <c r="BB396" s="874"/>
      <c r="BC396" s="874"/>
      <c r="BD396" s="874"/>
      <c r="BE396" s="874"/>
      <c r="BF396" s="874"/>
      <c r="BG396" s="874"/>
      <c r="BH396" s="874"/>
      <c r="BI396" s="874"/>
      <c r="BJ396" s="874"/>
      <c r="BK396" s="874"/>
      <c r="BL396" s="874"/>
      <c r="BM396" s="874"/>
      <c r="BN396" s="874"/>
      <c r="BO396" s="874"/>
      <c r="BP396" s="874"/>
      <c r="BQ396" s="874"/>
      <c r="BR396" s="874"/>
      <c r="BS396" s="874"/>
    </row>
    <row r="397" spans="12:71">
      <c r="L397" s="874"/>
      <c r="M397" s="874"/>
      <c r="N397" s="874"/>
      <c r="O397" s="874"/>
      <c r="P397" s="874"/>
      <c r="Q397" s="874"/>
      <c r="R397" s="874"/>
      <c r="S397" s="874"/>
      <c r="T397" s="874"/>
      <c r="U397" s="874"/>
      <c r="V397" s="874"/>
      <c r="W397" s="874"/>
      <c r="X397" s="874"/>
      <c r="Y397" s="874"/>
      <c r="Z397" s="874"/>
      <c r="AA397" s="874"/>
      <c r="AB397" s="874"/>
      <c r="AC397" s="874"/>
      <c r="AD397" s="874"/>
      <c r="AE397" s="874"/>
      <c r="AF397" s="874"/>
      <c r="AG397" s="874"/>
      <c r="AH397" s="874"/>
      <c r="AI397" s="874"/>
      <c r="AJ397" s="874"/>
      <c r="AK397" s="874"/>
      <c r="AL397" s="874"/>
      <c r="AM397" s="874"/>
      <c r="AN397" s="874"/>
      <c r="AO397" s="874"/>
      <c r="AP397" s="874"/>
      <c r="AQ397" s="874"/>
      <c r="AR397" s="874"/>
      <c r="AS397" s="874"/>
      <c r="AT397" s="874"/>
      <c r="AU397" s="874"/>
      <c r="AV397" s="874"/>
      <c r="AW397" s="874"/>
      <c r="AX397" s="874"/>
      <c r="AY397" s="874"/>
      <c r="AZ397" s="874"/>
      <c r="BA397" s="874"/>
      <c r="BB397" s="874"/>
      <c r="BC397" s="874"/>
      <c r="BD397" s="874"/>
      <c r="BE397" s="874"/>
      <c r="BF397" s="874"/>
      <c r="BG397" s="874"/>
      <c r="BH397" s="874"/>
      <c r="BI397" s="874"/>
      <c r="BJ397" s="874"/>
      <c r="BK397" s="874"/>
      <c r="BL397" s="874"/>
      <c r="BM397" s="874"/>
      <c r="BN397" s="874"/>
      <c r="BO397" s="874"/>
      <c r="BP397" s="874"/>
      <c r="BQ397" s="874"/>
      <c r="BR397" s="874"/>
      <c r="BS397" s="874"/>
    </row>
    <row r="398" spans="12:71">
      <c r="L398" s="874"/>
      <c r="M398" s="874"/>
      <c r="N398" s="874"/>
      <c r="O398" s="874"/>
      <c r="P398" s="874"/>
      <c r="Q398" s="874"/>
      <c r="R398" s="874"/>
      <c r="S398" s="874"/>
      <c r="T398" s="874"/>
      <c r="U398" s="874"/>
      <c r="V398" s="874"/>
      <c r="W398" s="874"/>
      <c r="X398" s="874"/>
      <c r="Y398" s="874"/>
      <c r="Z398" s="874"/>
      <c r="AA398" s="874"/>
      <c r="AB398" s="874"/>
      <c r="AC398" s="874"/>
      <c r="AD398" s="874"/>
      <c r="AE398" s="874"/>
      <c r="AF398" s="874"/>
      <c r="AG398" s="874"/>
      <c r="AH398" s="874"/>
      <c r="AI398" s="874"/>
      <c r="AJ398" s="874"/>
      <c r="AK398" s="874"/>
      <c r="AL398" s="874"/>
      <c r="AM398" s="874"/>
      <c r="AN398" s="874"/>
      <c r="AO398" s="874"/>
      <c r="AP398" s="874"/>
      <c r="AQ398" s="874"/>
      <c r="AR398" s="874"/>
      <c r="AS398" s="874"/>
      <c r="AT398" s="874"/>
      <c r="AU398" s="874"/>
      <c r="AV398" s="874"/>
      <c r="AW398" s="874"/>
      <c r="AX398" s="874"/>
      <c r="AY398" s="874"/>
      <c r="AZ398" s="874"/>
      <c r="BA398" s="874"/>
      <c r="BB398" s="874"/>
      <c r="BC398" s="874"/>
      <c r="BD398" s="874"/>
      <c r="BE398" s="874"/>
      <c r="BF398" s="874"/>
      <c r="BG398" s="874"/>
      <c r="BH398" s="874"/>
      <c r="BI398" s="874"/>
      <c r="BJ398" s="874"/>
      <c r="BK398" s="874"/>
      <c r="BL398" s="874"/>
      <c r="BM398" s="874"/>
      <c r="BN398" s="874"/>
      <c r="BO398" s="874"/>
      <c r="BP398" s="874"/>
      <c r="BQ398" s="874"/>
      <c r="BR398" s="874"/>
      <c r="BS398" s="874"/>
    </row>
    <row r="399" spans="12:71">
      <c r="L399" s="874"/>
      <c r="M399" s="874"/>
      <c r="N399" s="874"/>
      <c r="O399" s="874"/>
      <c r="P399" s="874"/>
      <c r="Q399" s="874"/>
      <c r="R399" s="874"/>
      <c r="S399" s="874"/>
      <c r="T399" s="874"/>
      <c r="U399" s="874"/>
      <c r="V399" s="874"/>
      <c r="W399" s="874"/>
      <c r="X399" s="874"/>
      <c r="Y399" s="874"/>
      <c r="Z399" s="874"/>
      <c r="AA399" s="874"/>
      <c r="AB399" s="874"/>
      <c r="AC399" s="874"/>
      <c r="AD399" s="874"/>
      <c r="AE399" s="874"/>
      <c r="AF399" s="874"/>
      <c r="AG399" s="874"/>
      <c r="AH399" s="874"/>
      <c r="AI399" s="874"/>
      <c r="AJ399" s="874"/>
      <c r="AK399" s="874"/>
      <c r="AL399" s="874"/>
      <c r="AM399" s="874"/>
      <c r="AN399" s="874"/>
      <c r="AO399" s="874"/>
      <c r="AP399" s="874"/>
      <c r="AQ399" s="874"/>
      <c r="AR399" s="874"/>
      <c r="AS399" s="874"/>
      <c r="AT399" s="874"/>
      <c r="AU399" s="874"/>
      <c r="AV399" s="874"/>
      <c r="AW399" s="874"/>
      <c r="AX399" s="874"/>
      <c r="AY399" s="874"/>
      <c r="AZ399" s="874"/>
      <c r="BA399" s="874"/>
      <c r="BB399" s="874"/>
      <c r="BC399" s="874"/>
      <c r="BD399" s="874"/>
      <c r="BE399" s="874"/>
      <c r="BF399" s="874"/>
      <c r="BG399" s="874"/>
      <c r="BH399" s="874"/>
      <c r="BI399" s="874"/>
      <c r="BJ399" s="874"/>
      <c r="BK399" s="874"/>
      <c r="BL399" s="874"/>
      <c r="BM399" s="874"/>
      <c r="BN399" s="874"/>
      <c r="BO399" s="874"/>
      <c r="BP399" s="874"/>
      <c r="BQ399" s="874"/>
      <c r="BR399" s="874"/>
      <c r="BS399" s="874"/>
    </row>
    <row r="400" spans="12:71">
      <c r="L400" s="874"/>
      <c r="M400" s="874"/>
      <c r="N400" s="874"/>
      <c r="O400" s="874"/>
      <c r="P400" s="874"/>
      <c r="Q400" s="874"/>
      <c r="R400" s="874"/>
      <c r="S400" s="874"/>
      <c r="T400" s="874"/>
      <c r="U400" s="874"/>
      <c r="V400" s="874"/>
      <c r="W400" s="874"/>
      <c r="X400" s="874"/>
      <c r="Y400" s="874"/>
      <c r="Z400" s="874"/>
      <c r="AA400" s="874"/>
      <c r="AB400" s="874"/>
      <c r="AC400" s="874"/>
      <c r="AD400" s="874"/>
      <c r="AE400" s="874"/>
      <c r="AF400" s="874"/>
      <c r="AG400" s="874"/>
      <c r="AH400" s="874"/>
      <c r="AI400" s="874"/>
      <c r="AJ400" s="874"/>
      <c r="AK400" s="874"/>
      <c r="AL400" s="874"/>
      <c r="AM400" s="874"/>
      <c r="AN400" s="874"/>
      <c r="AO400" s="874"/>
      <c r="AP400" s="874"/>
      <c r="AQ400" s="874"/>
      <c r="AR400" s="874"/>
      <c r="AS400" s="874"/>
      <c r="AT400" s="874"/>
      <c r="AU400" s="874"/>
      <c r="AV400" s="874"/>
      <c r="AW400" s="874"/>
      <c r="AX400" s="874"/>
      <c r="AY400" s="874"/>
      <c r="AZ400" s="874"/>
      <c r="BA400" s="874"/>
      <c r="BB400" s="874"/>
      <c r="BC400" s="874"/>
      <c r="BD400" s="874"/>
      <c r="BE400" s="874"/>
      <c r="BF400" s="874"/>
      <c r="BG400" s="874"/>
      <c r="BH400" s="874"/>
      <c r="BI400" s="874"/>
      <c r="BJ400" s="874"/>
      <c r="BK400" s="874"/>
      <c r="BL400" s="874"/>
      <c r="BM400" s="874"/>
      <c r="BN400" s="874"/>
      <c r="BO400" s="874"/>
      <c r="BP400" s="874"/>
      <c r="BQ400" s="874"/>
      <c r="BR400" s="874"/>
      <c r="BS400" s="874"/>
    </row>
    <row r="401" spans="12:71">
      <c r="L401" s="874"/>
      <c r="M401" s="874"/>
      <c r="N401" s="874"/>
      <c r="O401" s="874"/>
      <c r="P401" s="874"/>
      <c r="Q401" s="874"/>
      <c r="R401" s="874"/>
      <c r="S401" s="874"/>
      <c r="T401" s="874"/>
      <c r="U401" s="874"/>
      <c r="V401" s="874"/>
      <c r="W401" s="874"/>
      <c r="X401" s="874"/>
      <c r="Y401" s="874"/>
      <c r="Z401" s="874"/>
      <c r="AA401" s="874"/>
      <c r="AB401" s="874"/>
      <c r="AC401" s="874"/>
      <c r="AD401" s="874"/>
      <c r="AE401" s="874"/>
      <c r="AF401" s="874"/>
      <c r="AG401" s="874"/>
      <c r="AH401" s="874"/>
      <c r="AI401" s="874"/>
      <c r="AJ401" s="874"/>
      <c r="AK401" s="874"/>
      <c r="AL401" s="874"/>
      <c r="AM401" s="874"/>
      <c r="AN401" s="874"/>
      <c r="AO401" s="874"/>
      <c r="AP401" s="874"/>
      <c r="AQ401" s="874"/>
      <c r="AR401" s="874"/>
      <c r="AS401" s="874"/>
      <c r="AT401" s="874"/>
      <c r="AU401" s="874"/>
      <c r="AV401" s="874"/>
      <c r="AW401" s="874"/>
      <c r="AX401" s="874"/>
      <c r="AY401" s="874"/>
      <c r="AZ401" s="874"/>
      <c r="BA401" s="874"/>
      <c r="BB401" s="874"/>
      <c r="BC401" s="874"/>
      <c r="BD401" s="874"/>
      <c r="BE401" s="874"/>
      <c r="BF401" s="874"/>
      <c r="BG401" s="874"/>
      <c r="BH401" s="874"/>
      <c r="BI401" s="874"/>
      <c r="BJ401" s="874"/>
      <c r="BK401" s="874"/>
      <c r="BL401" s="874"/>
      <c r="BM401" s="874"/>
      <c r="BN401" s="874"/>
      <c r="BO401" s="874"/>
      <c r="BP401" s="874"/>
      <c r="BQ401" s="874"/>
      <c r="BR401" s="874"/>
      <c r="BS401" s="874"/>
    </row>
    <row r="402" spans="12:71">
      <c r="L402" s="874"/>
      <c r="M402" s="874"/>
      <c r="N402" s="874"/>
      <c r="O402" s="874"/>
      <c r="P402" s="874"/>
      <c r="Q402" s="874"/>
      <c r="R402" s="874"/>
      <c r="S402" s="874"/>
      <c r="T402" s="874"/>
      <c r="U402" s="874"/>
      <c r="V402" s="874"/>
      <c r="W402" s="874"/>
      <c r="X402" s="874"/>
      <c r="Y402" s="874"/>
      <c r="Z402" s="874"/>
      <c r="AA402" s="874"/>
      <c r="AB402" s="874"/>
      <c r="AC402" s="874"/>
      <c r="AD402" s="874"/>
      <c r="AE402" s="874"/>
      <c r="AF402" s="874"/>
      <c r="AG402" s="874"/>
      <c r="AH402" s="874"/>
      <c r="AI402" s="874"/>
      <c r="AJ402" s="874"/>
      <c r="AK402" s="874"/>
      <c r="AL402" s="874"/>
      <c r="AM402" s="874"/>
      <c r="AN402" s="874"/>
      <c r="AO402" s="874"/>
      <c r="AP402" s="874"/>
      <c r="AQ402" s="874"/>
      <c r="AR402" s="874"/>
      <c r="AS402" s="874"/>
      <c r="AT402" s="874"/>
      <c r="AU402" s="874"/>
      <c r="AV402" s="874"/>
      <c r="AW402" s="874"/>
      <c r="AX402" s="874"/>
      <c r="AY402" s="874"/>
      <c r="AZ402" s="874"/>
      <c r="BA402" s="874"/>
      <c r="BB402" s="874"/>
      <c r="BC402" s="874"/>
      <c r="BD402" s="874"/>
      <c r="BE402" s="874"/>
      <c r="BF402" s="874"/>
      <c r="BG402" s="874"/>
      <c r="BH402" s="874"/>
      <c r="BI402" s="874"/>
      <c r="BJ402" s="874"/>
      <c r="BK402" s="874"/>
      <c r="BL402" s="874"/>
      <c r="BM402" s="874"/>
      <c r="BN402" s="874"/>
      <c r="BO402" s="874"/>
      <c r="BP402" s="874"/>
      <c r="BQ402" s="874"/>
      <c r="BR402" s="874"/>
      <c r="BS402" s="874"/>
    </row>
    <row r="403" spans="12:71">
      <c r="L403" s="874"/>
      <c r="M403" s="874"/>
      <c r="N403" s="874"/>
      <c r="O403" s="874"/>
      <c r="P403" s="874"/>
      <c r="Q403" s="874"/>
      <c r="R403" s="874"/>
      <c r="S403" s="874"/>
      <c r="T403" s="874"/>
      <c r="U403" s="874"/>
      <c r="V403" s="874"/>
      <c r="W403" s="874"/>
      <c r="X403" s="874"/>
      <c r="Y403" s="874"/>
      <c r="Z403" s="874"/>
      <c r="AA403" s="874"/>
      <c r="AB403" s="874"/>
      <c r="AC403" s="874"/>
      <c r="AD403" s="874"/>
      <c r="AE403" s="874"/>
      <c r="AF403" s="874"/>
      <c r="AG403" s="874"/>
      <c r="AH403" s="874"/>
      <c r="AI403" s="874"/>
      <c r="AJ403" s="874"/>
      <c r="AK403" s="874"/>
      <c r="AL403" s="874"/>
      <c r="AM403" s="874"/>
      <c r="AN403" s="874"/>
      <c r="AO403" s="874"/>
      <c r="AP403" s="874"/>
      <c r="AQ403" s="874"/>
      <c r="AR403" s="874"/>
      <c r="AS403" s="874"/>
      <c r="AT403" s="874"/>
      <c r="AU403" s="874"/>
      <c r="AV403" s="874"/>
      <c r="AW403" s="874"/>
      <c r="AX403" s="874"/>
      <c r="AY403" s="874"/>
      <c r="AZ403" s="874"/>
      <c r="BA403" s="874"/>
      <c r="BB403" s="874"/>
      <c r="BC403" s="874"/>
      <c r="BD403" s="874"/>
      <c r="BE403" s="874"/>
      <c r="BF403" s="874"/>
      <c r="BG403" s="874"/>
      <c r="BH403" s="874"/>
      <c r="BI403" s="874"/>
      <c r="BJ403" s="874"/>
      <c r="BK403" s="874"/>
      <c r="BL403" s="874"/>
      <c r="BM403" s="874"/>
      <c r="BN403" s="874"/>
      <c r="BO403" s="874"/>
      <c r="BP403" s="874"/>
      <c r="BQ403" s="874"/>
      <c r="BR403" s="874"/>
      <c r="BS403" s="874"/>
    </row>
    <row r="404" spans="12:71">
      <c r="L404" s="874"/>
      <c r="M404" s="874"/>
      <c r="N404" s="874"/>
      <c r="O404" s="874"/>
      <c r="P404" s="874"/>
      <c r="Q404" s="874"/>
      <c r="R404" s="874"/>
      <c r="S404" s="874"/>
      <c r="T404" s="874"/>
      <c r="U404" s="874"/>
      <c r="V404" s="874"/>
      <c r="W404" s="874"/>
      <c r="X404" s="874"/>
      <c r="Y404" s="874"/>
      <c r="Z404" s="874"/>
      <c r="AA404" s="874"/>
      <c r="AB404" s="874"/>
      <c r="AC404" s="874"/>
      <c r="AD404" s="874"/>
      <c r="AE404" s="874"/>
      <c r="AF404" s="874"/>
      <c r="AG404" s="874"/>
      <c r="AH404" s="874"/>
      <c r="AI404" s="874"/>
      <c r="AJ404" s="874"/>
      <c r="AK404" s="874"/>
      <c r="AL404" s="874"/>
      <c r="AM404" s="874"/>
      <c r="AN404" s="874"/>
      <c r="AO404" s="874"/>
      <c r="AP404" s="874"/>
      <c r="AQ404" s="874"/>
      <c r="AR404" s="874"/>
      <c r="AS404" s="874"/>
      <c r="AT404" s="874"/>
      <c r="AU404" s="874"/>
      <c r="AV404" s="874"/>
      <c r="AW404" s="874"/>
      <c r="AX404" s="874"/>
      <c r="AY404" s="874"/>
      <c r="AZ404" s="874"/>
      <c r="BA404" s="874"/>
      <c r="BB404" s="874"/>
      <c r="BC404" s="874"/>
      <c r="BD404" s="874"/>
      <c r="BE404" s="874"/>
      <c r="BF404" s="874"/>
      <c r="BG404" s="874"/>
      <c r="BH404" s="874"/>
      <c r="BI404" s="874"/>
      <c r="BJ404" s="874"/>
      <c r="BK404" s="874"/>
      <c r="BL404" s="874"/>
      <c r="BM404" s="874"/>
      <c r="BN404" s="874"/>
      <c r="BO404" s="874"/>
      <c r="BP404" s="874"/>
      <c r="BQ404" s="874"/>
      <c r="BR404" s="874"/>
      <c r="BS404" s="874"/>
    </row>
    <row r="405" spans="12:71">
      <c r="L405" s="874"/>
      <c r="M405" s="874"/>
      <c r="N405" s="874"/>
      <c r="O405" s="874"/>
      <c r="P405" s="874"/>
      <c r="Q405" s="874"/>
      <c r="R405" s="874"/>
      <c r="S405" s="874"/>
      <c r="T405" s="874"/>
      <c r="U405" s="874"/>
      <c r="V405" s="874"/>
      <c r="W405" s="874"/>
      <c r="X405" s="874"/>
      <c r="Y405" s="874"/>
      <c r="Z405" s="874"/>
      <c r="AA405" s="874"/>
      <c r="AB405" s="874"/>
      <c r="AC405" s="874"/>
      <c r="AD405" s="874"/>
      <c r="AE405" s="874"/>
      <c r="AF405" s="874"/>
      <c r="AG405" s="874"/>
      <c r="AH405" s="874"/>
      <c r="AI405" s="874"/>
      <c r="AJ405" s="874"/>
      <c r="AK405" s="874"/>
      <c r="AL405" s="874"/>
      <c r="AM405" s="874"/>
      <c r="AN405" s="874"/>
      <c r="AO405" s="874"/>
      <c r="AP405" s="874"/>
      <c r="AQ405" s="874"/>
      <c r="AR405" s="874"/>
      <c r="AS405" s="874"/>
      <c r="AT405" s="874"/>
      <c r="AU405" s="874"/>
      <c r="AV405" s="874"/>
      <c r="AW405" s="874"/>
      <c r="AX405" s="874"/>
      <c r="AY405" s="874"/>
      <c r="AZ405" s="874"/>
      <c r="BA405" s="874"/>
      <c r="BB405" s="874"/>
      <c r="BC405" s="874"/>
      <c r="BD405" s="874"/>
      <c r="BE405" s="874"/>
      <c r="BF405" s="874"/>
      <c r="BG405" s="874"/>
      <c r="BH405" s="874"/>
      <c r="BI405" s="874"/>
      <c r="BJ405" s="874"/>
      <c r="BK405" s="874"/>
      <c r="BL405" s="874"/>
      <c r="BM405" s="874"/>
      <c r="BN405" s="874"/>
      <c r="BO405" s="874"/>
      <c r="BP405" s="874"/>
      <c r="BQ405" s="874"/>
      <c r="BR405" s="874"/>
      <c r="BS405" s="874"/>
    </row>
    <row r="406" spans="12:71">
      <c r="L406" s="874"/>
      <c r="M406" s="874"/>
      <c r="N406" s="874"/>
      <c r="O406" s="874"/>
      <c r="P406" s="874"/>
      <c r="Q406" s="874"/>
      <c r="R406" s="874"/>
      <c r="S406" s="874"/>
      <c r="T406" s="874"/>
      <c r="U406" s="874"/>
      <c r="V406" s="874"/>
      <c r="W406" s="874"/>
      <c r="X406" s="874"/>
      <c r="Y406" s="874"/>
      <c r="Z406" s="874"/>
      <c r="AA406" s="874"/>
      <c r="AB406" s="874"/>
      <c r="AC406" s="874"/>
      <c r="AD406" s="874"/>
      <c r="AE406" s="874"/>
      <c r="AF406" s="874"/>
      <c r="AG406" s="874"/>
      <c r="AH406" s="874"/>
      <c r="AI406" s="874"/>
      <c r="AJ406" s="874"/>
      <c r="AK406" s="874"/>
      <c r="AL406" s="874"/>
      <c r="AM406" s="874"/>
      <c r="AN406" s="874"/>
      <c r="AO406" s="874"/>
      <c r="AP406" s="874"/>
      <c r="AQ406" s="874"/>
      <c r="AR406" s="874"/>
      <c r="AS406" s="874"/>
      <c r="AT406" s="874"/>
      <c r="AU406" s="874"/>
      <c r="AV406" s="874"/>
      <c r="AW406" s="874"/>
      <c r="AX406" s="874"/>
      <c r="AY406" s="874"/>
      <c r="AZ406" s="874"/>
      <c r="BA406" s="874"/>
      <c r="BB406" s="874"/>
      <c r="BC406" s="874"/>
      <c r="BD406" s="874"/>
      <c r="BE406" s="874"/>
      <c r="BF406" s="874"/>
      <c r="BG406" s="874"/>
      <c r="BH406" s="874"/>
      <c r="BI406" s="874"/>
      <c r="BJ406" s="874"/>
      <c r="BK406" s="874"/>
      <c r="BL406" s="874"/>
      <c r="BM406" s="874"/>
      <c r="BN406" s="874"/>
      <c r="BO406" s="874"/>
      <c r="BP406" s="874"/>
      <c r="BQ406" s="874"/>
      <c r="BR406" s="874"/>
      <c r="BS406" s="874"/>
    </row>
    <row r="407" spans="12:71">
      <c r="L407" s="874"/>
      <c r="M407" s="874"/>
      <c r="N407" s="874"/>
      <c r="O407" s="874"/>
      <c r="P407" s="874"/>
      <c r="Q407" s="874"/>
      <c r="R407" s="874"/>
      <c r="S407" s="874"/>
      <c r="T407" s="874"/>
      <c r="U407" s="874"/>
      <c r="V407" s="874"/>
      <c r="W407" s="874"/>
      <c r="X407" s="874"/>
      <c r="Y407" s="874"/>
      <c r="Z407" s="874"/>
      <c r="AA407" s="874"/>
      <c r="AB407" s="874"/>
      <c r="AC407" s="874"/>
      <c r="AD407" s="874"/>
      <c r="AE407" s="874"/>
      <c r="AF407" s="874"/>
      <c r="AG407" s="874"/>
      <c r="AH407" s="874"/>
      <c r="AI407" s="874"/>
      <c r="AJ407" s="874"/>
      <c r="AK407" s="874"/>
      <c r="AL407" s="874"/>
      <c r="AM407" s="874"/>
      <c r="AN407" s="874"/>
      <c r="AO407" s="874"/>
      <c r="AP407" s="874"/>
      <c r="AQ407" s="874"/>
      <c r="AR407" s="874"/>
      <c r="AS407" s="874"/>
      <c r="AT407" s="874"/>
      <c r="AU407" s="874"/>
      <c r="AV407" s="874"/>
      <c r="AW407" s="874"/>
      <c r="AX407" s="874"/>
      <c r="AY407" s="874"/>
      <c r="AZ407" s="874"/>
      <c r="BA407" s="874"/>
      <c r="BB407" s="874"/>
      <c r="BC407" s="874"/>
      <c r="BD407" s="874"/>
      <c r="BE407" s="874"/>
      <c r="BF407" s="874"/>
      <c r="BG407" s="874"/>
      <c r="BH407" s="874"/>
      <c r="BI407" s="874"/>
      <c r="BJ407" s="874"/>
      <c r="BK407" s="874"/>
      <c r="BL407" s="874"/>
      <c r="BM407" s="874"/>
      <c r="BN407" s="874"/>
      <c r="BO407" s="874"/>
      <c r="BP407" s="874"/>
      <c r="BQ407" s="874"/>
      <c r="BR407" s="874"/>
      <c r="BS407" s="874"/>
    </row>
    <row r="408" spans="12:71">
      <c r="L408" s="874"/>
      <c r="M408" s="874"/>
      <c r="N408" s="874"/>
      <c r="O408" s="874"/>
      <c r="P408" s="874"/>
      <c r="Q408" s="874"/>
      <c r="R408" s="874"/>
      <c r="S408" s="874"/>
      <c r="T408" s="874"/>
      <c r="U408" s="874"/>
      <c r="V408" s="874"/>
      <c r="W408" s="874"/>
      <c r="X408" s="874"/>
      <c r="Y408" s="874"/>
      <c r="Z408" s="874"/>
      <c r="AA408" s="874"/>
      <c r="AB408" s="874"/>
      <c r="AC408" s="874"/>
      <c r="AD408" s="874"/>
      <c r="AE408" s="874"/>
      <c r="AF408" s="874"/>
      <c r="AG408" s="874"/>
      <c r="AH408" s="874"/>
      <c r="AI408" s="874"/>
      <c r="AJ408" s="874"/>
      <c r="AK408" s="874"/>
      <c r="AL408" s="874"/>
      <c r="AM408" s="874"/>
      <c r="AN408" s="874"/>
      <c r="AO408" s="874"/>
      <c r="AP408" s="874"/>
      <c r="AQ408" s="874"/>
      <c r="AR408" s="874"/>
      <c r="AS408" s="874"/>
      <c r="AT408" s="874"/>
      <c r="AU408" s="874"/>
      <c r="AV408" s="874"/>
      <c r="AW408" s="874"/>
      <c r="AX408" s="874"/>
      <c r="AY408" s="874"/>
      <c r="AZ408" s="874"/>
      <c r="BA408" s="874"/>
      <c r="BB408" s="874"/>
      <c r="BC408" s="874"/>
      <c r="BD408" s="874"/>
      <c r="BE408" s="874"/>
      <c r="BF408" s="874"/>
      <c r="BG408" s="874"/>
      <c r="BH408" s="874"/>
      <c r="BI408" s="874"/>
      <c r="BJ408" s="874"/>
      <c r="BK408" s="874"/>
      <c r="BL408" s="874"/>
      <c r="BM408" s="874"/>
      <c r="BN408" s="874"/>
      <c r="BO408" s="874"/>
      <c r="BP408" s="874"/>
      <c r="BQ408" s="874"/>
      <c r="BR408" s="874"/>
      <c r="BS408" s="874"/>
    </row>
    <row r="409" spans="12:71">
      <c r="L409" s="874"/>
      <c r="M409" s="874"/>
      <c r="N409" s="874"/>
      <c r="O409" s="874"/>
      <c r="P409" s="874"/>
      <c r="Q409" s="874"/>
      <c r="R409" s="874"/>
      <c r="S409" s="874"/>
      <c r="T409" s="874"/>
      <c r="U409" s="874"/>
      <c r="V409" s="874"/>
      <c r="W409" s="874"/>
      <c r="X409" s="874"/>
      <c r="Y409" s="874"/>
      <c r="Z409" s="874"/>
      <c r="AA409" s="874"/>
      <c r="AB409" s="874"/>
      <c r="AC409" s="874"/>
      <c r="AD409" s="874"/>
      <c r="AE409" s="874"/>
      <c r="AF409" s="874"/>
      <c r="AG409" s="874"/>
      <c r="AH409" s="874"/>
      <c r="AI409" s="874"/>
      <c r="AJ409" s="874"/>
      <c r="AK409" s="874"/>
      <c r="AL409" s="874"/>
      <c r="AM409" s="874"/>
      <c r="AN409" s="874"/>
      <c r="AO409" s="874"/>
      <c r="AP409" s="874"/>
      <c r="AQ409" s="874"/>
      <c r="AR409" s="874"/>
      <c r="AS409" s="874"/>
      <c r="AT409" s="874"/>
      <c r="AU409" s="874"/>
      <c r="AV409" s="874"/>
      <c r="AW409" s="874"/>
      <c r="AX409" s="874"/>
      <c r="AY409" s="874"/>
      <c r="AZ409" s="874"/>
      <c r="BA409" s="874"/>
      <c r="BB409" s="874"/>
      <c r="BC409" s="874"/>
      <c r="BD409" s="874"/>
      <c r="BE409" s="874"/>
      <c r="BF409" s="874"/>
      <c r="BG409" s="874"/>
      <c r="BH409" s="874"/>
      <c r="BI409" s="874"/>
      <c r="BJ409" s="874"/>
      <c r="BK409" s="874"/>
      <c r="BL409" s="874"/>
      <c r="BM409" s="874"/>
      <c r="BN409" s="874"/>
      <c r="BO409" s="874"/>
      <c r="BP409" s="874"/>
      <c r="BQ409" s="874"/>
      <c r="BR409" s="874"/>
      <c r="BS409" s="874"/>
    </row>
    <row r="410" spans="12:71">
      <c r="L410" s="874"/>
      <c r="M410" s="874"/>
      <c r="N410" s="874"/>
      <c r="O410" s="874"/>
      <c r="P410" s="874"/>
      <c r="Q410" s="874"/>
      <c r="R410" s="874"/>
      <c r="S410" s="874"/>
      <c r="T410" s="874"/>
      <c r="U410" s="874"/>
      <c r="V410" s="874"/>
      <c r="W410" s="874"/>
      <c r="X410" s="874"/>
      <c r="Y410" s="874"/>
      <c r="Z410" s="874"/>
      <c r="AA410" s="874"/>
      <c r="AB410" s="874"/>
      <c r="AC410" s="874"/>
      <c r="AD410" s="874"/>
      <c r="AE410" s="874"/>
      <c r="AF410" s="874"/>
      <c r="AG410" s="874"/>
      <c r="AH410" s="874"/>
      <c r="AI410" s="874"/>
      <c r="AJ410" s="874"/>
      <c r="AK410" s="874"/>
      <c r="AL410" s="874"/>
      <c r="AM410" s="874"/>
      <c r="AN410" s="874"/>
      <c r="AO410" s="874"/>
      <c r="AP410" s="874"/>
      <c r="AQ410" s="874"/>
      <c r="AR410" s="874"/>
      <c r="AS410" s="874"/>
      <c r="AT410" s="874"/>
      <c r="AU410" s="874"/>
      <c r="AV410" s="874"/>
      <c r="AW410" s="874"/>
      <c r="AX410" s="874"/>
      <c r="AY410" s="874"/>
      <c r="AZ410" s="874"/>
      <c r="BA410" s="874"/>
      <c r="BB410" s="874"/>
      <c r="BC410" s="874"/>
      <c r="BD410" s="874"/>
      <c r="BE410" s="874"/>
      <c r="BF410" s="874"/>
      <c r="BG410" s="874"/>
      <c r="BH410" s="874"/>
      <c r="BI410" s="874"/>
      <c r="BJ410" s="874"/>
      <c r="BK410" s="874"/>
      <c r="BL410" s="874"/>
      <c r="BM410" s="874"/>
      <c r="BN410" s="874"/>
      <c r="BO410" s="874"/>
      <c r="BP410" s="874"/>
      <c r="BQ410" s="874"/>
      <c r="BR410" s="874"/>
      <c r="BS410" s="874"/>
    </row>
    <row r="411" spans="12:71">
      <c r="L411" s="874"/>
      <c r="M411" s="874"/>
      <c r="N411" s="874"/>
      <c r="O411" s="874"/>
      <c r="P411" s="874"/>
      <c r="Q411" s="874"/>
      <c r="R411" s="874"/>
      <c r="S411" s="874"/>
      <c r="T411" s="874"/>
      <c r="U411" s="874"/>
      <c r="V411" s="874"/>
      <c r="W411" s="874"/>
      <c r="X411" s="874"/>
      <c r="Y411" s="874"/>
      <c r="Z411" s="874"/>
      <c r="AA411" s="874"/>
      <c r="AB411" s="874"/>
      <c r="AC411" s="874"/>
      <c r="AD411" s="874"/>
      <c r="AE411" s="874"/>
      <c r="AF411" s="874"/>
      <c r="AG411" s="874"/>
      <c r="AH411" s="874"/>
      <c r="AI411" s="874"/>
      <c r="AJ411" s="874"/>
      <c r="AK411" s="874"/>
      <c r="AL411" s="874"/>
      <c r="AM411" s="874"/>
      <c r="AN411" s="874"/>
      <c r="AO411" s="874"/>
      <c r="AP411" s="874"/>
      <c r="AQ411" s="874"/>
      <c r="AR411" s="874"/>
      <c r="AS411" s="874"/>
      <c r="AT411" s="874"/>
      <c r="AU411" s="874"/>
      <c r="AV411" s="874"/>
      <c r="AW411" s="874"/>
      <c r="AX411" s="874"/>
      <c r="AY411" s="874"/>
      <c r="AZ411" s="874"/>
      <c r="BA411" s="874"/>
      <c r="BB411" s="874"/>
      <c r="BC411" s="874"/>
      <c r="BD411" s="874"/>
      <c r="BE411" s="874"/>
      <c r="BF411" s="874"/>
      <c r="BG411" s="874"/>
      <c r="BH411" s="874"/>
      <c r="BI411" s="874"/>
      <c r="BJ411" s="874"/>
      <c r="BK411" s="874"/>
      <c r="BL411" s="874"/>
      <c r="BM411" s="874"/>
      <c r="BN411" s="874"/>
      <c r="BO411" s="874"/>
      <c r="BP411" s="874"/>
      <c r="BQ411" s="874"/>
      <c r="BR411" s="874"/>
      <c r="BS411" s="874"/>
    </row>
    <row r="412" spans="12:71">
      <c r="L412" s="874"/>
      <c r="M412" s="874"/>
      <c r="N412" s="874"/>
      <c r="O412" s="874"/>
      <c r="P412" s="874"/>
      <c r="Q412" s="874"/>
      <c r="R412" s="874"/>
      <c r="S412" s="874"/>
      <c r="T412" s="874"/>
      <c r="U412" s="874"/>
      <c r="V412" s="874"/>
      <c r="W412" s="874"/>
      <c r="X412" s="874"/>
      <c r="Y412" s="874"/>
      <c r="Z412" s="874"/>
      <c r="AA412" s="874"/>
      <c r="AB412" s="874"/>
      <c r="AC412" s="874"/>
      <c r="AD412" s="874"/>
      <c r="AE412" s="874"/>
      <c r="AF412" s="874"/>
      <c r="AG412" s="874"/>
      <c r="AH412" s="874"/>
      <c r="AI412" s="874"/>
      <c r="AJ412" s="874"/>
      <c r="AK412" s="874"/>
      <c r="AL412" s="874"/>
      <c r="AM412" s="874"/>
      <c r="AN412" s="874"/>
      <c r="AO412" s="874"/>
      <c r="AP412" s="874"/>
      <c r="AQ412" s="874"/>
      <c r="AR412" s="874"/>
      <c r="AS412" s="874"/>
      <c r="AT412" s="874"/>
      <c r="AU412" s="874"/>
      <c r="AV412" s="874"/>
      <c r="AW412" s="874"/>
      <c r="AX412" s="874"/>
      <c r="AY412" s="874"/>
      <c r="AZ412" s="874"/>
      <c r="BA412" s="874"/>
      <c r="BB412" s="874"/>
      <c r="BC412" s="874"/>
      <c r="BD412" s="874"/>
      <c r="BE412" s="874"/>
      <c r="BF412" s="874"/>
      <c r="BG412" s="874"/>
      <c r="BH412" s="874"/>
      <c r="BI412" s="874"/>
      <c r="BJ412" s="874"/>
      <c r="BK412" s="874"/>
      <c r="BL412" s="874"/>
      <c r="BM412" s="874"/>
      <c r="BN412" s="874"/>
      <c r="BO412" s="874"/>
      <c r="BP412" s="874"/>
      <c r="BQ412" s="874"/>
      <c r="BR412" s="874"/>
      <c r="BS412" s="874"/>
    </row>
    <row r="413" spans="12:71">
      <c r="L413" s="874"/>
      <c r="M413" s="874"/>
      <c r="N413" s="874"/>
      <c r="O413" s="874"/>
      <c r="P413" s="874"/>
      <c r="Q413" s="874"/>
      <c r="R413" s="874"/>
      <c r="S413" s="874"/>
      <c r="T413" s="874"/>
      <c r="U413" s="874"/>
      <c r="V413" s="874"/>
      <c r="W413" s="874"/>
      <c r="X413" s="874"/>
      <c r="Y413" s="874"/>
      <c r="Z413" s="874"/>
      <c r="AA413" s="874"/>
      <c r="AB413" s="874"/>
      <c r="AC413" s="874"/>
      <c r="AD413" s="874"/>
      <c r="AE413" s="874"/>
      <c r="AF413" s="874"/>
      <c r="AG413" s="874"/>
      <c r="AH413" s="874"/>
      <c r="AI413" s="874"/>
      <c r="AJ413" s="874"/>
      <c r="AK413" s="874"/>
      <c r="AL413" s="874"/>
      <c r="AM413" s="874"/>
      <c r="AN413" s="874"/>
      <c r="AO413" s="874"/>
      <c r="AP413" s="874"/>
      <c r="AQ413" s="874"/>
      <c r="AR413" s="874"/>
      <c r="AS413" s="874"/>
      <c r="AT413" s="874"/>
      <c r="AU413" s="874"/>
      <c r="AV413" s="874"/>
      <c r="AW413" s="874"/>
      <c r="AX413" s="874"/>
      <c r="AY413" s="874"/>
      <c r="AZ413" s="874"/>
      <c r="BA413" s="874"/>
      <c r="BB413" s="874"/>
      <c r="BC413" s="874"/>
      <c r="BD413" s="874"/>
      <c r="BE413" s="874"/>
      <c r="BF413" s="874"/>
      <c r="BG413" s="874"/>
      <c r="BH413" s="874"/>
      <c r="BI413" s="874"/>
      <c r="BJ413" s="874"/>
      <c r="BK413" s="874"/>
      <c r="BL413" s="874"/>
      <c r="BM413" s="874"/>
      <c r="BN413" s="874"/>
      <c r="BO413" s="874"/>
      <c r="BP413" s="874"/>
      <c r="BQ413" s="874"/>
      <c r="BR413" s="874"/>
      <c r="BS413" s="874"/>
    </row>
    <row r="414" spans="12:71">
      <c r="L414" s="874"/>
      <c r="M414" s="874"/>
      <c r="N414" s="874"/>
      <c r="O414" s="874"/>
      <c r="P414" s="874"/>
      <c r="Q414" s="874"/>
      <c r="R414" s="874"/>
      <c r="S414" s="874"/>
      <c r="T414" s="874"/>
      <c r="U414" s="874"/>
      <c r="V414" s="874"/>
      <c r="W414" s="874"/>
      <c r="X414" s="874"/>
      <c r="Y414" s="874"/>
      <c r="Z414" s="874"/>
      <c r="AA414" s="874"/>
      <c r="AB414" s="874"/>
      <c r="AC414" s="874"/>
      <c r="AD414" s="874"/>
      <c r="AE414" s="874"/>
      <c r="AF414" s="874"/>
      <c r="AG414" s="874"/>
      <c r="AH414" s="874"/>
      <c r="AI414" s="874"/>
      <c r="AJ414" s="874"/>
      <c r="AK414" s="874"/>
      <c r="AL414" s="874"/>
      <c r="AM414" s="874"/>
      <c r="AN414" s="874"/>
      <c r="AO414" s="874"/>
      <c r="AP414" s="874"/>
      <c r="AQ414" s="874"/>
      <c r="AR414" s="874"/>
      <c r="AS414" s="874"/>
      <c r="AT414" s="874"/>
      <c r="AU414" s="874"/>
      <c r="AV414" s="874"/>
      <c r="AW414" s="874"/>
      <c r="AX414" s="874"/>
      <c r="AY414" s="874"/>
      <c r="AZ414" s="874"/>
      <c r="BA414" s="874"/>
      <c r="BB414" s="874"/>
      <c r="BC414" s="874"/>
      <c r="BD414" s="874"/>
      <c r="BE414" s="874"/>
      <c r="BF414" s="874"/>
      <c r="BG414" s="874"/>
      <c r="BH414" s="874"/>
      <c r="BI414" s="874"/>
      <c r="BJ414" s="874"/>
      <c r="BK414" s="874"/>
      <c r="BL414" s="874"/>
      <c r="BM414" s="874"/>
      <c r="BN414" s="874"/>
      <c r="BO414" s="874"/>
      <c r="BP414" s="874"/>
      <c r="BQ414" s="874"/>
      <c r="BR414" s="874"/>
      <c r="BS414" s="874"/>
    </row>
    <row r="415" spans="12:71">
      <c r="L415" s="874"/>
      <c r="M415" s="874"/>
      <c r="N415" s="874"/>
      <c r="O415" s="874"/>
      <c r="P415" s="874"/>
      <c r="Q415" s="874"/>
      <c r="R415" s="874"/>
      <c r="S415" s="874"/>
      <c r="T415" s="874"/>
      <c r="U415" s="874"/>
      <c r="V415" s="874"/>
      <c r="W415" s="874"/>
      <c r="X415" s="874"/>
      <c r="Y415" s="874"/>
      <c r="Z415" s="874"/>
      <c r="AA415" s="874"/>
      <c r="AB415" s="874"/>
      <c r="AC415" s="874"/>
      <c r="AD415" s="874"/>
      <c r="AE415" s="874"/>
      <c r="AF415" s="874"/>
      <c r="AG415" s="874"/>
      <c r="AH415" s="874"/>
      <c r="AI415" s="874"/>
      <c r="AJ415" s="874"/>
      <c r="AK415" s="874"/>
      <c r="AL415" s="874"/>
      <c r="AM415" s="874"/>
      <c r="AN415" s="874"/>
      <c r="AO415" s="874"/>
      <c r="AP415" s="874"/>
      <c r="AQ415" s="874"/>
      <c r="AR415" s="874"/>
      <c r="AS415" s="874"/>
      <c r="AT415" s="874"/>
      <c r="AU415" s="874"/>
      <c r="AV415" s="874"/>
      <c r="AW415" s="874"/>
      <c r="AX415" s="874"/>
      <c r="AY415" s="874"/>
      <c r="AZ415" s="874"/>
      <c r="BA415" s="874"/>
      <c r="BB415" s="874"/>
      <c r="BC415" s="874"/>
      <c r="BD415" s="874"/>
      <c r="BE415" s="874"/>
      <c r="BF415" s="874"/>
      <c r="BG415" s="874"/>
      <c r="BH415" s="874"/>
      <c r="BI415" s="874"/>
      <c r="BJ415" s="874"/>
      <c r="BK415" s="874"/>
      <c r="BL415" s="874"/>
      <c r="BM415" s="874"/>
      <c r="BN415" s="874"/>
      <c r="BO415" s="874"/>
      <c r="BP415" s="874"/>
      <c r="BQ415" s="874"/>
      <c r="BR415" s="874"/>
      <c r="BS415" s="874"/>
    </row>
    <row r="416" spans="12:71">
      <c r="L416" s="874"/>
      <c r="M416" s="874"/>
      <c r="N416" s="874"/>
      <c r="O416" s="874"/>
      <c r="P416" s="874"/>
      <c r="Q416" s="874"/>
      <c r="R416" s="874"/>
      <c r="S416" s="874"/>
      <c r="T416" s="874"/>
      <c r="U416" s="874"/>
      <c r="V416" s="874"/>
      <c r="W416" s="874"/>
      <c r="X416" s="874"/>
      <c r="Y416" s="874"/>
      <c r="Z416" s="874"/>
      <c r="AA416" s="874"/>
      <c r="AB416" s="874"/>
      <c r="AC416" s="874"/>
      <c r="AD416" s="874"/>
      <c r="AE416" s="874"/>
      <c r="AF416" s="874"/>
      <c r="AG416" s="874"/>
      <c r="AH416" s="874"/>
      <c r="AI416" s="874"/>
      <c r="AJ416" s="874"/>
      <c r="AK416" s="874"/>
      <c r="AL416" s="874"/>
      <c r="AM416" s="874"/>
      <c r="AN416" s="874"/>
      <c r="AO416" s="874"/>
      <c r="AP416" s="874"/>
      <c r="AQ416" s="874"/>
      <c r="AR416" s="874"/>
      <c r="AS416" s="874"/>
      <c r="AT416" s="874"/>
      <c r="AU416" s="874"/>
      <c r="AV416" s="874"/>
      <c r="AW416" s="874"/>
      <c r="AX416" s="874"/>
      <c r="AY416" s="874"/>
      <c r="AZ416" s="874"/>
      <c r="BA416" s="874"/>
      <c r="BB416" s="874"/>
      <c r="BC416" s="874"/>
      <c r="BD416" s="874"/>
      <c r="BE416" s="874"/>
      <c r="BF416" s="874"/>
      <c r="BG416" s="874"/>
      <c r="BH416" s="874"/>
      <c r="BI416" s="874"/>
      <c r="BJ416" s="874"/>
      <c r="BK416" s="874"/>
      <c r="BL416" s="874"/>
      <c r="BM416" s="874"/>
      <c r="BN416" s="874"/>
      <c r="BO416" s="874"/>
      <c r="BP416" s="874"/>
      <c r="BQ416" s="874"/>
      <c r="BR416" s="874"/>
      <c r="BS416" s="874"/>
    </row>
    <row r="417" spans="12:71">
      <c r="L417" s="874"/>
      <c r="M417" s="874"/>
      <c r="N417" s="874"/>
      <c r="O417" s="874"/>
      <c r="P417" s="874"/>
      <c r="Q417" s="874"/>
      <c r="R417" s="874"/>
      <c r="S417" s="874"/>
      <c r="T417" s="874"/>
      <c r="U417" s="874"/>
      <c r="V417" s="874"/>
      <c r="W417" s="874"/>
      <c r="X417" s="874"/>
      <c r="Y417" s="874"/>
      <c r="Z417" s="874"/>
      <c r="AA417" s="874"/>
      <c r="AB417" s="874"/>
      <c r="AC417" s="874"/>
      <c r="AD417" s="874"/>
      <c r="AE417" s="874"/>
      <c r="AF417" s="874"/>
      <c r="AG417" s="874"/>
      <c r="AH417" s="874"/>
      <c r="AI417" s="874"/>
      <c r="AJ417" s="874"/>
      <c r="AK417" s="874"/>
      <c r="AL417" s="874"/>
      <c r="AM417" s="874"/>
      <c r="AN417" s="874"/>
      <c r="AO417" s="874"/>
      <c r="AP417" s="874"/>
      <c r="AQ417" s="874"/>
      <c r="AR417" s="874"/>
      <c r="AS417" s="874"/>
      <c r="AT417" s="874"/>
      <c r="AU417" s="874"/>
      <c r="AV417" s="874"/>
      <c r="AW417" s="874"/>
      <c r="AX417" s="874"/>
      <c r="AY417" s="874"/>
      <c r="AZ417" s="874"/>
      <c r="BA417" s="874"/>
      <c r="BB417" s="874"/>
      <c r="BC417" s="874"/>
      <c r="BD417" s="874"/>
      <c r="BE417" s="874"/>
      <c r="BF417" s="874"/>
      <c r="BG417" s="874"/>
      <c r="BH417" s="874"/>
      <c r="BI417" s="874"/>
      <c r="BJ417" s="874"/>
      <c r="BK417" s="874"/>
      <c r="BL417" s="874"/>
      <c r="BM417" s="874"/>
      <c r="BN417" s="874"/>
      <c r="BO417" s="874"/>
      <c r="BP417" s="874"/>
      <c r="BQ417" s="874"/>
      <c r="BR417" s="874"/>
      <c r="BS417" s="874"/>
    </row>
    <row r="418" spans="12:71">
      <c r="L418" s="874"/>
      <c r="M418" s="874"/>
      <c r="N418" s="874"/>
      <c r="O418" s="874"/>
      <c r="P418" s="874"/>
      <c r="Q418" s="874"/>
      <c r="R418" s="874"/>
      <c r="S418" s="874"/>
      <c r="T418" s="874"/>
      <c r="U418" s="874"/>
      <c r="V418" s="874"/>
      <c r="W418" s="874"/>
      <c r="X418" s="874"/>
      <c r="Y418" s="874"/>
      <c r="Z418" s="874"/>
      <c r="AA418" s="874"/>
      <c r="AB418" s="874"/>
      <c r="AC418" s="874"/>
      <c r="AD418" s="874"/>
      <c r="AE418" s="874"/>
      <c r="AF418" s="874"/>
      <c r="AG418" s="874"/>
      <c r="AH418" s="874"/>
      <c r="AI418" s="874"/>
      <c r="AJ418" s="874"/>
      <c r="AK418" s="874"/>
      <c r="AL418" s="874"/>
      <c r="AM418" s="874"/>
      <c r="AN418" s="874"/>
      <c r="AO418" s="874"/>
      <c r="AP418" s="874"/>
      <c r="AQ418" s="874"/>
      <c r="AR418" s="874"/>
      <c r="AS418" s="874"/>
      <c r="AT418" s="874"/>
      <c r="AU418" s="874"/>
      <c r="AV418" s="874"/>
      <c r="AW418" s="874"/>
      <c r="AX418" s="874"/>
      <c r="AY418" s="874"/>
      <c r="AZ418" s="874"/>
      <c r="BA418" s="874"/>
      <c r="BB418" s="874"/>
      <c r="BC418" s="874"/>
      <c r="BD418" s="874"/>
      <c r="BE418" s="874"/>
      <c r="BF418" s="874"/>
      <c r="BG418" s="874"/>
      <c r="BH418" s="874"/>
      <c r="BI418" s="874"/>
      <c r="BJ418" s="874"/>
      <c r="BK418" s="874"/>
      <c r="BL418" s="874"/>
      <c r="BM418" s="874"/>
      <c r="BN418" s="874"/>
      <c r="BO418" s="874"/>
      <c r="BP418" s="874"/>
      <c r="BQ418" s="874"/>
      <c r="BR418" s="874"/>
      <c r="BS418" s="874"/>
    </row>
    <row r="419" spans="12:71">
      <c r="L419" s="874"/>
      <c r="M419" s="874"/>
      <c r="N419" s="874"/>
      <c r="O419" s="874"/>
      <c r="P419" s="874"/>
      <c r="Q419" s="874"/>
      <c r="R419" s="874"/>
      <c r="S419" s="874"/>
      <c r="T419" s="874"/>
      <c r="U419" s="874"/>
      <c r="V419" s="874"/>
      <c r="W419" s="874"/>
      <c r="X419" s="874"/>
      <c r="Y419" s="874"/>
      <c r="Z419" s="874"/>
      <c r="AA419" s="874"/>
      <c r="AB419" s="874"/>
      <c r="AC419" s="874"/>
      <c r="AD419" s="874"/>
      <c r="AE419" s="874"/>
      <c r="AF419" s="874"/>
      <c r="AG419" s="874"/>
      <c r="AH419" s="874"/>
      <c r="AI419" s="874"/>
      <c r="AJ419" s="874"/>
      <c r="AK419" s="874"/>
      <c r="AL419" s="874"/>
      <c r="AM419" s="874"/>
      <c r="AN419" s="874"/>
      <c r="AO419" s="874"/>
      <c r="AP419" s="874"/>
      <c r="AQ419" s="874"/>
      <c r="AR419" s="874"/>
      <c r="AS419" s="874"/>
      <c r="AT419" s="874"/>
      <c r="AU419" s="874"/>
      <c r="AV419" s="874"/>
      <c r="AW419" s="874"/>
      <c r="AX419" s="874"/>
      <c r="AY419" s="874"/>
      <c r="AZ419" s="874"/>
      <c r="BA419" s="874"/>
      <c r="BB419" s="874"/>
      <c r="BC419" s="874"/>
      <c r="BD419" s="874"/>
      <c r="BE419" s="874"/>
      <c r="BF419" s="874"/>
      <c r="BG419" s="874"/>
      <c r="BH419" s="874"/>
      <c r="BI419" s="874"/>
      <c r="BJ419" s="874"/>
      <c r="BK419" s="874"/>
      <c r="BL419" s="874"/>
      <c r="BM419" s="874"/>
      <c r="BN419" s="874"/>
      <c r="BO419" s="874"/>
      <c r="BP419" s="874"/>
      <c r="BQ419" s="874"/>
      <c r="BR419" s="874"/>
      <c r="BS419" s="874"/>
    </row>
    <row r="420" spans="12:71">
      <c r="L420" s="874"/>
      <c r="M420" s="874"/>
      <c r="N420" s="874"/>
      <c r="O420" s="874"/>
      <c r="P420" s="874"/>
      <c r="Q420" s="874"/>
      <c r="R420" s="874"/>
      <c r="S420" s="874"/>
      <c r="T420" s="874"/>
      <c r="U420" s="874"/>
      <c r="V420" s="874"/>
      <c r="W420" s="874"/>
      <c r="X420" s="874"/>
      <c r="Y420" s="874"/>
      <c r="Z420" s="874"/>
      <c r="AA420" s="874"/>
      <c r="AB420" s="874"/>
      <c r="AC420" s="874"/>
      <c r="AD420" s="874"/>
      <c r="AE420" s="874"/>
      <c r="AF420" s="874"/>
      <c r="AG420" s="874"/>
      <c r="AH420" s="874"/>
      <c r="AI420" s="874"/>
      <c r="AJ420" s="874"/>
      <c r="AK420" s="874"/>
      <c r="AL420" s="874"/>
      <c r="AM420" s="874"/>
      <c r="AN420" s="874"/>
      <c r="AO420" s="874"/>
      <c r="AP420" s="874"/>
      <c r="AQ420" s="874"/>
      <c r="AR420" s="874"/>
      <c r="AS420" s="874"/>
      <c r="AT420" s="874"/>
      <c r="AU420" s="874"/>
      <c r="AV420" s="874"/>
      <c r="AW420" s="874"/>
      <c r="AX420" s="874"/>
      <c r="AY420" s="874"/>
      <c r="AZ420" s="874"/>
      <c r="BA420" s="874"/>
      <c r="BB420" s="874"/>
      <c r="BC420" s="874"/>
      <c r="BD420" s="874"/>
      <c r="BE420" s="874"/>
      <c r="BF420" s="874"/>
      <c r="BG420" s="874"/>
      <c r="BH420" s="874"/>
      <c r="BI420" s="874"/>
      <c r="BJ420" s="874"/>
      <c r="BK420" s="874"/>
      <c r="BL420" s="874"/>
      <c r="BM420" s="874"/>
      <c r="BN420" s="874"/>
      <c r="BO420" s="874"/>
      <c r="BP420" s="874"/>
      <c r="BQ420" s="874"/>
      <c r="BR420" s="874"/>
      <c r="BS420" s="874"/>
    </row>
    <row r="421" spans="12:71">
      <c r="L421" s="874"/>
      <c r="M421" s="874"/>
      <c r="N421" s="874"/>
      <c r="O421" s="874"/>
      <c r="P421" s="874"/>
      <c r="Q421" s="874"/>
      <c r="R421" s="874"/>
      <c r="S421" s="874"/>
      <c r="T421" s="874"/>
      <c r="U421" s="874"/>
      <c r="V421" s="874"/>
      <c r="W421" s="874"/>
      <c r="X421" s="874"/>
      <c r="Y421" s="874"/>
      <c r="Z421" s="874"/>
      <c r="AA421" s="874"/>
      <c r="AB421" s="874"/>
      <c r="AC421" s="874"/>
      <c r="AD421" s="874"/>
      <c r="AE421" s="874"/>
      <c r="AF421" s="874"/>
      <c r="AG421" s="874"/>
      <c r="AH421" s="874"/>
      <c r="AI421" s="874"/>
      <c r="AJ421" s="874"/>
      <c r="AK421" s="874"/>
      <c r="AL421" s="874"/>
      <c r="AM421" s="874"/>
      <c r="AN421" s="874"/>
      <c r="AO421" s="874"/>
      <c r="AP421" s="874"/>
      <c r="AQ421" s="874"/>
      <c r="AR421" s="874"/>
      <c r="AS421" s="874"/>
      <c r="AT421" s="874"/>
      <c r="AU421" s="874"/>
      <c r="AV421" s="874"/>
      <c r="AW421" s="874"/>
      <c r="AX421" s="874"/>
      <c r="AY421" s="874"/>
      <c r="AZ421" s="874"/>
      <c r="BA421" s="874"/>
      <c r="BB421" s="874"/>
      <c r="BC421" s="874"/>
      <c r="BD421" s="874"/>
      <c r="BE421" s="874"/>
      <c r="BF421" s="874"/>
      <c r="BG421" s="874"/>
      <c r="BH421" s="874"/>
      <c r="BI421" s="874"/>
      <c r="BJ421" s="874"/>
      <c r="BK421" s="874"/>
      <c r="BL421" s="874"/>
      <c r="BM421" s="874"/>
      <c r="BN421" s="874"/>
      <c r="BO421" s="874"/>
      <c r="BP421" s="874"/>
      <c r="BQ421" s="874"/>
      <c r="BR421" s="874"/>
      <c r="BS421" s="874"/>
    </row>
    <row r="422" spans="12:71">
      <c r="L422" s="874"/>
      <c r="M422" s="874"/>
      <c r="N422" s="874"/>
      <c r="O422" s="874"/>
      <c r="P422" s="874"/>
      <c r="Q422" s="874"/>
      <c r="R422" s="874"/>
      <c r="S422" s="874"/>
      <c r="T422" s="874"/>
      <c r="U422" s="874"/>
      <c r="V422" s="874"/>
      <c r="W422" s="874"/>
      <c r="X422" s="874"/>
      <c r="Y422" s="874"/>
      <c r="Z422" s="874"/>
      <c r="AA422" s="874"/>
      <c r="AB422" s="874"/>
      <c r="AC422" s="874"/>
      <c r="AD422" s="874"/>
      <c r="AE422" s="874"/>
      <c r="AF422" s="874"/>
      <c r="AG422" s="874"/>
      <c r="AH422" s="874"/>
      <c r="AI422" s="874"/>
      <c r="AJ422" s="874"/>
      <c r="AK422" s="874"/>
      <c r="AL422" s="874"/>
      <c r="AM422" s="874"/>
      <c r="AN422" s="874"/>
      <c r="AO422" s="874"/>
      <c r="AP422" s="874"/>
      <c r="AQ422" s="874"/>
      <c r="AR422" s="874"/>
      <c r="AS422" s="874"/>
      <c r="AT422" s="874"/>
      <c r="AU422" s="874"/>
      <c r="AV422" s="874"/>
      <c r="AW422" s="874"/>
      <c r="AX422" s="874"/>
      <c r="AY422" s="874"/>
      <c r="AZ422" s="874"/>
      <c r="BA422" s="874"/>
      <c r="BB422" s="874"/>
      <c r="BC422" s="874"/>
      <c r="BD422" s="874"/>
      <c r="BE422" s="874"/>
      <c r="BF422" s="874"/>
      <c r="BG422" s="874"/>
      <c r="BH422" s="874"/>
      <c r="BI422" s="874"/>
      <c r="BJ422" s="874"/>
      <c r="BK422" s="874"/>
      <c r="BL422" s="874"/>
      <c r="BM422" s="874"/>
      <c r="BN422" s="874"/>
      <c r="BO422" s="874"/>
      <c r="BP422" s="874"/>
      <c r="BQ422" s="874"/>
      <c r="BR422" s="874"/>
      <c r="BS422" s="874"/>
    </row>
    <row r="423" spans="12:71">
      <c r="L423" s="874"/>
      <c r="M423" s="874"/>
      <c r="N423" s="874"/>
      <c r="O423" s="874"/>
      <c r="P423" s="874"/>
      <c r="Q423" s="874"/>
      <c r="R423" s="874"/>
      <c r="S423" s="874"/>
      <c r="T423" s="874"/>
      <c r="U423" s="874"/>
      <c r="V423" s="874"/>
      <c r="W423" s="874"/>
      <c r="X423" s="874"/>
      <c r="Y423" s="874"/>
      <c r="Z423" s="874"/>
      <c r="AA423" s="874"/>
      <c r="AB423" s="874"/>
      <c r="AC423" s="874"/>
      <c r="AD423" s="874"/>
      <c r="AE423" s="874"/>
      <c r="AF423" s="874"/>
      <c r="AG423" s="874"/>
      <c r="AH423" s="874"/>
      <c r="AI423" s="874"/>
      <c r="AJ423" s="874"/>
      <c r="AK423" s="874"/>
      <c r="AL423" s="874"/>
      <c r="AM423" s="874"/>
      <c r="AN423" s="874"/>
      <c r="AO423" s="874"/>
      <c r="AP423" s="874"/>
      <c r="AQ423" s="874"/>
      <c r="AR423" s="874"/>
      <c r="AS423" s="874"/>
      <c r="AT423" s="874"/>
      <c r="AU423" s="874"/>
      <c r="AV423" s="874"/>
      <c r="AW423" s="874"/>
      <c r="AX423" s="874"/>
      <c r="AY423" s="874"/>
      <c r="AZ423" s="874"/>
      <c r="BA423" s="874"/>
      <c r="BB423" s="874"/>
      <c r="BC423" s="874"/>
      <c r="BD423" s="874"/>
      <c r="BE423" s="874"/>
      <c r="BF423" s="874"/>
      <c r="BG423" s="874"/>
      <c r="BH423" s="874"/>
      <c r="BI423" s="874"/>
      <c r="BJ423" s="874"/>
      <c r="BK423" s="874"/>
      <c r="BL423" s="874"/>
      <c r="BM423" s="874"/>
      <c r="BN423" s="874"/>
      <c r="BO423" s="874"/>
      <c r="BP423" s="874"/>
      <c r="BQ423" s="874"/>
      <c r="BR423" s="874"/>
      <c r="BS423" s="874"/>
    </row>
    <row r="424" spans="12:71">
      <c r="L424" s="874"/>
      <c r="M424" s="874"/>
      <c r="N424" s="874"/>
      <c r="O424" s="874"/>
      <c r="P424" s="874"/>
      <c r="Q424" s="874"/>
      <c r="R424" s="874"/>
      <c r="S424" s="874"/>
      <c r="T424" s="874"/>
      <c r="U424" s="874"/>
      <c r="V424" s="874"/>
      <c r="W424" s="874"/>
      <c r="X424" s="874"/>
      <c r="Y424" s="874"/>
      <c r="Z424" s="874"/>
      <c r="AA424" s="874"/>
      <c r="AB424" s="874"/>
      <c r="AC424" s="874"/>
      <c r="AD424" s="874"/>
      <c r="AE424" s="874"/>
      <c r="AF424" s="874"/>
      <c r="AG424" s="874"/>
      <c r="AH424" s="874"/>
      <c r="AI424" s="874"/>
      <c r="AJ424" s="874"/>
      <c r="AK424" s="874"/>
      <c r="AL424" s="874"/>
      <c r="AM424" s="874"/>
      <c r="AN424" s="874"/>
      <c r="AO424" s="874"/>
      <c r="AP424" s="874"/>
      <c r="AQ424" s="874"/>
      <c r="AR424" s="874"/>
      <c r="AS424" s="874"/>
      <c r="AT424" s="874"/>
      <c r="AU424" s="874"/>
      <c r="AV424" s="874"/>
      <c r="AW424" s="874"/>
      <c r="AX424" s="874"/>
      <c r="AY424" s="874"/>
      <c r="AZ424" s="874"/>
      <c r="BA424" s="874"/>
      <c r="BB424" s="874"/>
      <c r="BC424" s="874"/>
      <c r="BD424" s="874"/>
      <c r="BE424" s="874"/>
      <c r="BF424" s="874"/>
      <c r="BG424" s="874"/>
      <c r="BH424" s="874"/>
      <c r="BI424" s="874"/>
      <c r="BJ424" s="874"/>
      <c r="BK424" s="874"/>
      <c r="BL424" s="874"/>
      <c r="BM424" s="874"/>
      <c r="BN424" s="874"/>
      <c r="BO424" s="874"/>
      <c r="BP424" s="874"/>
      <c r="BQ424" s="874"/>
      <c r="BR424" s="874"/>
      <c r="BS424" s="874"/>
    </row>
    <row r="425" spans="12:71">
      <c r="L425" s="874"/>
      <c r="M425" s="874"/>
      <c r="N425" s="874"/>
      <c r="O425" s="874"/>
      <c r="P425" s="874"/>
      <c r="Q425" s="874"/>
      <c r="R425" s="874"/>
      <c r="S425" s="874"/>
      <c r="T425" s="874"/>
      <c r="U425" s="874"/>
      <c r="V425" s="874"/>
      <c r="W425" s="874"/>
      <c r="X425" s="874"/>
      <c r="Y425" s="874"/>
      <c r="Z425" s="874"/>
      <c r="AA425" s="874"/>
      <c r="AB425" s="874"/>
      <c r="AC425" s="874"/>
      <c r="AD425" s="874"/>
      <c r="AE425" s="874"/>
      <c r="AF425" s="874"/>
      <c r="AG425" s="874"/>
      <c r="AH425" s="874"/>
      <c r="AI425" s="874"/>
      <c r="AJ425" s="874"/>
      <c r="AK425" s="874"/>
      <c r="AL425" s="874"/>
      <c r="AM425" s="874"/>
      <c r="AN425" s="874"/>
      <c r="AO425" s="874"/>
      <c r="AP425" s="874"/>
      <c r="AQ425" s="874"/>
      <c r="AR425" s="874"/>
      <c r="AS425" s="874"/>
      <c r="AT425" s="874"/>
      <c r="AU425" s="874"/>
      <c r="AV425" s="874"/>
      <c r="AW425" s="874"/>
      <c r="AX425" s="874"/>
      <c r="AY425" s="874"/>
      <c r="AZ425" s="874"/>
      <c r="BA425" s="874"/>
      <c r="BB425" s="874"/>
      <c r="BC425" s="874"/>
      <c r="BD425" s="874"/>
      <c r="BE425" s="874"/>
      <c r="BF425" s="874"/>
      <c r="BG425" s="874"/>
      <c r="BH425" s="874"/>
      <c r="BI425" s="874"/>
      <c r="BJ425" s="874"/>
      <c r="BK425" s="874"/>
      <c r="BL425" s="874"/>
      <c r="BM425" s="874"/>
      <c r="BN425" s="874"/>
      <c r="BO425" s="874"/>
      <c r="BP425" s="874"/>
      <c r="BQ425" s="874"/>
      <c r="BR425" s="874"/>
      <c r="BS425" s="874"/>
    </row>
    <row r="426" spans="12:71">
      <c r="L426" s="874"/>
      <c r="M426" s="874"/>
      <c r="N426" s="874"/>
      <c r="O426" s="874"/>
      <c r="P426" s="874"/>
      <c r="Q426" s="874"/>
      <c r="R426" s="874"/>
      <c r="S426" s="874"/>
      <c r="T426" s="874"/>
      <c r="U426" s="874"/>
      <c r="V426" s="874"/>
      <c r="W426" s="874"/>
      <c r="X426" s="874"/>
      <c r="Y426" s="874"/>
      <c r="Z426" s="874"/>
      <c r="AA426" s="874"/>
      <c r="AB426" s="874"/>
      <c r="AC426" s="874"/>
      <c r="AD426" s="874"/>
      <c r="AE426" s="874"/>
      <c r="AF426" s="874"/>
      <c r="AG426" s="874"/>
      <c r="AH426" s="874"/>
      <c r="AI426" s="874"/>
      <c r="AJ426" s="874"/>
      <c r="AK426" s="874"/>
      <c r="AL426" s="874"/>
      <c r="AM426" s="874"/>
      <c r="AN426" s="874"/>
      <c r="AO426" s="874"/>
      <c r="AP426" s="874"/>
      <c r="AQ426" s="874"/>
      <c r="AR426" s="874"/>
      <c r="AS426" s="874"/>
      <c r="AT426" s="874"/>
      <c r="AU426" s="874"/>
      <c r="AV426" s="874"/>
      <c r="AW426" s="874"/>
      <c r="AX426" s="874"/>
      <c r="AY426" s="874"/>
      <c r="AZ426" s="874"/>
      <c r="BA426" s="874"/>
      <c r="BB426" s="874"/>
      <c r="BC426" s="874"/>
      <c r="BD426" s="874"/>
      <c r="BE426" s="874"/>
      <c r="BF426" s="874"/>
      <c r="BG426" s="874"/>
      <c r="BH426" s="874"/>
      <c r="BI426" s="874"/>
      <c r="BJ426" s="874"/>
      <c r="BK426" s="874"/>
      <c r="BL426" s="874"/>
      <c r="BM426" s="874"/>
      <c r="BN426" s="874"/>
      <c r="BO426" s="874"/>
      <c r="BP426" s="874"/>
      <c r="BQ426" s="874"/>
      <c r="BR426" s="874"/>
      <c r="BS426" s="874"/>
    </row>
    <row r="427" spans="12:71">
      <c r="L427" s="874"/>
      <c r="M427" s="874"/>
      <c r="N427" s="874"/>
      <c r="O427" s="874"/>
      <c r="P427" s="874"/>
      <c r="Q427" s="874"/>
      <c r="R427" s="874"/>
      <c r="S427" s="874"/>
      <c r="T427" s="874"/>
      <c r="U427" s="874"/>
      <c r="V427" s="874"/>
      <c r="W427" s="874"/>
      <c r="X427" s="874"/>
      <c r="Y427" s="874"/>
      <c r="Z427" s="874"/>
      <c r="AA427" s="874"/>
      <c r="AB427" s="874"/>
      <c r="AC427" s="874"/>
      <c r="AD427" s="874"/>
      <c r="AE427" s="874"/>
      <c r="AF427" s="874"/>
      <c r="AG427" s="874"/>
      <c r="AH427" s="874"/>
      <c r="AI427" s="874"/>
      <c r="AJ427" s="874"/>
      <c r="AK427" s="874"/>
      <c r="AL427" s="874"/>
      <c r="AM427" s="874"/>
      <c r="AN427" s="874"/>
      <c r="AO427" s="874"/>
      <c r="AP427" s="874"/>
      <c r="AQ427" s="874"/>
      <c r="AR427" s="874"/>
      <c r="AS427" s="874"/>
      <c r="AT427" s="874"/>
      <c r="AU427" s="874"/>
      <c r="AV427" s="874"/>
      <c r="AW427" s="874"/>
      <c r="AX427" s="874"/>
      <c r="AY427" s="874"/>
      <c r="AZ427" s="874"/>
      <c r="BA427" s="874"/>
      <c r="BB427" s="874"/>
      <c r="BC427" s="874"/>
      <c r="BD427" s="874"/>
      <c r="BE427" s="874"/>
      <c r="BF427" s="874"/>
      <c r="BG427" s="874"/>
      <c r="BH427" s="874"/>
      <c r="BI427" s="874"/>
      <c r="BJ427" s="874"/>
      <c r="BK427" s="874"/>
      <c r="BL427" s="874"/>
      <c r="BM427" s="874"/>
      <c r="BN427" s="874"/>
      <c r="BO427" s="874"/>
      <c r="BP427" s="874"/>
      <c r="BQ427" s="874"/>
      <c r="BR427" s="874"/>
      <c r="BS427" s="874"/>
    </row>
    <row r="428" spans="12:71">
      <c r="L428" s="874"/>
      <c r="M428" s="874"/>
      <c r="N428" s="874"/>
      <c r="O428" s="874"/>
      <c r="P428" s="874"/>
      <c r="Q428" s="874"/>
      <c r="R428" s="874"/>
      <c r="S428" s="874"/>
      <c r="T428" s="874"/>
      <c r="U428" s="874"/>
      <c r="V428" s="874"/>
      <c r="W428" s="874"/>
      <c r="X428" s="874"/>
      <c r="Y428" s="874"/>
      <c r="Z428" s="874"/>
      <c r="AA428" s="874"/>
      <c r="AB428" s="874"/>
      <c r="AC428" s="874"/>
      <c r="AD428" s="874"/>
      <c r="AE428" s="874"/>
      <c r="AF428" s="874"/>
      <c r="AG428" s="874"/>
      <c r="AH428" s="874"/>
      <c r="AI428" s="874"/>
      <c r="AJ428" s="874"/>
      <c r="AK428" s="874"/>
      <c r="AL428" s="874"/>
      <c r="AM428" s="874"/>
      <c r="AN428" s="874"/>
      <c r="AO428" s="874"/>
      <c r="AP428" s="874"/>
      <c r="AQ428" s="874"/>
      <c r="AR428" s="874"/>
      <c r="AS428" s="874"/>
      <c r="AT428" s="874"/>
      <c r="AU428" s="874"/>
      <c r="AV428" s="874"/>
      <c r="AW428" s="874"/>
      <c r="AX428" s="874"/>
      <c r="AY428" s="874"/>
      <c r="AZ428" s="874"/>
      <c r="BA428" s="874"/>
      <c r="BB428" s="874"/>
      <c r="BC428" s="874"/>
      <c r="BD428" s="874"/>
      <c r="BE428" s="874"/>
      <c r="BF428" s="874"/>
      <c r="BG428" s="874"/>
      <c r="BH428" s="874"/>
      <c r="BI428" s="874"/>
      <c r="BJ428" s="874"/>
      <c r="BK428" s="874"/>
      <c r="BL428" s="874"/>
      <c r="BM428" s="874"/>
      <c r="BN428" s="874"/>
      <c r="BO428" s="874"/>
      <c r="BP428" s="874"/>
      <c r="BQ428" s="874"/>
      <c r="BR428" s="874"/>
      <c r="BS428" s="874"/>
    </row>
    <row r="429" spans="12:71">
      <c r="L429" s="874"/>
      <c r="M429" s="874"/>
      <c r="N429" s="874"/>
      <c r="O429" s="874"/>
      <c r="P429" s="874"/>
      <c r="Q429" s="874"/>
      <c r="R429" s="874"/>
      <c r="S429" s="874"/>
      <c r="T429" s="874"/>
      <c r="U429" s="874"/>
      <c r="V429" s="874"/>
      <c r="W429" s="874"/>
      <c r="X429" s="874"/>
      <c r="Y429" s="874"/>
      <c r="Z429" s="874"/>
      <c r="AA429" s="874"/>
      <c r="AB429" s="874"/>
      <c r="AC429" s="874"/>
      <c r="AD429" s="874"/>
      <c r="AE429" s="874"/>
      <c r="AF429" s="874"/>
      <c r="AG429" s="874"/>
      <c r="AH429" s="874"/>
      <c r="AI429" s="874"/>
      <c r="AJ429" s="874"/>
      <c r="AK429" s="874"/>
      <c r="AL429" s="874"/>
      <c r="AM429" s="874"/>
      <c r="AN429" s="874"/>
      <c r="AO429" s="874"/>
      <c r="AP429" s="874"/>
      <c r="AQ429" s="874"/>
      <c r="AR429" s="874"/>
      <c r="AS429" s="874"/>
      <c r="AT429" s="874"/>
      <c r="AU429" s="874"/>
      <c r="AV429" s="874"/>
      <c r="AW429" s="874"/>
      <c r="AX429" s="874"/>
      <c r="AY429" s="874"/>
      <c r="AZ429" s="874"/>
      <c r="BA429" s="874"/>
      <c r="BB429" s="874"/>
      <c r="BC429" s="874"/>
      <c r="BD429" s="874"/>
      <c r="BE429" s="874"/>
      <c r="BF429" s="874"/>
      <c r="BG429" s="874"/>
      <c r="BH429" s="874"/>
      <c r="BI429" s="874"/>
      <c r="BJ429" s="874"/>
      <c r="BK429" s="874"/>
      <c r="BL429" s="874"/>
      <c r="BM429" s="874"/>
      <c r="BN429" s="874"/>
      <c r="BO429" s="874"/>
      <c r="BP429" s="874"/>
      <c r="BQ429" s="874"/>
      <c r="BR429" s="874"/>
      <c r="BS429" s="874"/>
    </row>
    <row r="430" spans="12:71">
      <c r="L430" s="874"/>
      <c r="M430" s="874"/>
      <c r="N430" s="874"/>
      <c r="O430" s="874"/>
      <c r="P430" s="874"/>
      <c r="Q430" s="874"/>
      <c r="R430" s="874"/>
      <c r="S430" s="874"/>
      <c r="T430" s="874"/>
      <c r="U430" s="874"/>
      <c r="V430" s="874"/>
      <c r="W430" s="874"/>
      <c r="X430" s="874"/>
      <c r="Y430" s="874"/>
      <c r="Z430" s="874"/>
      <c r="AA430" s="874"/>
      <c r="AB430" s="874"/>
      <c r="AC430" s="874"/>
      <c r="AD430" s="874"/>
      <c r="AE430" s="874"/>
      <c r="AF430" s="874"/>
      <c r="AG430" s="874"/>
      <c r="AH430" s="874"/>
      <c r="AI430" s="874"/>
      <c r="AJ430" s="874"/>
      <c r="AK430" s="874"/>
      <c r="AL430" s="874"/>
      <c r="AM430" s="874"/>
      <c r="AN430" s="874"/>
      <c r="AO430" s="874"/>
      <c r="AP430" s="874"/>
      <c r="AQ430" s="874"/>
      <c r="AR430" s="874"/>
      <c r="AS430" s="874"/>
      <c r="AT430" s="874"/>
      <c r="AU430" s="874"/>
      <c r="AV430" s="874"/>
      <c r="AW430" s="874"/>
      <c r="AX430" s="874"/>
      <c r="AY430" s="874"/>
      <c r="AZ430" s="874"/>
      <c r="BA430" s="874"/>
      <c r="BB430" s="874"/>
      <c r="BC430" s="874"/>
      <c r="BD430" s="874"/>
      <c r="BE430" s="874"/>
      <c r="BF430" s="874"/>
      <c r="BG430" s="874"/>
      <c r="BH430" s="874"/>
      <c r="BI430" s="874"/>
      <c r="BJ430" s="874"/>
      <c r="BK430" s="874"/>
      <c r="BL430" s="874"/>
      <c r="BM430" s="874"/>
      <c r="BN430" s="874"/>
      <c r="BO430" s="874"/>
      <c r="BP430" s="874"/>
      <c r="BQ430" s="874"/>
      <c r="BR430" s="874"/>
      <c r="BS430" s="874"/>
    </row>
    <row r="431" spans="12:71">
      <c r="L431" s="874"/>
      <c r="M431" s="874"/>
      <c r="N431" s="874"/>
      <c r="O431" s="874"/>
      <c r="P431" s="874"/>
      <c r="Q431" s="874"/>
      <c r="R431" s="874"/>
      <c r="S431" s="874"/>
      <c r="T431" s="874"/>
      <c r="U431" s="874"/>
      <c r="V431" s="874"/>
      <c r="W431" s="874"/>
      <c r="X431" s="874"/>
      <c r="Y431" s="874"/>
      <c r="Z431" s="874"/>
      <c r="AA431" s="874"/>
      <c r="AB431" s="874"/>
      <c r="AC431" s="874"/>
      <c r="AD431" s="874"/>
      <c r="AE431" s="874"/>
      <c r="AF431" s="874"/>
      <c r="AG431" s="874"/>
      <c r="AH431" s="874"/>
      <c r="AI431" s="874"/>
      <c r="AJ431" s="874"/>
      <c r="AK431" s="874"/>
      <c r="AL431" s="874"/>
      <c r="AM431" s="874"/>
      <c r="AN431" s="874"/>
      <c r="AO431" s="874"/>
      <c r="AP431" s="874"/>
      <c r="AQ431" s="874"/>
      <c r="AR431" s="874"/>
      <c r="AS431" s="874"/>
      <c r="AT431" s="874"/>
      <c r="AU431" s="874"/>
      <c r="AV431" s="874"/>
      <c r="AW431" s="874"/>
      <c r="AX431" s="874"/>
      <c r="AY431" s="874"/>
      <c r="AZ431" s="874"/>
      <c r="BA431" s="874"/>
      <c r="BB431" s="874"/>
      <c r="BC431" s="874"/>
      <c r="BD431" s="874"/>
      <c r="BE431" s="874"/>
      <c r="BF431" s="874"/>
      <c r="BG431" s="874"/>
      <c r="BH431" s="874"/>
      <c r="BI431" s="874"/>
      <c r="BJ431" s="874"/>
      <c r="BK431" s="874"/>
      <c r="BL431" s="874"/>
      <c r="BM431" s="874"/>
      <c r="BN431" s="874"/>
      <c r="BO431" s="874"/>
      <c r="BP431" s="874"/>
      <c r="BQ431" s="874"/>
      <c r="BR431" s="874"/>
      <c r="BS431" s="874"/>
    </row>
    <row r="432" spans="12:71">
      <c r="L432" s="874"/>
      <c r="M432" s="874"/>
      <c r="N432" s="874"/>
      <c r="O432" s="874"/>
      <c r="P432" s="874"/>
      <c r="Q432" s="874"/>
      <c r="R432" s="874"/>
      <c r="S432" s="874"/>
      <c r="T432" s="874"/>
      <c r="U432" s="874"/>
      <c r="V432" s="874"/>
      <c r="W432" s="874"/>
      <c r="X432" s="874"/>
      <c r="Y432" s="874"/>
      <c r="Z432" s="874"/>
      <c r="AA432" s="874"/>
      <c r="AB432" s="874"/>
      <c r="AC432" s="874"/>
      <c r="AD432" s="874"/>
      <c r="AE432" s="874"/>
      <c r="AF432" s="874"/>
      <c r="AG432" s="874"/>
      <c r="AH432" s="874"/>
      <c r="AI432" s="874"/>
      <c r="AJ432" s="874"/>
      <c r="AK432" s="874"/>
      <c r="AL432" s="874"/>
      <c r="AM432" s="874"/>
      <c r="AN432" s="874"/>
      <c r="AO432" s="874"/>
      <c r="AP432" s="874"/>
      <c r="AQ432" s="874"/>
      <c r="AR432" s="874"/>
      <c r="AS432" s="874"/>
      <c r="AT432" s="874"/>
      <c r="AU432" s="874"/>
      <c r="AV432" s="874"/>
      <c r="AW432" s="874"/>
      <c r="AX432" s="874"/>
      <c r="AY432" s="874"/>
      <c r="AZ432" s="874"/>
      <c r="BA432" s="874"/>
      <c r="BB432" s="874"/>
      <c r="BC432" s="874"/>
      <c r="BD432" s="874"/>
      <c r="BE432" s="874"/>
      <c r="BF432" s="874"/>
      <c r="BG432" s="874"/>
      <c r="BH432" s="874"/>
      <c r="BI432" s="874"/>
      <c r="BJ432" s="874"/>
      <c r="BK432" s="874"/>
      <c r="BL432" s="874"/>
      <c r="BM432" s="874"/>
      <c r="BN432" s="874"/>
      <c r="BO432" s="874"/>
      <c r="BP432" s="874"/>
      <c r="BQ432" s="874"/>
      <c r="BR432" s="874"/>
      <c r="BS432" s="874"/>
    </row>
    <row r="433" spans="12:71">
      <c r="L433" s="874"/>
      <c r="M433" s="874"/>
      <c r="N433" s="874"/>
      <c r="O433" s="874"/>
      <c r="P433" s="874"/>
      <c r="Q433" s="874"/>
      <c r="R433" s="874"/>
      <c r="S433" s="874"/>
      <c r="T433" s="874"/>
      <c r="U433" s="874"/>
      <c r="V433" s="874"/>
      <c r="W433" s="874"/>
      <c r="X433" s="874"/>
      <c r="Y433" s="874"/>
      <c r="Z433" s="874"/>
      <c r="AA433" s="874"/>
      <c r="AB433" s="874"/>
      <c r="AC433" s="874"/>
      <c r="AD433" s="874"/>
      <c r="AE433" s="874"/>
      <c r="AF433" s="874"/>
      <c r="AG433" s="874"/>
      <c r="AH433" s="874"/>
      <c r="AI433" s="874"/>
      <c r="AJ433" s="874"/>
      <c r="AK433" s="874"/>
      <c r="AL433" s="874"/>
      <c r="AM433" s="874"/>
      <c r="AN433" s="874"/>
      <c r="AO433" s="874"/>
      <c r="AP433" s="874"/>
      <c r="AQ433" s="874"/>
      <c r="AR433" s="874"/>
      <c r="AS433" s="874"/>
      <c r="AT433" s="874"/>
      <c r="AU433" s="874"/>
      <c r="AV433" s="874"/>
      <c r="AW433" s="874"/>
      <c r="AX433" s="874"/>
      <c r="AY433" s="874"/>
      <c r="AZ433" s="874"/>
      <c r="BA433" s="874"/>
      <c r="BB433" s="874"/>
      <c r="BC433" s="874"/>
      <c r="BD433" s="874"/>
      <c r="BE433" s="874"/>
      <c r="BF433" s="874"/>
      <c r="BG433" s="874"/>
      <c r="BH433" s="874"/>
      <c r="BI433" s="874"/>
      <c r="BJ433" s="874"/>
      <c r="BK433" s="874"/>
      <c r="BL433" s="874"/>
      <c r="BM433" s="874"/>
      <c r="BN433" s="874"/>
      <c r="BO433" s="874"/>
      <c r="BP433" s="874"/>
      <c r="BQ433" s="874"/>
      <c r="BR433" s="874"/>
      <c r="BS433" s="874"/>
    </row>
    <row r="434" spans="12:71">
      <c r="L434" s="874"/>
      <c r="M434" s="874"/>
      <c r="N434" s="874"/>
      <c r="O434" s="874"/>
      <c r="P434" s="874"/>
      <c r="Q434" s="874"/>
      <c r="R434" s="874"/>
      <c r="S434" s="874"/>
      <c r="T434" s="874"/>
      <c r="U434" s="874"/>
      <c r="V434" s="874"/>
      <c r="W434" s="874"/>
      <c r="X434" s="874"/>
      <c r="Y434" s="874"/>
      <c r="Z434" s="874"/>
      <c r="AA434" s="874"/>
      <c r="AB434" s="874"/>
      <c r="AC434" s="874"/>
      <c r="AD434" s="874"/>
      <c r="AE434" s="874"/>
      <c r="AF434" s="874"/>
      <c r="AG434" s="874"/>
      <c r="AH434" s="874"/>
      <c r="AI434" s="874"/>
      <c r="AJ434" s="874"/>
      <c r="AK434" s="874"/>
      <c r="AL434" s="874"/>
      <c r="AM434" s="874"/>
      <c r="AN434" s="874"/>
      <c r="AO434" s="874"/>
      <c r="AP434" s="874"/>
      <c r="AQ434" s="874"/>
      <c r="AR434" s="874"/>
      <c r="AS434" s="874"/>
      <c r="AT434" s="874"/>
      <c r="AU434" s="874"/>
      <c r="AV434" s="874"/>
      <c r="AW434" s="874"/>
      <c r="AX434" s="874"/>
      <c r="AY434" s="874"/>
      <c r="AZ434" s="874"/>
      <c r="BA434" s="874"/>
      <c r="BB434" s="874"/>
      <c r="BC434" s="874"/>
      <c r="BD434" s="874"/>
      <c r="BE434" s="874"/>
      <c r="BF434" s="874"/>
      <c r="BG434" s="874"/>
      <c r="BH434" s="874"/>
      <c r="BI434" s="874"/>
      <c r="BJ434" s="874"/>
      <c r="BK434" s="874"/>
      <c r="BL434" s="874"/>
      <c r="BM434" s="874"/>
      <c r="BN434" s="874"/>
      <c r="BO434" s="874"/>
      <c r="BP434" s="874"/>
      <c r="BQ434" s="874"/>
      <c r="BR434" s="874"/>
      <c r="BS434" s="874"/>
    </row>
    <row r="435" spans="12:71">
      <c r="L435" s="874"/>
      <c r="M435" s="874"/>
      <c r="N435" s="874"/>
      <c r="O435" s="874"/>
      <c r="P435" s="874"/>
      <c r="Q435" s="874"/>
      <c r="R435" s="874"/>
      <c r="S435" s="874"/>
      <c r="T435" s="874"/>
      <c r="U435" s="874"/>
      <c r="V435" s="874"/>
      <c r="W435" s="874"/>
      <c r="X435" s="874"/>
      <c r="Y435" s="874"/>
      <c r="Z435" s="874"/>
      <c r="AA435" s="874"/>
      <c r="AB435" s="874"/>
      <c r="AC435" s="874"/>
      <c r="AD435" s="874"/>
      <c r="AE435" s="874"/>
      <c r="AF435" s="874"/>
      <c r="AG435" s="874"/>
      <c r="AH435" s="874"/>
      <c r="AI435" s="874"/>
      <c r="AJ435" s="874"/>
      <c r="AK435" s="874"/>
      <c r="AL435" s="874"/>
      <c r="AM435" s="874"/>
      <c r="AN435" s="874"/>
      <c r="AO435" s="874"/>
      <c r="AP435" s="874"/>
      <c r="AQ435" s="874"/>
      <c r="AR435" s="874"/>
      <c r="AS435" s="874"/>
      <c r="AT435" s="874"/>
      <c r="AU435" s="874"/>
      <c r="AV435" s="874"/>
      <c r="AW435" s="874"/>
      <c r="AX435" s="874"/>
      <c r="AY435" s="874"/>
      <c r="AZ435" s="874"/>
      <c r="BA435" s="874"/>
      <c r="BB435" s="874"/>
      <c r="BC435" s="874"/>
      <c r="BD435" s="874"/>
      <c r="BE435" s="874"/>
      <c r="BF435" s="874"/>
      <c r="BG435" s="874"/>
      <c r="BH435" s="874"/>
      <c r="BI435" s="874"/>
      <c r="BJ435" s="874"/>
      <c r="BK435" s="874"/>
      <c r="BL435" s="874"/>
      <c r="BM435" s="874"/>
      <c r="BN435" s="874"/>
      <c r="BO435" s="874"/>
      <c r="BP435" s="874"/>
      <c r="BQ435" s="874"/>
      <c r="BR435" s="874"/>
      <c r="BS435" s="874"/>
    </row>
    <row r="436" spans="12:71">
      <c r="L436" s="874"/>
      <c r="M436" s="874"/>
      <c r="N436" s="874"/>
      <c r="O436" s="874"/>
      <c r="P436" s="874"/>
      <c r="Q436" s="874"/>
      <c r="R436" s="874"/>
      <c r="S436" s="874"/>
      <c r="T436" s="874"/>
      <c r="U436" s="874"/>
      <c r="V436" s="874"/>
      <c r="W436" s="874"/>
      <c r="X436" s="874"/>
      <c r="Y436" s="874"/>
      <c r="Z436" s="874"/>
      <c r="AA436" s="874"/>
      <c r="AB436" s="874"/>
      <c r="AC436" s="874"/>
      <c r="AD436" s="874"/>
      <c r="AE436" s="874"/>
      <c r="AF436" s="874"/>
      <c r="AG436" s="874"/>
      <c r="AH436" s="874"/>
      <c r="AI436" s="874"/>
      <c r="AJ436" s="874"/>
      <c r="AK436" s="874"/>
      <c r="AL436" s="874"/>
      <c r="AM436" s="874"/>
      <c r="AN436" s="874"/>
      <c r="AO436" s="874"/>
      <c r="AP436" s="874"/>
      <c r="AQ436" s="874"/>
      <c r="AR436" s="874"/>
      <c r="AS436" s="874"/>
      <c r="AT436" s="874"/>
      <c r="AU436" s="874"/>
      <c r="AV436" s="874"/>
      <c r="AW436" s="874"/>
      <c r="AX436" s="874"/>
      <c r="AY436" s="874"/>
      <c r="AZ436" s="874"/>
      <c r="BA436" s="874"/>
      <c r="BB436" s="874"/>
      <c r="BC436" s="874"/>
      <c r="BD436" s="874"/>
      <c r="BE436" s="874"/>
      <c r="BF436" s="874"/>
      <c r="BG436" s="874"/>
      <c r="BH436" s="874"/>
      <c r="BI436" s="874"/>
      <c r="BJ436" s="874"/>
      <c r="BK436" s="874"/>
      <c r="BL436" s="874"/>
      <c r="BM436" s="874"/>
      <c r="BN436" s="874"/>
      <c r="BO436" s="874"/>
      <c r="BP436" s="874"/>
      <c r="BQ436" s="874"/>
      <c r="BR436" s="874"/>
      <c r="BS436" s="874"/>
    </row>
    <row r="437" spans="12:71">
      <c r="L437" s="874"/>
      <c r="M437" s="874"/>
      <c r="N437" s="874"/>
      <c r="O437" s="874"/>
      <c r="P437" s="874"/>
      <c r="Q437" s="874"/>
      <c r="R437" s="874"/>
      <c r="S437" s="874"/>
      <c r="T437" s="874"/>
      <c r="U437" s="874"/>
      <c r="V437" s="874"/>
      <c r="W437" s="874"/>
      <c r="X437" s="874"/>
      <c r="Y437" s="874"/>
      <c r="Z437" s="874"/>
      <c r="AA437" s="874"/>
      <c r="AB437" s="874"/>
      <c r="AC437" s="874"/>
      <c r="AD437" s="874"/>
      <c r="AE437" s="874"/>
      <c r="AF437" s="874"/>
      <c r="AG437" s="874"/>
      <c r="AH437" s="874"/>
      <c r="AI437" s="874"/>
      <c r="AJ437" s="874"/>
      <c r="AK437" s="874"/>
      <c r="AL437" s="874"/>
      <c r="AM437" s="874"/>
      <c r="AN437" s="874"/>
      <c r="AO437" s="874"/>
      <c r="AP437" s="874"/>
      <c r="AQ437" s="874"/>
      <c r="AR437" s="874"/>
      <c r="AS437" s="874"/>
      <c r="AT437" s="874"/>
      <c r="AU437" s="874"/>
      <c r="AV437" s="874"/>
      <c r="AW437" s="874"/>
      <c r="AX437" s="874"/>
      <c r="AY437" s="874"/>
      <c r="AZ437" s="874"/>
      <c r="BA437" s="874"/>
      <c r="BB437" s="874"/>
      <c r="BC437" s="874"/>
      <c r="BD437" s="874"/>
      <c r="BE437" s="874"/>
      <c r="BF437" s="874"/>
      <c r="BG437" s="874"/>
      <c r="BH437" s="874"/>
      <c r="BI437" s="874"/>
      <c r="BJ437" s="874"/>
      <c r="BK437" s="874"/>
      <c r="BL437" s="874"/>
      <c r="BM437" s="874"/>
      <c r="BN437" s="874"/>
      <c r="BO437" s="874"/>
      <c r="BP437" s="874"/>
      <c r="BQ437" s="874"/>
      <c r="BR437" s="874"/>
      <c r="BS437" s="874"/>
    </row>
    <row r="438" spans="12:71">
      <c r="L438" s="874"/>
      <c r="M438" s="874"/>
      <c r="N438" s="874"/>
      <c r="O438" s="874"/>
      <c r="P438" s="874"/>
      <c r="Q438" s="874"/>
      <c r="R438" s="874"/>
      <c r="S438" s="874"/>
      <c r="T438" s="874"/>
      <c r="U438" s="874"/>
      <c r="V438" s="874"/>
      <c r="W438" s="874"/>
      <c r="X438" s="874"/>
      <c r="Y438" s="874"/>
      <c r="Z438" s="874"/>
      <c r="AA438" s="874"/>
      <c r="AB438" s="874"/>
      <c r="AC438" s="874"/>
      <c r="AD438" s="874"/>
      <c r="AE438" s="874"/>
      <c r="AF438" s="874"/>
      <c r="AG438" s="874"/>
      <c r="AH438" s="874"/>
      <c r="AI438" s="874"/>
      <c r="AJ438" s="874"/>
      <c r="AK438" s="874"/>
      <c r="AL438" s="874"/>
      <c r="AM438" s="874"/>
      <c r="AN438" s="874"/>
      <c r="AO438" s="874"/>
      <c r="AP438" s="874"/>
      <c r="AQ438" s="874"/>
      <c r="AR438" s="874"/>
      <c r="AS438" s="874"/>
      <c r="AT438" s="874"/>
      <c r="AU438" s="874"/>
      <c r="AV438" s="874"/>
      <c r="AW438" s="874"/>
      <c r="AX438" s="874"/>
      <c r="AY438" s="874"/>
      <c r="AZ438" s="874"/>
      <c r="BA438" s="874"/>
      <c r="BB438" s="874"/>
      <c r="BC438" s="874"/>
      <c r="BD438" s="874"/>
      <c r="BE438" s="874"/>
      <c r="BF438" s="874"/>
      <c r="BG438" s="874"/>
      <c r="BH438" s="874"/>
      <c r="BI438" s="874"/>
      <c r="BJ438" s="874"/>
      <c r="BK438" s="874"/>
      <c r="BL438" s="874"/>
      <c r="BM438" s="874"/>
      <c r="BN438" s="874"/>
      <c r="BO438" s="874"/>
      <c r="BP438" s="874"/>
      <c r="BQ438" s="874"/>
      <c r="BR438" s="874"/>
      <c r="BS438" s="874"/>
    </row>
    <row r="439" spans="12:71">
      <c r="L439" s="874"/>
      <c r="M439" s="874"/>
      <c r="N439" s="874"/>
      <c r="O439" s="874"/>
      <c r="P439" s="874"/>
      <c r="Q439" s="874"/>
      <c r="R439" s="874"/>
      <c r="S439" s="874"/>
      <c r="T439" s="874"/>
      <c r="U439" s="874"/>
      <c r="V439" s="874"/>
      <c r="W439" s="874"/>
      <c r="X439" s="874"/>
      <c r="Y439" s="874"/>
      <c r="Z439" s="874"/>
      <c r="AA439" s="874"/>
      <c r="AB439" s="874"/>
      <c r="AC439" s="874"/>
      <c r="AD439" s="874"/>
      <c r="AE439" s="874"/>
      <c r="AF439" s="874"/>
      <c r="AG439" s="874"/>
      <c r="AH439" s="874"/>
      <c r="AI439" s="874"/>
      <c r="AJ439" s="874"/>
      <c r="AK439" s="874"/>
      <c r="AL439" s="874"/>
      <c r="AM439" s="874"/>
      <c r="AN439" s="874"/>
      <c r="AO439" s="874"/>
      <c r="AP439" s="874"/>
      <c r="AQ439" s="874"/>
      <c r="AR439" s="874"/>
      <c r="AS439" s="874"/>
      <c r="AT439" s="874"/>
      <c r="AU439" s="874"/>
      <c r="AV439" s="874"/>
      <c r="AW439" s="874"/>
      <c r="AX439" s="874"/>
      <c r="AY439" s="874"/>
      <c r="AZ439" s="874"/>
      <c r="BA439" s="874"/>
      <c r="BB439" s="874"/>
      <c r="BC439" s="874"/>
      <c r="BD439" s="874"/>
      <c r="BE439" s="874"/>
      <c r="BF439" s="874"/>
      <c r="BG439" s="874"/>
      <c r="BH439" s="874"/>
      <c r="BI439" s="874"/>
      <c r="BJ439" s="874"/>
      <c r="BK439" s="874"/>
      <c r="BL439" s="874"/>
      <c r="BM439" s="874"/>
      <c r="BN439" s="874"/>
      <c r="BO439" s="874"/>
      <c r="BP439" s="874"/>
      <c r="BQ439" s="874"/>
      <c r="BR439" s="874"/>
      <c r="BS439" s="874"/>
    </row>
    <row r="440" spans="12:71">
      <c r="L440" s="874"/>
      <c r="M440" s="874"/>
      <c r="N440" s="874"/>
      <c r="O440" s="874"/>
      <c r="P440" s="874"/>
      <c r="Q440" s="874"/>
      <c r="R440" s="874"/>
      <c r="S440" s="874"/>
      <c r="T440" s="874"/>
      <c r="U440" s="874"/>
      <c r="V440" s="874"/>
      <c r="W440" s="874"/>
      <c r="X440" s="874"/>
      <c r="Y440" s="874"/>
      <c r="Z440" s="874"/>
      <c r="AA440" s="874"/>
      <c r="AB440" s="874"/>
      <c r="AC440" s="874"/>
      <c r="AD440" s="874"/>
      <c r="AE440" s="874"/>
      <c r="AF440" s="874"/>
      <c r="AG440" s="874"/>
      <c r="AH440" s="874"/>
      <c r="AI440" s="874"/>
      <c r="AJ440" s="874"/>
      <c r="AK440" s="874"/>
      <c r="AL440" s="874"/>
      <c r="AM440" s="874"/>
      <c r="AN440" s="874"/>
      <c r="AO440" s="874"/>
      <c r="AP440" s="874"/>
      <c r="AQ440" s="874"/>
      <c r="AR440" s="874"/>
      <c r="AS440" s="874"/>
      <c r="AT440" s="874"/>
      <c r="AU440" s="874"/>
      <c r="AV440" s="874"/>
      <c r="AW440" s="874"/>
      <c r="AX440" s="874"/>
      <c r="AY440" s="874"/>
      <c r="AZ440" s="874"/>
      <c r="BA440" s="874"/>
      <c r="BB440" s="874"/>
      <c r="BC440" s="874"/>
      <c r="BD440" s="874"/>
      <c r="BE440" s="874"/>
      <c r="BF440" s="874"/>
      <c r="BG440" s="874"/>
      <c r="BH440" s="874"/>
      <c r="BI440" s="874"/>
      <c r="BJ440" s="874"/>
      <c r="BK440" s="874"/>
      <c r="BL440" s="874"/>
      <c r="BM440" s="874"/>
      <c r="BN440" s="874"/>
      <c r="BO440" s="874"/>
      <c r="BP440" s="874"/>
      <c r="BQ440" s="874"/>
      <c r="BR440" s="874"/>
      <c r="BS440" s="874"/>
    </row>
    <row r="441" spans="12:71">
      <c r="L441" s="874"/>
      <c r="M441" s="874"/>
      <c r="N441" s="874"/>
      <c r="O441" s="874"/>
      <c r="P441" s="874"/>
      <c r="Q441" s="874"/>
      <c r="R441" s="874"/>
      <c r="S441" s="874"/>
      <c r="T441" s="874"/>
      <c r="U441" s="874"/>
      <c r="V441" s="874"/>
      <c r="W441" s="874"/>
      <c r="X441" s="874"/>
      <c r="Y441" s="874"/>
      <c r="Z441" s="874"/>
      <c r="AA441" s="874"/>
      <c r="AB441" s="874"/>
      <c r="AC441" s="874"/>
      <c r="AD441" s="874"/>
      <c r="AE441" s="874"/>
      <c r="AF441" s="874"/>
      <c r="AG441" s="874"/>
      <c r="AH441" s="874"/>
      <c r="AI441" s="874"/>
      <c r="AJ441" s="874"/>
      <c r="AK441" s="874"/>
      <c r="AL441" s="874"/>
      <c r="AM441" s="874"/>
      <c r="AN441" s="874"/>
      <c r="AO441" s="874"/>
      <c r="AP441" s="874"/>
      <c r="AQ441" s="874"/>
      <c r="AR441" s="874"/>
      <c r="AS441" s="874"/>
      <c r="AT441" s="874"/>
      <c r="AU441" s="874"/>
      <c r="AV441" s="874"/>
      <c r="AW441" s="874"/>
      <c r="AX441" s="874"/>
      <c r="AY441" s="874"/>
      <c r="AZ441" s="874"/>
      <c r="BA441" s="874"/>
      <c r="BB441" s="874"/>
      <c r="BC441" s="874"/>
      <c r="BD441" s="874"/>
      <c r="BE441" s="874"/>
      <c r="BF441" s="874"/>
      <c r="BG441" s="874"/>
      <c r="BH441" s="874"/>
      <c r="BI441" s="874"/>
      <c r="BJ441" s="874"/>
      <c r="BK441" s="874"/>
      <c r="BL441" s="874"/>
      <c r="BM441" s="874"/>
      <c r="BN441" s="874"/>
      <c r="BO441" s="874"/>
      <c r="BP441" s="874"/>
      <c r="BQ441" s="874"/>
      <c r="BR441" s="874"/>
      <c r="BS441" s="874"/>
    </row>
    <row r="442" spans="12:71">
      <c r="L442" s="874"/>
      <c r="M442" s="874"/>
      <c r="N442" s="874"/>
      <c r="O442" s="874"/>
      <c r="P442" s="874"/>
      <c r="Q442" s="874"/>
      <c r="R442" s="874"/>
      <c r="S442" s="874"/>
      <c r="T442" s="874"/>
      <c r="U442" s="874"/>
      <c r="V442" s="874"/>
      <c r="W442" s="874"/>
      <c r="X442" s="874"/>
      <c r="Y442" s="874"/>
      <c r="Z442" s="874"/>
      <c r="AA442" s="874"/>
      <c r="AB442" s="874"/>
      <c r="AC442" s="874"/>
      <c r="AD442" s="874"/>
      <c r="AE442" s="874"/>
      <c r="AF442" s="874"/>
      <c r="AG442" s="874"/>
      <c r="AH442" s="874"/>
      <c r="AI442" s="874"/>
      <c r="AJ442" s="874"/>
      <c r="AK442" s="874"/>
      <c r="AL442" s="874"/>
      <c r="AM442" s="874"/>
      <c r="AN442" s="874"/>
      <c r="AO442" s="874"/>
      <c r="AP442" s="874"/>
      <c r="AQ442" s="874"/>
      <c r="AR442" s="874"/>
      <c r="AS442" s="874"/>
      <c r="AT442" s="874"/>
      <c r="AU442" s="874"/>
      <c r="AV442" s="874"/>
      <c r="AW442" s="874"/>
      <c r="AX442" s="874"/>
      <c r="AY442" s="874"/>
      <c r="AZ442" s="874"/>
      <c r="BA442" s="874"/>
      <c r="BB442" s="874"/>
      <c r="BC442" s="874"/>
      <c r="BD442" s="874"/>
      <c r="BE442" s="874"/>
      <c r="BF442" s="874"/>
      <c r="BG442" s="874"/>
      <c r="BH442" s="874"/>
      <c r="BI442" s="874"/>
      <c r="BJ442" s="874"/>
      <c r="BK442" s="874"/>
      <c r="BL442" s="874"/>
      <c r="BM442" s="874"/>
      <c r="BN442" s="874"/>
      <c r="BO442" s="874"/>
      <c r="BP442" s="874"/>
      <c r="BQ442" s="874"/>
      <c r="BR442" s="874"/>
      <c r="BS442" s="874"/>
    </row>
    <row r="443" spans="12:71">
      <c r="L443" s="874"/>
      <c r="M443" s="874"/>
      <c r="N443" s="874"/>
      <c r="O443" s="874"/>
      <c r="P443" s="874"/>
      <c r="Q443" s="874"/>
      <c r="R443" s="874"/>
      <c r="S443" s="874"/>
      <c r="T443" s="874"/>
      <c r="U443" s="874"/>
      <c r="V443" s="874"/>
      <c r="W443" s="874"/>
      <c r="X443" s="874"/>
      <c r="Y443" s="874"/>
      <c r="Z443" s="874"/>
      <c r="AA443" s="874"/>
      <c r="AB443" s="874"/>
      <c r="AC443" s="874"/>
      <c r="AD443" s="874"/>
      <c r="AE443" s="874"/>
      <c r="AF443" s="874"/>
      <c r="AG443" s="874"/>
      <c r="AH443" s="874"/>
      <c r="AI443" s="874"/>
      <c r="AJ443" s="874"/>
      <c r="AK443" s="874"/>
      <c r="AL443" s="874"/>
      <c r="AM443" s="874"/>
      <c r="AN443" s="874"/>
      <c r="AO443" s="874"/>
      <c r="AP443" s="874"/>
      <c r="AQ443" s="874"/>
      <c r="AR443" s="874"/>
      <c r="AS443" s="874"/>
      <c r="AT443" s="874"/>
      <c r="AU443" s="874"/>
      <c r="AV443" s="874"/>
      <c r="AW443" s="874"/>
      <c r="AX443" s="874"/>
      <c r="AY443" s="874"/>
      <c r="AZ443" s="874"/>
      <c r="BA443" s="874"/>
      <c r="BB443" s="874"/>
      <c r="BC443" s="874"/>
      <c r="BD443" s="874"/>
      <c r="BE443" s="874"/>
      <c r="BF443" s="874"/>
      <c r="BG443" s="874"/>
      <c r="BH443" s="874"/>
      <c r="BI443" s="874"/>
      <c r="BJ443" s="874"/>
      <c r="BK443" s="874"/>
      <c r="BL443" s="874"/>
      <c r="BM443" s="874"/>
      <c r="BN443" s="874"/>
      <c r="BO443" s="874"/>
      <c r="BP443" s="874"/>
      <c r="BQ443" s="874"/>
      <c r="BR443" s="874"/>
      <c r="BS443" s="874"/>
    </row>
    <row r="444" spans="12:71">
      <c r="L444" s="874"/>
      <c r="M444" s="874"/>
      <c r="N444" s="874"/>
      <c r="O444" s="874"/>
      <c r="P444" s="874"/>
      <c r="Q444" s="874"/>
      <c r="R444" s="874"/>
      <c r="S444" s="874"/>
      <c r="T444" s="874"/>
      <c r="U444" s="874"/>
      <c r="V444" s="874"/>
      <c r="W444" s="874"/>
      <c r="X444" s="874"/>
      <c r="Y444" s="874"/>
      <c r="Z444" s="874"/>
      <c r="AA444" s="874"/>
      <c r="AB444" s="874"/>
      <c r="AC444" s="874"/>
      <c r="AD444" s="874"/>
      <c r="AE444" s="874"/>
      <c r="AF444" s="874"/>
      <c r="AG444" s="874"/>
      <c r="AH444" s="874"/>
      <c r="AI444" s="874"/>
      <c r="AJ444" s="874"/>
      <c r="AK444" s="874"/>
      <c r="AL444" s="874"/>
      <c r="AM444" s="874"/>
      <c r="AN444" s="874"/>
      <c r="AO444" s="874"/>
      <c r="AP444" s="874"/>
      <c r="AQ444" s="874"/>
      <c r="AR444" s="874"/>
      <c r="AS444" s="874"/>
      <c r="AT444" s="874"/>
      <c r="AU444" s="874"/>
      <c r="AV444" s="874"/>
      <c r="AW444" s="874"/>
      <c r="AX444" s="874"/>
      <c r="AY444" s="874"/>
      <c r="AZ444" s="874"/>
      <c r="BA444" s="874"/>
      <c r="BB444" s="874"/>
      <c r="BC444" s="874"/>
      <c r="BD444" s="874"/>
      <c r="BE444" s="874"/>
      <c r="BF444" s="874"/>
      <c r="BG444" s="874"/>
      <c r="BH444" s="874"/>
      <c r="BI444" s="874"/>
      <c r="BJ444" s="874"/>
      <c r="BK444" s="874"/>
      <c r="BL444" s="874"/>
      <c r="BM444" s="874"/>
      <c r="BN444" s="874"/>
      <c r="BO444" s="874"/>
      <c r="BP444" s="874"/>
      <c r="BQ444" s="874"/>
      <c r="BR444" s="874"/>
      <c r="BS444" s="874"/>
    </row>
    <row r="445" spans="12:71">
      <c r="L445" s="874"/>
      <c r="M445" s="874"/>
      <c r="N445" s="874"/>
      <c r="O445" s="874"/>
      <c r="P445" s="874"/>
      <c r="Q445" s="874"/>
      <c r="R445" s="874"/>
      <c r="S445" s="874"/>
      <c r="T445" s="874"/>
      <c r="U445" s="874"/>
      <c r="V445" s="874"/>
      <c r="W445" s="874"/>
      <c r="X445" s="874"/>
      <c r="Y445" s="874"/>
      <c r="Z445" s="874"/>
      <c r="AA445" s="874"/>
      <c r="AB445" s="874"/>
      <c r="AC445" s="874"/>
      <c r="AD445" s="874"/>
      <c r="AE445" s="874"/>
      <c r="AF445" s="874"/>
      <c r="AG445" s="874"/>
      <c r="AH445" s="874"/>
      <c r="AI445" s="874"/>
      <c r="AJ445" s="874"/>
      <c r="AK445" s="874"/>
      <c r="AL445" s="874"/>
      <c r="AM445" s="874"/>
      <c r="AN445" s="874"/>
      <c r="AO445" s="874"/>
      <c r="AP445" s="874"/>
      <c r="AQ445" s="874"/>
      <c r="AR445" s="874"/>
      <c r="AS445" s="874"/>
      <c r="AT445" s="874"/>
      <c r="AU445" s="874"/>
      <c r="AV445" s="874"/>
      <c r="AW445" s="874"/>
      <c r="AX445" s="874"/>
      <c r="AY445" s="874"/>
      <c r="AZ445" s="874"/>
      <c r="BA445" s="874"/>
      <c r="BB445" s="874"/>
      <c r="BC445" s="874"/>
      <c r="BD445" s="874"/>
      <c r="BE445" s="874"/>
      <c r="BF445" s="874"/>
      <c r="BG445" s="874"/>
      <c r="BH445" s="874"/>
      <c r="BI445" s="874"/>
      <c r="BJ445" s="874"/>
      <c r="BK445" s="874"/>
      <c r="BL445" s="874"/>
      <c r="BM445" s="874"/>
      <c r="BN445" s="874"/>
      <c r="BO445" s="874"/>
      <c r="BP445" s="874"/>
      <c r="BQ445" s="874"/>
      <c r="BR445" s="874"/>
      <c r="BS445" s="874"/>
    </row>
    <row r="446" spans="12:71">
      <c r="L446" s="874"/>
      <c r="M446" s="874"/>
      <c r="N446" s="874"/>
      <c r="O446" s="874"/>
      <c r="P446" s="874"/>
      <c r="Q446" s="874"/>
      <c r="R446" s="874"/>
      <c r="S446" s="874"/>
      <c r="T446" s="874"/>
      <c r="U446" s="874"/>
      <c r="V446" s="874"/>
      <c r="W446" s="874"/>
      <c r="X446" s="874"/>
      <c r="Y446" s="874"/>
      <c r="Z446" s="874"/>
      <c r="AA446" s="874"/>
      <c r="AB446" s="874"/>
      <c r="AC446" s="874"/>
      <c r="AD446" s="874"/>
      <c r="AE446" s="874"/>
      <c r="AF446" s="874"/>
      <c r="AG446" s="874"/>
      <c r="AH446" s="874"/>
      <c r="AI446" s="874"/>
      <c r="AJ446" s="874"/>
      <c r="AK446" s="874"/>
      <c r="AL446" s="874"/>
      <c r="AM446" s="874"/>
      <c r="AN446" s="874"/>
      <c r="AO446" s="874"/>
      <c r="AP446" s="874"/>
      <c r="AQ446" s="874"/>
      <c r="AR446" s="874"/>
      <c r="AS446" s="874"/>
      <c r="AT446" s="874"/>
      <c r="AU446" s="874"/>
      <c r="AV446" s="874"/>
      <c r="AW446" s="874"/>
      <c r="AX446" s="874"/>
      <c r="AY446" s="874"/>
      <c r="AZ446" s="874"/>
      <c r="BA446" s="874"/>
      <c r="BB446" s="874"/>
      <c r="BC446" s="874"/>
      <c r="BD446" s="874"/>
      <c r="BE446" s="874"/>
      <c r="BF446" s="874"/>
      <c r="BG446" s="874"/>
      <c r="BH446" s="874"/>
      <c r="BI446" s="874"/>
      <c r="BJ446" s="874"/>
      <c r="BK446" s="874"/>
      <c r="BL446" s="874"/>
      <c r="BM446" s="874"/>
      <c r="BN446" s="874"/>
      <c r="BO446" s="874"/>
      <c r="BP446" s="874"/>
      <c r="BQ446" s="874"/>
      <c r="BR446" s="874"/>
      <c r="BS446" s="874"/>
    </row>
    <row r="447" spans="12:71">
      <c r="L447" s="874"/>
      <c r="M447" s="874"/>
      <c r="N447" s="874"/>
      <c r="O447" s="874"/>
      <c r="P447" s="874"/>
      <c r="Q447" s="874"/>
      <c r="R447" s="874"/>
      <c r="S447" s="874"/>
      <c r="T447" s="874"/>
      <c r="U447" s="874"/>
      <c r="V447" s="874"/>
      <c r="W447" s="874"/>
      <c r="X447" s="874"/>
      <c r="Y447" s="874"/>
      <c r="Z447" s="874"/>
      <c r="AA447" s="874"/>
      <c r="AB447" s="874"/>
      <c r="AC447" s="874"/>
      <c r="AD447" s="874"/>
      <c r="AE447" s="874"/>
      <c r="AF447" s="874"/>
      <c r="AG447" s="874"/>
      <c r="AH447" s="874"/>
      <c r="AI447" s="874"/>
      <c r="AJ447" s="874"/>
      <c r="AK447" s="874"/>
      <c r="AL447" s="874"/>
      <c r="AM447" s="874"/>
      <c r="AN447" s="874"/>
      <c r="AO447" s="874"/>
      <c r="AP447" s="874"/>
      <c r="AQ447" s="874"/>
      <c r="AR447" s="874"/>
      <c r="AS447" s="874"/>
      <c r="AT447" s="874"/>
      <c r="AU447" s="874"/>
      <c r="AV447" s="874"/>
      <c r="AW447" s="874"/>
      <c r="AX447" s="874"/>
      <c r="AY447" s="874"/>
      <c r="AZ447" s="874"/>
      <c r="BA447" s="874"/>
      <c r="BB447" s="874"/>
      <c r="BC447" s="874"/>
      <c r="BD447" s="874"/>
      <c r="BE447" s="874"/>
      <c r="BF447" s="874"/>
      <c r="BG447" s="874"/>
      <c r="BH447" s="874"/>
      <c r="BI447" s="874"/>
      <c r="BJ447" s="874"/>
      <c r="BK447" s="874"/>
      <c r="BL447" s="874"/>
      <c r="BM447" s="874"/>
      <c r="BN447" s="874"/>
      <c r="BO447" s="874"/>
      <c r="BP447" s="874"/>
      <c r="BQ447" s="874"/>
      <c r="BR447" s="874"/>
      <c r="BS447" s="874"/>
    </row>
    <row r="448" spans="12:71">
      <c r="L448" s="874"/>
      <c r="M448" s="874"/>
      <c r="N448" s="874"/>
      <c r="O448" s="874"/>
      <c r="P448" s="874"/>
      <c r="Q448" s="874"/>
      <c r="R448" s="874"/>
      <c r="S448" s="874"/>
      <c r="T448" s="874"/>
      <c r="U448" s="874"/>
      <c r="V448" s="874"/>
      <c r="W448" s="874"/>
      <c r="X448" s="874"/>
      <c r="Y448" s="874"/>
      <c r="Z448" s="874"/>
      <c r="AA448" s="874"/>
      <c r="AB448" s="874"/>
      <c r="AC448" s="874"/>
      <c r="AD448" s="874"/>
      <c r="AE448" s="874"/>
      <c r="AF448" s="874"/>
      <c r="AG448" s="874"/>
      <c r="AH448" s="874"/>
      <c r="AI448" s="874"/>
      <c r="AJ448" s="874"/>
      <c r="AK448" s="874"/>
      <c r="AL448" s="874"/>
      <c r="AM448" s="874"/>
      <c r="AN448" s="874"/>
      <c r="AO448" s="874"/>
      <c r="AP448" s="874"/>
      <c r="AQ448" s="874"/>
      <c r="AR448" s="874"/>
      <c r="AS448" s="874"/>
      <c r="AT448" s="874"/>
      <c r="AU448" s="874"/>
      <c r="AV448" s="874"/>
      <c r="AW448" s="874"/>
      <c r="AX448" s="874"/>
      <c r="AY448" s="874"/>
      <c r="AZ448" s="874"/>
      <c r="BA448" s="874"/>
      <c r="BB448" s="874"/>
      <c r="BC448" s="874"/>
      <c r="BD448" s="874"/>
      <c r="BE448" s="874"/>
      <c r="BF448" s="874"/>
      <c r="BG448" s="874"/>
      <c r="BH448" s="874"/>
      <c r="BI448" s="874"/>
      <c r="BJ448" s="874"/>
      <c r="BK448" s="874"/>
      <c r="BL448" s="874"/>
      <c r="BM448" s="874"/>
      <c r="BN448" s="874"/>
      <c r="BO448" s="874"/>
      <c r="BP448" s="874"/>
      <c r="BQ448" s="874"/>
      <c r="BR448" s="874"/>
      <c r="BS448" s="874"/>
    </row>
    <row r="449" spans="12:71">
      <c r="L449" s="874"/>
      <c r="M449" s="874"/>
      <c r="N449" s="874"/>
      <c r="O449" s="874"/>
      <c r="P449" s="874"/>
      <c r="Q449" s="874"/>
      <c r="R449" s="874"/>
      <c r="S449" s="874"/>
      <c r="T449" s="874"/>
      <c r="U449" s="874"/>
      <c r="V449" s="874"/>
      <c r="W449" s="874"/>
      <c r="X449" s="874"/>
      <c r="Y449" s="874"/>
      <c r="Z449" s="874"/>
      <c r="AA449" s="874"/>
      <c r="AB449" s="874"/>
      <c r="AC449" s="874"/>
      <c r="AD449" s="874"/>
      <c r="AE449" s="874"/>
      <c r="AF449" s="874"/>
      <c r="AG449" s="874"/>
      <c r="AH449" s="874"/>
      <c r="AI449" s="874"/>
      <c r="AJ449" s="874"/>
      <c r="AK449" s="874"/>
      <c r="AL449" s="874"/>
      <c r="AM449" s="874"/>
      <c r="AN449" s="874"/>
      <c r="AO449" s="874"/>
      <c r="AP449" s="874"/>
      <c r="AQ449" s="874"/>
      <c r="AR449" s="874"/>
      <c r="AS449" s="874"/>
      <c r="AT449" s="874"/>
      <c r="AU449" s="874"/>
      <c r="AV449" s="874"/>
      <c r="AW449" s="874"/>
      <c r="AX449" s="874"/>
      <c r="AY449" s="874"/>
      <c r="AZ449" s="874"/>
      <c r="BA449" s="874"/>
      <c r="BB449" s="874"/>
      <c r="BC449" s="874"/>
      <c r="BD449" s="874"/>
      <c r="BE449" s="874"/>
      <c r="BF449" s="874"/>
      <c r="BG449" s="874"/>
      <c r="BH449" s="874"/>
      <c r="BI449" s="874"/>
      <c r="BJ449" s="874"/>
      <c r="BK449" s="874"/>
      <c r="BL449" s="874"/>
      <c r="BM449" s="874"/>
      <c r="BN449" s="874"/>
      <c r="BO449" s="874"/>
      <c r="BP449" s="874"/>
      <c r="BQ449" s="874"/>
      <c r="BR449" s="874"/>
      <c r="BS449" s="874"/>
    </row>
    <row r="450" spans="12:71">
      <c r="L450" s="874"/>
      <c r="M450" s="874"/>
      <c r="N450" s="874"/>
      <c r="O450" s="874"/>
      <c r="P450" s="874"/>
      <c r="Q450" s="874"/>
      <c r="R450" s="874"/>
      <c r="S450" s="874"/>
      <c r="T450" s="874"/>
      <c r="U450" s="874"/>
      <c r="V450" s="874"/>
      <c r="W450" s="874"/>
      <c r="X450" s="874"/>
      <c r="Y450" s="874"/>
      <c r="Z450" s="874"/>
      <c r="AA450" s="874"/>
      <c r="AB450" s="874"/>
      <c r="AC450" s="874"/>
      <c r="AD450" s="874"/>
      <c r="AE450" s="874"/>
      <c r="AF450" s="874"/>
      <c r="AG450" s="874"/>
      <c r="AH450" s="874"/>
      <c r="AI450" s="874"/>
      <c r="AJ450" s="874"/>
      <c r="AK450" s="874"/>
      <c r="AL450" s="874"/>
      <c r="AM450" s="874"/>
      <c r="AN450" s="874"/>
      <c r="AO450" s="874"/>
      <c r="AP450" s="874"/>
      <c r="AQ450" s="874"/>
      <c r="AR450" s="874"/>
      <c r="AS450" s="874"/>
      <c r="AT450" s="874"/>
      <c r="AU450" s="874"/>
      <c r="AV450" s="874"/>
      <c r="AW450" s="874"/>
      <c r="AX450" s="874"/>
      <c r="AY450" s="874"/>
      <c r="AZ450" s="874"/>
      <c r="BA450" s="874"/>
      <c r="BB450" s="874"/>
      <c r="BC450" s="874"/>
      <c r="BD450" s="874"/>
      <c r="BE450" s="874"/>
      <c r="BF450" s="874"/>
      <c r="BG450" s="874"/>
      <c r="BH450" s="874"/>
      <c r="BI450" s="874"/>
      <c r="BJ450" s="874"/>
      <c r="BK450" s="874"/>
      <c r="BL450" s="874"/>
      <c r="BM450" s="874"/>
      <c r="BN450" s="874"/>
      <c r="BO450" s="874"/>
      <c r="BP450" s="874"/>
      <c r="BQ450" s="874"/>
      <c r="BR450" s="874"/>
      <c r="BS450" s="874"/>
    </row>
    <row r="451" spans="12:71">
      <c r="L451" s="874"/>
      <c r="M451" s="874"/>
      <c r="N451" s="874"/>
      <c r="O451" s="874"/>
      <c r="P451" s="874"/>
      <c r="Q451" s="874"/>
      <c r="R451" s="874"/>
      <c r="S451" s="874"/>
      <c r="T451" s="874"/>
      <c r="U451" s="874"/>
      <c r="V451" s="874"/>
      <c r="W451" s="874"/>
      <c r="X451" s="874"/>
      <c r="Y451" s="874"/>
      <c r="Z451" s="874"/>
      <c r="AA451" s="874"/>
      <c r="AB451" s="874"/>
      <c r="AC451" s="874"/>
      <c r="AD451" s="874"/>
      <c r="AE451" s="874"/>
      <c r="AF451" s="874"/>
      <c r="AG451" s="874"/>
      <c r="AH451" s="874"/>
      <c r="AI451" s="874"/>
      <c r="AJ451" s="874"/>
      <c r="AK451" s="874"/>
      <c r="AL451" s="874"/>
      <c r="AM451" s="874"/>
      <c r="AN451" s="874"/>
      <c r="AO451" s="874"/>
      <c r="AP451" s="874"/>
      <c r="AQ451" s="874"/>
      <c r="AR451" s="874"/>
      <c r="AS451" s="874"/>
      <c r="AT451" s="874"/>
      <c r="AU451" s="874"/>
      <c r="AV451" s="874"/>
      <c r="AW451" s="874"/>
      <c r="AX451" s="874"/>
      <c r="AY451" s="874"/>
      <c r="AZ451" s="874"/>
      <c r="BA451" s="874"/>
      <c r="BB451" s="874"/>
      <c r="BC451" s="874"/>
      <c r="BD451" s="874"/>
      <c r="BE451" s="874"/>
      <c r="BF451" s="874"/>
      <c r="BG451" s="874"/>
      <c r="BH451" s="874"/>
      <c r="BI451" s="874"/>
      <c r="BJ451" s="874"/>
      <c r="BK451" s="874"/>
      <c r="BL451" s="874"/>
      <c r="BM451" s="874"/>
      <c r="BN451" s="874"/>
      <c r="BO451" s="874"/>
      <c r="BP451" s="874"/>
      <c r="BQ451" s="874"/>
      <c r="BR451" s="874"/>
      <c r="BS451" s="874"/>
    </row>
    <row r="452" spans="12:71">
      <c r="L452" s="874"/>
      <c r="M452" s="874"/>
      <c r="N452" s="874"/>
      <c r="O452" s="874"/>
      <c r="P452" s="874"/>
      <c r="Q452" s="874"/>
      <c r="R452" s="874"/>
      <c r="S452" s="874"/>
      <c r="T452" s="874"/>
      <c r="U452" s="874"/>
      <c r="V452" s="874"/>
      <c r="W452" s="874"/>
      <c r="X452" s="874"/>
      <c r="Y452" s="874"/>
      <c r="Z452" s="874"/>
      <c r="AA452" s="874"/>
      <c r="AB452" s="874"/>
      <c r="AC452" s="874"/>
      <c r="AD452" s="874"/>
      <c r="AE452" s="874"/>
      <c r="AF452" s="874"/>
      <c r="AG452" s="874"/>
      <c r="AH452" s="874"/>
      <c r="AI452" s="874"/>
      <c r="AJ452" s="874"/>
      <c r="AK452" s="874"/>
      <c r="AL452" s="874"/>
      <c r="AM452" s="874"/>
      <c r="AN452" s="874"/>
      <c r="AO452" s="874"/>
      <c r="AP452" s="874"/>
      <c r="AQ452" s="874"/>
      <c r="AR452" s="874"/>
      <c r="AS452" s="874"/>
      <c r="AT452" s="874"/>
      <c r="AU452" s="874"/>
      <c r="AV452" s="874"/>
      <c r="AW452" s="874"/>
      <c r="AX452" s="874"/>
      <c r="AY452" s="874"/>
      <c r="AZ452" s="874"/>
      <c r="BA452" s="874"/>
      <c r="BB452" s="874"/>
      <c r="BC452" s="874"/>
      <c r="BD452" s="874"/>
      <c r="BE452" s="874"/>
      <c r="BF452" s="874"/>
      <c r="BG452" s="874"/>
      <c r="BH452" s="874"/>
      <c r="BI452" s="874"/>
      <c r="BJ452" s="874"/>
      <c r="BK452" s="874"/>
      <c r="BL452" s="874"/>
      <c r="BM452" s="874"/>
      <c r="BN452" s="874"/>
      <c r="BO452" s="874"/>
      <c r="BP452" s="874"/>
      <c r="BQ452" s="874"/>
      <c r="BR452" s="874"/>
      <c r="BS452" s="874"/>
    </row>
    <row r="453" spans="12:71">
      <c r="L453" s="874"/>
      <c r="M453" s="874"/>
      <c r="N453" s="874"/>
      <c r="O453" s="874"/>
      <c r="P453" s="874"/>
      <c r="Q453" s="874"/>
      <c r="R453" s="874"/>
      <c r="S453" s="874"/>
      <c r="T453" s="874"/>
      <c r="U453" s="874"/>
      <c r="V453" s="874"/>
      <c r="W453" s="874"/>
      <c r="X453" s="874"/>
      <c r="Y453" s="874"/>
      <c r="Z453" s="874"/>
      <c r="AA453" s="874"/>
      <c r="AB453" s="874"/>
      <c r="AC453" s="874"/>
      <c r="AD453" s="874"/>
      <c r="AE453" s="874"/>
      <c r="AF453" s="874"/>
      <c r="AG453" s="874"/>
      <c r="AH453" s="874"/>
      <c r="AI453" s="874"/>
      <c r="AJ453" s="874"/>
      <c r="AK453" s="874"/>
      <c r="AL453" s="874"/>
      <c r="AM453" s="874"/>
      <c r="AN453" s="874"/>
      <c r="AO453" s="874"/>
      <c r="AP453" s="874"/>
      <c r="AQ453" s="874"/>
      <c r="AR453" s="874"/>
      <c r="AS453" s="874"/>
      <c r="AT453" s="874"/>
      <c r="AU453" s="874"/>
      <c r="AV453" s="874"/>
      <c r="AW453" s="874"/>
      <c r="AX453" s="874"/>
      <c r="AY453" s="874"/>
      <c r="AZ453" s="874"/>
      <c r="BA453" s="874"/>
      <c r="BB453" s="874"/>
      <c r="BC453" s="874"/>
      <c r="BD453" s="874"/>
      <c r="BE453" s="874"/>
      <c r="BF453" s="874"/>
      <c r="BG453" s="874"/>
      <c r="BH453" s="874"/>
      <c r="BI453" s="874"/>
      <c r="BJ453" s="874"/>
      <c r="BK453" s="874"/>
      <c r="BL453" s="874"/>
      <c r="BM453" s="874"/>
      <c r="BN453" s="874"/>
      <c r="BO453" s="874"/>
      <c r="BP453" s="874"/>
      <c r="BQ453" s="874"/>
      <c r="BR453" s="874"/>
      <c r="BS453" s="874"/>
    </row>
    <row r="454" spans="12:71">
      <c r="L454" s="874"/>
      <c r="M454" s="874"/>
      <c r="N454" s="874"/>
      <c r="O454" s="874"/>
      <c r="P454" s="874"/>
      <c r="Q454" s="874"/>
      <c r="R454" s="874"/>
      <c r="S454" s="874"/>
      <c r="T454" s="874"/>
      <c r="U454" s="874"/>
      <c r="V454" s="874"/>
      <c r="W454" s="874"/>
      <c r="X454" s="874"/>
      <c r="Y454" s="874"/>
      <c r="Z454" s="874"/>
      <c r="AA454" s="874"/>
      <c r="AB454" s="874"/>
      <c r="AC454" s="874"/>
      <c r="AD454" s="874"/>
      <c r="AE454" s="874"/>
      <c r="AF454" s="874"/>
      <c r="AG454" s="874"/>
      <c r="AH454" s="874"/>
      <c r="AI454" s="874"/>
      <c r="AJ454" s="874"/>
      <c r="AK454" s="874"/>
      <c r="AL454" s="874"/>
      <c r="AM454" s="874"/>
      <c r="AN454" s="874"/>
      <c r="AO454" s="874"/>
      <c r="AP454" s="874"/>
      <c r="AQ454" s="874"/>
      <c r="AR454" s="874"/>
      <c r="AS454" s="874"/>
      <c r="AT454" s="874"/>
      <c r="AU454" s="874"/>
      <c r="AV454" s="874"/>
      <c r="AW454" s="874"/>
      <c r="AX454" s="874"/>
      <c r="AY454" s="874"/>
      <c r="AZ454" s="874"/>
      <c r="BA454" s="874"/>
      <c r="BB454" s="874"/>
      <c r="BC454" s="874"/>
      <c r="BD454" s="874"/>
      <c r="BE454" s="874"/>
      <c r="BF454" s="874"/>
      <c r="BG454" s="874"/>
      <c r="BH454" s="874"/>
      <c r="BI454" s="874"/>
      <c r="BJ454" s="874"/>
      <c r="BK454" s="874"/>
      <c r="BL454" s="874"/>
      <c r="BM454" s="874"/>
      <c r="BN454" s="874"/>
      <c r="BO454" s="874"/>
      <c r="BP454" s="874"/>
      <c r="BQ454" s="874"/>
      <c r="BR454" s="874"/>
      <c r="BS454" s="874"/>
    </row>
    <row r="455" spans="12:71">
      <c r="L455" s="874"/>
      <c r="M455" s="874"/>
      <c r="N455" s="874"/>
      <c r="O455" s="874"/>
      <c r="P455" s="874"/>
      <c r="Q455" s="874"/>
      <c r="R455" s="874"/>
      <c r="S455" s="874"/>
      <c r="T455" s="874"/>
      <c r="U455" s="874"/>
      <c r="V455" s="874"/>
      <c r="W455" s="874"/>
      <c r="X455" s="874"/>
      <c r="Y455" s="874"/>
      <c r="Z455" s="874"/>
      <c r="AA455" s="874"/>
      <c r="AB455" s="874"/>
      <c r="AC455" s="874"/>
      <c r="AD455" s="874"/>
      <c r="AE455" s="874"/>
      <c r="AF455" s="874"/>
      <c r="AG455" s="874"/>
      <c r="AH455" s="874"/>
      <c r="AI455" s="874"/>
      <c r="AJ455" s="874"/>
      <c r="AK455" s="874"/>
      <c r="AL455" s="874"/>
      <c r="AM455" s="874"/>
      <c r="AN455" s="874"/>
      <c r="AO455" s="874"/>
      <c r="AP455" s="874"/>
      <c r="AQ455" s="874"/>
      <c r="AR455" s="874"/>
      <c r="AS455" s="874"/>
      <c r="AT455" s="874"/>
      <c r="AU455" s="874"/>
      <c r="AV455" s="874"/>
      <c r="AW455" s="874"/>
      <c r="AX455" s="874"/>
      <c r="AY455" s="874"/>
      <c r="AZ455" s="874"/>
      <c r="BA455" s="874"/>
      <c r="BB455" s="874"/>
      <c r="BC455" s="874"/>
      <c r="BD455" s="874"/>
      <c r="BE455" s="874"/>
      <c r="BF455" s="874"/>
      <c r="BG455" s="874"/>
      <c r="BH455" s="874"/>
      <c r="BI455" s="874"/>
      <c r="BJ455" s="874"/>
      <c r="BK455" s="874"/>
      <c r="BL455" s="874"/>
      <c r="BM455" s="874"/>
      <c r="BN455" s="874"/>
      <c r="BO455" s="874"/>
      <c r="BP455" s="874"/>
      <c r="BQ455" s="874"/>
      <c r="BR455" s="874"/>
      <c r="BS455" s="874"/>
    </row>
    <row r="456" spans="12:71">
      <c r="L456" s="874"/>
      <c r="M456" s="874"/>
      <c r="N456" s="874"/>
      <c r="O456" s="874"/>
      <c r="P456" s="874"/>
      <c r="Q456" s="874"/>
      <c r="R456" s="874"/>
      <c r="S456" s="874"/>
      <c r="T456" s="874"/>
      <c r="U456" s="874"/>
      <c r="V456" s="874"/>
      <c r="W456" s="874"/>
      <c r="X456" s="874"/>
      <c r="Y456" s="874"/>
      <c r="Z456" s="874"/>
      <c r="AA456" s="874"/>
      <c r="AB456" s="874"/>
      <c r="AC456" s="874"/>
      <c r="AD456" s="874"/>
      <c r="AE456" s="874"/>
      <c r="AF456" s="874"/>
      <c r="AG456" s="874"/>
      <c r="AH456" s="874"/>
      <c r="AI456" s="874"/>
      <c r="AJ456" s="874"/>
      <c r="AK456" s="874"/>
      <c r="AL456" s="874"/>
      <c r="AM456" s="874"/>
      <c r="AN456" s="874"/>
      <c r="AO456" s="874"/>
      <c r="AP456" s="874"/>
      <c r="AQ456" s="874"/>
      <c r="AR456" s="874"/>
      <c r="AS456" s="874"/>
      <c r="AT456" s="874"/>
      <c r="AU456" s="874"/>
      <c r="AV456" s="874"/>
      <c r="AW456" s="874"/>
      <c r="AX456" s="874"/>
      <c r="AY456" s="874"/>
      <c r="AZ456" s="874"/>
      <c r="BA456" s="874"/>
      <c r="BB456" s="874"/>
      <c r="BC456" s="874"/>
      <c r="BD456" s="874"/>
      <c r="BE456" s="874"/>
      <c r="BF456" s="874"/>
      <c r="BG456" s="874"/>
      <c r="BH456" s="874"/>
      <c r="BI456" s="874"/>
      <c r="BJ456" s="874"/>
      <c r="BK456" s="874"/>
      <c r="BL456" s="874"/>
      <c r="BM456" s="874"/>
      <c r="BN456" s="874"/>
      <c r="BO456" s="874"/>
      <c r="BP456" s="874"/>
      <c r="BQ456" s="874"/>
      <c r="BR456" s="874"/>
      <c r="BS456" s="874"/>
    </row>
    <row r="457" spans="12:71">
      <c r="L457" s="874"/>
      <c r="M457" s="874"/>
      <c r="N457" s="874"/>
      <c r="O457" s="874"/>
      <c r="P457" s="874"/>
      <c r="Q457" s="874"/>
      <c r="R457" s="874"/>
      <c r="S457" s="874"/>
      <c r="T457" s="874"/>
      <c r="U457" s="874"/>
      <c r="V457" s="874"/>
      <c r="W457" s="874"/>
      <c r="X457" s="874"/>
      <c r="Y457" s="874"/>
      <c r="Z457" s="874"/>
      <c r="AA457" s="874"/>
      <c r="AB457" s="874"/>
      <c r="AC457" s="874"/>
      <c r="AD457" s="874"/>
      <c r="AE457" s="874"/>
      <c r="AF457" s="874"/>
      <c r="AG457" s="874"/>
      <c r="AH457" s="874"/>
      <c r="AI457" s="874"/>
      <c r="AJ457" s="874"/>
      <c r="AK457" s="874"/>
      <c r="AL457" s="874"/>
      <c r="AM457" s="874"/>
      <c r="AN457" s="874"/>
      <c r="AO457" s="874"/>
      <c r="AP457" s="874"/>
      <c r="AQ457" s="874"/>
      <c r="AR457" s="874"/>
      <c r="AS457" s="874"/>
      <c r="AT457" s="874"/>
      <c r="AU457" s="874"/>
      <c r="AV457" s="874"/>
      <c r="AW457" s="874"/>
      <c r="AX457" s="874"/>
      <c r="AY457" s="874"/>
      <c r="AZ457" s="874"/>
      <c r="BA457" s="874"/>
      <c r="BB457" s="874"/>
      <c r="BC457" s="874"/>
      <c r="BD457" s="874"/>
      <c r="BE457" s="874"/>
      <c r="BF457" s="874"/>
      <c r="BG457" s="874"/>
      <c r="BH457" s="874"/>
      <c r="BI457" s="874"/>
      <c r="BJ457" s="874"/>
      <c r="BK457" s="874"/>
      <c r="BL457" s="874"/>
      <c r="BM457" s="874"/>
      <c r="BN457" s="874"/>
      <c r="BO457" s="874"/>
      <c r="BP457" s="874"/>
      <c r="BQ457" s="874"/>
      <c r="BR457" s="874"/>
      <c r="BS457" s="874"/>
    </row>
    <row r="458" spans="12:71">
      <c r="L458" s="874"/>
      <c r="M458" s="874"/>
      <c r="N458" s="874"/>
      <c r="O458" s="874"/>
      <c r="P458" s="874"/>
      <c r="Q458" s="874"/>
      <c r="R458" s="874"/>
      <c r="S458" s="874"/>
      <c r="T458" s="874"/>
      <c r="U458" s="874"/>
      <c r="V458" s="874"/>
      <c r="W458" s="874"/>
      <c r="X458" s="874"/>
      <c r="Y458" s="874"/>
      <c r="Z458" s="874"/>
      <c r="AA458" s="874"/>
      <c r="AB458" s="874"/>
      <c r="AC458" s="874"/>
      <c r="AD458" s="874"/>
      <c r="AE458" s="874"/>
      <c r="AF458" s="874"/>
      <c r="AG458" s="874"/>
      <c r="AH458" s="874"/>
      <c r="AI458" s="874"/>
      <c r="AJ458" s="874"/>
      <c r="AK458" s="874"/>
      <c r="AL458" s="874"/>
      <c r="AM458" s="874"/>
      <c r="AN458" s="874"/>
      <c r="AO458" s="874"/>
      <c r="AP458" s="874"/>
      <c r="AQ458" s="874"/>
      <c r="AR458" s="874"/>
      <c r="AS458" s="874"/>
      <c r="AT458" s="874"/>
      <c r="AU458" s="874"/>
      <c r="AV458" s="874"/>
      <c r="AW458" s="874"/>
      <c r="AX458" s="874"/>
      <c r="AY458" s="874"/>
      <c r="AZ458" s="874"/>
      <c r="BA458" s="874"/>
      <c r="BB458" s="874"/>
      <c r="BC458" s="874"/>
      <c r="BD458" s="874"/>
      <c r="BE458" s="874"/>
      <c r="BF458" s="874"/>
      <c r="BG458" s="874"/>
      <c r="BH458" s="874"/>
      <c r="BI458" s="874"/>
      <c r="BJ458" s="874"/>
      <c r="BK458" s="874"/>
      <c r="BL458" s="874"/>
      <c r="BM458" s="874"/>
      <c r="BN458" s="874"/>
      <c r="BO458" s="874"/>
      <c r="BP458" s="874"/>
      <c r="BQ458" s="874"/>
      <c r="BR458" s="874"/>
      <c r="BS458" s="874"/>
    </row>
    <row r="459" spans="12:71">
      <c r="L459" s="874"/>
      <c r="M459" s="874"/>
      <c r="N459" s="874"/>
      <c r="O459" s="874"/>
      <c r="P459" s="874"/>
      <c r="Q459" s="874"/>
      <c r="R459" s="874"/>
      <c r="S459" s="874"/>
      <c r="T459" s="874"/>
      <c r="U459" s="874"/>
      <c r="V459" s="874"/>
      <c r="W459" s="874"/>
      <c r="X459" s="874"/>
      <c r="Y459" s="874"/>
      <c r="Z459" s="874"/>
      <c r="AA459" s="874"/>
      <c r="AB459" s="874"/>
      <c r="AC459" s="874"/>
      <c r="AD459" s="874"/>
      <c r="AE459" s="874"/>
      <c r="AF459" s="874"/>
      <c r="AG459" s="874"/>
      <c r="AH459" s="874"/>
      <c r="AI459" s="874"/>
      <c r="AJ459" s="874"/>
      <c r="AK459" s="874"/>
      <c r="AL459" s="874"/>
      <c r="AM459" s="874"/>
      <c r="AN459" s="874"/>
      <c r="AO459" s="874"/>
      <c r="AP459" s="874"/>
      <c r="AQ459" s="874"/>
      <c r="AR459" s="874"/>
      <c r="AS459" s="874"/>
      <c r="AT459" s="874"/>
      <c r="AU459" s="874"/>
      <c r="AV459" s="874"/>
      <c r="AW459" s="874"/>
      <c r="AX459" s="874"/>
      <c r="AY459" s="874"/>
      <c r="AZ459" s="874"/>
      <c r="BA459" s="874"/>
      <c r="BB459" s="874"/>
      <c r="BC459" s="874"/>
      <c r="BD459" s="874"/>
      <c r="BE459" s="874"/>
      <c r="BF459" s="874"/>
      <c r="BG459" s="874"/>
      <c r="BH459" s="874"/>
      <c r="BI459" s="874"/>
      <c r="BJ459" s="874"/>
      <c r="BK459" s="874"/>
      <c r="BL459" s="874"/>
      <c r="BM459" s="874"/>
      <c r="BN459" s="874"/>
      <c r="BO459" s="874"/>
      <c r="BP459" s="874"/>
      <c r="BQ459" s="874"/>
      <c r="BR459" s="874"/>
      <c r="BS459" s="874"/>
    </row>
    <row r="460" spans="12:71">
      <c r="L460" s="874"/>
      <c r="M460" s="874"/>
      <c r="N460" s="874"/>
      <c r="O460" s="874"/>
      <c r="P460" s="874"/>
      <c r="Q460" s="874"/>
      <c r="R460" s="874"/>
      <c r="S460" s="874"/>
      <c r="T460" s="874"/>
      <c r="U460" s="874"/>
      <c r="V460" s="874"/>
      <c r="W460" s="874"/>
      <c r="X460" s="874"/>
      <c r="Y460" s="874"/>
      <c r="Z460" s="874"/>
      <c r="AA460" s="874"/>
      <c r="AB460" s="874"/>
      <c r="AC460" s="874"/>
      <c r="AD460" s="874"/>
      <c r="AE460" s="874"/>
      <c r="AF460" s="874"/>
      <c r="AG460" s="874"/>
      <c r="AH460" s="874"/>
      <c r="AI460" s="874"/>
      <c r="AJ460" s="874"/>
      <c r="AK460" s="874"/>
      <c r="AL460" s="874"/>
      <c r="AM460" s="874"/>
      <c r="AN460" s="874"/>
      <c r="AO460" s="874"/>
      <c r="AP460" s="874"/>
      <c r="AQ460" s="874"/>
      <c r="AR460" s="874"/>
      <c r="AS460" s="874"/>
      <c r="AT460" s="874"/>
      <c r="AU460" s="874"/>
      <c r="AV460" s="874"/>
      <c r="AW460" s="874"/>
      <c r="AX460" s="874"/>
      <c r="AY460" s="874"/>
      <c r="AZ460" s="874"/>
      <c r="BA460" s="874"/>
      <c r="BB460" s="874"/>
      <c r="BC460" s="874"/>
      <c r="BD460" s="874"/>
      <c r="BE460" s="874"/>
      <c r="BF460" s="874"/>
      <c r="BG460" s="874"/>
      <c r="BH460" s="874"/>
      <c r="BI460" s="874"/>
      <c r="BJ460" s="874"/>
      <c r="BK460" s="874"/>
      <c r="BL460" s="874"/>
      <c r="BM460" s="874"/>
      <c r="BN460" s="874"/>
      <c r="BO460" s="874"/>
      <c r="BP460" s="874"/>
      <c r="BQ460" s="874"/>
      <c r="BR460" s="874"/>
      <c r="BS460" s="874"/>
    </row>
    <row r="461" spans="12:71">
      <c r="L461" s="874"/>
      <c r="M461" s="874"/>
      <c r="N461" s="874"/>
      <c r="O461" s="874"/>
      <c r="P461" s="874"/>
      <c r="Q461" s="874"/>
      <c r="R461" s="874"/>
      <c r="S461" s="874"/>
      <c r="T461" s="874"/>
      <c r="U461" s="874"/>
      <c r="V461" s="874"/>
      <c r="W461" s="874"/>
      <c r="X461" s="874"/>
      <c r="Y461" s="874"/>
      <c r="Z461" s="874"/>
      <c r="AA461" s="874"/>
      <c r="AB461" s="874"/>
      <c r="AC461" s="874"/>
      <c r="AD461" s="874"/>
      <c r="AE461" s="874"/>
      <c r="AF461" s="874"/>
      <c r="AG461" s="874"/>
      <c r="AH461" s="874"/>
      <c r="AI461" s="874"/>
      <c r="AJ461" s="874"/>
      <c r="AK461" s="874"/>
      <c r="AL461" s="874"/>
      <c r="AM461" s="874"/>
      <c r="AN461" s="874"/>
      <c r="AO461" s="874"/>
      <c r="AP461" s="874"/>
      <c r="AQ461" s="874"/>
      <c r="AR461" s="874"/>
      <c r="AS461" s="874"/>
      <c r="AT461" s="874"/>
      <c r="AU461" s="874"/>
      <c r="AV461" s="874"/>
      <c r="AW461" s="874"/>
      <c r="AX461" s="874"/>
      <c r="AY461" s="874"/>
      <c r="AZ461" s="874"/>
      <c r="BA461" s="874"/>
      <c r="BB461" s="874"/>
      <c r="BC461" s="874"/>
      <c r="BD461" s="874"/>
      <c r="BE461" s="874"/>
      <c r="BF461" s="874"/>
      <c r="BG461" s="874"/>
      <c r="BH461" s="874"/>
      <c r="BI461" s="874"/>
      <c r="BJ461" s="874"/>
      <c r="BK461" s="874"/>
      <c r="BL461" s="874"/>
      <c r="BM461" s="874"/>
      <c r="BN461" s="874"/>
      <c r="BO461" s="874"/>
      <c r="BP461" s="874"/>
      <c r="BQ461" s="874"/>
      <c r="BR461" s="874"/>
      <c r="BS461" s="874"/>
    </row>
    <row r="462" spans="12:71">
      <c r="L462" s="874"/>
      <c r="M462" s="874"/>
      <c r="N462" s="874"/>
      <c r="O462" s="874"/>
      <c r="P462" s="874"/>
      <c r="Q462" s="874"/>
      <c r="R462" s="874"/>
      <c r="S462" s="874"/>
      <c r="T462" s="874"/>
      <c r="U462" s="874"/>
      <c r="V462" s="874"/>
      <c r="W462" s="874"/>
      <c r="X462" s="874"/>
      <c r="Y462" s="874"/>
      <c r="Z462" s="874"/>
      <c r="AA462" s="874"/>
      <c r="AB462" s="874"/>
      <c r="AC462" s="874"/>
      <c r="AD462" s="874"/>
      <c r="AE462" s="874"/>
      <c r="AF462" s="874"/>
      <c r="AG462" s="874"/>
      <c r="AH462" s="874"/>
      <c r="AI462" s="874"/>
      <c r="AJ462" s="874"/>
      <c r="AK462" s="874"/>
      <c r="AL462" s="874"/>
      <c r="AM462" s="874"/>
      <c r="AN462" s="874"/>
      <c r="AO462" s="874"/>
      <c r="AP462" s="874"/>
      <c r="AQ462" s="874"/>
      <c r="AR462" s="874"/>
      <c r="AS462" s="874"/>
      <c r="AT462" s="874"/>
      <c r="AU462" s="874"/>
      <c r="AV462" s="874"/>
      <c r="AW462" s="874"/>
      <c r="AX462" s="874"/>
      <c r="AY462" s="874"/>
      <c r="AZ462" s="874"/>
      <c r="BA462" s="874"/>
      <c r="BB462" s="874"/>
      <c r="BC462" s="874"/>
      <c r="BD462" s="874"/>
      <c r="BE462" s="874"/>
      <c r="BF462" s="874"/>
      <c r="BG462" s="874"/>
      <c r="BH462" s="874"/>
      <c r="BI462" s="874"/>
      <c r="BJ462" s="874"/>
      <c r="BK462" s="874"/>
      <c r="BL462" s="874"/>
      <c r="BM462" s="874"/>
      <c r="BN462" s="874"/>
      <c r="BO462" s="874"/>
      <c r="BP462" s="874"/>
      <c r="BQ462" s="874"/>
      <c r="BR462" s="874"/>
      <c r="BS462" s="874"/>
    </row>
    <row r="463" spans="12:71">
      <c r="L463" s="874"/>
      <c r="M463" s="874"/>
      <c r="N463" s="874"/>
      <c r="O463" s="874"/>
      <c r="P463" s="874"/>
      <c r="Q463" s="874"/>
      <c r="R463" s="874"/>
      <c r="S463" s="874"/>
      <c r="T463" s="874"/>
      <c r="U463" s="874"/>
      <c r="V463" s="874"/>
      <c r="W463" s="874"/>
      <c r="X463" s="874"/>
      <c r="Y463" s="874"/>
      <c r="Z463" s="874"/>
      <c r="AA463" s="874"/>
      <c r="AB463" s="874"/>
      <c r="AC463" s="874"/>
      <c r="AD463" s="874"/>
      <c r="AE463" s="874"/>
      <c r="AF463" s="874"/>
      <c r="AG463" s="874"/>
      <c r="AH463" s="874"/>
      <c r="AI463" s="874"/>
      <c r="AJ463" s="874"/>
      <c r="AK463" s="874"/>
      <c r="AL463" s="874"/>
      <c r="AM463" s="874"/>
      <c r="AN463" s="874"/>
      <c r="AO463" s="874"/>
      <c r="AP463" s="874"/>
      <c r="AQ463" s="874"/>
      <c r="AR463" s="874"/>
      <c r="AS463" s="874"/>
      <c r="AT463" s="874"/>
      <c r="AU463" s="874"/>
      <c r="AV463" s="874"/>
      <c r="AW463" s="874"/>
      <c r="AX463" s="874"/>
      <c r="AY463" s="874"/>
      <c r="AZ463" s="874"/>
      <c r="BA463" s="874"/>
      <c r="BB463" s="874"/>
      <c r="BC463" s="874"/>
      <c r="BD463" s="874"/>
      <c r="BE463" s="874"/>
      <c r="BF463" s="874"/>
      <c r="BG463" s="874"/>
      <c r="BH463" s="874"/>
      <c r="BI463" s="874"/>
      <c r="BJ463" s="874"/>
      <c r="BK463" s="874"/>
      <c r="BL463" s="874"/>
      <c r="BM463" s="874"/>
      <c r="BN463" s="874"/>
      <c r="BO463" s="874"/>
      <c r="BP463" s="874"/>
      <c r="BQ463" s="874"/>
      <c r="BR463" s="874"/>
      <c r="BS463" s="874"/>
    </row>
    <row r="464" spans="12:71">
      <c r="L464" s="874"/>
      <c r="M464" s="874"/>
      <c r="N464" s="874"/>
      <c r="O464" s="874"/>
      <c r="P464" s="874"/>
      <c r="Q464" s="874"/>
      <c r="R464" s="874"/>
      <c r="S464" s="874"/>
      <c r="T464" s="874"/>
      <c r="U464" s="874"/>
      <c r="V464" s="874"/>
      <c r="W464" s="874"/>
      <c r="X464" s="874"/>
      <c r="Y464" s="874"/>
      <c r="Z464" s="874"/>
      <c r="AA464" s="874"/>
      <c r="AB464" s="874"/>
      <c r="AC464" s="874"/>
      <c r="AD464" s="874"/>
      <c r="AE464" s="874"/>
      <c r="AF464" s="874"/>
      <c r="AG464" s="874"/>
      <c r="AH464" s="874"/>
      <c r="AI464" s="874"/>
      <c r="AJ464" s="874"/>
      <c r="AK464" s="874"/>
      <c r="AL464" s="874"/>
      <c r="AM464" s="874"/>
      <c r="AN464" s="874"/>
      <c r="AO464" s="874"/>
      <c r="AP464" s="874"/>
      <c r="AQ464" s="874"/>
      <c r="AR464" s="874"/>
      <c r="AS464" s="874"/>
      <c r="AT464" s="874"/>
      <c r="AU464" s="874"/>
      <c r="AV464" s="874"/>
      <c r="AW464" s="874"/>
      <c r="AX464" s="874"/>
      <c r="AY464" s="874"/>
      <c r="AZ464" s="874"/>
      <c r="BA464" s="874"/>
      <c r="BB464" s="874"/>
      <c r="BC464" s="874"/>
      <c r="BD464" s="874"/>
      <c r="BE464" s="874"/>
      <c r="BF464" s="874"/>
      <c r="BG464" s="874"/>
      <c r="BH464" s="874"/>
      <c r="BI464" s="874"/>
      <c r="BJ464" s="874"/>
      <c r="BK464" s="874"/>
      <c r="BL464" s="874"/>
      <c r="BM464" s="874"/>
      <c r="BN464" s="874"/>
      <c r="BO464" s="874"/>
      <c r="BP464" s="874"/>
      <c r="BQ464" s="874"/>
      <c r="BR464" s="874"/>
      <c r="BS464" s="874"/>
    </row>
    <row r="465" spans="12:71">
      <c r="L465" s="874"/>
      <c r="M465" s="874"/>
      <c r="N465" s="874"/>
      <c r="O465" s="874"/>
      <c r="P465" s="874"/>
      <c r="Q465" s="874"/>
      <c r="R465" s="874"/>
      <c r="S465" s="874"/>
      <c r="T465" s="874"/>
      <c r="U465" s="874"/>
      <c r="V465" s="874"/>
      <c r="W465" s="874"/>
      <c r="X465" s="874"/>
      <c r="Y465" s="874"/>
      <c r="Z465" s="874"/>
      <c r="AA465" s="874"/>
      <c r="AB465" s="874"/>
      <c r="AC465" s="874"/>
      <c r="AD465" s="874"/>
      <c r="AE465" s="874"/>
      <c r="AF465" s="874"/>
      <c r="AG465" s="874"/>
      <c r="AH465" s="874"/>
      <c r="AI465" s="874"/>
      <c r="AJ465" s="874"/>
      <c r="AK465" s="874"/>
      <c r="AL465" s="874"/>
      <c r="AM465" s="874"/>
      <c r="AN465" s="874"/>
      <c r="AO465" s="874"/>
      <c r="AP465" s="874"/>
      <c r="AQ465" s="874"/>
      <c r="AR465" s="874"/>
      <c r="AS465" s="874"/>
      <c r="AT465" s="874"/>
      <c r="AU465" s="874"/>
      <c r="AV465" s="874"/>
      <c r="AW465" s="874"/>
      <c r="AX465" s="874"/>
      <c r="AY465" s="874"/>
      <c r="AZ465" s="874"/>
      <c r="BA465" s="874"/>
      <c r="BB465" s="874"/>
      <c r="BC465" s="874"/>
      <c r="BD465" s="874"/>
      <c r="BE465" s="874"/>
      <c r="BF465" s="874"/>
      <c r="BG465" s="874"/>
      <c r="BH465" s="874"/>
      <c r="BI465" s="874"/>
      <c r="BJ465" s="874"/>
      <c r="BK465" s="874"/>
      <c r="BL465" s="874"/>
      <c r="BM465" s="874"/>
      <c r="BN465" s="874"/>
      <c r="BO465" s="874"/>
      <c r="BP465" s="874"/>
      <c r="BQ465" s="874"/>
      <c r="BR465" s="874"/>
      <c r="BS465" s="874"/>
    </row>
    <row r="466" spans="12:71">
      <c r="L466" s="874"/>
      <c r="M466" s="874"/>
      <c r="N466" s="874"/>
      <c r="O466" s="874"/>
      <c r="P466" s="874"/>
      <c r="Q466" s="874"/>
      <c r="R466" s="874"/>
      <c r="S466" s="874"/>
      <c r="T466" s="874"/>
      <c r="U466" s="874"/>
      <c r="V466" s="874"/>
      <c r="W466" s="874"/>
      <c r="X466" s="874"/>
      <c r="Y466" s="874"/>
      <c r="Z466" s="874"/>
      <c r="AA466" s="874"/>
      <c r="AB466" s="874"/>
      <c r="AC466" s="874"/>
      <c r="AD466" s="874"/>
      <c r="AE466" s="874"/>
      <c r="AF466" s="874"/>
      <c r="AG466" s="874"/>
      <c r="AH466" s="874"/>
      <c r="AI466" s="874"/>
      <c r="AJ466" s="874"/>
      <c r="AK466" s="874"/>
      <c r="AL466" s="874"/>
      <c r="AM466" s="874"/>
      <c r="AN466" s="874"/>
      <c r="AO466" s="874"/>
      <c r="AP466" s="874"/>
      <c r="AQ466" s="874"/>
      <c r="AR466" s="874"/>
      <c r="AS466" s="874"/>
      <c r="AT466" s="874"/>
      <c r="AU466" s="874"/>
      <c r="AV466" s="874"/>
      <c r="AW466" s="874"/>
      <c r="AX466" s="874"/>
      <c r="AY466" s="874"/>
      <c r="AZ466" s="874"/>
      <c r="BA466" s="874"/>
      <c r="BB466" s="874"/>
      <c r="BC466" s="874"/>
      <c r="BD466" s="874"/>
      <c r="BE466" s="874"/>
      <c r="BF466" s="874"/>
      <c r="BG466" s="874"/>
      <c r="BH466" s="874"/>
      <c r="BI466" s="874"/>
      <c r="BJ466" s="874"/>
      <c r="BK466" s="874"/>
      <c r="BL466" s="874"/>
      <c r="BM466" s="874"/>
      <c r="BN466" s="874"/>
      <c r="BO466" s="874"/>
      <c r="BP466" s="874"/>
      <c r="BQ466" s="874"/>
      <c r="BR466" s="874"/>
      <c r="BS466" s="874"/>
    </row>
    <row r="467" spans="12:71">
      <c r="L467" s="874"/>
      <c r="M467" s="874"/>
      <c r="N467" s="874"/>
      <c r="O467" s="874"/>
      <c r="P467" s="874"/>
      <c r="Q467" s="874"/>
      <c r="R467" s="874"/>
      <c r="S467" s="874"/>
      <c r="T467" s="874"/>
      <c r="U467" s="874"/>
      <c r="V467" s="874"/>
      <c r="W467" s="874"/>
      <c r="X467" s="874"/>
      <c r="Y467" s="874"/>
      <c r="Z467" s="874"/>
      <c r="AA467" s="874"/>
      <c r="AB467" s="874"/>
      <c r="AC467" s="874"/>
      <c r="AD467" s="874"/>
      <c r="AE467" s="874"/>
      <c r="AF467" s="874"/>
      <c r="AG467" s="874"/>
      <c r="AH467" s="874"/>
      <c r="AI467" s="874"/>
      <c r="AJ467" s="874"/>
      <c r="AK467" s="874"/>
      <c r="AL467" s="874"/>
      <c r="AM467" s="874"/>
      <c r="AN467" s="874"/>
      <c r="AO467" s="874"/>
      <c r="AP467" s="874"/>
      <c r="AQ467" s="874"/>
      <c r="AR467" s="874"/>
      <c r="AS467" s="874"/>
      <c r="AT467" s="874"/>
      <c r="AU467" s="874"/>
      <c r="AV467" s="874"/>
      <c r="AW467" s="874"/>
      <c r="AX467" s="874"/>
      <c r="AY467" s="874"/>
      <c r="AZ467" s="874"/>
      <c r="BA467" s="874"/>
      <c r="BB467" s="874"/>
      <c r="BC467" s="874"/>
      <c r="BD467" s="874"/>
      <c r="BE467" s="874"/>
      <c r="BF467" s="874"/>
      <c r="BG467" s="874"/>
      <c r="BH467" s="874"/>
      <c r="BI467" s="874"/>
      <c r="BJ467" s="874"/>
      <c r="BK467" s="874"/>
      <c r="BL467" s="874"/>
      <c r="BM467" s="874"/>
      <c r="BN467" s="874"/>
      <c r="BO467" s="874"/>
      <c r="BP467" s="874"/>
      <c r="BQ467" s="874"/>
      <c r="BR467" s="874"/>
      <c r="BS467" s="874"/>
    </row>
    <row r="468" spans="12:71">
      <c r="L468" s="874"/>
      <c r="M468" s="874"/>
      <c r="N468" s="874"/>
      <c r="O468" s="874"/>
      <c r="P468" s="874"/>
      <c r="Q468" s="874"/>
      <c r="R468" s="874"/>
      <c r="S468" s="874"/>
      <c r="T468" s="874"/>
      <c r="U468" s="874"/>
      <c r="V468" s="874"/>
      <c r="W468" s="874"/>
      <c r="X468" s="874"/>
      <c r="Y468" s="874"/>
      <c r="Z468" s="874"/>
      <c r="AA468" s="874"/>
      <c r="AB468" s="874"/>
      <c r="AC468" s="874"/>
      <c r="AD468" s="874"/>
      <c r="AE468" s="874"/>
      <c r="AF468" s="874"/>
      <c r="AG468" s="874"/>
      <c r="AH468" s="874"/>
      <c r="AI468" s="874"/>
      <c r="AJ468" s="874"/>
      <c r="AK468" s="874"/>
      <c r="AL468" s="874"/>
      <c r="AM468" s="874"/>
      <c r="AN468" s="874"/>
      <c r="AO468" s="874"/>
      <c r="AP468" s="874"/>
      <c r="AQ468" s="874"/>
      <c r="AR468" s="874"/>
      <c r="AS468" s="874"/>
      <c r="AT468" s="874"/>
      <c r="AU468" s="874"/>
      <c r="AV468" s="874"/>
      <c r="AW468" s="874"/>
      <c r="AX468" s="874"/>
      <c r="AY468" s="874"/>
      <c r="AZ468" s="874"/>
      <c r="BA468" s="874"/>
      <c r="BB468" s="874"/>
      <c r="BC468" s="874"/>
      <c r="BD468" s="874"/>
      <c r="BE468" s="874"/>
      <c r="BF468" s="874"/>
      <c r="BG468" s="874"/>
      <c r="BH468" s="874"/>
      <c r="BI468" s="874"/>
      <c r="BJ468" s="874"/>
      <c r="BK468" s="874"/>
      <c r="BL468" s="874"/>
      <c r="BM468" s="874"/>
      <c r="BN468" s="874"/>
      <c r="BO468" s="874"/>
      <c r="BP468" s="874"/>
      <c r="BQ468" s="874"/>
      <c r="BR468" s="874"/>
      <c r="BS468" s="874"/>
    </row>
    <row r="469" spans="12:71">
      <c r="L469" s="874"/>
      <c r="M469" s="874"/>
      <c r="N469" s="874"/>
      <c r="O469" s="874"/>
      <c r="P469" s="874"/>
      <c r="Q469" s="874"/>
      <c r="R469" s="874"/>
      <c r="S469" s="874"/>
      <c r="T469" s="874"/>
      <c r="U469" s="874"/>
      <c r="V469" s="874"/>
      <c r="W469" s="874"/>
      <c r="X469" s="874"/>
      <c r="Y469" s="874"/>
      <c r="Z469" s="874"/>
      <c r="AA469" s="874"/>
      <c r="AB469" s="874"/>
      <c r="AC469" s="874"/>
      <c r="AD469" s="874"/>
      <c r="AE469" s="874"/>
      <c r="AF469" s="874"/>
      <c r="AG469" s="874"/>
      <c r="AH469" s="874"/>
      <c r="AI469" s="874"/>
      <c r="AJ469" s="874"/>
      <c r="AK469" s="874"/>
      <c r="AL469" s="874"/>
      <c r="AM469" s="874"/>
      <c r="AN469" s="874"/>
      <c r="AO469" s="874"/>
      <c r="AP469" s="874"/>
      <c r="AQ469" s="874"/>
      <c r="AR469" s="874"/>
      <c r="AS469" s="874"/>
      <c r="AT469" s="874"/>
      <c r="AU469" s="874"/>
      <c r="AV469" s="874"/>
      <c r="AW469" s="874"/>
      <c r="AX469" s="874"/>
      <c r="AY469" s="874"/>
      <c r="AZ469" s="874"/>
      <c r="BA469" s="874"/>
      <c r="BB469" s="874"/>
      <c r="BC469" s="874"/>
      <c r="BD469" s="874"/>
      <c r="BE469" s="874"/>
      <c r="BF469" s="874"/>
      <c r="BG469" s="874"/>
      <c r="BH469" s="874"/>
      <c r="BI469" s="874"/>
      <c r="BJ469" s="874"/>
      <c r="BK469" s="874"/>
      <c r="BL469" s="874"/>
      <c r="BM469" s="874"/>
      <c r="BN469" s="874"/>
      <c r="BO469" s="874"/>
      <c r="BP469" s="874"/>
      <c r="BQ469" s="874"/>
      <c r="BR469" s="874"/>
      <c r="BS469" s="874"/>
    </row>
    <row r="470" spans="12:71">
      <c r="L470" s="874"/>
      <c r="M470" s="874"/>
      <c r="N470" s="874"/>
      <c r="O470" s="874"/>
      <c r="P470" s="874"/>
      <c r="Q470" s="874"/>
      <c r="R470" s="874"/>
      <c r="S470" s="874"/>
      <c r="T470" s="874"/>
      <c r="U470" s="874"/>
      <c r="V470" s="874"/>
      <c r="W470" s="874"/>
      <c r="X470" s="874"/>
      <c r="Y470" s="874"/>
      <c r="Z470" s="874"/>
      <c r="AA470" s="874"/>
      <c r="AB470" s="874"/>
      <c r="AC470" s="874"/>
      <c r="AD470" s="874"/>
      <c r="AE470" s="874"/>
      <c r="AF470" s="874"/>
      <c r="AG470" s="874"/>
      <c r="AH470" s="874"/>
      <c r="AI470" s="874"/>
      <c r="AJ470" s="874"/>
      <c r="AK470" s="874"/>
      <c r="AL470" s="874"/>
      <c r="AM470" s="874"/>
      <c r="AN470" s="874"/>
      <c r="AO470" s="874"/>
      <c r="AP470" s="874"/>
      <c r="AQ470" s="874"/>
      <c r="AR470" s="874"/>
      <c r="AS470" s="874"/>
      <c r="AT470" s="874"/>
      <c r="AU470" s="874"/>
      <c r="AV470" s="874"/>
      <c r="AW470" s="874"/>
      <c r="AX470" s="874"/>
      <c r="AY470" s="874"/>
      <c r="AZ470" s="874"/>
      <c r="BA470" s="874"/>
      <c r="BB470" s="874"/>
      <c r="BC470" s="874"/>
      <c r="BD470" s="874"/>
      <c r="BE470" s="874"/>
      <c r="BF470" s="874"/>
      <c r="BG470" s="874"/>
      <c r="BH470" s="874"/>
      <c r="BI470" s="874"/>
      <c r="BJ470" s="874"/>
      <c r="BK470" s="874"/>
      <c r="BL470" s="874"/>
      <c r="BM470" s="874"/>
      <c r="BN470" s="874"/>
      <c r="BO470" s="874"/>
      <c r="BP470" s="874"/>
      <c r="BQ470" s="874"/>
      <c r="BR470" s="874"/>
      <c r="BS470" s="874"/>
    </row>
    <row r="471" spans="12:71">
      <c r="L471" s="874"/>
      <c r="M471" s="874"/>
      <c r="N471" s="874"/>
      <c r="O471" s="874"/>
      <c r="P471" s="874"/>
      <c r="Q471" s="874"/>
      <c r="R471" s="874"/>
      <c r="S471" s="874"/>
      <c r="T471" s="874"/>
      <c r="U471" s="874"/>
      <c r="V471" s="874"/>
      <c r="W471" s="874"/>
      <c r="X471" s="874"/>
      <c r="Y471" s="874"/>
      <c r="Z471" s="874"/>
      <c r="AA471" s="874"/>
      <c r="AB471" s="874"/>
      <c r="AC471" s="874"/>
      <c r="AD471" s="874"/>
      <c r="AE471" s="874"/>
      <c r="AF471" s="874"/>
      <c r="AG471" s="874"/>
      <c r="AH471" s="874"/>
      <c r="AI471" s="874"/>
      <c r="AJ471" s="874"/>
      <c r="AK471" s="874"/>
      <c r="AL471" s="874"/>
      <c r="AM471" s="874"/>
      <c r="AN471" s="874"/>
      <c r="AO471" s="874"/>
      <c r="AP471" s="874"/>
      <c r="AQ471" s="874"/>
      <c r="AR471" s="874"/>
      <c r="AS471" s="874"/>
      <c r="AT471" s="874"/>
      <c r="AU471" s="874"/>
      <c r="AV471" s="874"/>
      <c r="AW471" s="874"/>
      <c r="AX471" s="874"/>
      <c r="AY471" s="874"/>
      <c r="AZ471" s="874"/>
      <c r="BA471" s="874"/>
      <c r="BB471" s="874"/>
      <c r="BC471" s="874"/>
      <c r="BD471" s="874"/>
      <c r="BE471" s="874"/>
      <c r="BF471" s="874"/>
      <c r="BG471" s="874"/>
      <c r="BH471" s="874"/>
      <c r="BI471" s="874"/>
      <c r="BJ471" s="874"/>
      <c r="BK471" s="874"/>
      <c r="BL471" s="874"/>
      <c r="BM471" s="874"/>
      <c r="BN471" s="874"/>
      <c r="BO471" s="874"/>
      <c r="BP471" s="874"/>
      <c r="BQ471" s="874"/>
      <c r="BR471" s="874"/>
      <c r="BS471" s="874"/>
    </row>
    <row r="472" spans="12:71">
      <c r="L472" s="874"/>
      <c r="M472" s="874"/>
      <c r="N472" s="874"/>
      <c r="O472" s="874"/>
      <c r="P472" s="874"/>
      <c r="Q472" s="874"/>
      <c r="R472" s="874"/>
      <c r="S472" s="874"/>
      <c r="T472" s="874"/>
      <c r="U472" s="874"/>
      <c r="V472" s="874"/>
      <c r="W472" s="874"/>
      <c r="X472" s="874"/>
      <c r="Y472" s="874"/>
      <c r="Z472" s="874"/>
      <c r="AA472" s="874"/>
      <c r="AB472" s="874"/>
      <c r="AC472" s="874"/>
      <c r="AD472" s="874"/>
      <c r="AE472" s="874"/>
      <c r="AF472" s="874"/>
      <c r="AG472" s="874"/>
      <c r="AH472" s="874"/>
      <c r="AI472" s="874"/>
      <c r="AJ472" s="874"/>
      <c r="AK472" s="874"/>
      <c r="AL472" s="874"/>
      <c r="AM472" s="874"/>
      <c r="AN472" s="874"/>
      <c r="AO472" s="874"/>
      <c r="AP472" s="874"/>
      <c r="AQ472" s="874"/>
      <c r="AR472" s="874"/>
      <c r="AS472" s="874"/>
      <c r="AT472" s="874"/>
      <c r="AU472" s="874"/>
      <c r="AV472" s="874"/>
      <c r="AW472" s="874"/>
      <c r="AX472" s="874"/>
      <c r="AY472" s="874"/>
      <c r="AZ472" s="874"/>
      <c r="BA472" s="874"/>
      <c r="BB472" s="874"/>
      <c r="BC472" s="874"/>
      <c r="BD472" s="874"/>
      <c r="BE472" s="874"/>
      <c r="BF472" s="874"/>
      <c r="BG472" s="874"/>
      <c r="BH472" s="874"/>
      <c r="BI472" s="874"/>
      <c r="BJ472" s="874"/>
      <c r="BK472" s="874"/>
      <c r="BL472" s="874"/>
      <c r="BM472" s="874"/>
      <c r="BN472" s="874"/>
      <c r="BO472" s="874"/>
      <c r="BP472" s="874"/>
      <c r="BQ472" s="874"/>
      <c r="BR472" s="874"/>
      <c r="BS472" s="874"/>
    </row>
    <row r="473" spans="12:71">
      <c r="L473" s="874"/>
      <c r="M473" s="874"/>
      <c r="N473" s="874"/>
      <c r="O473" s="874"/>
      <c r="P473" s="874"/>
      <c r="Q473" s="874"/>
      <c r="R473" s="874"/>
      <c r="S473" s="874"/>
      <c r="T473" s="874"/>
      <c r="U473" s="874"/>
      <c r="V473" s="874"/>
      <c r="W473" s="874"/>
      <c r="X473" s="874"/>
      <c r="Y473" s="874"/>
      <c r="Z473" s="874"/>
      <c r="AA473" s="874"/>
      <c r="AB473" s="874"/>
      <c r="AC473" s="874"/>
      <c r="AD473" s="874"/>
      <c r="AE473" s="874"/>
      <c r="AF473" s="874"/>
      <c r="AG473" s="874"/>
      <c r="AH473" s="874"/>
      <c r="AI473" s="874"/>
      <c r="AJ473" s="874"/>
      <c r="AK473" s="874"/>
      <c r="AL473" s="874"/>
      <c r="AM473" s="874"/>
      <c r="AN473" s="874"/>
      <c r="AO473" s="874"/>
      <c r="AP473" s="874"/>
      <c r="AQ473" s="874"/>
      <c r="AR473" s="874"/>
      <c r="AS473" s="874"/>
      <c r="AT473" s="874"/>
      <c r="AU473" s="874"/>
      <c r="AV473" s="874"/>
      <c r="AW473" s="874"/>
      <c r="AX473" s="874"/>
      <c r="AY473" s="874"/>
      <c r="AZ473" s="874"/>
      <c r="BA473" s="874"/>
      <c r="BB473" s="874"/>
      <c r="BC473" s="874"/>
      <c r="BD473" s="874"/>
      <c r="BE473" s="874"/>
      <c r="BF473" s="874"/>
      <c r="BG473" s="874"/>
      <c r="BH473" s="874"/>
      <c r="BI473" s="874"/>
      <c r="BJ473" s="874"/>
      <c r="BK473" s="874"/>
      <c r="BL473" s="874"/>
      <c r="BM473" s="874"/>
      <c r="BN473" s="874"/>
      <c r="BO473" s="874"/>
      <c r="BP473" s="874"/>
      <c r="BQ473" s="874"/>
      <c r="BR473" s="874"/>
      <c r="BS473" s="874"/>
    </row>
    <row r="474" spans="12:71">
      <c r="L474" s="874"/>
      <c r="M474" s="874"/>
      <c r="N474" s="874"/>
      <c r="O474" s="874"/>
      <c r="P474" s="874"/>
      <c r="Q474" s="874"/>
      <c r="R474" s="874"/>
      <c r="S474" s="874"/>
      <c r="T474" s="874"/>
      <c r="U474" s="874"/>
      <c r="V474" s="874"/>
      <c r="W474" s="874"/>
      <c r="X474" s="874"/>
      <c r="Y474" s="874"/>
      <c r="Z474" s="874"/>
      <c r="AA474" s="874"/>
      <c r="AB474" s="874"/>
      <c r="AC474" s="874"/>
      <c r="AD474" s="874"/>
      <c r="AE474" s="874"/>
      <c r="AF474" s="874"/>
      <c r="AG474" s="874"/>
      <c r="AH474" s="874"/>
      <c r="AI474" s="874"/>
      <c r="AJ474" s="874"/>
      <c r="AK474" s="874"/>
      <c r="AL474" s="874"/>
      <c r="AM474" s="874"/>
      <c r="AN474" s="874"/>
      <c r="AO474" s="874"/>
      <c r="AP474" s="874"/>
      <c r="AQ474" s="874"/>
      <c r="AR474" s="874"/>
      <c r="AS474" s="874"/>
      <c r="AT474" s="874"/>
      <c r="AU474" s="874"/>
      <c r="AV474" s="874"/>
      <c r="AW474" s="874"/>
      <c r="AX474" s="874"/>
      <c r="AY474" s="874"/>
      <c r="AZ474" s="874"/>
      <c r="BA474" s="874"/>
      <c r="BB474" s="874"/>
      <c r="BC474" s="874"/>
      <c r="BD474" s="874"/>
      <c r="BE474" s="874"/>
      <c r="BF474" s="874"/>
      <c r="BG474" s="874"/>
      <c r="BH474" s="874"/>
      <c r="BI474" s="874"/>
      <c r="BJ474" s="874"/>
      <c r="BK474" s="874"/>
      <c r="BL474" s="874"/>
      <c r="BM474" s="874"/>
      <c r="BN474" s="874"/>
      <c r="BO474" s="874"/>
      <c r="BP474" s="874"/>
      <c r="BQ474" s="874"/>
      <c r="BR474" s="874"/>
      <c r="BS474" s="874"/>
    </row>
    <row r="475" spans="12:71">
      <c r="L475" s="874"/>
      <c r="M475" s="874"/>
      <c r="N475" s="874"/>
      <c r="O475" s="874"/>
      <c r="P475" s="874"/>
      <c r="Q475" s="874"/>
      <c r="R475" s="874"/>
      <c r="S475" s="874"/>
      <c r="T475" s="874"/>
      <c r="U475" s="874"/>
      <c r="V475" s="874"/>
      <c r="W475" s="874"/>
      <c r="X475" s="874"/>
      <c r="Y475" s="874"/>
      <c r="Z475" s="874"/>
      <c r="AA475" s="874"/>
      <c r="AB475" s="874"/>
      <c r="AC475" s="874"/>
      <c r="AD475" s="874"/>
      <c r="AE475" s="874"/>
      <c r="AF475" s="874"/>
      <c r="AG475" s="874"/>
      <c r="AH475" s="874"/>
      <c r="AI475" s="874"/>
      <c r="AJ475" s="874"/>
      <c r="AK475" s="874"/>
      <c r="AL475" s="874"/>
      <c r="AM475" s="874"/>
      <c r="AN475" s="874"/>
      <c r="AO475" s="874"/>
      <c r="AP475" s="874"/>
      <c r="AQ475" s="874"/>
      <c r="AR475" s="874"/>
      <c r="AS475" s="874"/>
      <c r="AT475" s="874"/>
      <c r="AU475" s="874"/>
      <c r="AV475" s="874"/>
      <c r="AW475" s="874"/>
      <c r="AX475" s="874"/>
      <c r="AY475" s="874"/>
      <c r="AZ475" s="874"/>
      <c r="BA475" s="874"/>
      <c r="BB475" s="874"/>
      <c r="BC475" s="874"/>
      <c r="BD475" s="874"/>
      <c r="BE475" s="874"/>
      <c r="BF475" s="874"/>
      <c r="BG475" s="874"/>
      <c r="BH475" s="874"/>
      <c r="BI475" s="874"/>
      <c r="BJ475" s="874"/>
      <c r="BK475" s="874"/>
      <c r="BL475" s="874"/>
      <c r="BM475" s="874"/>
      <c r="BN475" s="874"/>
      <c r="BO475" s="874"/>
      <c r="BP475" s="874"/>
      <c r="BQ475" s="874"/>
      <c r="BR475" s="874"/>
      <c r="BS475" s="874"/>
    </row>
    <row r="476" spans="12:71">
      <c r="L476" s="874"/>
      <c r="M476" s="874"/>
      <c r="N476" s="874"/>
      <c r="O476" s="874"/>
      <c r="P476" s="874"/>
      <c r="Q476" s="874"/>
      <c r="R476" s="874"/>
      <c r="S476" s="874"/>
      <c r="T476" s="874"/>
      <c r="U476" s="874"/>
      <c r="V476" s="874"/>
      <c r="W476" s="874"/>
      <c r="X476" s="874"/>
      <c r="Y476" s="874"/>
      <c r="Z476" s="874"/>
      <c r="AA476" s="874"/>
      <c r="AB476" s="874"/>
      <c r="AC476" s="874"/>
      <c r="AD476" s="874"/>
      <c r="AE476" s="874"/>
      <c r="AF476" s="874"/>
      <c r="AG476" s="874"/>
      <c r="AH476" s="874"/>
      <c r="AI476" s="874"/>
      <c r="AJ476" s="874"/>
      <c r="AK476" s="874"/>
      <c r="AL476" s="874"/>
      <c r="AM476" s="874"/>
      <c r="AN476" s="874"/>
      <c r="AO476" s="874"/>
      <c r="AP476" s="874"/>
      <c r="AQ476" s="874"/>
      <c r="AR476" s="874"/>
      <c r="AS476" s="874"/>
      <c r="AT476" s="874"/>
      <c r="AU476" s="874"/>
      <c r="AV476" s="874"/>
      <c r="AW476" s="874"/>
      <c r="AX476" s="874"/>
      <c r="AY476" s="874"/>
      <c r="AZ476" s="874"/>
      <c r="BA476" s="874"/>
      <c r="BB476" s="874"/>
      <c r="BC476" s="874"/>
      <c r="BD476" s="874"/>
      <c r="BE476" s="874"/>
      <c r="BF476" s="874"/>
      <c r="BG476" s="874"/>
      <c r="BH476" s="874"/>
      <c r="BI476" s="874"/>
      <c r="BJ476" s="874"/>
      <c r="BK476" s="874"/>
      <c r="BL476" s="874"/>
      <c r="BM476" s="874"/>
      <c r="BN476" s="874"/>
      <c r="BO476" s="874"/>
      <c r="BP476" s="874"/>
      <c r="BQ476" s="874"/>
      <c r="BR476" s="874"/>
      <c r="BS476" s="874"/>
    </row>
    <row r="477" spans="12:71">
      <c r="L477" s="874"/>
      <c r="M477" s="874"/>
      <c r="N477" s="874"/>
      <c r="O477" s="874"/>
      <c r="P477" s="874"/>
      <c r="Q477" s="874"/>
      <c r="R477" s="874"/>
      <c r="S477" s="874"/>
      <c r="T477" s="874"/>
      <c r="U477" s="874"/>
      <c r="V477" s="874"/>
      <c r="W477" s="874"/>
      <c r="X477" s="874"/>
      <c r="Y477" s="874"/>
      <c r="Z477" s="874"/>
      <c r="AA477" s="874"/>
      <c r="AB477" s="874"/>
      <c r="AC477" s="874"/>
      <c r="AD477" s="874"/>
      <c r="AE477" s="874"/>
      <c r="AF477" s="874"/>
      <c r="AG477" s="874"/>
      <c r="AH477" s="874"/>
      <c r="AI477" s="874"/>
      <c r="AJ477" s="874"/>
      <c r="AK477" s="874"/>
      <c r="AL477" s="874"/>
      <c r="AM477" s="874"/>
      <c r="AN477" s="874"/>
      <c r="AO477" s="874"/>
      <c r="AP477" s="874"/>
      <c r="AQ477" s="874"/>
      <c r="AR477" s="874"/>
      <c r="AS477" s="874"/>
      <c r="AT477" s="874"/>
      <c r="AU477" s="874"/>
      <c r="AV477" s="874"/>
      <c r="AW477" s="874"/>
      <c r="AX477" s="874"/>
      <c r="AY477" s="874"/>
      <c r="AZ477" s="874"/>
      <c r="BA477" s="874"/>
      <c r="BB477" s="874"/>
      <c r="BC477" s="874"/>
      <c r="BD477" s="874"/>
      <c r="BE477" s="874"/>
      <c r="BF477" s="874"/>
      <c r="BG477" s="874"/>
      <c r="BH477" s="874"/>
      <c r="BI477" s="874"/>
      <c r="BJ477" s="874"/>
      <c r="BK477" s="874"/>
      <c r="BL477" s="874"/>
      <c r="BM477" s="874"/>
      <c r="BN477" s="874"/>
      <c r="BO477" s="874"/>
      <c r="BP477" s="874"/>
      <c r="BQ477" s="874"/>
      <c r="BR477" s="874"/>
      <c r="BS477" s="874"/>
    </row>
    <row r="478" spans="12:71">
      <c r="L478" s="874"/>
      <c r="M478" s="874"/>
      <c r="N478" s="874"/>
      <c r="O478" s="874"/>
      <c r="P478" s="874"/>
      <c r="Q478" s="874"/>
      <c r="R478" s="874"/>
      <c r="S478" s="874"/>
      <c r="T478" s="874"/>
      <c r="U478" s="874"/>
      <c r="V478" s="874"/>
      <c r="W478" s="874"/>
      <c r="X478" s="874"/>
      <c r="Y478" s="874"/>
      <c r="Z478" s="874"/>
      <c r="AA478" s="874"/>
      <c r="AB478" s="874"/>
      <c r="AC478" s="874"/>
      <c r="AD478" s="874"/>
      <c r="AE478" s="874"/>
      <c r="AF478" s="874"/>
      <c r="AG478" s="874"/>
      <c r="AH478" s="874"/>
      <c r="AI478" s="874"/>
      <c r="AJ478" s="874"/>
      <c r="AK478" s="874"/>
      <c r="AL478" s="874"/>
      <c r="AM478" s="874"/>
      <c r="AN478" s="874"/>
      <c r="AO478" s="874"/>
      <c r="AP478" s="874"/>
      <c r="AQ478" s="874"/>
      <c r="AR478" s="874"/>
      <c r="AS478" s="874"/>
      <c r="AT478" s="874"/>
      <c r="AU478" s="874"/>
      <c r="AV478" s="874"/>
      <c r="AW478" s="874"/>
      <c r="AX478" s="874"/>
      <c r="AY478" s="874"/>
      <c r="AZ478" s="874"/>
      <c r="BA478" s="874"/>
      <c r="BB478" s="874"/>
      <c r="BC478" s="874"/>
      <c r="BD478" s="874"/>
      <c r="BE478" s="874"/>
      <c r="BF478" s="874"/>
      <c r="BG478" s="874"/>
      <c r="BH478" s="874"/>
      <c r="BI478" s="874"/>
      <c r="BJ478" s="874"/>
      <c r="BK478" s="874"/>
      <c r="BL478" s="874"/>
      <c r="BM478" s="874"/>
      <c r="BN478" s="874"/>
      <c r="BO478" s="874"/>
      <c r="BP478" s="874"/>
      <c r="BQ478" s="874"/>
      <c r="BR478" s="874"/>
      <c r="BS478" s="874"/>
    </row>
    <row r="479" spans="12:71">
      <c r="L479" s="874"/>
      <c r="M479" s="874"/>
      <c r="N479" s="874"/>
      <c r="O479" s="874"/>
      <c r="P479" s="874"/>
      <c r="Q479" s="874"/>
      <c r="R479" s="874"/>
      <c r="S479" s="874"/>
      <c r="T479" s="874"/>
      <c r="U479" s="874"/>
      <c r="V479" s="874"/>
      <c r="W479" s="874"/>
      <c r="X479" s="874"/>
      <c r="Y479" s="874"/>
      <c r="Z479" s="874"/>
      <c r="AA479" s="874"/>
      <c r="AB479" s="874"/>
      <c r="AC479" s="874"/>
      <c r="AD479" s="874"/>
      <c r="AE479" s="874"/>
      <c r="AF479" s="874"/>
      <c r="AG479" s="874"/>
      <c r="AH479" s="874"/>
      <c r="AI479" s="874"/>
      <c r="AJ479" s="874"/>
      <c r="AK479" s="874"/>
      <c r="AL479" s="874"/>
      <c r="AM479" s="874"/>
      <c r="AN479" s="874"/>
      <c r="AO479" s="874"/>
      <c r="AP479" s="874"/>
      <c r="AQ479" s="874"/>
      <c r="AR479" s="874"/>
      <c r="AS479" s="874"/>
      <c r="AT479" s="874"/>
      <c r="AU479" s="874"/>
      <c r="AV479" s="874"/>
      <c r="AW479" s="874"/>
      <c r="AX479" s="874"/>
      <c r="AY479" s="874"/>
      <c r="AZ479" s="874"/>
      <c r="BA479" s="874"/>
      <c r="BB479" s="874"/>
      <c r="BC479" s="874"/>
      <c r="BD479" s="874"/>
      <c r="BE479" s="874"/>
      <c r="BF479" s="874"/>
      <c r="BG479" s="874"/>
      <c r="BH479" s="874"/>
      <c r="BI479" s="874"/>
      <c r="BJ479" s="874"/>
      <c r="BK479" s="874"/>
      <c r="BL479" s="874"/>
      <c r="BM479" s="874"/>
      <c r="BN479" s="874"/>
      <c r="BO479" s="874"/>
      <c r="BP479" s="874"/>
      <c r="BQ479" s="874"/>
      <c r="BR479" s="874"/>
      <c r="BS479" s="874"/>
    </row>
    <row r="480" spans="12:71">
      <c r="L480" s="874"/>
      <c r="M480" s="874"/>
      <c r="N480" s="874"/>
      <c r="O480" s="874"/>
      <c r="P480" s="874"/>
      <c r="Q480" s="874"/>
      <c r="R480" s="874"/>
      <c r="S480" s="874"/>
      <c r="T480" s="874"/>
      <c r="U480" s="874"/>
      <c r="V480" s="874"/>
      <c r="W480" s="874"/>
      <c r="X480" s="874"/>
      <c r="Y480" s="874"/>
      <c r="Z480" s="874"/>
      <c r="AA480" s="874"/>
      <c r="AB480" s="874"/>
      <c r="AC480" s="874"/>
      <c r="AD480" s="874"/>
      <c r="AE480" s="874"/>
      <c r="AF480" s="874"/>
      <c r="AG480" s="874"/>
      <c r="AH480" s="874"/>
      <c r="AI480" s="874"/>
      <c r="AJ480" s="874"/>
      <c r="AK480" s="874"/>
      <c r="AL480" s="874"/>
      <c r="AM480" s="874"/>
      <c r="AN480" s="874"/>
      <c r="AO480" s="874"/>
      <c r="AP480" s="874"/>
      <c r="AQ480" s="874"/>
      <c r="AR480" s="874"/>
      <c r="AS480" s="874"/>
      <c r="AT480" s="874"/>
      <c r="AU480" s="874"/>
      <c r="AV480" s="874"/>
      <c r="AW480" s="874"/>
      <c r="AX480" s="874"/>
      <c r="AY480" s="874"/>
      <c r="AZ480" s="874"/>
      <c r="BA480" s="874"/>
      <c r="BB480" s="874"/>
      <c r="BC480" s="874"/>
      <c r="BD480" s="874"/>
      <c r="BE480" s="874"/>
      <c r="BF480" s="874"/>
      <c r="BG480" s="874"/>
      <c r="BH480" s="874"/>
      <c r="BI480" s="874"/>
      <c r="BJ480" s="874"/>
      <c r="BK480" s="874"/>
      <c r="BL480" s="874"/>
      <c r="BM480" s="874"/>
      <c r="BN480" s="874"/>
      <c r="BO480" s="874"/>
      <c r="BP480" s="874"/>
      <c r="BQ480" s="874"/>
      <c r="BR480" s="874"/>
      <c r="BS480" s="874"/>
    </row>
    <row r="481" spans="12:71">
      <c r="L481" s="874"/>
      <c r="M481" s="874"/>
      <c r="N481" s="874"/>
      <c r="O481" s="874"/>
      <c r="P481" s="874"/>
      <c r="Q481" s="874"/>
      <c r="R481" s="874"/>
      <c r="S481" s="874"/>
      <c r="T481" s="874"/>
      <c r="U481" s="874"/>
      <c r="V481" s="874"/>
      <c r="W481" s="874"/>
      <c r="X481" s="874"/>
      <c r="Y481" s="874"/>
      <c r="Z481" s="874"/>
      <c r="AA481" s="874"/>
      <c r="AB481" s="874"/>
      <c r="AC481" s="874"/>
      <c r="AD481" s="874"/>
      <c r="AE481" s="874"/>
      <c r="AF481" s="874"/>
      <c r="AG481" s="874"/>
      <c r="AH481" s="874"/>
      <c r="AI481" s="874"/>
      <c r="AJ481" s="874"/>
      <c r="AK481" s="874"/>
      <c r="AL481" s="874"/>
      <c r="AM481" s="874"/>
      <c r="AN481" s="874"/>
      <c r="AO481" s="874"/>
      <c r="AP481" s="874"/>
      <c r="AQ481" s="874"/>
      <c r="AR481" s="874"/>
      <c r="AS481" s="874"/>
      <c r="AT481" s="874"/>
      <c r="AU481" s="874"/>
      <c r="AV481" s="874"/>
      <c r="AW481" s="874"/>
      <c r="AX481" s="874"/>
      <c r="AY481" s="874"/>
      <c r="AZ481" s="874"/>
      <c r="BA481" s="874"/>
      <c r="BB481" s="874"/>
      <c r="BC481" s="874"/>
      <c r="BD481" s="874"/>
      <c r="BE481" s="874"/>
      <c r="BF481" s="874"/>
      <c r="BG481" s="874"/>
      <c r="BH481" s="874"/>
      <c r="BI481" s="874"/>
      <c r="BJ481" s="874"/>
      <c r="BK481" s="874"/>
      <c r="BL481" s="874"/>
      <c r="BM481" s="874"/>
      <c r="BN481" s="874"/>
      <c r="BO481" s="874"/>
      <c r="BP481" s="874"/>
      <c r="BQ481" s="874"/>
      <c r="BR481" s="874"/>
      <c r="BS481" s="874"/>
    </row>
    <row r="482" spans="12:71">
      <c r="L482" s="874"/>
      <c r="M482" s="874"/>
      <c r="N482" s="874"/>
      <c r="O482" s="874"/>
      <c r="P482" s="874"/>
      <c r="Q482" s="874"/>
      <c r="R482" s="874"/>
      <c r="S482" s="874"/>
      <c r="T482" s="874"/>
      <c r="U482" s="874"/>
      <c r="V482" s="874"/>
      <c r="W482" s="874"/>
      <c r="X482" s="874"/>
      <c r="Y482" s="874"/>
      <c r="Z482" s="874"/>
      <c r="AA482" s="874"/>
      <c r="AB482" s="874"/>
      <c r="AC482" s="874"/>
      <c r="AD482" s="874"/>
      <c r="AE482" s="874"/>
      <c r="AF482" s="874"/>
      <c r="AG482" s="874"/>
      <c r="AH482" s="874"/>
      <c r="AI482" s="874"/>
      <c r="AJ482" s="874"/>
      <c r="AK482" s="874"/>
      <c r="AL482" s="874"/>
      <c r="AM482" s="874"/>
      <c r="AN482" s="874"/>
      <c r="AO482" s="874"/>
      <c r="AP482" s="874"/>
      <c r="AQ482" s="874"/>
      <c r="AR482" s="874"/>
      <c r="AS482" s="874"/>
      <c r="AT482" s="874"/>
      <c r="AU482" s="874"/>
      <c r="AV482" s="874"/>
      <c r="AW482" s="874"/>
      <c r="AX482" s="874"/>
      <c r="AY482" s="874"/>
      <c r="AZ482" s="874"/>
      <c r="BA482" s="874"/>
      <c r="BB482" s="874"/>
      <c r="BC482" s="874"/>
      <c r="BD482" s="874"/>
      <c r="BE482" s="874"/>
      <c r="BF482" s="874"/>
      <c r="BG482" s="874"/>
      <c r="BH482" s="874"/>
      <c r="BI482" s="874"/>
      <c r="BJ482" s="874"/>
      <c r="BK482" s="874"/>
      <c r="BL482" s="874"/>
      <c r="BM482" s="874"/>
      <c r="BN482" s="874"/>
      <c r="BO482" s="874"/>
      <c r="BP482" s="874"/>
      <c r="BQ482" s="874"/>
      <c r="BR482" s="874"/>
      <c r="BS482" s="874"/>
    </row>
    <row r="483" spans="12:71">
      <c r="L483" s="874"/>
      <c r="M483" s="874"/>
      <c r="N483" s="874"/>
      <c r="O483" s="874"/>
      <c r="P483" s="874"/>
      <c r="Q483" s="874"/>
      <c r="R483" s="874"/>
      <c r="S483" s="874"/>
      <c r="T483" s="874"/>
      <c r="U483" s="874"/>
      <c r="V483" s="874"/>
      <c r="W483" s="874"/>
      <c r="X483" s="874"/>
      <c r="Y483" s="874"/>
      <c r="Z483" s="874"/>
      <c r="AA483" s="874"/>
      <c r="AB483" s="874"/>
      <c r="AC483" s="874"/>
      <c r="AD483" s="874"/>
      <c r="AE483" s="874"/>
      <c r="AF483" s="874"/>
      <c r="AG483" s="874"/>
      <c r="AH483" s="874"/>
      <c r="AI483" s="874"/>
      <c r="AJ483" s="874"/>
      <c r="AK483" s="874"/>
      <c r="AL483" s="874"/>
      <c r="AM483" s="874"/>
      <c r="AN483" s="874"/>
      <c r="AO483" s="874"/>
      <c r="AP483" s="874"/>
      <c r="AQ483" s="874"/>
      <c r="AR483" s="874"/>
      <c r="AS483" s="874"/>
      <c r="AT483" s="874"/>
      <c r="AU483" s="874"/>
      <c r="AV483" s="874"/>
      <c r="AW483" s="874"/>
      <c r="AX483" s="874"/>
      <c r="AY483" s="874"/>
      <c r="AZ483" s="874"/>
      <c r="BA483" s="874"/>
      <c r="BB483" s="874"/>
      <c r="BC483" s="874"/>
      <c r="BD483" s="874"/>
      <c r="BE483" s="874"/>
      <c r="BF483" s="874"/>
      <c r="BG483" s="874"/>
      <c r="BH483" s="874"/>
      <c r="BI483" s="874"/>
      <c r="BJ483" s="874"/>
      <c r="BK483" s="874"/>
      <c r="BL483" s="874"/>
      <c r="BM483" s="874"/>
      <c r="BN483" s="874"/>
      <c r="BO483" s="874"/>
      <c r="BP483" s="874"/>
      <c r="BQ483" s="874"/>
      <c r="BR483" s="874"/>
      <c r="BS483" s="874"/>
    </row>
    <row r="484" spans="12:71">
      <c r="L484" s="874"/>
      <c r="M484" s="874"/>
      <c r="N484" s="874"/>
      <c r="O484" s="874"/>
      <c r="P484" s="874"/>
      <c r="Q484" s="874"/>
      <c r="R484" s="874"/>
      <c r="S484" s="874"/>
      <c r="T484" s="874"/>
      <c r="U484" s="874"/>
      <c r="V484" s="874"/>
      <c r="W484" s="874"/>
      <c r="X484" s="874"/>
      <c r="Y484" s="874"/>
      <c r="Z484" s="874"/>
      <c r="AA484" s="874"/>
      <c r="AB484" s="874"/>
      <c r="AC484" s="874"/>
      <c r="AD484" s="874"/>
      <c r="AE484" s="874"/>
      <c r="AF484" s="874"/>
      <c r="AG484" s="874"/>
      <c r="AH484" s="874"/>
      <c r="AI484" s="874"/>
      <c r="AJ484" s="874"/>
      <c r="AK484" s="874"/>
      <c r="AL484" s="874"/>
      <c r="AM484" s="874"/>
      <c r="AN484" s="874"/>
      <c r="AO484" s="874"/>
      <c r="AP484" s="874"/>
      <c r="AQ484" s="874"/>
      <c r="AR484" s="874"/>
      <c r="AS484" s="874"/>
      <c r="AT484" s="874"/>
      <c r="AU484" s="874"/>
      <c r="AV484" s="874"/>
      <c r="AW484" s="874"/>
      <c r="AX484" s="874"/>
      <c r="AY484" s="874"/>
      <c r="AZ484" s="874"/>
      <c r="BA484" s="874"/>
      <c r="BB484" s="874"/>
      <c r="BC484" s="874"/>
      <c r="BD484" s="874"/>
      <c r="BE484" s="874"/>
      <c r="BF484" s="874"/>
      <c r="BG484" s="874"/>
      <c r="BH484" s="874"/>
      <c r="BI484" s="874"/>
      <c r="BJ484" s="874"/>
      <c r="BK484" s="874"/>
      <c r="BL484" s="874"/>
      <c r="BM484" s="874"/>
      <c r="BN484" s="874"/>
      <c r="BO484" s="874"/>
      <c r="BP484" s="874"/>
      <c r="BQ484" s="874"/>
      <c r="BR484" s="874"/>
      <c r="BS484" s="874"/>
    </row>
    <row r="485" spans="12:71">
      <c r="L485" s="874"/>
      <c r="M485" s="874"/>
      <c r="N485" s="874"/>
      <c r="O485" s="874"/>
      <c r="P485" s="874"/>
      <c r="Q485" s="874"/>
      <c r="R485" s="874"/>
      <c r="S485" s="874"/>
      <c r="T485" s="874"/>
      <c r="U485" s="874"/>
      <c r="V485" s="874"/>
      <c r="W485" s="874"/>
      <c r="X485" s="874"/>
      <c r="Y485" s="874"/>
      <c r="Z485" s="874"/>
      <c r="AA485" s="874"/>
      <c r="AB485" s="874"/>
      <c r="AC485" s="874"/>
      <c r="AD485" s="874"/>
      <c r="AE485" s="874"/>
      <c r="AF485" s="874"/>
      <c r="AG485" s="874"/>
      <c r="AH485" s="874"/>
      <c r="AI485" s="874"/>
      <c r="AJ485" s="874"/>
      <c r="AK485" s="874"/>
      <c r="AL485" s="874"/>
      <c r="AM485" s="874"/>
      <c r="AN485" s="874"/>
      <c r="AO485" s="874"/>
      <c r="AP485" s="874"/>
      <c r="AQ485" s="874"/>
      <c r="AR485" s="874"/>
      <c r="AS485" s="874"/>
      <c r="AT485" s="874"/>
      <c r="AU485" s="874"/>
      <c r="AV485" s="874"/>
      <c r="AW485" s="874"/>
      <c r="AX485" s="874"/>
      <c r="AY485" s="874"/>
      <c r="AZ485" s="874"/>
      <c r="BA485" s="874"/>
      <c r="BB485" s="874"/>
      <c r="BC485" s="874"/>
      <c r="BD485" s="874"/>
      <c r="BE485" s="874"/>
      <c r="BF485" s="874"/>
      <c r="BG485" s="874"/>
      <c r="BH485" s="874"/>
      <c r="BI485" s="874"/>
      <c r="BJ485" s="874"/>
      <c r="BK485" s="874"/>
      <c r="BL485" s="874"/>
      <c r="BM485" s="874"/>
      <c r="BN485" s="874"/>
      <c r="BO485" s="874"/>
      <c r="BP485" s="874"/>
      <c r="BQ485" s="874"/>
      <c r="BR485" s="874"/>
      <c r="BS485" s="874"/>
    </row>
    <row r="486" spans="12:71">
      <c r="L486" s="874"/>
      <c r="M486" s="874"/>
      <c r="N486" s="874"/>
      <c r="O486" s="874"/>
      <c r="P486" s="874"/>
      <c r="Q486" s="874"/>
      <c r="R486" s="874"/>
      <c r="S486" s="874"/>
      <c r="T486" s="874"/>
      <c r="U486" s="874"/>
      <c r="V486" s="874"/>
      <c r="W486" s="874"/>
      <c r="X486" s="874"/>
      <c r="Y486" s="874"/>
      <c r="Z486" s="874"/>
      <c r="AA486" s="874"/>
      <c r="AB486" s="874"/>
      <c r="AC486" s="874"/>
      <c r="AD486" s="874"/>
      <c r="AE486" s="874"/>
      <c r="AF486" s="874"/>
      <c r="AG486" s="874"/>
      <c r="AH486" s="874"/>
      <c r="AI486" s="874"/>
      <c r="AJ486" s="874"/>
      <c r="AK486" s="874"/>
      <c r="AL486" s="874"/>
      <c r="AM486" s="874"/>
      <c r="AN486" s="874"/>
      <c r="AO486" s="874"/>
      <c r="AP486" s="874"/>
      <c r="AQ486" s="874"/>
      <c r="AR486" s="874"/>
      <c r="AS486" s="874"/>
      <c r="AT486" s="874"/>
      <c r="AU486" s="874"/>
      <c r="AV486" s="874"/>
      <c r="AW486" s="874"/>
      <c r="AX486" s="874"/>
      <c r="AY486" s="874"/>
      <c r="AZ486" s="874"/>
      <c r="BA486" s="874"/>
      <c r="BB486" s="874"/>
      <c r="BC486" s="874"/>
      <c r="BD486" s="874"/>
      <c r="BE486" s="874"/>
      <c r="BF486" s="874"/>
      <c r="BG486" s="874"/>
      <c r="BH486" s="874"/>
      <c r="BI486" s="874"/>
      <c r="BJ486" s="874"/>
      <c r="BK486" s="874"/>
      <c r="BL486" s="874"/>
      <c r="BM486" s="874"/>
      <c r="BN486" s="874"/>
      <c r="BO486" s="874"/>
      <c r="BP486" s="874"/>
      <c r="BQ486" s="874"/>
      <c r="BR486" s="874"/>
      <c r="BS486" s="874"/>
    </row>
    <row r="487" spans="12:71">
      <c r="L487" s="874"/>
      <c r="M487" s="874"/>
      <c r="N487" s="874"/>
      <c r="O487" s="874"/>
      <c r="P487" s="874"/>
      <c r="Q487" s="874"/>
      <c r="R487" s="874"/>
      <c r="S487" s="874"/>
      <c r="T487" s="874"/>
      <c r="U487" s="874"/>
      <c r="V487" s="874"/>
      <c r="W487" s="874"/>
      <c r="X487" s="874"/>
      <c r="Y487" s="874"/>
      <c r="Z487" s="874"/>
      <c r="AA487" s="874"/>
      <c r="AB487" s="874"/>
      <c r="AC487" s="874"/>
      <c r="AD487" s="874"/>
      <c r="AE487" s="874"/>
      <c r="AF487" s="874"/>
      <c r="AG487" s="874"/>
      <c r="AH487" s="874"/>
      <c r="AI487" s="874"/>
      <c r="AJ487" s="874"/>
      <c r="AK487" s="874"/>
      <c r="AL487" s="874"/>
      <c r="AM487" s="874"/>
      <c r="AN487" s="874"/>
      <c r="AO487" s="874"/>
      <c r="AP487" s="874"/>
      <c r="AQ487" s="874"/>
      <c r="AR487" s="874"/>
      <c r="AS487" s="874"/>
      <c r="AT487" s="874"/>
      <c r="AU487" s="874"/>
      <c r="AV487" s="874"/>
      <c r="AW487" s="874"/>
      <c r="AX487" s="874"/>
      <c r="AY487" s="874"/>
      <c r="AZ487" s="874"/>
      <c r="BA487" s="874"/>
      <c r="BB487" s="874"/>
      <c r="BC487" s="874"/>
      <c r="BD487" s="874"/>
      <c r="BE487" s="874"/>
      <c r="BF487" s="874"/>
      <c r="BG487" s="874"/>
      <c r="BH487" s="874"/>
      <c r="BI487" s="874"/>
      <c r="BJ487" s="874"/>
      <c r="BK487" s="874"/>
      <c r="BL487" s="874"/>
      <c r="BM487" s="874"/>
      <c r="BN487" s="874"/>
      <c r="BO487" s="874"/>
      <c r="BP487" s="874"/>
      <c r="BQ487" s="874"/>
      <c r="BR487" s="874"/>
      <c r="BS487" s="874"/>
    </row>
    <row r="488" spans="12:71">
      <c r="L488" s="874"/>
      <c r="M488" s="874"/>
      <c r="N488" s="874"/>
      <c r="O488" s="874"/>
      <c r="P488" s="874"/>
      <c r="Q488" s="874"/>
      <c r="R488" s="874"/>
      <c r="S488" s="874"/>
      <c r="T488" s="874"/>
      <c r="U488" s="874"/>
      <c r="V488" s="874"/>
      <c r="W488" s="874"/>
      <c r="X488" s="874"/>
      <c r="Y488" s="874"/>
      <c r="Z488" s="874"/>
      <c r="AA488" s="874"/>
      <c r="AB488" s="874"/>
      <c r="AC488" s="874"/>
      <c r="AD488" s="874"/>
      <c r="AE488" s="874"/>
      <c r="AF488" s="874"/>
      <c r="AG488" s="874"/>
      <c r="AH488" s="874"/>
      <c r="AI488" s="874"/>
      <c r="AJ488" s="874"/>
      <c r="AK488" s="874"/>
      <c r="AL488" s="874"/>
      <c r="AM488" s="874"/>
      <c r="AN488" s="874"/>
      <c r="AO488" s="874"/>
      <c r="AP488" s="874"/>
      <c r="AQ488" s="874"/>
      <c r="AR488" s="874"/>
      <c r="AS488" s="874"/>
      <c r="AT488" s="874"/>
      <c r="AU488" s="874"/>
      <c r="AV488" s="874"/>
      <c r="AW488" s="874"/>
      <c r="AX488" s="874"/>
      <c r="AY488" s="874"/>
      <c r="AZ488" s="874"/>
      <c r="BA488" s="874"/>
      <c r="BB488" s="874"/>
      <c r="BC488" s="874"/>
      <c r="BD488" s="874"/>
      <c r="BE488" s="874"/>
      <c r="BF488" s="874"/>
      <c r="BG488" s="874"/>
      <c r="BH488" s="874"/>
      <c r="BI488" s="874"/>
      <c r="BJ488" s="874"/>
      <c r="BK488" s="874"/>
      <c r="BL488" s="874"/>
      <c r="BM488" s="874"/>
      <c r="BN488" s="874"/>
      <c r="BO488" s="874"/>
      <c r="BP488" s="874"/>
      <c r="BQ488" s="874"/>
      <c r="BR488" s="874"/>
      <c r="BS488" s="874"/>
    </row>
    <row r="489" spans="12:71">
      <c r="L489" s="874"/>
      <c r="M489" s="874"/>
      <c r="N489" s="874"/>
      <c r="O489" s="874"/>
      <c r="P489" s="874"/>
      <c r="Q489" s="874"/>
      <c r="R489" s="874"/>
      <c r="S489" s="874"/>
      <c r="T489" s="874"/>
      <c r="U489" s="874"/>
      <c r="V489" s="874"/>
      <c r="W489" s="874"/>
      <c r="X489" s="874"/>
      <c r="Y489" s="874"/>
      <c r="Z489" s="874"/>
      <c r="AA489" s="874"/>
      <c r="AB489" s="874"/>
      <c r="AC489" s="874"/>
      <c r="AD489" s="874"/>
      <c r="AE489" s="874"/>
      <c r="AF489" s="874"/>
      <c r="AG489" s="874"/>
      <c r="AH489" s="874"/>
      <c r="AI489" s="874"/>
      <c r="AJ489" s="874"/>
      <c r="AK489" s="874"/>
      <c r="AL489" s="874"/>
      <c r="AM489" s="874"/>
      <c r="AN489" s="874"/>
      <c r="AO489" s="874"/>
      <c r="AP489" s="874"/>
      <c r="AQ489" s="874"/>
      <c r="AR489" s="874"/>
      <c r="AS489" s="874"/>
      <c r="AT489" s="874"/>
      <c r="AU489" s="874"/>
      <c r="AV489" s="874"/>
      <c r="AW489" s="874"/>
      <c r="AX489" s="874"/>
      <c r="AY489" s="874"/>
      <c r="AZ489" s="874"/>
      <c r="BA489" s="874"/>
      <c r="BB489" s="874"/>
      <c r="BC489" s="874"/>
      <c r="BD489" s="874"/>
      <c r="BE489" s="874"/>
      <c r="BF489" s="874"/>
      <c r="BG489" s="874"/>
      <c r="BH489" s="874"/>
      <c r="BI489" s="874"/>
      <c r="BJ489" s="874"/>
      <c r="BK489" s="874"/>
      <c r="BL489" s="874"/>
      <c r="BM489" s="874"/>
      <c r="BN489" s="874"/>
      <c r="BO489" s="874"/>
      <c r="BP489" s="874"/>
      <c r="BQ489" s="874"/>
      <c r="BR489" s="874"/>
      <c r="BS489" s="874"/>
    </row>
    <row r="490" spans="12:71">
      <c r="L490" s="874"/>
      <c r="M490" s="874"/>
      <c r="N490" s="874"/>
      <c r="O490" s="874"/>
      <c r="P490" s="874"/>
      <c r="Q490" s="874"/>
      <c r="R490" s="874"/>
      <c r="S490" s="874"/>
      <c r="T490" s="874"/>
      <c r="U490" s="874"/>
      <c r="V490" s="874"/>
      <c r="W490" s="874"/>
      <c r="X490" s="874"/>
      <c r="Y490" s="874"/>
      <c r="Z490" s="874"/>
      <c r="AA490" s="874"/>
      <c r="AB490" s="874"/>
      <c r="AC490" s="874"/>
      <c r="AD490" s="874"/>
      <c r="AE490" s="874"/>
      <c r="AF490" s="874"/>
      <c r="AG490" s="874"/>
      <c r="AH490" s="874"/>
      <c r="AI490" s="874"/>
      <c r="AJ490" s="874"/>
      <c r="AK490" s="874"/>
      <c r="AL490" s="874"/>
      <c r="AM490" s="874"/>
      <c r="AN490" s="874"/>
      <c r="AO490" s="874"/>
      <c r="AP490" s="874"/>
      <c r="AQ490" s="874"/>
      <c r="AR490" s="874"/>
      <c r="AS490" s="874"/>
      <c r="AT490" s="874"/>
      <c r="AU490" s="874"/>
      <c r="AV490" s="874"/>
      <c r="AW490" s="874"/>
      <c r="AX490" s="874"/>
      <c r="AY490" s="874"/>
      <c r="AZ490" s="874"/>
      <c r="BA490" s="874"/>
      <c r="BB490" s="874"/>
      <c r="BC490" s="874"/>
      <c r="BD490" s="874"/>
      <c r="BE490" s="874"/>
      <c r="BF490" s="874"/>
      <c r="BG490" s="874"/>
      <c r="BH490" s="874"/>
      <c r="BI490" s="874"/>
      <c r="BJ490" s="874"/>
      <c r="BK490" s="874"/>
      <c r="BL490" s="874"/>
      <c r="BM490" s="874"/>
      <c r="BN490" s="874"/>
      <c r="BO490" s="874"/>
      <c r="BP490" s="874"/>
      <c r="BQ490" s="874"/>
      <c r="BR490" s="874"/>
      <c r="BS490" s="874"/>
    </row>
    <row r="491" spans="12:71">
      <c r="L491" s="874"/>
      <c r="M491" s="874"/>
      <c r="N491" s="874"/>
      <c r="O491" s="874"/>
      <c r="P491" s="874"/>
      <c r="Q491" s="874"/>
      <c r="R491" s="874"/>
      <c r="S491" s="874"/>
      <c r="T491" s="874"/>
      <c r="U491" s="874"/>
      <c r="V491" s="874"/>
      <c r="W491" s="874"/>
      <c r="X491" s="874"/>
      <c r="Y491" s="874"/>
      <c r="Z491" s="874"/>
      <c r="AA491" s="874"/>
      <c r="AB491" s="874"/>
      <c r="AC491" s="874"/>
      <c r="AD491" s="874"/>
      <c r="AE491" s="874"/>
      <c r="AF491" s="874"/>
      <c r="AG491" s="874"/>
      <c r="AH491" s="874"/>
      <c r="AI491" s="874"/>
      <c r="AJ491" s="874"/>
      <c r="AK491" s="874"/>
      <c r="AL491" s="874"/>
      <c r="AM491" s="874"/>
      <c r="AN491" s="874"/>
      <c r="AO491" s="874"/>
      <c r="AP491" s="874"/>
      <c r="AQ491" s="874"/>
      <c r="AR491" s="874"/>
      <c r="AS491" s="874"/>
      <c r="AT491" s="874"/>
      <c r="AU491" s="874"/>
      <c r="AV491" s="874"/>
      <c r="AW491" s="874"/>
      <c r="AX491" s="874"/>
      <c r="AY491" s="874"/>
      <c r="AZ491" s="874"/>
      <c r="BA491" s="874"/>
      <c r="BB491" s="874"/>
      <c r="BC491" s="874"/>
      <c r="BD491" s="874"/>
      <c r="BE491" s="874"/>
      <c r="BF491" s="874"/>
      <c r="BG491" s="874"/>
      <c r="BH491" s="874"/>
      <c r="BI491" s="874"/>
      <c r="BJ491" s="874"/>
      <c r="BK491" s="874"/>
      <c r="BL491" s="874"/>
      <c r="BM491" s="874"/>
      <c r="BN491" s="874"/>
      <c r="BO491" s="874"/>
      <c r="BP491" s="874"/>
      <c r="BQ491" s="874"/>
      <c r="BR491" s="874"/>
      <c r="BS491" s="874"/>
    </row>
    <row r="492" spans="12:71">
      <c r="L492" s="874"/>
      <c r="M492" s="874"/>
      <c r="N492" s="874"/>
      <c r="O492" s="874"/>
      <c r="P492" s="874"/>
      <c r="Q492" s="874"/>
      <c r="R492" s="874"/>
      <c r="S492" s="874"/>
      <c r="T492" s="874"/>
      <c r="U492" s="874"/>
      <c r="V492" s="874"/>
      <c r="W492" s="874"/>
      <c r="X492" s="874"/>
      <c r="Y492" s="874"/>
      <c r="Z492" s="874"/>
      <c r="AA492" s="874"/>
      <c r="AB492" s="874"/>
      <c r="AC492" s="874"/>
      <c r="AD492" s="874"/>
      <c r="AE492" s="874"/>
      <c r="AF492" s="874"/>
      <c r="AG492" s="874"/>
      <c r="AH492" s="874"/>
      <c r="AI492" s="874"/>
      <c r="AJ492" s="874"/>
      <c r="AK492" s="874"/>
      <c r="AL492" s="874"/>
      <c r="AM492" s="874"/>
      <c r="AN492" s="874"/>
      <c r="AO492" s="874"/>
      <c r="AP492" s="874"/>
      <c r="AQ492" s="874"/>
      <c r="AR492" s="874"/>
      <c r="AS492" s="874"/>
      <c r="AT492" s="874"/>
      <c r="AU492" s="874"/>
      <c r="AV492" s="874"/>
      <c r="AW492" s="874"/>
      <c r="AX492" s="874"/>
      <c r="AY492" s="874"/>
      <c r="AZ492" s="874"/>
      <c r="BA492" s="874"/>
      <c r="BB492" s="874"/>
      <c r="BC492" s="874"/>
      <c r="BD492" s="874"/>
      <c r="BE492" s="874"/>
      <c r="BF492" s="874"/>
      <c r="BG492" s="874"/>
      <c r="BH492" s="874"/>
      <c r="BI492" s="874"/>
      <c r="BJ492" s="874"/>
      <c r="BK492" s="874"/>
      <c r="BL492" s="874"/>
      <c r="BM492" s="874"/>
      <c r="BN492" s="874"/>
      <c r="BO492" s="874"/>
      <c r="BP492" s="874"/>
      <c r="BQ492" s="874"/>
      <c r="BR492" s="874"/>
      <c r="BS492" s="874"/>
    </row>
    <row r="493" spans="12:71">
      <c r="L493" s="874"/>
      <c r="M493" s="874"/>
      <c r="N493" s="874"/>
      <c r="O493" s="874"/>
      <c r="P493" s="874"/>
      <c r="Q493" s="874"/>
      <c r="R493" s="874"/>
      <c r="S493" s="874"/>
      <c r="T493" s="874"/>
      <c r="U493" s="874"/>
      <c r="V493" s="874"/>
      <c r="W493" s="874"/>
      <c r="X493" s="874"/>
      <c r="Y493" s="874"/>
      <c r="Z493" s="874"/>
      <c r="AA493" s="874"/>
      <c r="AB493" s="874"/>
      <c r="AC493" s="874"/>
      <c r="AD493" s="874"/>
      <c r="AE493" s="874"/>
      <c r="AF493" s="874"/>
      <c r="AG493" s="874"/>
      <c r="AH493" s="874"/>
      <c r="AI493" s="874"/>
      <c r="AJ493" s="874"/>
      <c r="AK493" s="874"/>
      <c r="AL493" s="874"/>
      <c r="AM493" s="874"/>
      <c r="AN493" s="874"/>
      <c r="AO493" s="874"/>
      <c r="AP493" s="874"/>
      <c r="AQ493" s="874"/>
      <c r="AR493" s="874"/>
      <c r="AS493" s="874"/>
      <c r="AT493" s="874"/>
      <c r="AU493" s="874"/>
      <c r="AV493" s="874"/>
      <c r="AW493" s="874"/>
      <c r="AX493" s="874"/>
      <c r="AY493" s="874"/>
      <c r="AZ493" s="874"/>
      <c r="BA493" s="874"/>
      <c r="BB493" s="874"/>
      <c r="BC493" s="874"/>
      <c r="BD493" s="874"/>
      <c r="BE493" s="874"/>
      <c r="BF493" s="874"/>
      <c r="BG493" s="874"/>
      <c r="BH493" s="874"/>
      <c r="BI493" s="874"/>
      <c r="BJ493" s="874"/>
      <c r="BK493" s="874"/>
      <c r="BL493" s="874"/>
      <c r="BM493" s="874"/>
      <c r="BN493" s="874"/>
      <c r="BO493" s="874"/>
      <c r="BP493" s="874"/>
      <c r="BQ493" s="874"/>
      <c r="BR493" s="874"/>
      <c r="BS493" s="874"/>
    </row>
    <row r="494" spans="12:71">
      <c r="L494" s="874"/>
      <c r="M494" s="874"/>
      <c r="N494" s="874"/>
      <c r="O494" s="874"/>
      <c r="P494" s="874"/>
      <c r="Q494" s="874"/>
      <c r="R494" s="874"/>
      <c r="S494" s="874"/>
      <c r="T494" s="874"/>
      <c r="U494" s="874"/>
      <c r="V494" s="874"/>
      <c r="W494" s="874"/>
      <c r="X494" s="874"/>
      <c r="Y494" s="874"/>
      <c r="Z494" s="874"/>
      <c r="AA494" s="874"/>
      <c r="AB494" s="874"/>
      <c r="AC494" s="874"/>
      <c r="AD494" s="874"/>
      <c r="AE494" s="874"/>
      <c r="AF494" s="874"/>
      <c r="AG494" s="874"/>
      <c r="AH494" s="874"/>
      <c r="AI494" s="874"/>
      <c r="AJ494" s="874"/>
      <c r="AK494" s="874"/>
      <c r="AL494" s="874"/>
      <c r="AM494" s="874"/>
      <c r="AN494" s="874"/>
      <c r="AO494" s="874"/>
      <c r="AP494" s="874"/>
      <c r="AQ494" s="874"/>
      <c r="AR494" s="874"/>
      <c r="AS494" s="874"/>
      <c r="AT494" s="874"/>
      <c r="AU494" s="874"/>
      <c r="AV494" s="874"/>
      <c r="AW494" s="874"/>
      <c r="AX494" s="874"/>
      <c r="AY494" s="874"/>
      <c r="AZ494" s="874"/>
      <c r="BA494" s="874"/>
      <c r="BB494" s="874"/>
      <c r="BC494" s="874"/>
      <c r="BD494" s="874"/>
      <c r="BE494" s="874"/>
      <c r="BF494" s="874"/>
      <c r="BG494" s="874"/>
      <c r="BH494" s="874"/>
      <c r="BI494" s="874"/>
      <c r="BJ494" s="874"/>
      <c r="BK494" s="874"/>
      <c r="BL494" s="874"/>
      <c r="BM494" s="874"/>
      <c r="BN494" s="874"/>
      <c r="BO494" s="874"/>
      <c r="BP494" s="874"/>
      <c r="BQ494" s="874"/>
      <c r="BR494" s="874"/>
      <c r="BS494" s="874"/>
    </row>
    <row r="495" spans="12:71">
      <c r="L495" s="874"/>
      <c r="M495" s="874"/>
      <c r="N495" s="874"/>
      <c r="O495" s="874"/>
      <c r="P495" s="874"/>
      <c r="Q495" s="874"/>
      <c r="R495" s="874"/>
      <c r="S495" s="874"/>
      <c r="T495" s="874"/>
      <c r="U495" s="874"/>
      <c r="V495" s="874"/>
      <c r="W495" s="874"/>
      <c r="X495" s="874"/>
      <c r="Y495" s="874"/>
      <c r="Z495" s="874"/>
      <c r="AA495" s="874"/>
      <c r="AB495" s="874"/>
      <c r="AC495" s="874"/>
      <c r="AD495" s="874"/>
      <c r="AE495" s="874"/>
      <c r="AF495" s="874"/>
      <c r="AG495" s="874"/>
      <c r="AH495" s="874"/>
      <c r="AI495" s="874"/>
      <c r="AJ495" s="874"/>
      <c r="AK495" s="874"/>
      <c r="AL495" s="874"/>
      <c r="AM495" s="874"/>
      <c r="AN495" s="874"/>
      <c r="AO495" s="874"/>
      <c r="AP495" s="874"/>
      <c r="AQ495" s="874"/>
      <c r="AR495" s="874"/>
      <c r="AS495" s="874"/>
      <c r="AT495" s="874"/>
      <c r="AU495" s="874"/>
      <c r="AV495" s="874"/>
      <c r="AW495" s="874"/>
      <c r="AX495" s="874"/>
      <c r="AY495" s="874"/>
      <c r="AZ495" s="874"/>
      <c r="BA495" s="874"/>
      <c r="BB495" s="874"/>
      <c r="BC495" s="874"/>
      <c r="BD495" s="874"/>
      <c r="BE495" s="874"/>
      <c r="BF495" s="874"/>
      <c r="BG495" s="874"/>
      <c r="BH495" s="874"/>
      <c r="BI495" s="874"/>
      <c r="BJ495" s="874"/>
      <c r="BK495" s="874"/>
      <c r="BL495" s="874"/>
      <c r="BM495" s="874"/>
      <c r="BN495" s="874"/>
      <c r="BO495" s="874"/>
      <c r="BP495" s="874"/>
      <c r="BQ495" s="874"/>
      <c r="BR495" s="874"/>
      <c r="BS495" s="874"/>
    </row>
    <row r="496" spans="12:71">
      <c r="L496" s="874"/>
      <c r="M496" s="874"/>
      <c r="N496" s="874"/>
      <c r="O496" s="874"/>
      <c r="P496" s="874"/>
      <c r="Q496" s="874"/>
      <c r="R496" s="874"/>
      <c r="S496" s="874"/>
      <c r="T496" s="874"/>
      <c r="U496" s="874"/>
      <c r="V496" s="874"/>
      <c r="W496" s="874"/>
      <c r="X496" s="874"/>
      <c r="Y496" s="874"/>
      <c r="Z496" s="874"/>
      <c r="AA496" s="874"/>
      <c r="AB496" s="874"/>
      <c r="AC496" s="874"/>
      <c r="AD496" s="874"/>
      <c r="AE496" s="874"/>
      <c r="AF496" s="874"/>
      <c r="AG496" s="874"/>
      <c r="AH496" s="874"/>
      <c r="AI496" s="874"/>
      <c r="AJ496" s="874"/>
      <c r="AK496" s="874"/>
      <c r="AL496" s="874"/>
      <c r="AM496" s="874"/>
      <c r="AN496" s="874"/>
      <c r="AO496" s="874"/>
      <c r="AP496" s="874"/>
      <c r="AQ496" s="874"/>
      <c r="AR496" s="874"/>
      <c r="AS496" s="874"/>
      <c r="AT496" s="874"/>
      <c r="AU496" s="874"/>
      <c r="AV496" s="874"/>
      <c r="AW496" s="874"/>
      <c r="AX496" s="874"/>
      <c r="AY496" s="874"/>
      <c r="AZ496" s="874"/>
      <c r="BA496" s="874"/>
      <c r="BB496" s="874"/>
      <c r="BC496" s="874"/>
      <c r="BD496" s="874"/>
      <c r="BE496" s="874"/>
      <c r="BF496" s="874"/>
      <c r="BG496" s="874"/>
      <c r="BH496" s="874"/>
      <c r="BI496" s="874"/>
      <c r="BJ496" s="874"/>
      <c r="BK496" s="874"/>
      <c r="BL496" s="874"/>
      <c r="BM496" s="874"/>
      <c r="BN496" s="874"/>
      <c r="BO496" s="874"/>
      <c r="BP496" s="874"/>
      <c r="BQ496" s="874"/>
      <c r="BR496" s="874"/>
      <c r="BS496" s="874"/>
    </row>
    <row r="497" spans="12:71">
      <c r="L497" s="874"/>
      <c r="M497" s="874"/>
      <c r="N497" s="874"/>
      <c r="O497" s="874"/>
      <c r="P497" s="874"/>
      <c r="Q497" s="874"/>
      <c r="R497" s="874"/>
      <c r="S497" s="874"/>
      <c r="T497" s="874"/>
      <c r="U497" s="874"/>
      <c r="V497" s="874"/>
      <c r="W497" s="874"/>
      <c r="X497" s="874"/>
      <c r="Y497" s="874"/>
      <c r="Z497" s="874"/>
      <c r="AA497" s="874"/>
      <c r="AB497" s="874"/>
      <c r="AC497" s="874"/>
      <c r="AD497" s="874"/>
      <c r="AE497" s="874"/>
      <c r="AF497" s="874"/>
      <c r="AG497" s="874"/>
      <c r="AH497" s="874"/>
      <c r="AI497" s="874"/>
      <c r="AJ497" s="874"/>
      <c r="AK497" s="874"/>
      <c r="AL497" s="874"/>
      <c r="AM497" s="874"/>
      <c r="AN497" s="874"/>
      <c r="AO497" s="874"/>
      <c r="AP497" s="874"/>
      <c r="AQ497" s="874"/>
      <c r="AR497" s="874"/>
      <c r="AS497" s="874"/>
      <c r="AT497" s="874"/>
      <c r="AU497" s="874"/>
      <c r="AV497" s="874"/>
      <c r="AW497" s="874"/>
      <c r="AX497" s="874"/>
      <c r="AY497" s="874"/>
      <c r="AZ497" s="874"/>
      <c r="BA497" s="874"/>
      <c r="BB497" s="874"/>
      <c r="BC497" s="874"/>
      <c r="BD497" s="874"/>
      <c r="BE497" s="874"/>
      <c r="BF497" s="874"/>
      <c r="BG497" s="874"/>
      <c r="BH497" s="874"/>
      <c r="BI497" s="874"/>
      <c r="BJ497" s="874"/>
      <c r="BK497" s="874"/>
      <c r="BL497" s="874"/>
      <c r="BM497" s="874"/>
      <c r="BN497" s="874"/>
      <c r="BO497" s="874"/>
      <c r="BP497" s="874"/>
      <c r="BQ497" s="874"/>
      <c r="BR497" s="874"/>
      <c r="BS497" s="874"/>
    </row>
    <row r="498" spans="12:71">
      <c r="L498" s="874"/>
      <c r="M498" s="874"/>
      <c r="N498" s="874"/>
      <c r="O498" s="874"/>
      <c r="P498" s="874"/>
      <c r="Q498" s="874"/>
      <c r="R498" s="874"/>
      <c r="S498" s="874"/>
      <c r="T498" s="874"/>
      <c r="U498" s="874"/>
      <c r="V498" s="874"/>
      <c r="W498" s="874"/>
      <c r="X498" s="874"/>
      <c r="Y498" s="874"/>
      <c r="Z498" s="874"/>
      <c r="AA498" s="874"/>
      <c r="AB498" s="874"/>
      <c r="AC498" s="874"/>
      <c r="AD498" s="874"/>
      <c r="AE498" s="874"/>
      <c r="AF498" s="874"/>
      <c r="AG498" s="874"/>
      <c r="AH498" s="874"/>
      <c r="AI498" s="874"/>
      <c r="AJ498" s="874"/>
      <c r="AK498" s="874"/>
      <c r="AL498" s="874"/>
      <c r="AM498" s="874"/>
      <c r="AN498" s="874"/>
      <c r="AO498" s="874"/>
      <c r="AP498" s="874"/>
      <c r="AQ498" s="874"/>
      <c r="AR498" s="874"/>
      <c r="AS498" s="874"/>
      <c r="AT498" s="874"/>
      <c r="AU498" s="874"/>
      <c r="AV498" s="874"/>
      <c r="AW498" s="874"/>
      <c r="AX498" s="874"/>
      <c r="AY498" s="874"/>
      <c r="AZ498" s="874"/>
      <c r="BA498" s="874"/>
      <c r="BB498" s="874"/>
      <c r="BC498" s="874"/>
      <c r="BD498" s="874"/>
      <c r="BE498" s="874"/>
      <c r="BF498" s="874"/>
      <c r="BG498" s="874"/>
      <c r="BH498" s="874"/>
      <c r="BI498" s="874"/>
      <c r="BJ498" s="874"/>
      <c r="BK498" s="874"/>
      <c r="BL498" s="874"/>
      <c r="BM498" s="874"/>
      <c r="BN498" s="874"/>
      <c r="BO498" s="874"/>
      <c r="BP498" s="874"/>
      <c r="BQ498" s="874"/>
      <c r="BR498" s="874"/>
      <c r="BS498" s="874"/>
    </row>
    <row r="499" spans="12:71">
      <c r="L499" s="874"/>
      <c r="M499" s="874"/>
      <c r="N499" s="874"/>
      <c r="O499" s="874"/>
      <c r="P499" s="874"/>
      <c r="Q499" s="874"/>
      <c r="R499" s="874"/>
      <c r="S499" s="874"/>
      <c r="T499" s="874"/>
      <c r="U499" s="874"/>
      <c r="V499" s="874"/>
      <c r="W499" s="874"/>
      <c r="X499" s="874"/>
      <c r="Y499" s="874"/>
      <c r="Z499" s="874"/>
      <c r="AA499" s="874"/>
      <c r="AB499" s="874"/>
      <c r="AC499" s="874"/>
      <c r="AD499" s="874"/>
      <c r="AE499" s="874"/>
      <c r="AF499" s="874"/>
      <c r="AG499" s="874"/>
      <c r="AH499" s="874"/>
      <c r="AI499" s="874"/>
      <c r="AJ499" s="874"/>
      <c r="AK499" s="874"/>
      <c r="AL499" s="874"/>
      <c r="AM499" s="874"/>
      <c r="AN499" s="874"/>
      <c r="AO499" s="874"/>
      <c r="AP499" s="874"/>
      <c r="AQ499" s="874"/>
      <c r="AR499" s="874"/>
      <c r="AS499" s="874"/>
      <c r="AT499" s="874"/>
      <c r="AU499" s="874"/>
      <c r="AV499" s="874"/>
      <c r="AW499" s="874"/>
      <c r="AX499" s="874"/>
      <c r="AY499" s="874"/>
      <c r="AZ499" s="874"/>
      <c r="BA499" s="874"/>
      <c r="BB499" s="874"/>
      <c r="BC499" s="874"/>
      <c r="BD499" s="874"/>
      <c r="BE499" s="874"/>
      <c r="BF499" s="874"/>
      <c r="BG499" s="874"/>
      <c r="BH499" s="874"/>
      <c r="BI499" s="874"/>
      <c r="BJ499" s="874"/>
      <c r="BK499" s="874"/>
      <c r="BL499" s="874"/>
      <c r="BM499" s="874"/>
      <c r="BN499" s="874"/>
      <c r="BO499" s="874"/>
      <c r="BP499" s="874"/>
      <c r="BQ499" s="874"/>
      <c r="BR499" s="874"/>
      <c r="BS499" s="874"/>
    </row>
    <row r="500" spans="12:71">
      <c r="L500" s="874"/>
      <c r="M500" s="874"/>
      <c r="N500" s="874"/>
      <c r="O500" s="874"/>
      <c r="P500" s="874"/>
      <c r="Q500" s="874"/>
      <c r="R500" s="874"/>
      <c r="S500" s="874"/>
      <c r="T500" s="874"/>
      <c r="U500" s="874"/>
      <c r="V500" s="874"/>
      <c r="W500" s="874"/>
      <c r="X500" s="874"/>
      <c r="Y500" s="874"/>
      <c r="Z500" s="874"/>
      <c r="AA500" s="874"/>
      <c r="AB500" s="874"/>
      <c r="AC500" s="874"/>
      <c r="AD500" s="874"/>
      <c r="AE500" s="874"/>
      <c r="AF500" s="874"/>
      <c r="AG500" s="874"/>
      <c r="AH500" s="874"/>
      <c r="AI500" s="874"/>
      <c r="AJ500" s="874"/>
      <c r="AK500" s="874"/>
      <c r="AL500" s="874"/>
      <c r="AM500" s="874"/>
      <c r="AN500" s="874"/>
      <c r="AO500" s="874"/>
      <c r="AP500" s="874"/>
      <c r="AQ500" s="874"/>
      <c r="AR500" s="874"/>
      <c r="AS500" s="874"/>
      <c r="AT500" s="874"/>
      <c r="AU500" s="874"/>
      <c r="AV500" s="874"/>
      <c r="AW500" s="874"/>
      <c r="AX500" s="874"/>
      <c r="AY500" s="874"/>
      <c r="AZ500" s="874"/>
      <c r="BA500" s="874"/>
      <c r="BB500" s="874"/>
      <c r="BC500" s="874"/>
      <c r="BD500" s="874"/>
      <c r="BE500" s="874"/>
      <c r="BF500" s="874"/>
      <c r="BG500" s="874"/>
      <c r="BH500" s="874"/>
      <c r="BI500" s="874"/>
      <c r="BJ500" s="874"/>
      <c r="BK500" s="874"/>
      <c r="BL500" s="874"/>
      <c r="BM500" s="874"/>
      <c r="BN500" s="874"/>
      <c r="BO500" s="874"/>
      <c r="BP500" s="874"/>
      <c r="BQ500" s="874"/>
      <c r="BR500" s="874"/>
      <c r="BS500" s="874"/>
    </row>
    <row r="501" spans="12:71">
      <c r="L501" s="874"/>
      <c r="M501" s="874"/>
      <c r="N501" s="874"/>
      <c r="O501" s="874"/>
      <c r="P501" s="874"/>
      <c r="Q501" s="874"/>
      <c r="R501" s="874"/>
      <c r="S501" s="874"/>
      <c r="T501" s="874"/>
      <c r="U501" s="874"/>
      <c r="V501" s="874"/>
      <c r="W501" s="874"/>
      <c r="X501" s="874"/>
      <c r="Y501" s="874"/>
      <c r="Z501" s="874"/>
      <c r="AA501" s="874"/>
      <c r="AB501" s="874"/>
      <c r="AC501" s="874"/>
      <c r="AD501" s="874"/>
      <c r="AE501" s="874"/>
      <c r="AF501" s="874"/>
      <c r="AG501" s="874"/>
      <c r="AH501" s="874"/>
      <c r="AI501" s="874"/>
      <c r="AJ501" s="874"/>
      <c r="AK501" s="874"/>
      <c r="AL501" s="874"/>
      <c r="AM501" s="874"/>
      <c r="AN501" s="874"/>
      <c r="AO501" s="874"/>
      <c r="AP501" s="874"/>
      <c r="AQ501" s="874"/>
      <c r="AR501" s="874"/>
      <c r="AS501" s="874"/>
      <c r="AT501" s="874"/>
      <c r="AU501" s="874"/>
      <c r="AV501" s="874"/>
      <c r="AW501" s="874"/>
      <c r="AX501" s="874"/>
      <c r="AY501" s="874"/>
      <c r="AZ501" s="874"/>
      <c r="BA501" s="874"/>
      <c r="BB501" s="874"/>
      <c r="BC501" s="874"/>
      <c r="BD501" s="874"/>
      <c r="BE501" s="874"/>
      <c r="BF501" s="874"/>
      <c r="BG501" s="874"/>
      <c r="BH501" s="874"/>
      <c r="BI501" s="874"/>
      <c r="BJ501" s="874"/>
      <c r="BK501" s="874"/>
      <c r="BL501" s="874"/>
      <c r="BM501" s="874"/>
      <c r="BN501" s="874"/>
      <c r="BO501" s="874"/>
      <c r="BP501" s="874"/>
      <c r="BQ501" s="874"/>
      <c r="BR501" s="874"/>
      <c r="BS501" s="874"/>
    </row>
    <row r="502" spans="12:71">
      <c r="L502" s="874"/>
      <c r="M502" s="874"/>
      <c r="N502" s="874"/>
      <c r="O502" s="874"/>
      <c r="P502" s="874"/>
      <c r="Q502" s="874"/>
      <c r="R502" s="874"/>
      <c r="S502" s="874"/>
      <c r="T502" s="874"/>
      <c r="U502" s="874"/>
      <c r="V502" s="874"/>
      <c r="W502" s="874"/>
      <c r="X502" s="874"/>
      <c r="Y502" s="874"/>
      <c r="Z502" s="874"/>
      <c r="AA502" s="874"/>
      <c r="AB502" s="874"/>
      <c r="AC502" s="874"/>
      <c r="AD502" s="874"/>
      <c r="AE502" s="874"/>
      <c r="AF502" s="874"/>
      <c r="AG502" s="874"/>
      <c r="AH502" s="874"/>
      <c r="AI502" s="874"/>
      <c r="AJ502" s="874"/>
      <c r="AK502" s="874"/>
      <c r="AL502" s="874"/>
      <c r="AM502" s="874"/>
      <c r="AN502" s="874"/>
      <c r="AO502" s="874"/>
      <c r="AP502" s="874"/>
      <c r="AQ502" s="874"/>
      <c r="AR502" s="874"/>
      <c r="AS502" s="874"/>
      <c r="AT502" s="874"/>
      <c r="AU502" s="874"/>
      <c r="AV502" s="874"/>
      <c r="AW502" s="874"/>
      <c r="AX502" s="874"/>
      <c r="AY502" s="874"/>
      <c r="AZ502" s="874"/>
      <c r="BA502" s="874"/>
      <c r="BB502" s="874"/>
      <c r="BC502" s="874"/>
      <c r="BD502" s="874"/>
      <c r="BE502" s="874"/>
      <c r="BF502" s="874"/>
      <c r="BG502" s="874"/>
      <c r="BH502" s="874"/>
      <c r="BI502" s="874"/>
      <c r="BJ502" s="874"/>
      <c r="BK502" s="874"/>
      <c r="BL502" s="874"/>
      <c r="BM502" s="874"/>
      <c r="BN502" s="874"/>
      <c r="BO502" s="874"/>
      <c r="BP502" s="874"/>
      <c r="BQ502" s="874"/>
      <c r="BR502" s="874"/>
      <c r="BS502" s="874"/>
    </row>
    <row r="503" spans="12:71">
      <c r="L503" s="874"/>
      <c r="M503" s="874"/>
      <c r="N503" s="874"/>
      <c r="O503" s="874"/>
      <c r="P503" s="874"/>
      <c r="Q503" s="874"/>
      <c r="R503" s="874"/>
      <c r="S503" s="874"/>
      <c r="T503" s="874"/>
      <c r="U503" s="874"/>
      <c r="V503" s="874"/>
      <c r="W503" s="874"/>
      <c r="X503" s="874"/>
      <c r="Y503" s="874"/>
      <c r="Z503" s="874"/>
      <c r="AA503" s="874"/>
      <c r="AB503" s="874"/>
      <c r="AC503" s="874"/>
      <c r="AD503" s="874"/>
      <c r="AE503" s="874"/>
      <c r="AF503" s="874"/>
      <c r="AG503" s="874"/>
      <c r="AH503" s="874"/>
      <c r="AI503" s="874"/>
      <c r="AJ503" s="874"/>
      <c r="AK503" s="874"/>
      <c r="AL503" s="874"/>
      <c r="AM503" s="874"/>
      <c r="AN503" s="874"/>
      <c r="AO503" s="874"/>
      <c r="AP503" s="874"/>
      <c r="AQ503" s="874"/>
      <c r="AR503" s="874"/>
      <c r="AS503" s="874"/>
      <c r="AT503" s="874"/>
      <c r="AU503" s="874"/>
      <c r="AV503" s="874"/>
      <c r="AW503" s="874"/>
      <c r="AX503" s="874"/>
      <c r="AY503" s="874"/>
      <c r="AZ503" s="874"/>
      <c r="BA503" s="874"/>
      <c r="BB503" s="874"/>
      <c r="BC503" s="874"/>
      <c r="BD503" s="874"/>
      <c r="BE503" s="874"/>
      <c r="BF503" s="874"/>
      <c r="BG503" s="874"/>
      <c r="BH503" s="874"/>
      <c r="BI503" s="874"/>
      <c r="BJ503" s="874"/>
      <c r="BK503" s="874"/>
      <c r="BL503" s="874"/>
      <c r="BM503" s="874"/>
      <c r="BN503" s="874"/>
      <c r="BO503" s="874"/>
      <c r="BP503" s="874"/>
      <c r="BQ503" s="874"/>
      <c r="BR503" s="874"/>
      <c r="BS503" s="874"/>
    </row>
    <row r="504" spans="12:71">
      <c r="L504" s="874"/>
      <c r="M504" s="874"/>
      <c r="N504" s="874"/>
      <c r="O504" s="874"/>
      <c r="P504" s="874"/>
      <c r="Q504" s="874"/>
      <c r="R504" s="874"/>
      <c r="S504" s="874"/>
      <c r="T504" s="874"/>
      <c r="U504" s="874"/>
      <c r="V504" s="874"/>
      <c r="W504" s="874"/>
      <c r="X504" s="874"/>
      <c r="Y504" s="874"/>
      <c r="Z504" s="874"/>
      <c r="AA504" s="874"/>
      <c r="AB504" s="874"/>
      <c r="AC504" s="874"/>
      <c r="AD504" s="874"/>
      <c r="AE504" s="874"/>
      <c r="AF504" s="874"/>
      <c r="AG504" s="874"/>
      <c r="AH504" s="874"/>
      <c r="AI504" s="874"/>
      <c r="AJ504" s="874"/>
      <c r="AK504" s="874"/>
      <c r="AL504" s="874"/>
      <c r="AM504" s="874"/>
      <c r="AN504" s="874"/>
      <c r="AO504" s="874"/>
      <c r="AP504" s="874"/>
      <c r="AQ504" s="874"/>
      <c r="AR504" s="874"/>
      <c r="AS504" s="874"/>
      <c r="AT504" s="874"/>
      <c r="AU504" s="874"/>
      <c r="AV504" s="874"/>
      <c r="AW504" s="874"/>
      <c r="AX504" s="874"/>
      <c r="AY504" s="874"/>
      <c r="AZ504" s="874"/>
      <c r="BA504" s="874"/>
      <c r="BB504" s="874"/>
      <c r="BC504" s="874"/>
      <c r="BD504" s="874"/>
      <c r="BE504" s="874"/>
      <c r="BF504" s="874"/>
      <c r="BG504" s="874"/>
      <c r="BH504" s="874"/>
      <c r="BI504" s="874"/>
      <c r="BJ504" s="874"/>
      <c r="BK504" s="874"/>
      <c r="BL504" s="874"/>
      <c r="BM504" s="874"/>
      <c r="BN504" s="874"/>
      <c r="BO504" s="874"/>
      <c r="BP504" s="874"/>
      <c r="BQ504" s="874"/>
      <c r="BR504" s="874"/>
      <c r="BS504" s="874"/>
    </row>
    <row r="505" spans="12:71">
      <c r="L505" s="874"/>
      <c r="M505" s="874"/>
      <c r="N505" s="874"/>
      <c r="O505" s="874"/>
      <c r="P505" s="874"/>
      <c r="Q505" s="874"/>
      <c r="R505" s="874"/>
      <c r="S505" s="874"/>
      <c r="T505" s="874"/>
      <c r="U505" s="874"/>
      <c r="V505" s="874"/>
      <c r="W505" s="874"/>
      <c r="X505" s="874"/>
      <c r="Y505" s="874"/>
      <c r="Z505" s="874"/>
      <c r="AA505" s="874"/>
      <c r="AB505" s="874"/>
      <c r="AC505" s="874"/>
      <c r="AD505" s="874"/>
      <c r="AE505" s="874"/>
      <c r="AF505" s="874"/>
      <c r="AG505" s="874"/>
      <c r="AH505" s="874"/>
      <c r="AI505" s="874"/>
      <c r="AJ505" s="874"/>
      <c r="AK505" s="874"/>
      <c r="AL505" s="874"/>
      <c r="AM505" s="874"/>
      <c r="AN505" s="874"/>
      <c r="AO505" s="874"/>
      <c r="AP505" s="874"/>
      <c r="AQ505" s="874"/>
      <c r="AR505" s="874"/>
      <c r="AS505" s="874"/>
      <c r="AT505" s="874"/>
      <c r="AU505" s="874"/>
      <c r="AV505" s="874"/>
      <c r="AW505" s="874"/>
      <c r="AX505" s="874"/>
      <c r="AY505" s="874"/>
      <c r="AZ505" s="874"/>
      <c r="BA505" s="874"/>
      <c r="BB505" s="874"/>
      <c r="BC505" s="874"/>
      <c r="BD505" s="874"/>
      <c r="BE505" s="874"/>
      <c r="BF505" s="874"/>
      <c r="BG505" s="874"/>
      <c r="BH505" s="874"/>
      <c r="BI505" s="874"/>
      <c r="BJ505" s="874"/>
      <c r="BK505" s="874"/>
      <c r="BL505" s="874"/>
      <c r="BM505" s="874"/>
      <c r="BN505" s="874"/>
      <c r="BO505" s="874"/>
      <c r="BP505" s="874"/>
      <c r="BQ505" s="874"/>
      <c r="BR505" s="874"/>
      <c r="BS505" s="874"/>
    </row>
    <row r="506" spans="12:71">
      <c r="L506" s="874"/>
      <c r="M506" s="874"/>
      <c r="N506" s="874"/>
      <c r="O506" s="874"/>
      <c r="P506" s="874"/>
      <c r="Q506" s="874"/>
      <c r="R506" s="874"/>
      <c r="S506" s="874"/>
      <c r="T506" s="874"/>
      <c r="U506" s="874"/>
      <c r="V506" s="874"/>
      <c r="W506" s="874"/>
      <c r="X506" s="874"/>
      <c r="Y506" s="874"/>
      <c r="Z506" s="874"/>
      <c r="AA506" s="874"/>
      <c r="AB506" s="874"/>
      <c r="AC506" s="874"/>
      <c r="AD506" s="874"/>
      <c r="AE506" s="874"/>
      <c r="AF506" s="874"/>
      <c r="AG506" s="874"/>
      <c r="AH506" s="874"/>
      <c r="AI506" s="874"/>
      <c r="AJ506" s="874"/>
      <c r="AK506" s="874"/>
      <c r="AL506" s="874"/>
      <c r="AM506" s="874"/>
      <c r="AN506" s="874"/>
      <c r="AO506" s="874"/>
      <c r="AP506" s="874"/>
      <c r="AQ506" s="874"/>
      <c r="AR506" s="874"/>
      <c r="AS506" s="874"/>
      <c r="AT506" s="874"/>
      <c r="AU506" s="874"/>
      <c r="AV506" s="874"/>
      <c r="AW506" s="874"/>
      <c r="AX506" s="874"/>
      <c r="AY506" s="874"/>
      <c r="AZ506" s="874"/>
      <c r="BA506" s="874"/>
      <c r="BB506" s="874"/>
      <c r="BC506" s="874"/>
      <c r="BD506" s="874"/>
      <c r="BE506" s="874"/>
      <c r="BF506" s="874"/>
      <c r="BG506" s="874"/>
      <c r="BH506" s="874"/>
      <c r="BI506" s="874"/>
      <c r="BJ506" s="874"/>
      <c r="BK506" s="874"/>
      <c r="BL506" s="874"/>
      <c r="BM506" s="874"/>
      <c r="BN506" s="874"/>
      <c r="BO506" s="874"/>
      <c r="BP506" s="874"/>
      <c r="BQ506" s="874"/>
      <c r="BR506" s="874"/>
      <c r="BS506" s="874"/>
    </row>
    <row r="507" spans="12:71">
      <c r="L507" s="874"/>
      <c r="M507" s="874"/>
      <c r="N507" s="874"/>
      <c r="O507" s="874"/>
      <c r="P507" s="874"/>
      <c r="Q507" s="874"/>
      <c r="R507" s="874"/>
      <c r="S507" s="874"/>
      <c r="T507" s="874"/>
      <c r="U507" s="874"/>
      <c r="V507" s="874"/>
      <c r="W507" s="874"/>
      <c r="X507" s="874"/>
      <c r="Y507" s="874"/>
      <c r="Z507" s="874"/>
      <c r="AA507" s="874"/>
      <c r="AB507" s="874"/>
      <c r="AC507" s="874"/>
      <c r="AD507" s="874"/>
      <c r="AE507" s="874"/>
      <c r="AF507" s="874"/>
      <c r="AG507" s="874"/>
      <c r="AH507" s="874"/>
      <c r="AI507" s="874"/>
      <c r="AJ507" s="874"/>
      <c r="AK507" s="874"/>
      <c r="AL507" s="874"/>
      <c r="AM507" s="874"/>
      <c r="AN507" s="874"/>
      <c r="AO507" s="874"/>
      <c r="AP507" s="874"/>
      <c r="AQ507" s="874"/>
      <c r="AR507" s="874"/>
      <c r="AS507" s="874"/>
      <c r="AT507" s="874"/>
      <c r="AU507" s="874"/>
      <c r="AV507" s="874"/>
      <c r="AW507" s="874"/>
      <c r="AX507" s="874"/>
      <c r="AY507" s="874"/>
      <c r="AZ507" s="874"/>
      <c r="BA507" s="874"/>
      <c r="BB507" s="874"/>
      <c r="BC507" s="874"/>
      <c r="BD507" s="874"/>
      <c r="BE507" s="874"/>
      <c r="BF507" s="874"/>
      <c r="BG507" s="874"/>
      <c r="BH507" s="874"/>
      <c r="BI507" s="874"/>
      <c r="BJ507" s="874"/>
      <c r="BK507" s="874"/>
      <c r="BL507" s="874"/>
      <c r="BM507" s="874"/>
      <c r="BN507" s="874"/>
      <c r="BO507" s="874"/>
      <c r="BP507" s="874"/>
      <c r="BQ507" s="874"/>
      <c r="BR507" s="874"/>
      <c r="BS507" s="874"/>
    </row>
    <row r="508" spans="12:71">
      <c r="L508" s="874"/>
      <c r="M508" s="874"/>
      <c r="N508" s="874"/>
      <c r="O508" s="874"/>
      <c r="P508" s="874"/>
      <c r="Q508" s="874"/>
      <c r="R508" s="874"/>
      <c r="S508" s="874"/>
      <c r="T508" s="874"/>
      <c r="U508" s="874"/>
      <c r="V508" s="874"/>
      <c r="W508" s="874"/>
      <c r="X508" s="874"/>
      <c r="Y508" s="874"/>
      <c r="Z508" s="874"/>
      <c r="AA508" s="874"/>
      <c r="AB508" s="874"/>
      <c r="AC508" s="874"/>
      <c r="AD508" s="874"/>
      <c r="AE508" s="874"/>
      <c r="AF508" s="874"/>
      <c r="AG508" s="874"/>
      <c r="AH508" s="874"/>
      <c r="AI508" s="874"/>
      <c r="AJ508" s="874"/>
      <c r="AK508" s="874"/>
      <c r="AL508" s="874"/>
      <c r="AM508" s="874"/>
      <c r="AN508" s="874"/>
      <c r="AO508" s="874"/>
      <c r="AP508" s="874"/>
      <c r="AQ508" s="874"/>
      <c r="AR508" s="874"/>
      <c r="AS508" s="874"/>
      <c r="AT508" s="874"/>
      <c r="AU508" s="874"/>
      <c r="AV508" s="874"/>
      <c r="AW508" s="874"/>
      <c r="AX508" s="874"/>
      <c r="AY508" s="874"/>
      <c r="AZ508" s="874"/>
      <c r="BA508" s="874"/>
      <c r="BB508" s="874"/>
      <c r="BC508" s="874"/>
      <c r="BD508" s="874"/>
      <c r="BE508" s="874"/>
      <c r="BF508" s="874"/>
      <c r="BG508" s="874"/>
      <c r="BH508" s="874"/>
      <c r="BI508" s="874"/>
      <c r="BJ508" s="874"/>
      <c r="BK508" s="874"/>
      <c r="BL508" s="874"/>
      <c r="BM508" s="874"/>
      <c r="BN508" s="874"/>
      <c r="BO508" s="874"/>
      <c r="BP508" s="874"/>
      <c r="BQ508" s="874"/>
      <c r="BR508" s="874"/>
      <c r="BS508" s="874"/>
    </row>
    <row r="509" spans="12:71">
      <c r="L509" s="874"/>
      <c r="M509" s="874"/>
      <c r="N509" s="874"/>
      <c r="O509" s="874"/>
      <c r="P509" s="874"/>
      <c r="Q509" s="874"/>
      <c r="R509" s="874"/>
      <c r="S509" s="874"/>
      <c r="T509" s="874"/>
      <c r="U509" s="874"/>
      <c r="V509" s="874"/>
      <c r="W509" s="874"/>
      <c r="X509" s="874"/>
      <c r="Y509" s="874"/>
      <c r="Z509" s="874"/>
      <c r="AA509" s="874"/>
      <c r="AB509" s="874"/>
      <c r="AC509" s="874"/>
      <c r="AD509" s="874"/>
      <c r="AE509" s="874"/>
      <c r="AF509" s="874"/>
      <c r="AG509" s="874"/>
      <c r="AH509" s="874"/>
      <c r="AI509" s="874"/>
      <c r="AJ509" s="874"/>
      <c r="AK509" s="874"/>
      <c r="AL509" s="874"/>
      <c r="AM509" s="874"/>
      <c r="AN509" s="874"/>
      <c r="AO509" s="874"/>
      <c r="AP509" s="874"/>
      <c r="AQ509" s="874"/>
      <c r="AR509" s="874"/>
      <c r="AS509" s="874"/>
      <c r="AT509" s="874"/>
      <c r="AU509" s="874"/>
      <c r="AV509" s="874"/>
      <c r="AW509" s="874"/>
      <c r="AX509" s="874"/>
      <c r="AY509" s="874"/>
      <c r="AZ509" s="874"/>
      <c r="BA509" s="874"/>
      <c r="BB509" s="874"/>
      <c r="BC509" s="874"/>
      <c r="BD509" s="874"/>
      <c r="BE509" s="874"/>
      <c r="BF509" s="874"/>
      <c r="BG509" s="874"/>
      <c r="BH509" s="874"/>
      <c r="BI509" s="874"/>
      <c r="BJ509" s="874"/>
      <c r="BK509" s="874"/>
      <c r="BL509" s="874"/>
      <c r="BM509" s="874"/>
      <c r="BN509" s="874"/>
      <c r="BO509" s="874"/>
      <c r="BP509" s="874"/>
      <c r="BQ509" s="874"/>
      <c r="BR509" s="874"/>
      <c r="BS509" s="874"/>
    </row>
    <row r="510" spans="12:71">
      <c r="L510" s="874"/>
      <c r="M510" s="874"/>
      <c r="N510" s="874"/>
      <c r="O510" s="874"/>
      <c r="P510" s="874"/>
      <c r="Q510" s="874"/>
      <c r="R510" s="874"/>
      <c r="S510" s="874"/>
      <c r="T510" s="874"/>
      <c r="U510" s="874"/>
      <c r="V510" s="874"/>
      <c r="W510" s="874"/>
      <c r="X510" s="874"/>
      <c r="Y510" s="874"/>
      <c r="Z510" s="874"/>
      <c r="AA510" s="874"/>
      <c r="AB510" s="874"/>
      <c r="AC510" s="874"/>
      <c r="AD510" s="874"/>
      <c r="AE510" s="874"/>
      <c r="AF510" s="874"/>
      <c r="AG510" s="874"/>
      <c r="AH510" s="874"/>
      <c r="AI510" s="874"/>
      <c r="AJ510" s="874"/>
      <c r="AK510" s="874"/>
      <c r="AL510" s="874"/>
      <c r="AM510" s="874"/>
      <c r="AN510" s="874"/>
      <c r="AO510" s="874"/>
      <c r="AP510" s="874"/>
      <c r="AQ510" s="874"/>
      <c r="AR510" s="874"/>
      <c r="AS510" s="874"/>
      <c r="AT510" s="874"/>
      <c r="AU510" s="874"/>
      <c r="AV510" s="874"/>
      <c r="AW510" s="874"/>
      <c r="AX510" s="874"/>
      <c r="AY510" s="874"/>
      <c r="AZ510" s="874"/>
      <c r="BA510" s="874"/>
      <c r="BB510" s="874"/>
      <c r="BC510" s="874"/>
      <c r="BD510" s="874"/>
      <c r="BE510" s="874"/>
      <c r="BF510" s="874"/>
      <c r="BG510" s="874"/>
      <c r="BH510" s="874"/>
      <c r="BI510" s="874"/>
      <c r="BJ510" s="874"/>
      <c r="BK510" s="874"/>
      <c r="BL510" s="874"/>
      <c r="BM510" s="874"/>
      <c r="BN510" s="874"/>
      <c r="BO510" s="874"/>
      <c r="BP510" s="874"/>
      <c r="BQ510" s="874"/>
      <c r="BR510" s="874"/>
      <c r="BS510" s="874"/>
    </row>
    <row r="511" spans="12:71">
      <c r="L511" s="874"/>
      <c r="M511" s="874"/>
      <c r="N511" s="874"/>
      <c r="O511" s="874"/>
      <c r="P511" s="874"/>
      <c r="Q511" s="874"/>
      <c r="R511" s="874"/>
      <c r="S511" s="874"/>
      <c r="T511" s="874"/>
      <c r="U511" s="874"/>
      <c r="V511" s="874"/>
      <c r="W511" s="874"/>
      <c r="X511" s="874"/>
      <c r="Y511" s="874"/>
      <c r="Z511" s="874"/>
      <c r="AA511" s="874"/>
      <c r="AB511" s="874"/>
      <c r="AC511" s="874"/>
      <c r="AD511" s="874"/>
      <c r="AE511" s="874"/>
      <c r="AF511" s="874"/>
      <c r="AG511" s="874"/>
      <c r="AH511" s="874"/>
      <c r="AI511" s="874"/>
      <c r="AJ511" s="874"/>
      <c r="AK511" s="874"/>
      <c r="AL511" s="874"/>
      <c r="AM511" s="874"/>
      <c r="AN511" s="874"/>
      <c r="AO511" s="874"/>
      <c r="AP511" s="874"/>
      <c r="AQ511" s="874"/>
      <c r="AR511" s="874"/>
      <c r="AS511" s="874"/>
      <c r="AT511" s="874"/>
      <c r="AU511" s="874"/>
      <c r="AV511" s="874"/>
      <c r="AW511" s="874"/>
      <c r="AX511" s="874"/>
      <c r="AY511" s="874"/>
      <c r="AZ511" s="874"/>
      <c r="BA511" s="874"/>
      <c r="BB511" s="874"/>
      <c r="BC511" s="874"/>
      <c r="BD511" s="874"/>
      <c r="BE511" s="874"/>
      <c r="BF511" s="874"/>
      <c r="BG511" s="874"/>
      <c r="BH511" s="874"/>
      <c r="BI511" s="874"/>
      <c r="BJ511" s="874"/>
      <c r="BK511" s="874"/>
      <c r="BL511" s="874"/>
      <c r="BM511" s="874"/>
      <c r="BN511" s="874"/>
      <c r="BO511" s="874"/>
      <c r="BP511" s="874"/>
      <c r="BQ511" s="874"/>
      <c r="BR511" s="874"/>
      <c r="BS511" s="874"/>
    </row>
    <row r="512" spans="12:71">
      <c r="L512" s="874"/>
      <c r="M512" s="874"/>
      <c r="N512" s="874"/>
      <c r="O512" s="874"/>
      <c r="P512" s="874"/>
      <c r="Q512" s="874"/>
      <c r="R512" s="874"/>
      <c r="S512" s="874"/>
      <c r="T512" s="874"/>
      <c r="U512" s="874"/>
      <c r="V512" s="874"/>
      <c r="W512" s="874"/>
      <c r="X512" s="874"/>
      <c r="Y512" s="874"/>
      <c r="Z512" s="874"/>
      <c r="AA512" s="874"/>
      <c r="AB512" s="874"/>
      <c r="AC512" s="874"/>
      <c r="AD512" s="874"/>
      <c r="AE512" s="874"/>
      <c r="AF512" s="874"/>
      <c r="AG512" s="874"/>
      <c r="AH512" s="874"/>
      <c r="AI512" s="874"/>
      <c r="AJ512" s="874"/>
      <c r="AK512" s="874"/>
      <c r="AL512" s="874"/>
      <c r="AM512" s="874"/>
      <c r="AN512" s="874"/>
      <c r="AO512" s="874"/>
      <c r="AP512" s="874"/>
      <c r="AQ512" s="874"/>
      <c r="AR512" s="874"/>
      <c r="AS512" s="874"/>
      <c r="AT512" s="874"/>
      <c r="AU512" s="874"/>
      <c r="AV512" s="874"/>
      <c r="AW512" s="874"/>
      <c r="AX512" s="874"/>
      <c r="AY512" s="874"/>
      <c r="AZ512" s="874"/>
      <c r="BA512" s="874"/>
      <c r="BB512" s="874"/>
      <c r="BC512" s="874"/>
      <c r="BD512" s="874"/>
      <c r="BE512" s="874"/>
      <c r="BF512" s="874"/>
      <c r="BG512" s="874"/>
      <c r="BH512" s="874"/>
      <c r="BI512" s="874"/>
      <c r="BJ512" s="874"/>
      <c r="BK512" s="874"/>
      <c r="BL512" s="874"/>
      <c r="BM512" s="874"/>
      <c r="BN512" s="874"/>
      <c r="BO512" s="874"/>
      <c r="BP512" s="874"/>
      <c r="BQ512" s="874"/>
      <c r="BR512" s="874"/>
      <c r="BS512" s="874"/>
    </row>
    <row r="513" spans="12:71">
      <c r="L513" s="874"/>
      <c r="M513" s="874"/>
      <c r="N513" s="874"/>
      <c r="O513" s="874"/>
      <c r="P513" s="874"/>
      <c r="Q513" s="874"/>
      <c r="R513" s="874"/>
      <c r="S513" s="874"/>
      <c r="T513" s="874"/>
      <c r="U513" s="874"/>
      <c r="V513" s="874"/>
      <c r="W513" s="874"/>
      <c r="X513" s="874"/>
      <c r="Y513" s="874"/>
      <c r="Z513" s="874"/>
      <c r="AA513" s="874"/>
      <c r="AB513" s="874"/>
      <c r="AC513" s="874"/>
      <c r="AD513" s="874"/>
      <c r="AE513" s="874"/>
      <c r="AF513" s="874"/>
      <c r="AG513" s="874"/>
      <c r="AH513" s="874"/>
      <c r="AI513" s="874"/>
      <c r="AJ513" s="874"/>
      <c r="AK513" s="874"/>
      <c r="AL513" s="874"/>
      <c r="AM513" s="874"/>
      <c r="AN513" s="874"/>
      <c r="AO513" s="874"/>
      <c r="AP513" s="874"/>
      <c r="AQ513" s="874"/>
      <c r="AR513" s="874"/>
      <c r="AS513" s="874"/>
      <c r="AT513" s="874"/>
      <c r="AU513" s="874"/>
      <c r="AV513" s="874"/>
      <c r="AW513" s="874"/>
      <c r="AX513" s="874"/>
      <c r="AY513" s="874"/>
      <c r="AZ513" s="874"/>
      <c r="BA513" s="874"/>
      <c r="BB513" s="874"/>
      <c r="BC513" s="874"/>
      <c r="BD513" s="874"/>
      <c r="BE513" s="874"/>
      <c r="BF513" s="874"/>
      <c r="BG513" s="874"/>
      <c r="BH513" s="874"/>
      <c r="BI513" s="874"/>
      <c r="BJ513" s="874"/>
      <c r="BK513" s="874"/>
      <c r="BL513" s="874"/>
      <c r="BM513" s="874"/>
      <c r="BN513" s="874"/>
      <c r="BO513" s="874"/>
      <c r="BP513" s="874"/>
      <c r="BQ513" s="874"/>
      <c r="BR513" s="874"/>
      <c r="BS513" s="874"/>
    </row>
    <row r="514" spans="12:71">
      <c r="L514" s="874"/>
      <c r="M514" s="874"/>
      <c r="N514" s="874"/>
      <c r="O514" s="874"/>
      <c r="P514" s="874"/>
      <c r="Q514" s="874"/>
      <c r="R514" s="874"/>
      <c r="S514" s="874"/>
      <c r="T514" s="874"/>
      <c r="U514" s="874"/>
      <c r="V514" s="874"/>
      <c r="W514" s="874"/>
      <c r="X514" s="874"/>
      <c r="Y514" s="874"/>
      <c r="Z514" s="874"/>
      <c r="AA514" s="874"/>
      <c r="AB514" s="874"/>
      <c r="AC514" s="874"/>
      <c r="AD514" s="874"/>
      <c r="AE514" s="874"/>
      <c r="AF514" s="874"/>
      <c r="AG514" s="874"/>
      <c r="AH514" s="874"/>
      <c r="AI514" s="874"/>
      <c r="AJ514" s="874"/>
      <c r="AK514" s="874"/>
      <c r="AL514" s="874"/>
      <c r="AM514" s="874"/>
      <c r="AN514" s="874"/>
      <c r="AO514" s="874"/>
      <c r="AP514" s="874"/>
      <c r="AQ514" s="874"/>
      <c r="AR514" s="874"/>
      <c r="AS514" s="874"/>
      <c r="AT514" s="874"/>
      <c r="AU514" s="874"/>
      <c r="AV514" s="874"/>
      <c r="AW514" s="874"/>
      <c r="AX514" s="874"/>
      <c r="AY514" s="874"/>
      <c r="AZ514" s="874"/>
      <c r="BA514" s="874"/>
      <c r="BB514" s="874"/>
      <c r="BC514" s="874"/>
      <c r="BD514" s="874"/>
      <c r="BE514" s="874"/>
      <c r="BF514" s="874"/>
      <c r="BG514" s="874"/>
      <c r="BH514" s="874"/>
      <c r="BI514" s="874"/>
      <c r="BJ514" s="874"/>
      <c r="BK514" s="874"/>
      <c r="BL514" s="874"/>
      <c r="BM514" s="874"/>
      <c r="BN514" s="874"/>
      <c r="BO514" s="874"/>
      <c r="BP514" s="874"/>
      <c r="BQ514" s="874"/>
      <c r="BR514" s="874"/>
      <c r="BS514" s="874"/>
    </row>
    <row r="515" spans="12:71">
      <c r="L515" s="874"/>
      <c r="M515" s="874"/>
      <c r="N515" s="874"/>
      <c r="O515" s="874"/>
      <c r="P515" s="874"/>
      <c r="Q515" s="874"/>
      <c r="R515" s="874"/>
      <c r="S515" s="874"/>
      <c r="T515" s="874"/>
      <c r="U515" s="874"/>
      <c r="V515" s="874"/>
      <c r="W515" s="874"/>
      <c r="X515" s="874"/>
      <c r="Y515" s="874"/>
      <c r="Z515" s="874"/>
      <c r="AA515" s="874"/>
      <c r="AB515" s="874"/>
      <c r="AC515" s="874"/>
      <c r="AD515" s="874"/>
      <c r="AE515" s="874"/>
      <c r="AF515" s="874"/>
      <c r="AG515" s="874"/>
      <c r="AH515" s="874"/>
      <c r="AI515" s="874"/>
      <c r="AJ515" s="874"/>
      <c r="AK515" s="874"/>
      <c r="AL515" s="874"/>
      <c r="AM515" s="874"/>
      <c r="AN515" s="874"/>
      <c r="AO515" s="874"/>
      <c r="AP515" s="874"/>
      <c r="AQ515" s="874"/>
      <c r="AR515" s="874"/>
      <c r="AS515" s="874"/>
      <c r="AT515" s="874"/>
      <c r="AU515" s="874"/>
      <c r="AV515" s="874"/>
      <c r="AW515" s="874"/>
      <c r="AX515" s="874"/>
      <c r="AY515" s="874"/>
      <c r="AZ515" s="874"/>
      <c r="BA515" s="874"/>
      <c r="BB515" s="874"/>
      <c r="BC515" s="874"/>
      <c r="BD515" s="874"/>
      <c r="BE515" s="874"/>
      <c r="BF515" s="874"/>
      <c r="BG515" s="874"/>
      <c r="BH515" s="874"/>
      <c r="BI515" s="874"/>
      <c r="BJ515" s="874"/>
      <c r="BK515" s="874"/>
      <c r="BL515" s="874"/>
      <c r="BM515" s="874"/>
      <c r="BN515" s="874"/>
      <c r="BO515" s="874"/>
      <c r="BP515" s="874"/>
      <c r="BQ515" s="874"/>
      <c r="BR515" s="874"/>
      <c r="BS515" s="874"/>
    </row>
    <row r="516" spans="12:71">
      <c r="L516" s="874"/>
      <c r="M516" s="874"/>
      <c r="N516" s="874"/>
      <c r="O516" s="874"/>
      <c r="P516" s="874"/>
      <c r="Q516" s="874"/>
      <c r="R516" s="874"/>
      <c r="S516" s="874"/>
      <c r="T516" s="874"/>
      <c r="U516" s="874"/>
      <c r="V516" s="874"/>
      <c r="W516" s="874"/>
      <c r="X516" s="874"/>
      <c r="Y516" s="874"/>
      <c r="Z516" s="874"/>
      <c r="AA516" s="874"/>
      <c r="AB516" s="874"/>
      <c r="AC516" s="874"/>
      <c r="AD516" s="874"/>
      <c r="AE516" s="874"/>
      <c r="AF516" s="874"/>
      <c r="AG516" s="874"/>
      <c r="AH516" s="874"/>
      <c r="AI516" s="874"/>
      <c r="AJ516" s="874"/>
      <c r="AK516" s="874"/>
      <c r="AL516" s="874"/>
      <c r="AM516" s="874"/>
      <c r="AN516" s="874"/>
      <c r="AO516" s="874"/>
      <c r="AP516" s="874"/>
      <c r="AQ516" s="874"/>
      <c r="AR516" s="874"/>
      <c r="AS516" s="874"/>
      <c r="AT516" s="874"/>
      <c r="AU516" s="874"/>
      <c r="AV516" s="874"/>
      <c r="AW516" s="874"/>
      <c r="AX516" s="874"/>
      <c r="AY516" s="874"/>
      <c r="AZ516" s="874"/>
      <c r="BA516" s="874"/>
      <c r="BB516" s="874"/>
      <c r="BC516" s="874"/>
      <c r="BD516" s="874"/>
      <c r="BE516" s="874"/>
      <c r="BF516" s="874"/>
      <c r="BG516" s="874"/>
      <c r="BH516" s="874"/>
      <c r="BI516" s="874"/>
      <c r="BJ516" s="874"/>
      <c r="BK516" s="874"/>
      <c r="BL516" s="874"/>
      <c r="BM516" s="874"/>
      <c r="BN516" s="874"/>
      <c r="BO516" s="874"/>
      <c r="BP516" s="874"/>
      <c r="BQ516" s="874"/>
      <c r="BR516" s="874"/>
      <c r="BS516" s="874"/>
    </row>
    <row r="517" spans="12:71">
      <c r="L517" s="874"/>
      <c r="M517" s="874"/>
      <c r="N517" s="874"/>
      <c r="O517" s="874"/>
      <c r="P517" s="874"/>
      <c r="Q517" s="874"/>
      <c r="R517" s="874"/>
      <c r="S517" s="874"/>
      <c r="T517" s="874"/>
      <c r="U517" s="874"/>
      <c r="V517" s="874"/>
      <c r="W517" s="874"/>
      <c r="X517" s="874"/>
      <c r="Y517" s="874"/>
      <c r="Z517" s="874"/>
      <c r="AA517" s="874"/>
      <c r="AB517" s="874"/>
      <c r="AC517" s="874"/>
      <c r="AD517" s="874"/>
      <c r="AE517" s="874"/>
      <c r="AF517" s="874"/>
      <c r="AG517" s="874"/>
      <c r="AH517" s="874"/>
      <c r="AI517" s="874"/>
      <c r="AJ517" s="874"/>
      <c r="AK517" s="874"/>
      <c r="AL517" s="874"/>
      <c r="AM517" s="874"/>
      <c r="AN517" s="874"/>
      <c r="AO517" s="874"/>
      <c r="AP517" s="874"/>
      <c r="AQ517" s="874"/>
      <c r="AR517" s="874"/>
      <c r="AS517" s="874"/>
      <c r="AT517" s="874"/>
      <c r="AU517" s="874"/>
      <c r="AV517" s="874"/>
      <c r="AW517" s="874"/>
      <c r="AX517" s="874"/>
      <c r="AY517" s="874"/>
      <c r="AZ517" s="874"/>
      <c r="BA517" s="874"/>
      <c r="BB517" s="874"/>
      <c r="BC517" s="874"/>
      <c r="BD517" s="874"/>
      <c r="BE517" s="874"/>
      <c r="BF517" s="874"/>
      <c r="BG517" s="874"/>
      <c r="BH517" s="874"/>
      <c r="BI517" s="874"/>
      <c r="BJ517" s="874"/>
      <c r="BK517" s="874"/>
      <c r="BL517" s="874"/>
      <c r="BM517" s="874"/>
      <c r="BN517" s="874"/>
      <c r="BO517" s="874"/>
      <c r="BP517" s="874"/>
      <c r="BQ517" s="874"/>
      <c r="BR517" s="874"/>
      <c r="BS517" s="874"/>
    </row>
    <row r="518" spans="12:71">
      <c r="L518" s="874"/>
      <c r="M518" s="874"/>
      <c r="N518" s="874"/>
      <c r="O518" s="874"/>
      <c r="P518" s="874"/>
      <c r="Q518" s="874"/>
      <c r="R518" s="874"/>
      <c r="S518" s="874"/>
      <c r="T518" s="874"/>
      <c r="U518" s="874"/>
      <c r="V518" s="874"/>
      <c r="W518" s="874"/>
      <c r="X518" s="874"/>
      <c r="Y518" s="874"/>
      <c r="Z518" s="874"/>
      <c r="AA518" s="874"/>
      <c r="AB518" s="874"/>
      <c r="AC518" s="874"/>
      <c r="AD518" s="874"/>
      <c r="AE518" s="874"/>
      <c r="AF518" s="874"/>
      <c r="AG518" s="874"/>
      <c r="AH518" s="874"/>
      <c r="AI518" s="874"/>
      <c r="AJ518" s="874"/>
      <c r="AK518" s="874"/>
      <c r="AL518" s="874"/>
      <c r="AM518" s="874"/>
      <c r="AN518" s="874"/>
      <c r="AO518" s="874"/>
      <c r="AP518" s="874"/>
      <c r="AQ518" s="874"/>
      <c r="AR518" s="874"/>
      <c r="AS518" s="874"/>
      <c r="AT518" s="874"/>
      <c r="AU518" s="874"/>
      <c r="AV518" s="874"/>
      <c r="AW518" s="874"/>
      <c r="AX518" s="874"/>
      <c r="AY518" s="874"/>
      <c r="AZ518" s="874"/>
      <c r="BA518" s="874"/>
      <c r="BB518" s="874"/>
      <c r="BC518" s="874"/>
      <c r="BD518" s="874"/>
      <c r="BE518" s="874"/>
      <c r="BF518" s="874"/>
      <c r="BG518" s="874"/>
      <c r="BH518" s="874"/>
      <c r="BI518" s="874"/>
      <c r="BJ518" s="874"/>
      <c r="BK518" s="874"/>
      <c r="BL518" s="874"/>
      <c r="BM518" s="874"/>
      <c r="BN518" s="874"/>
      <c r="BO518" s="874"/>
      <c r="BP518" s="874"/>
      <c r="BQ518" s="874"/>
      <c r="BR518" s="874"/>
      <c r="BS518" s="874"/>
    </row>
    <row r="519" spans="12:71">
      <c r="L519" s="874"/>
      <c r="M519" s="874"/>
      <c r="N519" s="874"/>
      <c r="O519" s="874"/>
      <c r="P519" s="874"/>
      <c r="Q519" s="874"/>
      <c r="R519" s="874"/>
      <c r="S519" s="874"/>
      <c r="T519" s="874"/>
      <c r="U519" s="874"/>
      <c r="V519" s="874"/>
      <c r="W519" s="874"/>
      <c r="X519" s="874"/>
      <c r="Y519" s="874"/>
      <c r="Z519" s="874"/>
      <c r="AA519" s="874"/>
      <c r="AB519" s="874"/>
      <c r="AC519" s="874"/>
      <c r="AD519" s="874"/>
      <c r="AE519" s="874"/>
      <c r="AF519" s="874"/>
      <c r="AG519" s="874"/>
      <c r="AH519" s="874"/>
      <c r="AI519" s="874"/>
      <c r="AJ519" s="874"/>
      <c r="AK519" s="874"/>
      <c r="AL519" s="874"/>
      <c r="AM519" s="874"/>
      <c r="AN519" s="874"/>
      <c r="AO519" s="874"/>
      <c r="AP519" s="874"/>
      <c r="AQ519" s="874"/>
      <c r="AR519" s="874"/>
      <c r="AS519" s="874"/>
      <c r="AT519" s="874"/>
      <c r="AU519" s="874"/>
      <c r="AV519" s="874"/>
      <c r="AW519" s="874"/>
      <c r="AX519" s="874"/>
      <c r="AY519" s="874"/>
      <c r="AZ519" s="874"/>
      <c r="BA519" s="874"/>
      <c r="BB519" s="874"/>
      <c r="BC519" s="874"/>
      <c r="BD519" s="874"/>
      <c r="BE519" s="874"/>
      <c r="BF519" s="874"/>
      <c r="BG519" s="874"/>
      <c r="BH519" s="874"/>
      <c r="BI519" s="874"/>
      <c r="BJ519" s="874"/>
      <c r="BK519" s="874"/>
      <c r="BL519" s="874"/>
      <c r="BM519" s="874"/>
      <c r="BN519" s="874"/>
      <c r="BO519" s="874"/>
      <c r="BP519" s="874"/>
      <c r="BQ519" s="874"/>
      <c r="BR519" s="874"/>
      <c r="BS519" s="874"/>
    </row>
    <row r="520" spans="12:71">
      <c r="L520" s="874"/>
      <c r="M520" s="874"/>
      <c r="N520" s="874"/>
      <c r="O520" s="874"/>
      <c r="P520" s="874"/>
      <c r="Q520" s="874"/>
      <c r="R520" s="874"/>
      <c r="S520" s="874"/>
      <c r="T520" s="874"/>
      <c r="U520" s="874"/>
      <c r="V520" s="874"/>
      <c r="W520" s="874"/>
      <c r="X520" s="874"/>
      <c r="Y520" s="874"/>
      <c r="Z520" s="874"/>
      <c r="AA520" s="874"/>
      <c r="AB520" s="874"/>
      <c r="AC520" s="874"/>
      <c r="AD520" s="874"/>
      <c r="AE520" s="874"/>
      <c r="AF520" s="874"/>
      <c r="AG520" s="874"/>
      <c r="AH520" s="874"/>
      <c r="AI520" s="874"/>
      <c r="AJ520" s="874"/>
      <c r="AK520" s="874"/>
      <c r="AL520" s="874"/>
      <c r="AM520" s="874"/>
      <c r="AN520" s="874"/>
      <c r="AO520" s="874"/>
      <c r="AP520" s="874"/>
      <c r="AQ520" s="874"/>
      <c r="AR520" s="874"/>
      <c r="AS520" s="874"/>
      <c r="AT520" s="874"/>
      <c r="AU520" s="874"/>
      <c r="AV520" s="874"/>
      <c r="AW520" s="874"/>
      <c r="AX520" s="874"/>
      <c r="AY520" s="874"/>
      <c r="AZ520" s="874"/>
      <c r="BA520" s="874"/>
      <c r="BB520" s="874"/>
      <c r="BC520" s="874"/>
      <c r="BD520" s="874"/>
      <c r="BE520" s="874"/>
      <c r="BF520" s="874"/>
      <c r="BG520" s="874"/>
      <c r="BH520" s="874"/>
      <c r="BI520" s="874"/>
      <c r="BJ520" s="874"/>
      <c r="BK520" s="874"/>
      <c r="BL520" s="874"/>
      <c r="BM520" s="874"/>
      <c r="BN520" s="874"/>
      <c r="BO520" s="874"/>
      <c r="BP520" s="874"/>
      <c r="BQ520" s="874"/>
      <c r="BR520" s="874"/>
      <c r="BS520" s="874"/>
    </row>
    <row r="521" spans="12:71">
      <c r="L521" s="874"/>
      <c r="M521" s="874"/>
      <c r="N521" s="874"/>
      <c r="O521" s="874"/>
      <c r="P521" s="874"/>
      <c r="Q521" s="874"/>
      <c r="R521" s="874"/>
      <c r="S521" s="874"/>
      <c r="T521" s="874"/>
      <c r="U521" s="874"/>
      <c r="V521" s="874"/>
      <c r="W521" s="874"/>
      <c r="X521" s="874"/>
      <c r="Y521" s="874"/>
      <c r="Z521" s="874"/>
      <c r="AA521" s="874"/>
      <c r="AB521" s="874"/>
      <c r="AC521" s="874"/>
      <c r="AD521" s="874"/>
      <c r="AE521" s="874"/>
      <c r="AF521" s="874"/>
      <c r="AG521" s="874"/>
      <c r="AH521" s="874"/>
      <c r="AI521" s="874"/>
      <c r="AJ521" s="874"/>
      <c r="AK521" s="874"/>
      <c r="AL521" s="874"/>
      <c r="AM521" s="874"/>
      <c r="AN521" s="874"/>
      <c r="AO521" s="874"/>
      <c r="AP521" s="874"/>
      <c r="AQ521" s="874"/>
      <c r="AR521" s="874"/>
      <c r="AS521" s="874"/>
      <c r="AT521" s="874"/>
      <c r="AU521" s="874"/>
      <c r="AV521" s="874"/>
      <c r="AW521" s="874"/>
      <c r="AX521" s="874"/>
      <c r="AY521" s="874"/>
      <c r="AZ521" s="874"/>
      <c r="BA521" s="874"/>
      <c r="BB521" s="874"/>
      <c r="BC521" s="874"/>
      <c r="BD521" s="874"/>
      <c r="BE521" s="874"/>
      <c r="BF521" s="874"/>
      <c r="BG521" s="874"/>
      <c r="BH521" s="874"/>
      <c r="BI521" s="874"/>
      <c r="BJ521" s="874"/>
      <c r="BK521" s="874"/>
      <c r="BL521" s="874"/>
      <c r="BM521" s="874"/>
      <c r="BN521" s="874"/>
      <c r="BO521" s="874"/>
      <c r="BP521" s="874"/>
      <c r="BQ521" s="874"/>
      <c r="BR521" s="874"/>
      <c r="BS521" s="874"/>
    </row>
    <row r="522" spans="12:71">
      <c r="L522" s="874"/>
      <c r="M522" s="874"/>
      <c r="N522" s="874"/>
      <c r="O522" s="874"/>
      <c r="P522" s="874"/>
      <c r="Q522" s="874"/>
      <c r="R522" s="874"/>
      <c r="S522" s="874"/>
      <c r="T522" s="874"/>
      <c r="U522" s="874"/>
      <c r="V522" s="874"/>
      <c r="W522" s="874"/>
      <c r="X522" s="874"/>
      <c r="Y522" s="874"/>
      <c r="Z522" s="874"/>
      <c r="AA522" s="874"/>
      <c r="AB522" s="874"/>
      <c r="AC522" s="874"/>
      <c r="AD522" s="874"/>
      <c r="AE522" s="874"/>
      <c r="AF522" s="874"/>
      <c r="AG522" s="874"/>
      <c r="AH522" s="874"/>
      <c r="AI522" s="874"/>
      <c r="AJ522" s="874"/>
      <c r="AK522" s="874"/>
      <c r="AL522" s="874"/>
      <c r="AM522" s="874"/>
      <c r="AN522" s="874"/>
      <c r="AO522" s="874"/>
      <c r="AP522" s="874"/>
      <c r="AQ522" s="874"/>
      <c r="AR522" s="874"/>
      <c r="AS522" s="874"/>
      <c r="AT522" s="874"/>
      <c r="AU522" s="874"/>
      <c r="AV522" s="874"/>
      <c r="AW522" s="874"/>
      <c r="AX522" s="874"/>
      <c r="AY522" s="874"/>
      <c r="AZ522" s="874"/>
      <c r="BA522" s="874"/>
      <c r="BB522" s="874"/>
      <c r="BC522" s="874"/>
      <c r="BD522" s="874"/>
      <c r="BE522" s="874"/>
      <c r="BF522" s="874"/>
      <c r="BG522" s="874"/>
      <c r="BH522" s="874"/>
      <c r="BI522" s="874"/>
      <c r="BJ522" s="874"/>
      <c r="BK522" s="874"/>
      <c r="BL522" s="874"/>
      <c r="BM522" s="874"/>
      <c r="BN522" s="874"/>
      <c r="BO522" s="874"/>
      <c r="BP522" s="874"/>
      <c r="BQ522" s="874"/>
      <c r="BR522" s="874"/>
      <c r="BS522" s="874"/>
    </row>
    <row r="523" spans="12:71">
      <c r="L523" s="874"/>
      <c r="M523" s="874"/>
      <c r="N523" s="874"/>
      <c r="O523" s="874"/>
      <c r="P523" s="874"/>
      <c r="Q523" s="874"/>
      <c r="R523" s="874"/>
      <c r="S523" s="874"/>
      <c r="T523" s="874"/>
      <c r="U523" s="874"/>
      <c r="V523" s="874"/>
      <c r="W523" s="874"/>
      <c r="X523" s="874"/>
      <c r="Y523" s="874"/>
      <c r="Z523" s="874"/>
      <c r="AA523" s="874"/>
      <c r="AB523" s="874"/>
      <c r="AC523" s="874"/>
      <c r="AD523" s="874"/>
      <c r="AE523" s="874"/>
      <c r="AF523" s="874"/>
      <c r="AG523" s="874"/>
      <c r="AH523" s="874"/>
      <c r="AI523" s="874"/>
      <c r="AJ523" s="874"/>
      <c r="AK523" s="874"/>
      <c r="AL523" s="874"/>
      <c r="AM523" s="874"/>
      <c r="AN523" s="874"/>
      <c r="AO523" s="874"/>
      <c r="AP523" s="874"/>
      <c r="AQ523" s="874"/>
      <c r="AR523" s="874"/>
      <c r="AS523" s="874"/>
      <c r="AT523" s="874"/>
      <c r="AU523" s="874"/>
      <c r="AV523" s="874"/>
      <c r="AW523" s="874"/>
      <c r="AX523" s="874"/>
      <c r="AY523" s="874"/>
      <c r="AZ523" s="874"/>
      <c r="BA523" s="874"/>
      <c r="BB523" s="874"/>
      <c r="BC523" s="874"/>
      <c r="BD523" s="874"/>
      <c r="BE523" s="874"/>
      <c r="BF523" s="874"/>
      <c r="BG523" s="874"/>
      <c r="BH523" s="874"/>
      <c r="BI523" s="874"/>
      <c r="BJ523" s="874"/>
      <c r="BK523" s="874"/>
      <c r="BL523" s="874"/>
      <c r="BM523" s="874"/>
      <c r="BN523" s="874"/>
      <c r="BO523" s="874"/>
      <c r="BP523" s="874"/>
      <c r="BQ523" s="874"/>
      <c r="BR523" s="874"/>
      <c r="BS523" s="874"/>
    </row>
    <row r="524" spans="12:71">
      <c r="L524" s="874"/>
      <c r="M524" s="874"/>
      <c r="N524" s="874"/>
      <c r="O524" s="874"/>
      <c r="P524" s="874"/>
      <c r="Q524" s="874"/>
      <c r="R524" s="874"/>
      <c r="S524" s="874"/>
      <c r="T524" s="874"/>
      <c r="U524" s="874"/>
      <c r="V524" s="874"/>
      <c r="W524" s="874"/>
      <c r="X524" s="874"/>
      <c r="Y524" s="874"/>
      <c r="Z524" s="874"/>
      <c r="AA524" s="874"/>
      <c r="AB524" s="874"/>
      <c r="AC524" s="874"/>
      <c r="AD524" s="874"/>
      <c r="AE524" s="874"/>
      <c r="AF524" s="874"/>
      <c r="AG524" s="874"/>
      <c r="AH524" s="874"/>
      <c r="AI524" s="874"/>
      <c r="AJ524" s="874"/>
      <c r="AK524" s="874"/>
      <c r="AL524" s="874"/>
      <c r="AM524" s="874"/>
      <c r="AN524" s="874"/>
      <c r="AO524" s="874"/>
      <c r="AP524" s="874"/>
      <c r="AQ524" s="874"/>
      <c r="AR524" s="874"/>
      <c r="AS524" s="874"/>
      <c r="AT524" s="874"/>
      <c r="AU524" s="874"/>
      <c r="AV524" s="874"/>
      <c r="AW524" s="874"/>
      <c r="AX524" s="874"/>
      <c r="AY524" s="874"/>
      <c r="AZ524" s="874"/>
      <c r="BA524" s="874"/>
      <c r="BB524" s="874"/>
      <c r="BC524" s="874"/>
      <c r="BD524" s="874"/>
      <c r="BE524" s="874"/>
      <c r="BF524" s="874"/>
      <c r="BG524" s="874"/>
      <c r="BH524" s="874"/>
      <c r="BI524" s="874"/>
      <c r="BJ524" s="874"/>
      <c r="BK524" s="874"/>
      <c r="BL524" s="874"/>
      <c r="BM524" s="874"/>
      <c r="BN524" s="874"/>
      <c r="BO524" s="874"/>
      <c r="BP524" s="874"/>
      <c r="BQ524" s="874"/>
      <c r="BR524" s="874"/>
      <c r="BS524" s="874"/>
    </row>
    <row r="525" spans="12:71">
      <c r="L525" s="874"/>
      <c r="M525" s="874"/>
      <c r="N525" s="874"/>
      <c r="O525" s="874"/>
      <c r="P525" s="874"/>
      <c r="Q525" s="874"/>
      <c r="R525" s="874"/>
      <c r="S525" s="874"/>
      <c r="T525" s="874"/>
      <c r="U525" s="874"/>
      <c r="V525" s="874"/>
      <c r="W525" s="874"/>
      <c r="X525" s="874"/>
      <c r="Y525" s="874"/>
      <c r="Z525" s="874"/>
      <c r="AA525" s="874"/>
      <c r="AB525" s="874"/>
      <c r="AC525" s="874"/>
      <c r="AD525" s="874"/>
      <c r="AE525" s="874"/>
      <c r="AF525" s="874"/>
      <c r="AG525" s="874"/>
      <c r="AH525" s="874"/>
      <c r="AI525" s="874"/>
      <c r="AJ525" s="874"/>
      <c r="AK525" s="874"/>
      <c r="AL525" s="874"/>
      <c r="AM525" s="874"/>
      <c r="AN525" s="874"/>
      <c r="AO525" s="874"/>
      <c r="AP525" s="874"/>
      <c r="AQ525" s="874"/>
      <c r="AR525" s="874"/>
      <c r="AS525" s="874"/>
      <c r="AT525" s="874"/>
      <c r="AU525" s="874"/>
      <c r="AV525" s="874"/>
      <c r="AW525" s="874"/>
      <c r="AX525" s="874"/>
      <c r="AY525" s="874"/>
      <c r="AZ525" s="874"/>
      <c r="BA525" s="874"/>
      <c r="BB525" s="874"/>
      <c r="BC525" s="874"/>
      <c r="BD525" s="874"/>
      <c r="BE525" s="874"/>
      <c r="BF525" s="874"/>
      <c r="BG525" s="874"/>
      <c r="BH525" s="874"/>
      <c r="BI525" s="874"/>
      <c r="BJ525" s="874"/>
      <c r="BK525" s="874"/>
      <c r="BL525" s="874"/>
      <c r="BM525" s="874"/>
      <c r="BN525" s="874"/>
      <c r="BO525" s="874"/>
      <c r="BP525" s="874"/>
      <c r="BQ525" s="874"/>
      <c r="BR525" s="874"/>
      <c r="BS525" s="874"/>
    </row>
    <row r="526" spans="12:71">
      <c r="L526" s="874"/>
      <c r="M526" s="874"/>
      <c r="N526" s="874"/>
      <c r="O526" s="874"/>
      <c r="P526" s="874"/>
      <c r="Q526" s="874"/>
      <c r="R526" s="874"/>
      <c r="S526" s="874"/>
      <c r="T526" s="874"/>
      <c r="U526" s="874"/>
      <c r="V526" s="874"/>
      <c r="W526" s="874"/>
      <c r="X526" s="874"/>
      <c r="Y526" s="874"/>
      <c r="Z526" s="874"/>
      <c r="AA526" s="874"/>
      <c r="AB526" s="874"/>
      <c r="AC526" s="874"/>
      <c r="AD526" s="874"/>
      <c r="AE526" s="874"/>
      <c r="AF526" s="874"/>
      <c r="AG526" s="874"/>
      <c r="AH526" s="874"/>
      <c r="AI526" s="874"/>
      <c r="AJ526" s="874"/>
      <c r="AK526" s="874"/>
      <c r="AL526" s="874"/>
      <c r="AM526" s="874"/>
      <c r="AN526" s="874"/>
      <c r="AO526" s="874"/>
      <c r="AP526" s="874"/>
      <c r="AQ526" s="874"/>
      <c r="AR526" s="874"/>
      <c r="AS526" s="874"/>
      <c r="AT526" s="874"/>
      <c r="AU526" s="874"/>
      <c r="AV526" s="874"/>
      <c r="AW526" s="874"/>
      <c r="AX526" s="874"/>
      <c r="AY526" s="874"/>
      <c r="AZ526" s="874"/>
      <c r="BA526" s="874"/>
      <c r="BB526" s="874"/>
      <c r="BC526" s="874"/>
      <c r="BD526" s="874"/>
      <c r="BE526" s="874"/>
      <c r="BF526" s="874"/>
      <c r="BG526" s="874"/>
      <c r="BH526" s="874"/>
      <c r="BI526" s="874"/>
      <c r="BJ526" s="874"/>
      <c r="BK526" s="874"/>
      <c r="BL526" s="874"/>
      <c r="BM526" s="874"/>
      <c r="BN526" s="874"/>
      <c r="BO526" s="874"/>
      <c r="BP526" s="874"/>
      <c r="BQ526" s="874"/>
      <c r="BR526" s="874"/>
      <c r="BS526" s="874"/>
    </row>
    <row r="527" spans="12:71">
      <c r="L527" s="874"/>
      <c r="M527" s="874"/>
      <c r="N527" s="874"/>
      <c r="O527" s="874"/>
      <c r="P527" s="874"/>
      <c r="Q527" s="874"/>
      <c r="R527" s="874"/>
      <c r="S527" s="874"/>
      <c r="T527" s="874"/>
      <c r="U527" s="874"/>
      <c r="V527" s="874"/>
      <c r="W527" s="874"/>
      <c r="X527" s="874"/>
      <c r="Y527" s="874"/>
      <c r="Z527" s="874"/>
      <c r="AA527" s="874"/>
      <c r="AB527" s="874"/>
      <c r="AC527" s="874"/>
      <c r="AD527" s="874"/>
      <c r="AE527" s="874"/>
      <c r="AF527" s="874"/>
      <c r="AG527" s="874"/>
      <c r="AH527" s="874"/>
      <c r="AI527" s="874"/>
      <c r="AJ527" s="874"/>
      <c r="AK527" s="874"/>
      <c r="AL527" s="874"/>
      <c r="AM527" s="874"/>
      <c r="AN527" s="874"/>
      <c r="AO527" s="874"/>
      <c r="AP527" s="874"/>
      <c r="AQ527" s="874"/>
      <c r="AR527" s="874"/>
      <c r="AS527" s="874"/>
      <c r="AT527" s="874"/>
      <c r="AU527" s="874"/>
      <c r="AV527" s="874"/>
      <c r="AW527" s="874"/>
      <c r="AX527" s="874"/>
      <c r="AY527" s="874"/>
      <c r="AZ527" s="874"/>
      <c r="BA527" s="874"/>
      <c r="BB527" s="874"/>
      <c r="BC527" s="874"/>
      <c r="BD527" s="874"/>
      <c r="BE527" s="874"/>
      <c r="BF527" s="874"/>
      <c r="BG527" s="874"/>
      <c r="BH527" s="874"/>
      <c r="BI527" s="874"/>
      <c r="BJ527" s="874"/>
      <c r="BK527" s="874"/>
      <c r="BL527" s="874"/>
      <c r="BM527" s="874"/>
      <c r="BN527" s="874"/>
      <c r="BO527" s="874"/>
      <c r="BP527" s="874"/>
      <c r="BQ527" s="874"/>
      <c r="BR527" s="874"/>
      <c r="BS527" s="874"/>
    </row>
    <row r="528" spans="12:71">
      <c r="L528" s="874"/>
      <c r="M528" s="874"/>
      <c r="N528" s="874"/>
      <c r="O528" s="874"/>
      <c r="P528" s="874"/>
      <c r="Q528" s="874"/>
      <c r="R528" s="874"/>
      <c r="S528" s="874"/>
      <c r="T528" s="874"/>
      <c r="U528" s="874"/>
      <c r="V528" s="874"/>
      <c r="W528" s="874"/>
      <c r="X528" s="874"/>
      <c r="Y528" s="874"/>
      <c r="Z528" s="874"/>
      <c r="AA528" s="874"/>
      <c r="AB528" s="874"/>
      <c r="AC528" s="874"/>
      <c r="AD528" s="874"/>
      <c r="AE528" s="874"/>
      <c r="AF528" s="874"/>
      <c r="AG528" s="874"/>
      <c r="AH528" s="874"/>
      <c r="AI528" s="874"/>
      <c r="AJ528" s="874"/>
      <c r="AK528" s="874"/>
      <c r="AL528" s="874"/>
      <c r="AM528" s="874"/>
      <c r="AN528" s="874"/>
      <c r="AO528" s="874"/>
      <c r="AP528" s="874"/>
      <c r="AQ528" s="874"/>
      <c r="AR528" s="874"/>
      <c r="AS528" s="874"/>
      <c r="AT528" s="874"/>
      <c r="AU528" s="874"/>
      <c r="AV528" s="874"/>
      <c r="AW528" s="874"/>
      <c r="AX528" s="874"/>
      <c r="AY528" s="874"/>
      <c r="AZ528" s="874"/>
      <c r="BA528" s="874"/>
      <c r="BB528" s="874"/>
      <c r="BC528" s="874"/>
      <c r="BD528" s="874"/>
      <c r="BE528" s="874"/>
      <c r="BF528" s="874"/>
      <c r="BG528" s="874"/>
      <c r="BH528" s="874"/>
      <c r="BI528" s="874"/>
      <c r="BJ528" s="874"/>
      <c r="BK528" s="874"/>
      <c r="BL528" s="874"/>
      <c r="BM528" s="874"/>
      <c r="BN528" s="874"/>
      <c r="BO528" s="874"/>
      <c r="BP528" s="874"/>
      <c r="BQ528" s="874"/>
      <c r="BR528" s="874"/>
      <c r="BS528" s="874"/>
    </row>
    <row r="529" spans="12:71">
      <c r="L529" s="874"/>
      <c r="M529" s="874"/>
      <c r="N529" s="874"/>
      <c r="O529" s="874"/>
      <c r="P529" s="874"/>
      <c r="Q529" s="874"/>
      <c r="R529" s="874"/>
      <c r="S529" s="874"/>
      <c r="T529" s="874"/>
      <c r="U529" s="874"/>
      <c r="V529" s="874"/>
      <c r="W529" s="874"/>
      <c r="X529" s="874"/>
      <c r="Y529" s="874"/>
      <c r="Z529" s="874"/>
      <c r="AA529" s="874"/>
      <c r="AB529" s="874"/>
      <c r="AC529" s="874"/>
      <c r="AD529" s="874"/>
      <c r="AE529" s="874"/>
      <c r="AF529" s="874"/>
      <c r="AG529" s="874"/>
      <c r="AH529" s="874"/>
      <c r="AI529" s="874"/>
      <c r="AJ529" s="874"/>
      <c r="AK529" s="874"/>
      <c r="AL529" s="874"/>
      <c r="AM529" s="874"/>
      <c r="AN529" s="874"/>
      <c r="AO529" s="874"/>
      <c r="AP529" s="874"/>
      <c r="AQ529" s="874"/>
      <c r="AR529" s="874"/>
      <c r="AS529" s="874"/>
      <c r="AT529" s="874"/>
      <c r="AU529" s="874"/>
      <c r="AV529" s="874"/>
      <c r="AW529" s="874"/>
      <c r="AX529" s="874"/>
      <c r="AY529" s="874"/>
      <c r="AZ529" s="874"/>
      <c r="BA529" s="874"/>
      <c r="BB529" s="874"/>
      <c r="BC529" s="874"/>
      <c r="BD529" s="874"/>
      <c r="BE529" s="874"/>
      <c r="BF529" s="874"/>
      <c r="BG529" s="874"/>
      <c r="BH529" s="874"/>
      <c r="BI529" s="874"/>
      <c r="BJ529" s="874"/>
      <c r="BK529" s="874"/>
      <c r="BL529" s="874"/>
      <c r="BM529" s="874"/>
      <c r="BN529" s="874"/>
      <c r="BO529" s="874"/>
      <c r="BP529" s="874"/>
      <c r="BQ529" s="874"/>
      <c r="BR529" s="874"/>
      <c r="BS529" s="874"/>
    </row>
    <row r="530" spans="12:71">
      <c r="L530" s="874"/>
      <c r="M530" s="874"/>
      <c r="N530" s="874"/>
      <c r="O530" s="874"/>
      <c r="P530" s="874"/>
      <c r="Q530" s="874"/>
      <c r="R530" s="874"/>
      <c r="S530" s="874"/>
      <c r="T530" s="874"/>
      <c r="U530" s="874"/>
      <c r="V530" s="874"/>
      <c r="W530" s="874"/>
      <c r="X530" s="874"/>
      <c r="Y530" s="874"/>
      <c r="Z530" s="874"/>
      <c r="AA530" s="874"/>
      <c r="AB530" s="874"/>
      <c r="AC530" s="874"/>
      <c r="AD530" s="874"/>
      <c r="AE530" s="874"/>
      <c r="AF530" s="874"/>
      <c r="AG530" s="874"/>
      <c r="AH530" s="874"/>
      <c r="AI530" s="874"/>
      <c r="AJ530" s="874"/>
      <c r="AK530" s="874"/>
      <c r="AL530" s="874"/>
      <c r="AM530" s="874"/>
      <c r="AN530" s="874"/>
      <c r="AO530" s="874"/>
      <c r="AP530" s="874"/>
      <c r="AQ530" s="874"/>
      <c r="AR530" s="874"/>
      <c r="AS530" s="874"/>
      <c r="AT530" s="874"/>
      <c r="AU530" s="874"/>
      <c r="AV530" s="874"/>
      <c r="AW530" s="874"/>
      <c r="AX530" s="874"/>
      <c r="AY530" s="874"/>
      <c r="AZ530" s="874"/>
      <c r="BA530" s="874"/>
      <c r="BB530" s="874"/>
      <c r="BC530" s="874"/>
      <c r="BD530" s="874"/>
      <c r="BE530" s="874"/>
      <c r="BF530" s="874"/>
      <c r="BG530" s="874"/>
      <c r="BH530" s="874"/>
      <c r="BI530" s="874"/>
      <c r="BJ530" s="874"/>
      <c r="BK530" s="874"/>
      <c r="BL530" s="874"/>
      <c r="BM530" s="874"/>
      <c r="BN530" s="874"/>
      <c r="BO530" s="874"/>
      <c r="BP530" s="874"/>
      <c r="BQ530" s="874"/>
      <c r="BR530" s="874"/>
      <c r="BS530" s="874"/>
    </row>
    <row r="531" spans="12:71">
      <c r="L531" s="874"/>
      <c r="M531" s="874"/>
      <c r="N531" s="874"/>
      <c r="O531" s="874"/>
      <c r="P531" s="874"/>
      <c r="Q531" s="874"/>
      <c r="R531" s="874"/>
      <c r="S531" s="874"/>
      <c r="T531" s="874"/>
      <c r="U531" s="874"/>
      <c r="V531" s="874"/>
      <c r="W531" s="874"/>
      <c r="X531" s="874"/>
      <c r="Y531" s="874"/>
      <c r="Z531" s="874"/>
      <c r="AA531" s="874"/>
      <c r="AB531" s="874"/>
      <c r="AC531" s="874"/>
      <c r="AD531" s="874"/>
      <c r="AE531" s="874"/>
      <c r="AF531" s="874"/>
      <c r="AG531" s="874"/>
      <c r="AH531" s="874"/>
      <c r="AI531" s="874"/>
      <c r="AJ531" s="874"/>
      <c r="AK531" s="874"/>
      <c r="AL531" s="874"/>
      <c r="AM531" s="874"/>
      <c r="AN531" s="874"/>
      <c r="AO531" s="874"/>
      <c r="AP531" s="874"/>
      <c r="AQ531" s="874"/>
      <c r="AR531" s="874"/>
      <c r="AS531" s="874"/>
      <c r="AT531" s="874"/>
      <c r="AU531" s="874"/>
      <c r="AV531" s="874"/>
      <c r="AW531" s="874"/>
      <c r="AX531" s="874"/>
      <c r="AY531" s="874"/>
      <c r="AZ531" s="874"/>
      <c r="BA531" s="874"/>
      <c r="BB531" s="874"/>
      <c r="BC531" s="874"/>
      <c r="BD531" s="874"/>
      <c r="BE531" s="874"/>
      <c r="BF531" s="874"/>
      <c r="BG531" s="874"/>
      <c r="BH531" s="874"/>
      <c r="BI531" s="874"/>
      <c r="BJ531" s="874"/>
      <c r="BK531" s="874"/>
      <c r="BL531" s="874"/>
      <c r="BM531" s="874"/>
      <c r="BN531" s="874"/>
      <c r="BO531" s="874"/>
      <c r="BP531" s="874"/>
      <c r="BQ531" s="874"/>
      <c r="BR531" s="874"/>
      <c r="BS531" s="874"/>
    </row>
    <row r="532" spans="12:71">
      <c r="L532" s="874"/>
      <c r="M532" s="874"/>
      <c r="N532" s="874"/>
      <c r="O532" s="874"/>
      <c r="P532" s="874"/>
      <c r="Q532" s="874"/>
      <c r="R532" s="874"/>
      <c r="S532" s="874"/>
      <c r="T532" s="874"/>
      <c r="U532" s="874"/>
      <c r="V532" s="874"/>
      <c r="W532" s="874"/>
      <c r="X532" s="874"/>
      <c r="Y532" s="874"/>
      <c r="Z532" s="874"/>
      <c r="AA532" s="874"/>
      <c r="AB532" s="874"/>
      <c r="AC532" s="874"/>
      <c r="AD532" s="874"/>
      <c r="AE532" s="874"/>
      <c r="AF532" s="874"/>
      <c r="AG532" s="874"/>
      <c r="AH532" s="874"/>
      <c r="AI532" s="874"/>
      <c r="AJ532" s="874"/>
      <c r="AK532" s="874"/>
      <c r="AL532" s="874"/>
      <c r="AM532" s="874"/>
      <c r="AN532" s="874"/>
      <c r="AO532" s="874"/>
      <c r="AP532" s="874"/>
      <c r="AQ532" s="874"/>
      <c r="AR532" s="874"/>
      <c r="AS532" s="874"/>
      <c r="AT532" s="874"/>
      <c r="AU532" s="874"/>
      <c r="AV532" s="874"/>
      <c r="AW532" s="874"/>
      <c r="AX532" s="874"/>
      <c r="AY532" s="874"/>
      <c r="AZ532" s="874"/>
      <c r="BA532" s="874"/>
      <c r="BB532" s="874"/>
      <c r="BC532" s="874"/>
      <c r="BD532" s="874"/>
      <c r="BE532" s="874"/>
      <c r="BF532" s="874"/>
      <c r="BG532" s="874"/>
      <c r="BH532" s="874"/>
      <c r="BI532" s="874"/>
      <c r="BJ532" s="874"/>
      <c r="BK532" s="874"/>
      <c r="BL532" s="874"/>
      <c r="BM532" s="874"/>
      <c r="BN532" s="874"/>
      <c r="BO532" s="874"/>
      <c r="BP532" s="874"/>
      <c r="BQ532" s="874"/>
      <c r="BR532" s="874"/>
      <c r="BS532" s="874"/>
    </row>
    <row r="533" spans="12:71">
      <c r="L533" s="874"/>
      <c r="M533" s="874"/>
      <c r="N533" s="874"/>
      <c r="O533" s="874"/>
      <c r="P533" s="874"/>
      <c r="Q533" s="874"/>
      <c r="R533" s="874"/>
      <c r="S533" s="874"/>
      <c r="T533" s="874"/>
      <c r="U533" s="874"/>
      <c r="V533" s="874"/>
      <c r="W533" s="874"/>
      <c r="X533" s="874"/>
      <c r="Y533" s="874"/>
      <c r="Z533" s="874"/>
      <c r="AA533" s="874"/>
      <c r="AB533" s="874"/>
      <c r="AC533" s="874"/>
      <c r="AD533" s="874"/>
      <c r="AE533" s="874"/>
      <c r="AF533" s="874"/>
      <c r="AG533" s="874"/>
      <c r="AH533" s="874"/>
      <c r="AI533" s="874"/>
      <c r="AJ533" s="874"/>
      <c r="AK533" s="874"/>
      <c r="AL533" s="874"/>
      <c r="AM533" s="874"/>
      <c r="AN533" s="874"/>
      <c r="AO533" s="874"/>
      <c r="AP533" s="874"/>
      <c r="AQ533" s="874"/>
      <c r="AR533" s="874"/>
      <c r="AS533" s="874"/>
      <c r="AT533" s="874"/>
      <c r="AU533" s="874"/>
      <c r="AV533" s="874"/>
      <c r="AW533" s="874"/>
      <c r="AX533" s="874"/>
      <c r="AY533" s="874"/>
      <c r="AZ533" s="874"/>
      <c r="BA533" s="874"/>
      <c r="BB533" s="874"/>
      <c r="BC533" s="874"/>
      <c r="BD533" s="874"/>
      <c r="BE533" s="874"/>
      <c r="BF533" s="874"/>
      <c r="BG533" s="874"/>
      <c r="BH533" s="874"/>
      <c r="BI533" s="874"/>
      <c r="BJ533" s="874"/>
      <c r="BK533" s="874"/>
      <c r="BL533" s="874"/>
      <c r="BM533" s="874"/>
      <c r="BN533" s="874"/>
      <c r="BO533" s="874"/>
      <c r="BP533" s="874"/>
      <c r="BQ533" s="874"/>
      <c r="BR533" s="874"/>
      <c r="BS533" s="874"/>
    </row>
    <row r="534" spans="12:71">
      <c r="L534" s="874"/>
      <c r="M534" s="874"/>
      <c r="N534" s="874"/>
      <c r="O534" s="874"/>
      <c r="P534" s="874"/>
      <c r="Q534" s="874"/>
      <c r="R534" s="874"/>
      <c r="S534" s="874"/>
      <c r="T534" s="874"/>
      <c r="U534" s="874"/>
      <c r="V534" s="874"/>
      <c r="W534" s="874"/>
      <c r="X534" s="874"/>
      <c r="Y534" s="874"/>
      <c r="Z534" s="874"/>
      <c r="AA534" s="874"/>
      <c r="AB534" s="874"/>
      <c r="AC534" s="874"/>
      <c r="AD534" s="874"/>
      <c r="AE534" s="874"/>
      <c r="AF534" s="874"/>
      <c r="AG534" s="874"/>
      <c r="AH534" s="874"/>
      <c r="AI534" s="874"/>
      <c r="AJ534" s="874"/>
      <c r="AK534" s="874"/>
      <c r="AL534" s="874"/>
      <c r="AM534" s="874"/>
      <c r="AN534" s="874"/>
      <c r="AO534" s="874"/>
      <c r="AP534" s="874"/>
      <c r="AQ534" s="874"/>
      <c r="AR534" s="874"/>
      <c r="AS534" s="874"/>
      <c r="AT534" s="874"/>
      <c r="AU534" s="874"/>
      <c r="AV534" s="874"/>
      <c r="AW534" s="874"/>
      <c r="AX534" s="874"/>
      <c r="AY534" s="874"/>
      <c r="AZ534" s="874"/>
      <c r="BA534" s="874"/>
      <c r="BB534" s="874"/>
      <c r="BC534" s="874"/>
      <c r="BD534" s="874"/>
      <c r="BE534" s="874"/>
      <c r="BF534" s="874"/>
      <c r="BG534" s="874"/>
      <c r="BH534" s="874"/>
      <c r="BI534" s="874"/>
      <c r="BJ534" s="874"/>
      <c r="BK534" s="874"/>
      <c r="BL534" s="874"/>
      <c r="BM534" s="874"/>
      <c r="BN534" s="874"/>
      <c r="BO534" s="874"/>
      <c r="BP534" s="874"/>
      <c r="BQ534" s="874"/>
      <c r="BR534" s="874"/>
      <c r="BS534" s="874"/>
    </row>
    <row r="535" spans="12:71">
      <c r="L535" s="874"/>
      <c r="M535" s="874"/>
      <c r="N535" s="874"/>
      <c r="O535" s="874"/>
      <c r="P535" s="874"/>
      <c r="Q535" s="874"/>
      <c r="R535" s="874"/>
      <c r="S535" s="874"/>
      <c r="T535" s="874"/>
      <c r="U535" s="874"/>
      <c r="V535" s="874"/>
      <c r="W535" s="874"/>
      <c r="X535" s="874"/>
      <c r="Y535" s="874"/>
      <c r="Z535" s="874"/>
      <c r="AA535" s="874"/>
      <c r="AB535" s="874"/>
      <c r="AC535" s="874"/>
      <c r="AD535" s="874"/>
      <c r="AE535" s="874"/>
      <c r="AF535" s="874"/>
      <c r="AG535" s="874"/>
      <c r="AH535" s="874"/>
      <c r="AI535" s="874"/>
      <c r="AJ535" s="874"/>
      <c r="AK535" s="874"/>
      <c r="AL535" s="874"/>
      <c r="AM535" s="874"/>
      <c r="AN535" s="874"/>
      <c r="AO535" s="874"/>
      <c r="AP535" s="874"/>
      <c r="AQ535" s="874"/>
      <c r="AR535" s="874"/>
      <c r="AS535" s="874"/>
      <c r="AT535" s="874"/>
      <c r="AU535" s="874"/>
      <c r="AV535" s="874"/>
      <c r="AW535" s="874"/>
      <c r="AX535" s="874"/>
      <c r="AY535" s="874"/>
      <c r="AZ535" s="874"/>
      <c r="BA535" s="874"/>
      <c r="BB535" s="874"/>
      <c r="BC535" s="874"/>
      <c r="BD535" s="874"/>
      <c r="BE535" s="874"/>
      <c r="BF535" s="874"/>
      <c r="BG535" s="874"/>
      <c r="BH535" s="874"/>
      <c r="BI535" s="874"/>
      <c r="BJ535" s="874"/>
      <c r="BK535" s="874"/>
      <c r="BL535" s="874"/>
      <c r="BM535" s="874"/>
      <c r="BN535" s="874"/>
      <c r="BO535" s="874"/>
      <c r="BP535" s="874"/>
      <c r="BQ535" s="874"/>
      <c r="BR535" s="874"/>
      <c r="BS535" s="874"/>
    </row>
    <row r="536" spans="12:71">
      <c r="L536" s="874"/>
      <c r="M536" s="874"/>
      <c r="N536" s="874"/>
      <c r="O536" s="874"/>
      <c r="P536" s="874"/>
      <c r="Q536" s="874"/>
      <c r="R536" s="874"/>
      <c r="S536" s="874"/>
      <c r="T536" s="874"/>
      <c r="U536" s="874"/>
      <c r="V536" s="874"/>
      <c r="W536" s="874"/>
      <c r="X536" s="874"/>
      <c r="Y536" s="874"/>
      <c r="Z536" s="874"/>
      <c r="AA536" s="874"/>
      <c r="AB536" s="874"/>
      <c r="AC536" s="874"/>
      <c r="AD536" s="874"/>
      <c r="AE536" s="874"/>
      <c r="AF536" s="874"/>
      <c r="AG536" s="874"/>
      <c r="AH536" s="874"/>
      <c r="AI536" s="874"/>
      <c r="AJ536" s="874"/>
      <c r="AK536" s="874"/>
      <c r="AL536" s="874"/>
      <c r="AM536" s="874"/>
      <c r="AN536" s="874"/>
      <c r="AO536" s="874"/>
      <c r="AP536" s="874"/>
      <c r="AQ536" s="874"/>
      <c r="AR536" s="874"/>
      <c r="AS536" s="874"/>
      <c r="AT536" s="874"/>
      <c r="AU536" s="874"/>
      <c r="AV536" s="874"/>
      <c r="AW536" s="874"/>
      <c r="AX536" s="874"/>
      <c r="AY536" s="874"/>
      <c r="AZ536" s="874"/>
      <c r="BA536" s="874"/>
      <c r="BB536" s="874"/>
      <c r="BC536" s="874"/>
      <c r="BD536" s="874"/>
      <c r="BE536" s="874"/>
      <c r="BF536" s="874"/>
      <c r="BG536" s="874"/>
      <c r="BH536" s="874"/>
      <c r="BI536" s="874"/>
      <c r="BJ536" s="874"/>
      <c r="BK536" s="874"/>
      <c r="BL536" s="874"/>
      <c r="BM536" s="874"/>
      <c r="BN536" s="874"/>
      <c r="BO536" s="874"/>
      <c r="BP536" s="874"/>
      <c r="BQ536" s="874"/>
      <c r="BR536" s="874"/>
      <c r="BS536" s="874"/>
    </row>
    <row r="537" spans="12:71">
      <c r="L537" s="874"/>
      <c r="M537" s="874"/>
      <c r="N537" s="874"/>
      <c r="O537" s="874"/>
      <c r="P537" s="874"/>
      <c r="Q537" s="874"/>
      <c r="R537" s="874"/>
      <c r="S537" s="874"/>
      <c r="T537" s="874"/>
      <c r="U537" s="874"/>
      <c r="V537" s="874"/>
      <c r="W537" s="874"/>
      <c r="X537" s="874"/>
      <c r="Y537" s="874"/>
      <c r="Z537" s="874"/>
      <c r="AA537" s="874"/>
      <c r="AB537" s="874"/>
      <c r="AC537" s="874"/>
      <c r="AD537" s="874"/>
      <c r="AE537" s="874"/>
      <c r="AF537" s="874"/>
      <c r="AG537" s="874"/>
      <c r="AH537" s="874"/>
      <c r="AI537" s="874"/>
      <c r="AJ537" s="874"/>
      <c r="AK537" s="874"/>
      <c r="AL537" s="874"/>
      <c r="AM537" s="874"/>
      <c r="AN537" s="874"/>
      <c r="AO537" s="874"/>
      <c r="AP537" s="874"/>
      <c r="AQ537" s="874"/>
      <c r="AR537" s="874"/>
      <c r="AS537" s="874"/>
      <c r="AT537" s="874"/>
      <c r="AU537" s="874"/>
      <c r="AV537" s="874"/>
      <c r="AW537" s="874"/>
      <c r="AX537" s="874"/>
      <c r="AY537" s="874"/>
      <c r="AZ537" s="874"/>
      <c r="BA537" s="874"/>
      <c r="BB537" s="874"/>
      <c r="BC537" s="874"/>
      <c r="BD537" s="874"/>
      <c r="BE537" s="874"/>
      <c r="BF537" s="874"/>
      <c r="BG537" s="874"/>
      <c r="BH537" s="874"/>
      <c r="BI537" s="874"/>
      <c r="BJ537" s="874"/>
      <c r="BK537" s="874"/>
      <c r="BL537" s="874"/>
      <c r="BM537" s="874"/>
      <c r="BN537" s="874"/>
      <c r="BO537" s="874"/>
      <c r="BP537" s="874"/>
      <c r="BQ537" s="874"/>
      <c r="BR537" s="874"/>
      <c r="BS537" s="874"/>
    </row>
    <row r="538" spans="12:71">
      <c r="L538" s="874"/>
      <c r="M538" s="874"/>
      <c r="N538" s="874"/>
      <c r="O538" s="874"/>
      <c r="P538" s="874"/>
      <c r="Q538" s="874"/>
      <c r="R538" s="874"/>
      <c r="S538" s="874"/>
      <c r="T538" s="874"/>
      <c r="U538" s="874"/>
      <c r="V538" s="874"/>
      <c r="W538" s="874"/>
      <c r="X538" s="874"/>
      <c r="Y538" s="874"/>
      <c r="Z538" s="874"/>
      <c r="AA538" s="874"/>
      <c r="AB538" s="874"/>
      <c r="AC538" s="874"/>
      <c r="AD538" s="874"/>
      <c r="AE538" s="874"/>
      <c r="AF538" s="874"/>
      <c r="AG538" s="874"/>
      <c r="AH538" s="874"/>
      <c r="AI538" s="874"/>
      <c r="AJ538" s="874"/>
      <c r="AK538" s="874"/>
      <c r="AL538" s="874"/>
      <c r="AM538" s="874"/>
      <c r="AN538" s="874"/>
      <c r="AO538" s="874"/>
      <c r="AP538" s="874"/>
      <c r="AQ538" s="874"/>
      <c r="AR538" s="874"/>
      <c r="AS538" s="874"/>
      <c r="AT538" s="874"/>
      <c r="AU538" s="874"/>
      <c r="AV538" s="874"/>
      <c r="AW538" s="874"/>
      <c r="AX538" s="874"/>
      <c r="AY538" s="874"/>
      <c r="AZ538" s="874"/>
      <c r="BA538" s="874"/>
      <c r="BB538" s="874"/>
      <c r="BC538" s="874"/>
      <c r="BD538" s="874"/>
      <c r="BE538" s="874"/>
      <c r="BF538" s="874"/>
      <c r="BG538" s="874"/>
      <c r="BH538" s="874"/>
      <c r="BI538" s="874"/>
      <c r="BJ538" s="874"/>
      <c r="BK538" s="874"/>
      <c r="BL538" s="874"/>
      <c r="BM538" s="874"/>
      <c r="BN538" s="874"/>
      <c r="BO538" s="874"/>
      <c r="BP538" s="874"/>
      <c r="BQ538" s="874"/>
      <c r="BR538" s="874"/>
      <c r="BS538" s="874"/>
    </row>
    <row r="539" spans="12:71">
      <c r="L539" s="874"/>
      <c r="M539" s="874"/>
      <c r="N539" s="874"/>
      <c r="O539" s="874"/>
      <c r="P539" s="874"/>
      <c r="Q539" s="874"/>
      <c r="R539" s="874"/>
      <c r="S539" s="874"/>
      <c r="T539" s="874"/>
      <c r="U539" s="874"/>
      <c r="V539" s="874"/>
      <c r="W539" s="874"/>
      <c r="X539" s="874"/>
      <c r="Y539" s="874"/>
      <c r="Z539" s="874"/>
      <c r="AA539" s="874"/>
      <c r="AB539" s="874"/>
      <c r="AC539" s="874"/>
      <c r="AD539" s="874"/>
      <c r="AE539" s="874"/>
      <c r="AF539" s="874"/>
      <c r="AG539" s="874"/>
      <c r="AH539" s="874"/>
      <c r="AI539" s="874"/>
      <c r="AJ539" s="874"/>
      <c r="AK539" s="874"/>
      <c r="AL539" s="874"/>
      <c r="AM539" s="874"/>
      <c r="AN539" s="874"/>
      <c r="AO539" s="874"/>
      <c r="AP539" s="874"/>
      <c r="AQ539" s="874"/>
      <c r="AR539" s="874"/>
      <c r="AS539" s="874"/>
      <c r="AT539" s="874"/>
      <c r="AU539" s="874"/>
      <c r="AV539" s="874"/>
      <c r="AW539" s="874"/>
      <c r="AX539" s="874"/>
      <c r="AY539" s="874"/>
      <c r="AZ539" s="874"/>
      <c r="BA539" s="874"/>
      <c r="BB539" s="874"/>
      <c r="BC539" s="874"/>
      <c r="BD539" s="874"/>
      <c r="BE539" s="874"/>
      <c r="BF539" s="874"/>
      <c r="BG539" s="874"/>
      <c r="BH539" s="874"/>
      <c r="BI539" s="874"/>
      <c r="BJ539" s="874"/>
      <c r="BK539" s="874"/>
      <c r="BL539" s="874"/>
      <c r="BM539" s="874"/>
      <c r="BN539" s="874"/>
      <c r="BO539" s="874"/>
      <c r="BP539" s="874"/>
      <c r="BQ539" s="874"/>
      <c r="BR539" s="874"/>
      <c r="BS539" s="874"/>
    </row>
    <row r="540" spans="12:71">
      <c r="L540" s="874"/>
      <c r="M540" s="874"/>
      <c r="N540" s="874"/>
      <c r="O540" s="874"/>
      <c r="P540" s="874"/>
      <c r="Q540" s="874"/>
      <c r="R540" s="874"/>
      <c r="S540" s="874"/>
      <c r="T540" s="874"/>
      <c r="U540" s="874"/>
      <c r="V540" s="874"/>
      <c r="W540" s="874"/>
      <c r="X540" s="874"/>
      <c r="Y540" s="874"/>
      <c r="Z540" s="874"/>
      <c r="AA540" s="874"/>
      <c r="AB540" s="874"/>
      <c r="AC540" s="874"/>
      <c r="AD540" s="874"/>
      <c r="AE540" s="874"/>
      <c r="AF540" s="874"/>
      <c r="AG540" s="874"/>
      <c r="AH540" s="874"/>
      <c r="AI540" s="874"/>
      <c r="AJ540" s="874"/>
      <c r="AK540" s="874"/>
      <c r="AL540" s="874"/>
      <c r="AM540" s="874"/>
      <c r="AN540" s="874"/>
      <c r="AO540" s="874"/>
      <c r="AP540" s="874"/>
      <c r="AQ540" s="874"/>
      <c r="AR540" s="874"/>
      <c r="AS540" s="874"/>
      <c r="AT540" s="874"/>
      <c r="AU540" s="874"/>
      <c r="AV540" s="874"/>
      <c r="AW540" s="874"/>
      <c r="AX540" s="874"/>
      <c r="AY540" s="874"/>
      <c r="AZ540" s="874"/>
      <c r="BA540" s="874"/>
      <c r="BB540" s="874"/>
      <c r="BC540" s="874"/>
      <c r="BD540" s="874"/>
      <c r="BE540" s="874"/>
      <c r="BF540" s="874"/>
      <c r="BG540" s="874"/>
      <c r="BH540" s="874"/>
      <c r="BI540" s="874"/>
      <c r="BJ540" s="874"/>
      <c r="BK540" s="874"/>
      <c r="BL540" s="874"/>
      <c r="BM540" s="874"/>
      <c r="BN540" s="874"/>
      <c r="BO540" s="874"/>
      <c r="BP540" s="874"/>
      <c r="BQ540" s="874"/>
      <c r="BR540" s="874"/>
      <c r="BS540" s="874"/>
    </row>
    <row r="541" spans="12:71">
      <c r="L541" s="874"/>
      <c r="M541" s="874"/>
      <c r="N541" s="874"/>
      <c r="O541" s="874"/>
      <c r="P541" s="874"/>
      <c r="Q541" s="874"/>
      <c r="R541" s="874"/>
      <c r="S541" s="874"/>
      <c r="T541" s="874"/>
      <c r="U541" s="874"/>
      <c r="V541" s="874"/>
      <c r="W541" s="874"/>
      <c r="X541" s="874"/>
      <c r="Y541" s="874"/>
      <c r="Z541" s="874"/>
      <c r="AA541" s="874"/>
      <c r="AB541" s="874"/>
      <c r="AC541" s="874"/>
      <c r="AD541" s="874"/>
      <c r="AE541" s="874"/>
      <c r="AF541" s="874"/>
      <c r="AG541" s="874"/>
      <c r="AH541" s="874"/>
      <c r="AI541" s="874"/>
      <c r="AJ541" s="874"/>
      <c r="AK541" s="874"/>
      <c r="AL541" s="874"/>
      <c r="AM541" s="874"/>
      <c r="AN541" s="874"/>
      <c r="AO541" s="874"/>
      <c r="AP541" s="874"/>
      <c r="AQ541" s="874"/>
      <c r="AR541" s="874"/>
      <c r="AS541" s="874"/>
      <c r="AT541" s="874"/>
      <c r="AU541" s="874"/>
      <c r="AV541" s="874"/>
      <c r="AW541" s="874"/>
      <c r="AX541" s="874"/>
      <c r="AY541" s="874"/>
      <c r="AZ541" s="874"/>
      <c r="BA541" s="874"/>
      <c r="BB541" s="874"/>
      <c r="BC541" s="874"/>
      <c r="BD541" s="874"/>
      <c r="BE541" s="874"/>
      <c r="BF541" s="874"/>
      <c r="BG541" s="874"/>
      <c r="BH541" s="874"/>
      <c r="BI541" s="874"/>
      <c r="BJ541" s="874"/>
      <c r="BK541" s="874"/>
      <c r="BL541" s="874"/>
      <c r="BM541" s="874"/>
      <c r="BN541" s="874"/>
      <c r="BO541" s="874"/>
      <c r="BP541" s="874"/>
      <c r="BQ541" s="874"/>
      <c r="BR541" s="874"/>
      <c r="BS541" s="874"/>
    </row>
    <row r="542" spans="12:71">
      <c r="L542" s="874"/>
      <c r="M542" s="874"/>
      <c r="N542" s="874"/>
      <c r="O542" s="874"/>
      <c r="P542" s="874"/>
      <c r="Q542" s="874"/>
      <c r="R542" s="874"/>
      <c r="S542" s="874"/>
      <c r="T542" s="874"/>
      <c r="U542" s="874"/>
      <c r="V542" s="874"/>
      <c r="W542" s="874"/>
      <c r="X542" s="874"/>
      <c r="Y542" s="874"/>
      <c r="Z542" s="874"/>
      <c r="AA542" s="874"/>
      <c r="AB542" s="874"/>
      <c r="AC542" s="874"/>
      <c r="AD542" s="874"/>
      <c r="AE542" s="874"/>
      <c r="AF542" s="874"/>
      <c r="AG542" s="874"/>
      <c r="AH542" s="874"/>
      <c r="AI542" s="874"/>
      <c r="AJ542" s="874"/>
      <c r="AK542" s="874"/>
      <c r="AL542" s="874"/>
      <c r="AM542" s="874"/>
      <c r="AN542" s="874"/>
      <c r="AO542" s="874"/>
      <c r="AP542" s="874"/>
      <c r="AQ542" s="874"/>
      <c r="AR542" s="874"/>
      <c r="AS542" s="874"/>
      <c r="AT542" s="874"/>
      <c r="AU542" s="874"/>
      <c r="AV542" s="874"/>
      <c r="AW542" s="874"/>
      <c r="AX542" s="874"/>
      <c r="AY542" s="874"/>
      <c r="AZ542" s="874"/>
      <c r="BA542" s="874"/>
      <c r="BB542" s="874"/>
      <c r="BC542" s="874"/>
      <c r="BD542" s="874"/>
      <c r="BE542" s="874"/>
      <c r="BF542" s="874"/>
      <c r="BG542" s="874"/>
      <c r="BH542" s="874"/>
      <c r="BI542" s="874"/>
      <c r="BJ542" s="874"/>
      <c r="BK542" s="874"/>
      <c r="BL542" s="874"/>
      <c r="BM542" s="874"/>
      <c r="BN542" s="874"/>
      <c r="BO542" s="874"/>
      <c r="BP542" s="874"/>
      <c r="BQ542" s="874"/>
      <c r="BR542" s="874"/>
      <c r="BS542" s="874"/>
    </row>
    <row r="543" spans="12:71">
      <c r="L543" s="874"/>
      <c r="M543" s="874"/>
      <c r="N543" s="874"/>
      <c r="O543" s="874"/>
      <c r="P543" s="874"/>
      <c r="Q543" s="874"/>
      <c r="R543" s="874"/>
      <c r="S543" s="874"/>
      <c r="T543" s="874"/>
      <c r="U543" s="874"/>
      <c r="V543" s="874"/>
      <c r="W543" s="874"/>
      <c r="X543" s="874"/>
      <c r="Y543" s="874"/>
      <c r="Z543" s="874"/>
      <c r="AA543" s="874"/>
      <c r="AB543" s="874"/>
      <c r="AC543" s="874"/>
      <c r="AD543" s="874"/>
      <c r="AE543" s="874"/>
      <c r="AF543" s="874"/>
      <c r="AG543" s="874"/>
      <c r="AH543" s="874"/>
      <c r="AI543" s="874"/>
      <c r="AJ543" s="874"/>
      <c r="AK543" s="874"/>
      <c r="AL543" s="874"/>
      <c r="AM543" s="874"/>
      <c r="AN543" s="874"/>
      <c r="AO543" s="874"/>
      <c r="AP543" s="874"/>
      <c r="AQ543" s="874"/>
      <c r="AR543" s="874"/>
      <c r="AS543" s="874"/>
      <c r="AT543" s="874"/>
      <c r="AU543" s="874"/>
      <c r="AV543" s="874"/>
      <c r="AW543" s="874"/>
      <c r="AX543" s="874"/>
      <c r="AY543" s="874"/>
      <c r="AZ543" s="874"/>
      <c r="BA543" s="874"/>
      <c r="BB543" s="874"/>
      <c r="BC543" s="874"/>
      <c r="BD543" s="874"/>
      <c r="BE543" s="874"/>
      <c r="BF543" s="874"/>
      <c r="BG543" s="874"/>
      <c r="BH543" s="874"/>
      <c r="BI543" s="874"/>
      <c r="BJ543" s="874"/>
      <c r="BK543" s="874"/>
      <c r="BL543" s="874"/>
      <c r="BM543" s="874"/>
      <c r="BN543" s="874"/>
      <c r="BO543" s="874"/>
      <c r="BP543" s="874"/>
      <c r="BQ543" s="874"/>
      <c r="BR543" s="874"/>
      <c r="BS543" s="874"/>
    </row>
    <row r="544" spans="12:71">
      <c r="L544" s="874"/>
      <c r="M544" s="874"/>
      <c r="N544" s="874"/>
      <c r="O544" s="874"/>
      <c r="P544" s="874"/>
      <c r="Q544" s="874"/>
      <c r="R544" s="874"/>
      <c r="S544" s="874"/>
      <c r="T544" s="874"/>
      <c r="U544" s="874"/>
      <c r="V544" s="874"/>
      <c r="W544" s="874"/>
      <c r="X544" s="874"/>
      <c r="Y544" s="874"/>
      <c r="Z544" s="874"/>
      <c r="AA544" s="874"/>
      <c r="AB544" s="874"/>
      <c r="AC544" s="874"/>
      <c r="AD544" s="874"/>
      <c r="AE544" s="874"/>
      <c r="AF544" s="874"/>
      <c r="AG544" s="874"/>
      <c r="AH544" s="874"/>
      <c r="AI544" s="874"/>
      <c r="AJ544" s="874"/>
      <c r="AK544" s="874"/>
      <c r="AL544" s="874"/>
      <c r="AM544" s="874"/>
      <c r="AN544" s="874"/>
      <c r="AO544" s="874"/>
      <c r="AP544" s="874"/>
      <c r="AQ544" s="874"/>
      <c r="AR544" s="874"/>
      <c r="AS544" s="874"/>
      <c r="AT544" s="874"/>
      <c r="AU544" s="874"/>
      <c r="AV544" s="874"/>
      <c r="AW544" s="874"/>
      <c r="AX544" s="874"/>
      <c r="AY544" s="874"/>
      <c r="AZ544" s="874"/>
      <c r="BA544" s="874"/>
      <c r="BB544" s="874"/>
      <c r="BC544" s="874"/>
      <c r="BD544" s="874"/>
      <c r="BE544" s="874"/>
      <c r="BF544" s="874"/>
      <c r="BG544" s="874"/>
      <c r="BH544" s="874"/>
      <c r="BI544" s="874"/>
      <c r="BJ544" s="874"/>
      <c r="BK544" s="874"/>
      <c r="BL544" s="874"/>
      <c r="BM544" s="874"/>
      <c r="BN544" s="874"/>
      <c r="BO544" s="874"/>
      <c r="BP544" s="874"/>
      <c r="BQ544" s="874"/>
      <c r="BR544" s="874"/>
      <c r="BS544" s="874"/>
    </row>
    <row r="545" spans="12:71">
      <c r="L545" s="874"/>
      <c r="M545" s="874"/>
      <c r="N545" s="874"/>
      <c r="O545" s="874"/>
      <c r="P545" s="874"/>
      <c r="Q545" s="874"/>
      <c r="R545" s="874"/>
      <c r="S545" s="874"/>
      <c r="T545" s="874"/>
      <c r="U545" s="874"/>
      <c r="V545" s="874"/>
      <c r="W545" s="874"/>
      <c r="X545" s="874"/>
      <c r="Y545" s="874"/>
      <c r="Z545" s="874"/>
      <c r="AA545" s="874"/>
      <c r="AB545" s="874"/>
      <c r="AC545" s="874"/>
      <c r="AD545" s="874"/>
      <c r="AE545" s="874"/>
      <c r="AF545" s="874"/>
      <c r="AG545" s="874"/>
      <c r="AH545" s="874"/>
      <c r="AI545" s="874"/>
      <c r="AJ545" s="874"/>
      <c r="AK545" s="874"/>
      <c r="AL545" s="874"/>
      <c r="AM545" s="874"/>
      <c r="AN545" s="874"/>
      <c r="AO545" s="874"/>
      <c r="AP545" s="874"/>
      <c r="AQ545" s="874"/>
      <c r="AR545" s="874"/>
      <c r="AS545" s="874"/>
      <c r="AT545" s="874"/>
      <c r="AU545" s="874"/>
      <c r="AV545" s="874"/>
      <c r="AW545" s="874"/>
      <c r="AX545" s="874"/>
      <c r="AY545" s="874"/>
      <c r="AZ545" s="874"/>
      <c r="BA545" s="874"/>
      <c r="BB545" s="874"/>
      <c r="BC545" s="874"/>
      <c r="BD545" s="874"/>
      <c r="BE545" s="874"/>
      <c r="BF545" s="874"/>
      <c r="BG545" s="874"/>
      <c r="BH545" s="874"/>
      <c r="BI545" s="874"/>
      <c r="BJ545" s="874"/>
      <c r="BK545" s="874"/>
      <c r="BL545" s="874"/>
      <c r="BM545" s="874"/>
      <c r="BN545" s="874"/>
      <c r="BO545" s="874"/>
      <c r="BP545" s="874"/>
      <c r="BQ545" s="874"/>
      <c r="BR545" s="874"/>
      <c r="BS545" s="874"/>
    </row>
    <row r="546" spans="12:71">
      <c r="L546" s="874"/>
      <c r="M546" s="874"/>
      <c r="N546" s="874"/>
      <c r="O546" s="874"/>
      <c r="P546" s="874"/>
      <c r="Q546" s="874"/>
      <c r="R546" s="874"/>
      <c r="S546" s="874"/>
      <c r="T546" s="874"/>
      <c r="U546" s="874"/>
      <c r="V546" s="874"/>
      <c r="W546" s="874"/>
      <c r="X546" s="874"/>
      <c r="Y546" s="874"/>
      <c r="Z546" s="874"/>
      <c r="AA546" s="874"/>
      <c r="AB546" s="874"/>
      <c r="AC546" s="874"/>
      <c r="AD546" s="874"/>
      <c r="AE546" s="874"/>
      <c r="AF546" s="874"/>
      <c r="AG546" s="874"/>
      <c r="AH546" s="874"/>
      <c r="AI546" s="874"/>
      <c r="AJ546" s="874"/>
      <c r="AK546" s="874"/>
      <c r="AL546" s="874"/>
      <c r="AM546" s="874"/>
      <c r="AN546" s="874"/>
      <c r="AO546" s="874"/>
      <c r="AP546" s="874"/>
      <c r="AQ546" s="874"/>
      <c r="AR546" s="874"/>
      <c r="AS546" s="874"/>
      <c r="AT546" s="874"/>
      <c r="AU546" s="874"/>
      <c r="AV546" s="874"/>
      <c r="AW546" s="874"/>
      <c r="AX546" s="874"/>
      <c r="AY546" s="874"/>
      <c r="AZ546" s="874"/>
      <c r="BA546" s="874"/>
      <c r="BB546" s="874"/>
      <c r="BC546" s="874"/>
      <c r="BD546" s="874"/>
      <c r="BE546" s="874"/>
      <c r="BF546" s="874"/>
      <c r="BG546" s="874"/>
      <c r="BH546" s="874"/>
      <c r="BI546" s="874"/>
      <c r="BJ546" s="874"/>
      <c r="BK546" s="874"/>
      <c r="BL546" s="874"/>
      <c r="BM546" s="874"/>
      <c r="BN546" s="874"/>
      <c r="BO546" s="874"/>
      <c r="BP546" s="874"/>
      <c r="BQ546" s="874"/>
      <c r="BR546" s="874"/>
      <c r="BS546" s="874"/>
    </row>
    <row r="547" spans="12:71">
      <c r="L547" s="874"/>
      <c r="M547" s="874"/>
      <c r="N547" s="874"/>
      <c r="O547" s="874"/>
      <c r="P547" s="874"/>
      <c r="Q547" s="874"/>
      <c r="R547" s="874"/>
      <c r="S547" s="874"/>
      <c r="T547" s="874"/>
      <c r="U547" s="874"/>
      <c r="V547" s="874"/>
      <c r="W547" s="874"/>
      <c r="X547" s="874"/>
      <c r="Y547" s="874"/>
      <c r="Z547" s="874"/>
      <c r="AA547" s="874"/>
      <c r="AB547" s="874"/>
      <c r="AC547" s="874"/>
      <c r="AD547" s="874"/>
      <c r="AE547" s="874"/>
      <c r="AF547" s="874"/>
      <c r="AG547" s="874"/>
      <c r="AH547" s="874"/>
      <c r="AI547" s="874"/>
      <c r="AJ547" s="874"/>
      <c r="AK547" s="874"/>
      <c r="AL547" s="874"/>
      <c r="AM547" s="874"/>
      <c r="AN547" s="874"/>
      <c r="AO547" s="874"/>
      <c r="AP547" s="874"/>
      <c r="AQ547" s="874"/>
      <c r="AR547" s="874"/>
      <c r="AS547" s="874"/>
      <c r="AT547" s="874"/>
      <c r="AU547" s="874"/>
      <c r="AV547" s="874"/>
      <c r="AW547" s="874"/>
      <c r="AX547" s="874"/>
      <c r="AY547" s="874"/>
      <c r="AZ547" s="874"/>
      <c r="BA547" s="874"/>
      <c r="BB547" s="874"/>
      <c r="BC547" s="874"/>
      <c r="BD547" s="874"/>
      <c r="BE547" s="874"/>
      <c r="BF547" s="874"/>
      <c r="BG547" s="874"/>
      <c r="BH547" s="874"/>
      <c r="BI547" s="874"/>
      <c r="BJ547" s="874"/>
      <c r="BK547" s="874"/>
      <c r="BL547" s="874"/>
      <c r="BM547" s="874"/>
      <c r="BN547" s="874"/>
      <c r="BO547" s="874"/>
      <c r="BP547" s="874"/>
      <c r="BQ547" s="874"/>
      <c r="BR547" s="874"/>
      <c r="BS547" s="874"/>
    </row>
    <row r="548" spans="12:71">
      <c r="L548" s="874"/>
      <c r="M548" s="874"/>
      <c r="N548" s="874"/>
      <c r="O548" s="874"/>
      <c r="P548" s="874"/>
      <c r="Q548" s="874"/>
      <c r="R548" s="874"/>
      <c r="S548" s="874"/>
      <c r="T548" s="874"/>
      <c r="U548" s="874"/>
      <c r="V548" s="874"/>
      <c r="W548" s="874"/>
      <c r="X548" s="874"/>
      <c r="Y548" s="874"/>
      <c r="Z548" s="874"/>
      <c r="AA548" s="874"/>
      <c r="AB548" s="874"/>
      <c r="AC548" s="874"/>
      <c r="AD548" s="874"/>
      <c r="AE548" s="874"/>
      <c r="AF548" s="874"/>
      <c r="AG548" s="874"/>
      <c r="AH548" s="874"/>
      <c r="AI548" s="874"/>
      <c r="AJ548" s="874"/>
      <c r="AK548" s="874"/>
      <c r="AL548" s="874"/>
      <c r="AM548" s="874"/>
      <c r="AN548" s="874"/>
      <c r="AO548" s="874"/>
      <c r="AP548" s="874"/>
      <c r="AQ548" s="874"/>
      <c r="AR548" s="874"/>
      <c r="AS548" s="874"/>
      <c r="AT548" s="874"/>
      <c r="AU548" s="874"/>
      <c r="AV548" s="874"/>
      <c r="AW548" s="874"/>
      <c r="AX548" s="874"/>
      <c r="AY548" s="874"/>
      <c r="AZ548" s="874"/>
      <c r="BA548" s="874"/>
      <c r="BB548" s="874"/>
      <c r="BC548" s="874"/>
      <c r="BD548" s="874"/>
      <c r="BE548" s="874"/>
      <c r="BF548" s="874"/>
      <c r="BG548" s="874"/>
      <c r="BH548" s="874"/>
      <c r="BI548" s="874"/>
      <c r="BJ548" s="874"/>
      <c r="BK548" s="874"/>
      <c r="BL548" s="874"/>
      <c r="BM548" s="874"/>
      <c r="BN548" s="874"/>
      <c r="BO548" s="874"/>
      <c r="BP548" s="874"/>
      <c r="BQ548" s="874"/>
      <c r="BR548" s="874"/>
      <c r="BS548" s="874"/>
    </row>
    <row r="549" spans="12:71">
      <c r="L549" s="874"/>
      <c r="M549" s="874"/>
      <c r="N549" s="874"/>
      <c r="O549" s="874"/>
      <c r="P549" s="874"/>
      <c r="Q549" s="874"/>
      <c r="R549" s="874"/>
      <c r="S549" s="874"/>
      <c r="T549" s="874"/>
      <c r="U549" s="874"/>
      <c r="V549" s="874"/>
      <c r="W549" s="874"/>
      <c r="X549" s="874"/>
      <c r="Y549" s="874"/>
      <c r="Z549" s="874"/>
      <c r="AA549" s="874"/>
      <c r="AB549" s="874"/>
      <c r="AC549" s="874"/>
      <c r="AD549" s="874"/>
      <c r="AE549" s="874"/>
      <c r="AF549" s="874"/>
      <c r="AG549" s="874"/>
      <c r="AH549" s="874"/>
      <c r="AI549" s="874"/>
      <c r="AJ549" s="874"/>
      <c r="AK549" s="874"/>
      <c r="AL549" s="874"/>
      <c r="AM549" s="874"/>
      <c r="AN549" s="874"/>
      <c r="AO549" s="874"/>
      <c r="AP549" s="874"/>
      <c r="AQ549" s="874"/>
      <c r="AR549" s="874"/>
      <c r="AS549" s="874"/>
      <c r="AT549" s="874"/>
      <c r="AU549" s="874"/>
      <c r="AV549" s="874"/>
      <c r="AW549" s="874"/>
      <c r="AX549" s="874"/>
      <c r="AY549" s="874"/>
      <c r="AZ549" s="874"/>
      <c r="BA549" s="874"/>
      <c r="BB549" s="874"/>
      <c r="BC549" s="874"/>
      <c r="BD549" s="874"/>
      <c r="BE549" s="874"/>
      <c r="BF549" s="874"/>
      <c r="BG549" s="874"/>
      <c r="BH549" s="874"/>
      <c r="BI549" s="874"/>
      <c r="BJ549" s="874"/>
      <c r="BK549" s="874"/>
      <c r="BL549" s="874"/>
      <c r="BM549" s="874"/>
      <c r="BN549" s="874"/>
      <c r="BO549" s="874"/>
      <c r="BP549" s="874"/>
      <c r="BQ549" s="874"/>
      <c r="BR549" s="874"/>
      <c r="BS549" s="874"/>
    </row>
    <row r="550" spans="12:71">
      <c r="L550" s="874"/>
      <c r="M550" s="874"/>
      <c r="N550" s="874"/>
      <c r="O550" s="874"/>
      <c r="P550" s="874"/>
      <c r="Q550" s="874"/>
      <c r="R550" s="874"/>
      <c r="S550" s="874"/>
      <c r="T550" s="874"/>
      <c r="U550" s="874"/>
      <c r="V550" s="874"/>
      <c r="W550" s="874"/>
      <c r="X550" s="874"/>
      <c r="Y550" s="874"/>
      <c r="Z550" s="874"/>
      <c r="AA550" s="874"/>
      <c r="AB550" s="874"/>
      <c r="AC550" s="874"/>
      <c r="AD550" s="874"/>
      <c r="AE550" s="874"/>
      <c r="AF550" s="874"/>
      <c r="AG550" s="874"/>
      <c r="AH550" s="874"/>
      <c r="AI550" s="874"/>
      <c r="AJ550" s="874"/>
      <c r="AK550" s="874"/>
      <c r="AL550" s="874"/>
      <c r="AM550" s="874"/>
      <c r="AN550" s="874"/>
      <c r="AO550" s="874"/>
      <c r="AP550" s="874"/>
      <c r="AQ550" s="874"/>
      <c r="AR550" s="874"/>
      <c r="AS550" s="874"/>
      <c r="AT550" s="874"/>
      <c r="AU550" s="874"/>
      <c r="AV550" s="874"/>
      <c r="AW550" s="874"/>
      <c r="AX550" s="874"/>
      <c r="AY550" s="874"/>
      <c r="AZ550" s="874"/>
      <c r="BA550" s="874"/>
      <c r="BB550" s="874"/>
      <c r="BC550" s="874"/>
      <c r="BD550" s="874"/>
      <c r="BE550" s="874"/>
      <c r="BF550" s="874"/>
      <c r="BG550" s="874"/>
      <c r="BH550" s="874"/>
      <c r="BI550" s="874"/>
      <c r="BJ550" s="874"/>
      <c r="BK550" s="874"/>
      <c r="BL550" s="874"/>
      <c r="BM550" s="874"/>
      <c r="BN550" s="874"/>
      <c r="BO550" s="874"/>
      <c r="BP550" s="874"/>
      <c r="BQ550" s="874"/>
      <c r="BR550" s="874"/>
      <c r="BS550" s="874"/>
    </row>
    <row r="551" spans="12:71">
      <c r="L551" s="874"/>
      <c r="M551" s="874"/>
      <c r="N551" s="874"/>
      <c r="O551" s="874"/>
      <c r="P551" s="874"/>
      <c r="Q551" s="874"/>
      <c r="R551" s="874"/>
      <c r="S551" s="874"/>
      <c r="T551" s="874"/>
      <c r="U551" s="874"/>
      <c r="V551" s="874"/>
      <c r="W551" s="874"/>
      <c r="X551" s="874"/>
      <c r="Y551" s="874"/>
      <c r="Z551" s="874"/>
      <c r="AA551" s="874"/>
      <c r="AB551" s="874"/>
      <c r="AC551" s="874"/>
      <c r="AD551" s="874"/>
      <c r="AE551" s="874"/>
      <c r="AF551" s="874"/>
      <c r="AG551" s="874"/>
      <c r="AH551" s="874"/>
      <c r="AI551" s="874"/>
      <c r="AJ551" s="874"/>
      <c r="AK551" s="874"/>
      <c r="AL551" s="874"/>
      <c r="AM551" s="874"/>
      <c r="AN551" s="874"/>
      <c r="AO551" s="874"/>
      <c r="AP551" s="874"/>
      <c r="AQ551" s="874"/>
      <c r="AR551" s="874"/>
      <c r="AS551" s="874"/>
      <c r="AT551" s="874"/>
      <c r="AU551" s="874"/>
      <c r="AV551" s="874"/>
      <c r="AW551" s="874"/>
      <c r="AX551" s="874"/>
      <c r="AY551" s="874"/>
      <c r="AZ551" s="874"/>
      <c r="BA551" s="874"/>
      <c r="BB551" s="874"/>
      <c r="BC551" s="874"/>
      <c r="BD551" s="874"/>
      <c r="BE551" s="874"/>
      <c r="BF551" s="874"/>
      <c r="BG551" s="874"/>
      <c r="BH551" s="874"/>
      <c r="BI551" s="874"/>
      <c r="BJ551" s="874"/>
      <c r="BK551" s="874"/>
      <c r="BL551" s="874"/>
      <c r="BM551" s="874"/>
      <c r="BN551" s="874"/>
      <c r="BO551" s="874"/>
      <c r="BP551" s="874"/>
      <c r="BQ551" s="874"/>
      <c r="BR551" s="874"/>
      <c r="BS551" s="874"/>
    </row>
    <row r="552" spans="12:71">
      <c r="L552" s="874"/>
      <c r="M552" s="874"/>
      <c r="N552" s="874"/>
      <c r="O552" s="874"/>
      <c r="P552" s="874"/>
      <c r="Q552" s="874"/>
      <c r="R552" s="874"/>
      <c r="S552" s="874"/>
      <c r="T552" s="874"/>
      <c r="U552" s="874"/>
      <c r="V552" s="874"/>
      <c r="W552" s="874"/>
      <c r="X552" s="874"/>
      <c r="Y552" s="874"/>
      <c r="Z552" s="874"/>
      <c r="AA552" s="874"/>
      <c r="AB552" s="874"/>
      <c r="AC552" s="874"/>
      <c r="AD552" s="874"/>
      <c r="AE552" s="874"/>
      <c r="AF552" s="874"/>
      <c r="AG552" s="874"/>
      <c r="AH552" s="874"/>
      <c r="AI552" s="874"/>
      <c r="AJ552" s="874"/>
      <c r="AK552" s="874"/>
      <c r="AL552" s="874"/>
      <c r="AM552" s="874"/>
      <c r="AN552" s="874"/>
      <c r="AO552" s="874"/>
      <c r="AP552" s="874"/>
      <c r="AQ552" s="874"/>
      <c r="AR552" s="874"/>
      <c r="AS552" s="874"/>
      <c r="AT552" s="874"/>
      <c r="AU552" s="874"/>
      <c r="AV552" s="874"/>
      <c r="AW552" s="874"/>
      <c r="AX552" s="874"/>
      <c r="AY552" s="874"/>
      <c r="AZ552" s="874"/>
      <c r="BA552" s="874"/>
      <c r="BB552" s="874"/>
      <c r="BC552" s="874"/>
      <c r="BD552" s="874"/>
      <c r="BE552" s="874"/>
      <c r="BF552" s="874"/>
      <c r="BG552" s="874"/>
      <c r="BH552" s="874"/>
      <c r="BI552" s="874"/>
      <c r="BJ552" s="874"/>
      <c r="BK552" s="874"/>
      <c r="BL552" s="874"/>
      <c r="BM552" s="874"/>
      <c r="BN552" s="874"/>
      <c r="BO552" s="874"/>
      <c r="BP552" s="874"/>
      <c r="BQ552" s="874"/>
      <c r="BR552" s="874"/>
      <c r="BS552" s="874"/>
    </row>
    <row r="553" spans="12:71">
      <c r="L553" s="874"/>
      <c r="M553" s="874"/>
      <c r="N553" s="874"/>
      <c r="O553" s="874"/>
      <c r="P553" s="874"/>
      <c r="Q553" s="874"/>
      <c r="R553" s="874"/>
      <c r="S553" s="874"/>
      <c r="T553" s="874"/>
      <c r="U553" s="874"/>
      <c r="V553" s="874"/>
      <c r="W553" s="874"/>
      <c r="X553" s="874"/>
      <c r="Y553" s="874"/>
      <c r="Z553" s="874"/>
      <c r="AA553" s="874"/>
      <c r="AB553" s="874"/>
      <c r="AC553" s="874"/>
      <c r="AD553" s="874"/>
      <c r="AE553" s="874"/>
      <c r="AF553" s="874"/>
      <c r="AG553" s="874"/>
      <c r="AH553" s="874"/>
      <c r="AI553" s="874"/>
      <c r="AJ553" s="874"/>
      <c r="AK553" s="874"/>
      <c r="AL553" s="874"/>
      <c r="AM553" s="874"/>
      <c r="AN553" s="874"/>
      <c r="AO553" s="874"/>
      <c r="AP553" s="874"/>
      <c r="AQ553" s="874"/>
      <c r="AR553" s="874"/>
      <c r="AS553" s="874"/>
      <c r="AT553" s="874"/>
      <c r="AU553" s="874"/>
      <c r="AV553" s="874"/>
      <c r="AW553" s="874"/>
      <c r="AX553" s="874"/>
      <c r="AY553" s="874"/>
      <c r="AZ553" s="874"/>
      <c r="BA553" s="874"/>
      <c r="BB553" s="874"/>
      <c r="BC553" s="874"/>
      <c r="BD553" s="874"/>
      <c r="BE553" s="874"/>
      <c r="BF553" s="874"/>
      <c r="BG553" s="874"/>
      <c r="BH553" s="874"/>
      <c r="BI553" s="874"/>
      <c r="BJ553" s="874"/>
      <c r="BK553" s="874"/>
      <c r="BL553" s="874"/>
      <c r="BM553" s="874"/>
      <c r="BN553" s="874"/>
      <c r="BO553" s="874"/>
      <c r="BP553" s="874"/>
      <c r="BQ553" s="874"/>
      <c r="BR553" s="874"/>
      <c r="BS553" s="874"/>
    </row>
    <row r="554" spans="12:71">
      <c r="L554" s="874"/>
      <c r="M554" s="874"/>
      <c r="N554" s="874"/>
      <c r="O554" s="874"/>
      <c r="P554" s="874"/>
      <c r="Q554" s="874"/>
      <c r="R554" s="874"/>
      <c r="S554" s="874"/>
      <c r="T554" s="874"/>
      <c r="U554" s="874"/>
      <c r="V554" s="874"/>
      <c r="W554" s="874"/>
      <c r="X554" s="874"/>
      <c r="Y554" s="874"/>
      <c r="Z554" s="874"/>
      <c r="AA554" s="874"/>
      <c r="AB554" s="874"/>
      <c r="AC554" s="874"/>
      <c r="AD554" s="874"/>
      <c r="AE554" s="874"/>
      <c r="AF554" s="874"/>
      <c r="AG554" s="874"/>
      <c r="AH554" s="874"/>
      <c r="AI554" s="874"/>
      <c r="AJ554" s="874"/>
      <c r="AK554" s="874"/>
      <c r="AL554" s="874"/>
      <c r="AM554" s="874"/>
      <c r="AN554" s="874"/>
      <c r="AO554" s="874"/>
      <c r="AP554" s="874"/>
      <c r="AQ554" s="874"/>
      <c r="AR554" s="874"/>
      <c r="AS554" s="874"/>
      <c r="AT554" s="874"/>
      <c r="AU554" s="874"/>
      <c r="AV554" s="874"/>
      <c r="AW554" s="874"/>
      <c r="AX554" s="874"/>
      <c r="AY554" s="874"/>
      <c r="AZ554" s="874"/>
      <c r="BA554" s="874"/>
      <c r="BB554" s="874"/>
      <c r="BC554" s="874"/>
      <c r="BD554" s="874"/>
      <c r="BE554" s="874"/>
      <c r="BF554" s="874"/>
      <c r="BG554" s="874"/>
      <c r="BH554" s="874"/>
      <c r="BI554" s="874"/>
      <c r="BJ554" s="874"/>
      <c r="BK554" s="874"/>
      <c r="BL554" s="874"/>
      <c r="BM554" s="874"/>
      <c r="BN554" s="874"/>
      <c r="BO554" s="874"/>
      <c r="BP554" s="874"/>
      <c r="BQ554" s="874"/>
      <c r="BR554" s="874"/>
      <c r="BS554" s="874"/>
    </row>
    <row r="555" spans="12:71">
      <c r="L555" s="874"/>
      <c r="M555" s="874"/>
      <c r="N555" s="874"/>
      <c r="O555" s="874"/>
      <c r="P555" s="874"/>
      <c r="Q555" s="874"/>
      <c r="R555" s="874"/>
      <c r="S555" s="874"/>
      <c r="T555" s="874"/>
      <c r="U555" s="874"/>
      <c r="V555" s="874"/>
      <c r="W555" s="874"/>
      <c r="X555" s="874"/>
      <c r="Y555" s="874"/>
      <c r="Z555" s="874"/>
      <c r="AA555" s="874"/>
      <c r="AB555" s="874"/>
      <c r="AC555" s="874"/>
      <c r="AD555" s="874"/>
      <c r="AE555" s="874"/>
      <c r="AF555" s="874"/>
      <c r="AG555" s="874"/>
      <c r="AH555" s="874"/>
      <c r="AI555" s="874"/>
      <c r="AJ555" s="874"/>
      <c r="AK555" s="874"/>
      <c r="AL555" s="874"/>
      <c r="AM555" s="874"/>
      <c r="AN555" s="874"/>
      <c r="AO555" s="874"/>
      <c r="AP555" s="874"/>
      <c r="AQ555" s="874"/>
      <c r="AR555" s="874"/>
      <c r="AS555" s="874"/>
      <c r="AT555" s="874"/>
      <c r="AU555" s="874"/>
      <c r="AV555" s="874"/>
      <c r="AW555" s="874"/>
      <c r="AX555" s="874"/>
      <c r="AY555" s="874"/>
      <c r="AZ555" s="874"/>
      <c r="BA555" s="874"/>
      <c r="BB555" s="874"/>
      <c r="BC555" s="874"/>
      <c r="BD555" s="874"/>
      <c r="BE555" s="874"/>
      <c r="BF555" s="874"/>
      <c r="BG555" s="874"/>
      <c r="BH555" s="874"/>
      <c r="BI555" s="874"/>
      <c r="BJ555" s="874"/>
      <c r="BK555" s="874"/>
      <c r="BL555" s="874"/>
      <c r="BM555" s="874"/>
      <c r="BN555" s="874"/>
      <c r="BO555" s="874"/>
      <c r="BP555" s="874"/>
      <c r="BQ555" s="874"/>
      <c r="BR555" s="874"/>
      <c r="BS555" s="874"/>
    </row>
    <row r="556" spans="12:71">
      <c r="L556" s="874"/>
      <c r="M556" s="874"/>
      <c r="N556" s="874"/>
      <c r="O556" s="874"/>
      <c r="P556" s="874"/>
      <c r="Q556" s="874"/>
      <c r="R556" s="874"/>
      <c r="S556" s="874"/>
      <c r="T556" s="874"/>
      <c r="U556" s="874"/>
      <c r="V556" s="874"/>
      <c r="W556" s="874"/>
      <c r="X556" s="874"/>
      <c r="Y556" s="874"/>
      <c r="Z556" s="874"/>
      <c r="AA556" s="874"/>
      <c r="AB556" s="874"/>
      <c r="AC556" s="874"/>
      <c r="AD556" s="874"/>
      <c r="AE556" s="874"/>
      <c r="AF556" s="874"/>
      <c r="AG556" s="874"/>
      <c r="AH556" s="874"/>
      <c r="AI556" s="874"/>
      <c r="AJ556" s="874"/>
      <c r="AK556" s="874"/>
      <c r="AL556" s="874"/>
      <c r="AM556" s="874"/>
      <c r="AN556" s="874"/>
      <c r="AO556" s="874"/>
      <c r="AP556" s="874"/>
      <c r="AQ556" s="874"/>
      <c r="AR556" s="874"/>
      <c r="AS556" s="874"/>
      <c r="AT556" s="874"/>
      <c r="AU556" s="874"/>
      <c r="AV556" s="874"/>
      <c r="AW556" s="874"/>
      <c r="AX556" s="874"/>
      <c r="AY556" s="874"/>
      <c r="AZ556" s="874"/>
      <c r="BA556" s="874"/>
      <c r="BB556" s="874"/>
      <c r="BC556" s="874"/>
      <c r="BD556" s="874"/>
      <c r="BE556" s="874"/>
      <c r="BF556" s="874"/>
      <c r="BG556" s="874"/>
      <c r="BH556" s="874"/>
      <c r="BI556" s="874"/>
      <c r="BJ556" s="874"/>
      <c r="BK556" s="874"/>
      <c r="BL556" s="874"/>
      <c r="BM556" s="874"/>
      <c r="BN556" s="874"/>
      <c r="BO556" s="874"/>
      <c r="BP556" s="874"/>
      <c r="BQ556" s="874"/>
      <c r="BR556" s="874"/>
      <c r="BS556" s="874"/>
    </row>
    <row r="557" spans="12:71">
      <c r="L557" s="874"/>
      <c r="M557" s="874"/>
      <c r="N557" s="874"/>
      <c r="O557" s="874"/>
      <c r="P557" s="874"/>
      <c r="Q557" s="874"/>
      <c r="R557" s="874"/>
      <c r="S557" s="874"/>
      <c r="T557" s="874"/>
      <c r="U557" s="874"/>
      <c r="V557" s="874"/>
      <c r="W557" s="874"/>
      <c r="X557" s="874"/>
      <c r="Y557" s="874"/>
      <c r="Z557" s="874"/>
      <c r="AA557" s="874"/>
      <c r="AB557" s="874"/>
      <c r="AC557" s="874"/>
      <c r="AD557" s="874"/>
      <c r="AE557" s="874"/>
      <c r="AF557" s="874"/>
      <c r="AG557" s="874"/>
      <c r="AH557" s="874"/>
      <c r="AI557" s="874"/>
      <c r="AJ557" s="874"/>
      <c r="AK557" s="874"/>
      <c r="AL557" s="874"/>
      <c r="AM557" s="874"/>
      <c r="AN557" s="874"/>
      <c r="AO557" s="874"/>
      <c r="AP557" s="874"/>
      <c r="AQ557" s="874"/>
      <c r="AR557" s="874"/>
      <c r="AS557" s="874"/>
      <c r="AT557" s="874"/>
      <c r="AU557" s="874"/>
      <c r="AV557" s="874"/>
      <c r="AW557" s="874"/>
      <c r="AX557" s="874"/>
      <c r="AY557" s="874"/>
      <c r="AZ557" s="874"/>
      <c r="BA557" s="874"/>
      <c r="BB557" s="874"/>
      <c r="BC557" s="874"/>
      <c r="BD557" s="874"/>
      <c r="BE557" s="874"/>
      <c r="BF557" s="874"/>
      <c r="BG557" s="874"/>
      <c r="BH557" s="874"/>
      <c r="BI557" s="874"/>
      <c r="BJ557" s="874"/>
      <c r="BK557" s="874"/>
      <c r="BL557" s="874"/>
      <c r="BM557" s="874"/>
      <c r="BN557" s="874"/>
      <c r="BO557" s="874"/>
      <c r="BP557" s="874"/>
      <c r="BQ557" s="874"/>
      <c r="BR557" s="874"/>
      <c r="BS557" s="874"/>
    </row>
    <row r="558" spans="12:71">
      <c r="L558" s="874"/>
      <c r="M558" s="874"/>
      <c r="N558" s="874"/>
      <c r="O558" s="874"/>
      <c r="P558" s="874"/>
      <c r="Q558" s="874"/>
      <c r="R558" s="874"/>
      <c r="S558" s="874"/>
      <c r="T558" s="874"/>
      <c r="U558" s="874"/>
      <c r="V558" s="874"/>
      <c r="W558" s="874"/>
      <c r="X558" s="874"/>
      <c r="Y558" s="874"/>
      <c r="Z558" s="874"/>
      <c r="AA558" s="874"/>
      <c r="AB558" s="874"/>
      <c r="AC558" s="874"/>
      <c r="AD558" s="874"/>
      <c r="AE558" s="874"/>
      <c r="AF558" s="874"/>
      <c r="AG558" s="874"/>
      <c r="AH558" s="874"/>
      <c r="AI558" s="874"/>
      <c r="AJ558" s="874"/>
      <c r="AK558" s="874"/>
      <c r="AL558" s="874"/>
      <c r="AM558" s="874"/>
      <c r="AN558" s="874"/>
      <c r="AO558" s="874"/>
      <c r="AP558" s="874"/>
      <c r="AQ558" s="874"/>
      <c r="AR558" s="874"/>
      <c r="AS558" s="874"/>
      <c r="AT558" s="874"/>
      <c r="AU558" s="874"/>
      <c r="AV558" s="874"/>
      <c r="AW558" s="874"/>
      <c r="AX558" s="874"/>
      <c r="AY558" s="874"/>
      <c r="AZ558" s="874"/>
      <c r="BA558" s="874"/>
      <c r="BB558" s="874"/>
      <c r="BC558" s="874"/>
      <c r="BD558" s="874"/>
      <c r="BE558" s="874"/>
      <c r="BF558" s="874"/>
      <c r="BG558" s="874"/>
      <c r="BH558" s="874"/>
      <c r="BI558" s="874"/>
      <c r="BJ558" s="874"/>
      <c r="BK558" s="874"/>
      <c r="BL558" s="874"/>
      <c r="BM558" s="874"/>
      <c r="BN558" s="874"/>
      <c r="BO558" s="874"/>
      <c r="BP558" s="874"/>
      <c r="BQ558" s="874"/>
      <c r="BR558" s="874"/>
      <c r="BS558" s="874"/>
    </row>
    <row r="559" spans="12:71">
      <c r="L559" s="874"/>
      <c r="M559" s="874"/>
      <c r="N559" s="874"/>
      <c r="O559" s="874"/>
      <c r="P559" s="874"/>
      <c r="Q559" s="874"/>
      <c r="R559" s="874"/>
      <c r="S559" s="874"/>
      <c r="T559" s="874"/>
      <c r="U559" s="874"/>
      <c r="V559" s="874"/>
      <c r="W559" s="874"/>
      <c r="X559" s="874"/>
      <c r="Y559" s="874"/>
      <c r="Z559" s="874"/>
      <c r="AA559" s="874"/>
      <c r="AB559" s="874"/>
      <c r="AC559" s="874"/>
      <c r="AD559" s="874"/>
      <c r="AE559" s="874"/>
      <c r="AF559" s="874"/>
      <c r="AG559" s="874"/>
      <c r="AH559" s="874"/>
      <c r="AI559" s="874"/>
      <c r="AJ559" s="874"/>
      <c r="AK559" s="874"/>
      <c r="AL559" s="874"/>
      <c r="AM559" s="874"/>
      <c r="AN559" s="874"/>
      <c r="AO559" s="874"/>
      <c r="AP559" s="874"/>
      <c r="AQ559" s="874"/>
      <c r="AR559" s="874"/>
      <c r="AS559" s="874"/>
      <c r="AT559" s="874"/>
      <c r="AU559" s="874"/>
      <c r="AV559" s="874"/>
      <c r="AW559" s="874"/>
      <c r="AX559" s="874"/>
      <c r="AY559" s="874"/>
      <c r="AZ559" s="874"/>
      <c r="BA559" s="874"/>
      <c r="BB559" s="874"/>
      <c r="BC559" s="874"/>
      <c r="BD559" s="874"/>
      <c r="BE559" s="874"/>
      <c r="BF559" s="874"/>
      <c r="BG559" s="874"/>
      <c r="BH559" s="874"/>
      <c r="BI559" s="874"/>
      <c r="BJ559" s="874"/>
      <c r="BK559" s="874"/>
      <c r="BL559" s="874"/>
      <c r="BM559" s="874"/>
      <c r="BN559" s="874"/>
      <c r="BO559" s="874"/>
      <c r="BP559" s="874"/>
      <c r="BQ559" s="874"/>
      <c r="BR559" s="874"/>
      <c r="BS559" s="874"/>
    </row>
    <row r="560" spans="12:71">
      <c r="L560" s="874"/>
      <c r="M560" s="874"/>
      <c r="N560" s="874"/>
      <c r="O560" s="874"/>
      <c r="P560" s="874"/>
      <c r="Q560" s="874"/>
      <c r="R560" s="874"/>
      <c r="S560" s="874"/>
      <c r="T560" s="874"/>
      <c r="U560" s="874"/>
      <c r="V560" s="874"/>
      <c r="W560" s="874"/>
      <c r="X560" s="874"/>
      <c r="Y560" s="874"/>
      <c r="Z560" s="874"/>
      <c r="AA560" s="874"/>
      <c r="AB560" s="874"/>
      <c r="AC560" s="874"/>
      <c r="AD560" s="874"/>
      <c r="AE560" s="874"/>
      <c r="AF560" s="874"/>
      <c r="AG560" s="874"/>
      <c r="AH560" s="874"/>
      <c r="AI560" s="874"/>
      <c r="AJ560" s="874"/>
      <c r="AK560" s="874"/>
      <c r="AL560" s="874"/>
      <c r="AM560" s="874"/>
      <c r="AN560" s="874"/>
      <c r="AO560" s="874"/>
      <c r="AP560" s="874"/>
      <c r="AQ560" s="874"/>
      <c r="AR560" s="874"/>
      <c r="AS560" s="874"/>
      <c r="AT560" s="874"/>
      <c r="AU560" s="874"/>
      <c r="AV560" s="874"/>
      <c r="AW560" s="874"/>
      <c r="AX560" s="874"/>
      <c r="AY560" s="874"/>
      <c r="AZ560" s="874"/>
      <c r="BA560" s="874"/>
      <c r="BB560" s="874"/>
      <c r="BC560" s="874"/>
      <c r="BD560" s="874"/>
      <c r="BE560" s="874"/>
      <c r="BF560" s="874"/>
      <c r="BG560" s="874"/>
      <c r="BH560" s="874"/>
      <c r="BI560" s="874"/>
      <c r="BJ560" s="874"/>
      <c r="BK560" s="874"/>
      <c r="BL560" s="874"/>
      <c r="BM560" s="874"/>
      <c r="BN560" s="874"/>
      <c r="BO560" s="874"/>
      <c r="BP560" s="874"/>
      <c r="BQ560" s="874"/>
      <c r="BR560" s="874"/>
      <c r="BS560" s="874"/>
    </row>
    <row r="561" spans="12:71">
      <c r="L561" s="874"/>
      <c r="M561" s="874"/>
      <c r="N561" s="874"/>
      <c r="O561" s="874"/>
      <c r="P561" s="874"/>
      <c r="Q561" s="874"/>
      <c r="R561" s="874"/>
      <c r="S561" s="874"/>
      <c r="T561" s="874"/>
      <c r="U561" s="874"/>
      <c r="V561" s="874"/>
      <c r="W561" s="874"/>
      <c r="X561" s="874"/>
      <c r="Y561" s="874"/>
      <c r="Z561" s="874"/>
      <c r="AA561" s="874"/>
      <c r="AB561" s="874"/>
      <c r="AC561" s="874"/>
      <c r="AD561" s="874"/>
      <c r="AE561" s="874"/>
      <c r="AF561" s="874"/>
      <c r="AG561" s="874"/>
      <c r="AH561" s="874"/>
      <c r="AI561" s="874"/>
      <c r="AJ561" s="874"/>
      <c r="AK561" s="874"/>
      <c r="AL561" s="874"/>
      <c r="AM561" s="874"/>
      <c r="AN561" s="874"/>
      <c r="AO561" s="874"/>
      <c r="AP561" s="874"/>
      <c r="AQ561" s="874"/>
      <c r="AR561" s="874"/>
      <c r="AS561" s="874"/>
      <c r="AT561" s="874"/>
      <c r="AU561" s="874"/>
      <c r="AV561" s="874"/>
      <c r="AW561" s="874"/>
      <c r="AX561" s="874"/>
      <c r="AY561" s="874"/>
      <c r="AZ561" s="874"/>
      <c r="BA561" s="874"/>
      <c r="BB561" s="874"/>
      <c r="BC561" s="874"/>
      <c r="BD561" s="874"/>
      <c r="BE561" s="874"/>
      <c r="BF561" s="874"/>
      <c r="BG561" s="874"/>
      <c r="BH561" s="874"/>
      <c r="BI561" s="874"/>
      <c r="BJ561" s="874"/>
      <c r="BK561" s="874"/>
      <c r="BL561" s="874"/>
      <c r="BM561" s="874"/>
      <c r="BN561" s="874"/>
      <c r="BO561" s="874"/>
      <c r="BP561" s="874"/>
      <c r="BQ561" s="874"/>
      <c r="BR561" s="874"/>
      <c r="BS561" s="874"/>
    </row>
    <row r="562" spans="12:71">
      <c r="L562" s="874"/>
      <c r="M562" s="874"/>
      <c r="N562" s="874"/>
      <c r="O562" s="874"/>
      <c r="P562" s="874"/>
      <c r="Q562" s="874"/>
      <c r="R562" s="874"/>
      <c r="S562" s="874"/>
      <c r="T562" s="874"/>
      <c r="U562" s="874"/>
      <c r="V562" s="874"/>
      <c r="W562" s="874"/>
      <c r="X562" s="874"/>
      <c r="Y562" s="874"/>
      <c r="Z562" s="874"/>
      <c r="AA562" s="874"/>
      <c r="AB562" s="874"/>
      <c r="AC562" s="874"/>
      <c r="AD562" s="874"/>
      <c r="AE562" s="874"/>
      <c r="AF562" s="874"/>
      <c r="AG562" s="874"/>
      <c r="AH562" s="874"/>
      <c r="AI562" s="874"/>
      <c r="AJ562" s="874"/>
      <c r="AK562" s="874"/>
      <c r="AL562" s="874"/>
      <c r="AM562" s="874"/>
      <c r="AN562" s="874"/>
      <c r="AO562" s="874"/>
      <c r="AP562" s="874"/>
      <c r="AQ562" s="874"/>
      <c r="AR562" s="874"/>
      <c r="AS562" s="874"/>
      <c r="AT562" s="874"/>
      <c r="AU562" s="874"/>
      <c r="AV562" s="874"/>
      <c r="AW562" s="874"/>
      <c r="AX562" s="874"/>
      <c r="AY562" s="874"/>
      <c r="AZ562" s="874"/>
      <c r="BA562" s="874"/>
      <c r="BB562" s="874"/>
      <c r="BC562" s="874"/>
      <c r="BD562" s="874"/>
      <c r="BE562" s="874"/>
      <c r="BF562" s="874"/>
      <c r="BG562" s="874"/>
      <c r="BH562" s="874"/>
      <c r="BI562" s="874"/>
      <c r="BJ562" s="874"/>
      <c r="BK562" s="874"/>
      <c r="BL562" s="874"/>
      <c r="BM562" s="874"/>
      <c r="BN562" s="874"/>
      <c r="BO562" s="874"/>
      <c r="BP562" s="874"/>
      <c r="BQ562" s="874"/>
      <c r="BR562" s="874"/>
      <c r="BS562" s="874"/>
    </row>
    <row r="563" spans="12:71">
      <c r="L563" s="874"/>
      <c r="M563" s="874"/>
      <c r="N563" s="874"/>
      <c r="O563" s="874"/>
      <c r="P563" s="874"/>
      <c r="Q563" s="874"/>
      <c r="R563" s="874"/>
      <c r="S563" s="874"/>
      <c r="T563" s="874"/>
      <c r="U563" s="874"/>
      <c r="V563" s="874"/>
      <c r="W563" s="874"/>
      <c r="X563" s="874"/>
      <c r="Y563" s="874"/>
      <c r="Z563" s="874"/>
      <c r="AA563" s="874"/>
      <c r="AB563" s="874"/>
      <c r="AC563" s="874"/>
      <c r="AD563" s="874"/>
      <c r="AE563" s="874"/>
      <c r="AF563" s="874"/>
      <c r="AG563" s="874"/>
      <c r="AH563" s="874"/>
      <c r="AI563" s="874"/>
      <c r="AJ563" s="874"/>
      <c r="AK563" s="874"/>
      <c r="AL563" s="874"/>
      <c r="AM563" s="874"/>
      <c r="AN563" s="874"/>
      <c r="AO563" s="874"/>
      <c r="AP563" s="874"/>
      <c r="AQ563" s="874"/>
      <c r="AR563" s="874"/>
      <c r="AS563" s="874"/>
      <c r="AT563" s="874"/>
      <c r="AU563" s="874"/>
      <c r="AV563" s="874"/>
      <c r="AW563" s="874"/>
      <c r="AX563" s="874"/>
      <c r="AY563" s="874"/>
      <c r="AZ563" s="874"/>
      <c r="BA563" s="874"/>
      <c r="BB563" s="874"/>
      <c r="BC563" s="874"/>
      <c r="BD563" s="874"/>
      <c r="BE563" s="874"/>
      <c r="BF563" s="874"/>
      <c r="BG563" s="874"/>
      <c r="BH563" s="874"/>
      <c r="BI563" s="874"/>
      <c r="BJ563" s="874"/>
      <c r="BK563" s="874"/>
      <c r="BL563" s="874"/>
      <c r="BM563" s="874"/>
      <c r="BN563" s="874"/>
      <c r="BO563" s="874"/>
      <c r="BP563" s="874"/>
      <c r="BQ563" s="874"/>
      <c r="BR563" s="874"/>
      <c r="BS563" s="874"/>
    </row>
    <row r="564" spans="12:71">
      <c r="L564" s="874"/>
      <c r="M564" s="874"/>
      <c r="N564" s="874"/>
      <c r="O564" s="874"/>
      <c r="P564" s="874"/>
      <c r="Q564" s="874"/>
      <c r="R564" s="874"/>
      <c r="S564" s="874"/>
      <c r="T564" s="874"/>
      <c r="U564" s="874"/>
      <c r="V564" s="874"/>
      <c r="W564" s="874"/>
      <c r="X564" s="874"/>
      <c r="Y564" s="874"/>
      <c r="Z564" s="874"/>
      <c r="AA564" s="874"/>
      <c r="AB564" s="874"/>
      <c r="AC564" s="874"/>
      <c r="AD564" s="874"/>
      <c r="AE564" s="874"/>
      <c r="AF564" s="874"/>
      <c r="AG564" s="874"/>
      <c r="AH564" s="874"/>
      <c r="AI564" s="874"/>
      <c r="AJ564" s="874"/>
      <c r="AK564" s="874"/>
      <c r="AL564" s="874"/>
      <c r="AM564" s="874"/>
      <c r="AN564" s="874"/>
      <c r="AO564" s="874"/>
      <c r="AP564" s="874"/>
      <c r="AQ564" s="874"/>
      <c r="AR564" s="874"/>
      <c r="AS564" s="874"/>
      <c r="AT564" s="874"/>
      <c r="AU564" s="874"/>
      <c r="AV564" s="874"/>
      <c r="AW564" s="874"/>
      <c r="AX564" s="874"/>
      <c r="AY564" s="874"/>
      <c r="AZ564" s="874"/>
      <c r="BA564" s="874"/>
      <c r="BB564" s="874"/>
      <c r="BC564" s="874"/>
      <c r="BD564" s="874"/>
      <c r="BE564" s="874"/>
      <c r="BF564" s="874"/>
      <c r="BG564" s="874"/>
      <c r="BH564" s="874"/>
      <c r="BI564" s="874"/>
      <c r="BJ564" s="874"/>
      <c r="BK564" s="874"/>
      <c r="BL564" s="874"/>
      <c r="BM564" s="874"/>
      <c r="BN564" s="874"/>
      <c r="BO564" s="874"/>
      <c r="BP564" s="874"/>
      <c r="BQ564" s="874"/>
      <c r="BR564" s="874"/>
      <c r="BS564" s="874"/>
    </row>
    <row r="565" spans="12:71">
      <c r="L565" s="874"/>
      <c r="M565" s="874"/>
      <c r="N565" s="874"/>
      <c r="O565" s="874"/>
      <c r="P565" s="874"/>
      <c r="Q565" s="874"/>
      <c r="R565" s="874"/>
      <c r="S565" s="874"/>
      <c r="T565" s="874"/>
      <c r="U565" s="874"/>
      <c r="V565" s="874"/>
      <c r="W565" s="874"/>
      <c r="X565" s="874"/>
      <c r="Y565" s="874"/>
      <c r="Z565" s="874"/>
      <c r="AA565" s="874"/>
      <c r="AB565" s="874"/>
      <c r="AC565" s="874"/>
      <c r="AD565" s="874"/>
      <c r="AE565" s="874"/>
      <c r="AF565" s="874"/>
      <c r="AG565" s="874"/>
      <c r="AH565" s="874"/>
      <c r="AI565" s="874"/>
      <c r="AJ565" s="874"/>
      <c r="AK565" s="874"/>
      <c r="AL565" s="874"/>
      <c r="AM565" s="874"/>
      <c r="AN565" s="874"/>
      <c r="AO565" s="874"/>
      <c r="AP565" s="874"/>
      <c r="AQ565" s="874"/>
      <c r="AR565" s="874"/>
      <c r="AS565" s="874"/>
      <c r="AT565" s="874"/>
      <c r="AU565" s="874"/>
      <c r="AV565" s="874"/>
      <c r="AW565" s="874"/>
      <c r="AX565" s="874"/>
      <c r="AY565" s="874"/>
      <c r="AZ565" s="874"/>
      <c r="BA565" s="874"/>
      <c r="BB565" s="874"/>
      <c r="BC565" s="874"/>
      <c r="BD565" s="874"/>
      <c r="BE565" s="874"/>
      <c r="BF565" s="874"/>
      <c r="BG565" s="874"/>
      <c r="BH565" s="874"/>
      <c r="BI565" s="874"/>
      <c r="BJ565" s="874"/>
      <c r="BK565" s="874"/>
      <c r="BL565" s="874"/>
      <c r="BM565" s="874"/>
      <c r="BN565" s="874"/>
      <c r="BO565" s="874"/>
      <c r="BP565" s="874"/>
      <c r="BQ565" s="874"/>
      <c r="BR565" s="874"/>
      <c r="BS565" s="874"/>
    </row>
    <row r="566" spans="12:71">
      <c r="L566" s="874"/>
      <c r="M566" s="874"/>
      <c r="N566" s="874"/>
      <c r="O566" s="874"/>
      <c r="P566" s="874"/>
      <c r="Q566" s="874"/>
      <c r="R566" s="874"/>
      <c r="S566" s="874"/>
      <c r="T566" s="874"/>
      <c r="U566" s="874"/>
      <c r="V566" s="874"/>
      <c r="W566" s="874"/>
      <c r="X566" s="874"/>
      <c r="Y566" s="874"/>
      <c r="Z566" s="874"/>
      <c r="AA566" s="874"/>
      <c r="AB566" s="874"/>
      <c r="AC566" s="874"/>
      <c r="AD566" s="874"/>
      <c r="AE566" s="874"/>
      <c r="AF566" s="874"/>
      <c r="AG566" s="874"/>
      <c r="AH566" s="874"/>
      <c r="AI566" s="874"/>
      <c r="AJ566" s="874"/>
      <c r="AK566" s="874"/>
      <c r="AL566" s="874"/>
      <c r="AM566" s="874"/>
      <c r="AN566" s="874"/>
      <c r="AO566" s="874"/>
      <c r="AP566" s="874"/>
      <c r="AQ566" s="874"/>
      <c r="AR566" s="874"/>
      <c r="AS566" s="874"/>
      <c r="AT566" s="874"/>
      <c r="AU566" s="874"/>
      <c r="AV566" s="874"/>
      <c r="AW566" s="874"/>
      <c r="AX566" s="874"/>
      <c r="AY566" s="874"/>
      <c r="AZ566" s="874"/>
      <c r="BA566" s="874"/>
      <c r="BB566" s="874"/>
      <c r="BC566" s="874"/>
      <c r="BD566" s="874"/>
      <c r="BE566" s="874"/>
      <c r="BF566" s="874"/>
      <c r="BG566" s="874"/>
      <c r="BH566" s="874"/>
      <c r="BI566" s="874"/>
      <c r="BJ566" s="874"/>
      <c r="BK566" s="874"/>
      <c r="BL566" s="874"/>
      <c r="BM566" s="874"/>
      <c r="BN566" s="874"/>
      <c r="BO566" s="874"/>
      <c r="BP566" s="874"/>
      <c r="BQ566" s="874"/>
      <c r="BR566" s="874"/>
      <c r="BS566" s="874"/>
    </row>
    <row r="567" spans="12:71">
      <c r="L567" s="874"/>
      <c r="M567" s="874"/>
      <c r="N567" s="874"/>
      <c r="O567" s="874"/>
      <c r="P567" s="874"/>
      <c r="Q567" s="874"/>
      <c r="R567" s="874"/>
      <c r="S567" s="874"/>
      <c r="T567" s="874"/>
      <c r="U567" s="874"/>
      <c r="V567" s="874"/>
      <c r="W567" s="874"/>
      <c r="X567" s="874"/>
      <c r="Y567" s="874"/>
      <c r="Z567" s="874"/>
      <c r="AA567" s="874"/>
      <c r="AB567" s="874"/>
      <c r="AC567" s="874"/>
      <c r="AD567" s="874"/>
      <c r="AE567" s="874"/>
      <c r="AF567" s="874"/>
      <c r="AG567" s="874"/>
      <c r="AH567" s="874"/>
      <c r="AI567" s="874"/>
      <c r="AJ567" s="874"/>
      <c r="AK567" s="874"/>
      <c r="AL567" s="874"/>
      <c r="AM567" s="874"/>
      <c r="AN567" s="874"/>
      <c r="AO567" s="874"/>
      <c r="AP567" s="874"/>
      <c r="AQ567" s="874"/>
      <c r="AR567" s="874"/>
      <c r="AS567" s="874"/>
      <c r="AT567" s="874"/>
      <c r="AU567" s="874"/>
      <c r="AV567" s="874"/>
      <c r="AW567" s="874"/>
      <c r="AX567" s="874"/>
      <c r="AY567" s="874"/>
      <c r="AZ567" s="874"/>
      <c r="BA567" s="874"/>
      <c r="BB567" s="874"/>
      <c r="BC567" s="874"/>
      <c r="BD567" s="874"/>
      <c r="BE567" s="874"/>
      <c r="BF567" s="874"/>
      <c r="BG567" s="874"/>
      <c r="BH567" s="874"/>
      <c r="BI567" s="874"/>
      <c r="BJ567" s="874"/>
      <c r="BK567" s="874"/>
      <c r="BL567" s="874"/>
      <c r="BM567" s="874"/>
      <c r="BN567" s="874"/>
      <c r="BO567" s="874"/>
      <c r="BP567" s="874"/>
      <c r="BQ567" s="874"/>
      <c r="BR567" s="874"/>
      <c r="BS567" s="874"/>
    </row>
    <row r="568" spans="12:71">
      <c r="L568" s="874"/>
      <c r="M568" s="874"/>
      <c r="N568" s="874"/>
      <c r="O568" s="874"/>
      <c r="P568" s="874"/>
      <c r="Q568" s="874"/>
      <c r="R568" s="874"/>
      <c r="S568" s="874"/>
      <c r="T568" s="874"/>
      <c r="U568" s="874"/>
      <c r="V568" s="874"/>
      <c r="W568" s="874"/>
      <c r="X568" s="874"/>
      <c r="Y568" s="874"/>
      <c r="Z568" s="874"/>
      <c r="AA568" s="874"/>
      <c r="AB568" s="874"/>
      <c r="AC568" s="874"/>
      <c r="AD568" s="874"/>
      <c r="AE568" s="874"/>
      <c r="AF568" s="874"/>
      <c r="AG568" s="874"/>
      <c r="AH568" s="874"/>
      <c r="AI568" s="874"/>
      <c r="AJ568" s="874"/>
      <c r="AK568" s="874"/>
      <c r="AL568" s="874"/>
      <c r="AM568" s="874"/>
      <c r="AN568" s="874"/>
      <c r="AO568" s="874"/>
      <c r="AP568" s="874"/>
      <c r="AQ568" s="874"/>
      <c r="AR568" s="874"/>
      <c r="AS568" s="874"/>
      <c r="AT568" s="874"/>
      <c r="AU568" s="874"/>
      <c r="AV568" s="874"/>
      <c r="AW568" s="874"/>
      <c r="AX568" s="874"/>
      <c r="AY568" s="874"/>
      <c r="AZ568" s="874"/>
      <c r="BA568" s="874"/>
      <c r="BB568" s="874"/>
      <c r="BC568" s="874"/>
      <c r="BD568" s="874"/>
      <c r="BE568" s="874"/>
      <c r="BF568" s="874"/>
      <c r="BG568" s="874"/>
      <c r="BH568" s="874"/>
      <c r="BI568" s="874"/>
      <c r="BJ568" s="874"/>
      <c r="BK568" s="874"/>
      <c r="BL568" s="874"/>
      <c r="BM568" s="874"/>
      <c r="BN568" s="874"/>
      <c r="BO568" s="874"/>
      <c r="BP568" s="874"/>
      <c r="BQ568" s="874"/>
      <c r="BR568" s="874"/>
      <c r="BS568" s="874"/>
    </row>
    <row r="569" spans="12:71">
      <c r="L569" s="874"/>
      <c r="M569" s="874"/>
      <c r="N569" s="874"/>
      <c r="O569" s="874"/>
      <c r="P569" s="874"/>
      <c r="Q569" s="874"/>
      <c r="R569" s="874"/>
      <c r="S569" s="874"/>
      <c r="T569" s="874"/>
      <c r="U569" s="874"/>
      <c r="V569" s="874"/>
      <c r="W569" s="874"/>
      <c r="X569" s="874"/>
      <c r="Y569" s="874"/>
      <c r="Z569" s="874"/>
      <c r="AA569" s="874"/>
      <c r="AB569" s="874"/>
      <c r="AC569" s="874"/>
      <c r="AD569" s="874"/>
      <c r="AE569" s="874"/>
      <c r="AF569" s="874"/>
      <c r="AG569" s="874"/>
      <c r="AH569" s="874"/>
      <c r="AI569" s="874"/>
      <c r="AJ569" s="874"/>
      <c r="AK569" s="874"/>
      <c r="AL569" s="874"/>
      <c r="AM569" s="874"/>
      <c r="AN569" s="874"/>
      <c r="AO569" s="874"/>
      <c r="AP569" s="874"/>
      <c r="AQ569" s="874"/>
      <c r="AR569" s="874"/>
      <c r="AS569" s="874"/>
      <c r="AT569" s="874"/>
      <c r="AU569" s="874"/>
      <c r="AV569" s="874"/>
      <c r="AW569" s="874"/>
      <c r="AX569" s="874"/>
      <c r="AY569" s="874"/>
      <c r="AZ569" s="874"/>
      <c r="BA569" s="874"/>
      <c r="BB569" s="874"/>
      <c r="BC569" s="874"/>
      <c r="BD569" s="874"/>
      <c r="BE569" s="874"/>
      <c r="BF569" s="874"/>
      <c r="BG569" s="874"/>
      <c r="BH569" s="874"/>
      <c r="BI569" s="874"/>
      <c r="BJ569" s="874"/>
      <c r="BK569" s="874"/>
      <c r="BL569" s="874"/>
      <c r="BM569" s="874"/>
      <c r="BN569" s="874"/>
      <c r="BO569" s="874"/>
      <c r="BP569" s="874"/>
      <c r="BQ569" s="874"/>
      <c r="BR569" s="874"/>
      <c r="BS569" s="874"/>
    </row>
    <row r="570" spans="12:71">
      <c r="L570" s="874"/>
      <c r="M570" s="874"/>
      <c r="N570" s="874"/>
      <c r="O570" s="874"/>
      <c r="P570" s="874"/>
      <c r="Q570" s="874"/>
      <c r="R570" s="874"/>
      <c r="S570" s="874"/>
      <c r="T570" s="874"/>
      <c r="U570" s="874"/>
      <c r="V570" s="874"/>
      <c r="W570" s="874"/>
      <c r="X570" s="874"/>
      <c r="Y570" s="874"/>
      <c r="Z570" s="874"/>
      <c r="AA570" s="874"/>
      <c r="AB570" s="874"/>
      <c r="AC570" s="874"/>
      <c r="AD570" s="874"/>
      <c r="AE570" s="874"/>
      <c r="AF570" s="874"/>
      <c r="AG570" s="874"/>
      <c r="AH570" s="874"/>
      <c r="AI570" s="874"/>
      <c r="AJ570" s="874"/>
      <c r="AK570" s="874"/>
      <c r="AL570" s="874"/>
      <c r="AM570" s="874"/>
      <c r="AN570" s="874"/>
      <c r="AO570" s="874"/>
      <c r="AP570" s="874"/>
      <c r="AQ570" s="874"/>
      <c r="AR570" s="874"/>
      <c r="AS570" s="874"/>
      <c r="AT570" s="874"/>
      <c r="AU570" s="874"/>
      <c r="AV570" s="874"/>
      <c r="AW570" s="874"/>
      <c r="AX570" s="874"/>
      <c r="AY570" s="874"/>
      <c r="AZ570" s="874"/>
      <c r="BA570" s="874"/>
      <c r="BB570" s="874"/>
      <c r="BC570" s="874"/>
      <c r="BD570" s="874"/>
      <c r="BE570" s="874"/>
      <c r="BF570" s="874"/>
      <c r="BG570" s="874"/>
      <c r="BH570" s="874"/>
      <c r="BI570" s="874"/>
      <c r="BJ570" s="874"/>
      <c r="BK570" s="874"/>
      <c r="BL570" s="874"/>
      <c r="BM570" s="874"/>
      <c r="BN570" s="874"/>
      <c r="BO570" s="874"/>
      <c r="BP570" s="874"/>
      <c r="BQ570" s="874"/>
      <c r="BR570" s="874"/>
      <c r="BS570" s="874"/>
    </row>
    <row r="571" spans="12:71">
      <c r="L571" s="874"/>
      <c r="M571" s="874"/>
      <c r="N571" s="874"/>
      <c r="O571" s="874"/>
      <c r="P571" s="874"/>
      <c r="Q571" s="874"/>
      <c r="R571" s="874"/>
      <c r="S571" s="874"/>
      <c r="T571" s="874"/>
      <c r="U571" s="874"/>
      <c r="V571" s="874"/>
      <c r="W571" s="874"/>
      <c r="X571" s="874"/>
      <c r="Y571" s="874"/>
      <c r="Z571" s="874"/>
      <c r="AA571" s="874"/>
      <c r="AB571" s="874"/>
      <c r="AC571" s="874"/>
      <c r="AD571" s="874"/>
      <c r="AE571" s="874"/>
      <c r="AF571" s="874"/>
      <c r="AG571" s="874"/>
      <c r="AH571" s="874"/>
      <c r="AI571" s="874"/>
      <c r="AJ571" s="874"/>
      <c r="AK571" s="874"/>
      <c r="AL571" s="874"/>
      <c r="AM571" s="874"/>
      <c r="AN571" s="874"/>
      <c r="AO571" s="874"/>
      <c r="AP571" s="874"/>
      <c r="AQ571" s="874"/>
      <c r="AR571" s="874"/>
      <c r="AS571" s="874"/>
      <c r="AT571" s="874"/>
      <c r="AU571" s="874"/>
      <c r="AV571" s="874"/>
      <c r="AW571" s="874"/>
      <c r="AX571" s="874"/>
      <c r="AY571" s="874"/>
      <c r="AZ571" s="874"/>
      <c r="BA571" s="874"/>
      <c r="BB571" s="874"/>
      <c r="BC571" s="874"/>
      <c r="BD571" s="874"/>
      <c r="BE571" s="874"/>
      <c r="BF571" s="874"/>
      <c r="BG571" s="874"/>
      <c r="BH571" s="874"/>
      <c r="BI571" s="874"/>
      <c r="BJ571" s="874"/>
      <c r="BK571" s="874"/>
      <c r="BL571" s="874"/>
      <c r="BM571" s="874"/>
      <c r="BN571" s="874"/>
      <c r="BO571" s="874"/>
      <c r="BP571" s="874"/>
      <c r="BQ571" s="874"/>
      <c r="BR571" s="874"/>
      <c r="BS571" s="874"/>
    </row>
    <row r="572" spans="12:71">
      <c r="L572" s="874"/>
      <c r="M572" s="874"/>
      <c r="N572" s="874"/>
      <c r="O572" s="874"/>
      <c r="P572" s="874"/>
      <c r="Q572" s="874"/>
      <c r="R572" s="874"/>
      <c r="S572" s="874"/>
      <c r="T572" s="874"/>
      <c r="U572" s="874"/>
      <c r="V572" s="874"/>
      <c r="W572" s="874"/>
      <c r="X572" s="874"/>
      <c r="Y572" s="874"/>
      <c r="Z572" s="874"/>
      <c r="AA572" s="874"/>
      <c r="AB572" s="874"/>
      <c r="AC572" s="874"/>
      <c r="AD572" s="874"/>
      <c r="AE572" s="874"/>
      <c r="AF572" s="874"/>
      <c r="AG572" s="874"/>
      <c r="AH572" s="874"/>
      <c r="AI572" s="874"/>
      <c r="AJ572" s="874"/>
      <c r="AK572" s="874"/>
      <c r="AL572" s="874"/>
      <c r="AM572" s="874"/>
      <c r="AN572" s="874"/>
      <c r="AO572" s="874"/>
      <c r="AP572" s="874"/>
      <c r="AQ572" s="874"/>
      <c r="AR572" s="874"/>
      <c r="AS572" s="874"/>
      <c r="AT572" s="874"/>
      <c r="AU572" s="874"/>
      <c r="AV572" s="874"/>
      <c r="AW572" s="874"/>
      <c r="AX572" s="874"/>
      <c r="AY572" s="874"/>
      <c r="AZ572" s="874"/>
      <c r="BA572" s="874"/>
      <c r="BB572" s="874"/>
      <c r="BC572" s="874"/>
      <c r="BD572" s="874"/>
      <c r="BE572" s="874"/>
      <c r="BF572" s="874"/>
      <c r="BG572" s="874"/>
      <c r="BH572" s="874"/>
      <c r="BI572" s="874"/>
      <c r="BJ572" s="874"/>
      <c r="BK572" s="874"/>
      <c r="BL572" s="874"/>
      <c r="BM572" s="874"/>
      <c r="BN572" s="874"/>
      <c r="BO572" s="874"/>
      <c r="BP572" s="874"/>
      <c r="BQ572" s="874"/>
      <c r="BR572" s="874"/>
      <c r="BS572" s="874"/>
    </row>
    <row r="573" spans="12:71">
      <c r="L573" s="874"/>
      <c r="M573" s="874"/>
      <c r="N573" s="874"/>
      <c r="O573" s="874"/>
      <c r="P573" s="874"/>
      <c r="Q573" s="874"/>
      <c r="R573" s="874"/>
      <c r="S573" s="874"/>
      <c r="T573" s="874"/>
      <c r="U573" s="874"/>
      <c r="V573" s="874"/>
      <c r="W573" s="874"/>
      <c r="X573" s="874"/>
      <c r="Y573" s="874"/>
      <c r="Z573" s="874"/>
      <c r="AA573" s="874"/>
      <c r="AB573" s="874"/>
      <c r="AC573" s="874"/>
      <c r="AD573" s="874"/>
      <c r="AE573" s="874"/>
      <c r="AF573" s="874"/>
      <c r="AG573" s="874"/>
      <c r="AH573" s="874"/>
      <c r="AI573" s="874"/>
      <c r="AJ573" s="874"/>
      <c r="AK573" s="874"/>
      <c r="AL573" s="874"/>
      <c r="AM573" s="874"/>
      <c r="AN573" s="874"/>
      <c r="AO573" s="874"/>
      <c r="AP573" s="874"/>
      <c r="AQ573" s="874"/>
      <c r="AR573" s="874"/>
      <c r="AS573" s="874"/>
      <c r="AT573" s="874"/>
      <c r="AU573" s="874"/>
      <c r="AV573" s="874"/>
      <c r="AW573" s="874"/>
      <c r="AX573" s="874"/>
      <c r="AY573" s="874"/>
      <c r="AZ573" s="874"/>
      <c r="BA573" s="874"/>
      <c r="BB573" s="874"/>
      <c r="BC573" s="874"/>
      <c r="BD573" s="874"/>
      <c r="BE573" s="874"/>
      <c r="BF573" s="874"/>
      <c r="BG573" s="874"/>
      <c r="BH573" s="874"/>
      <c r="BI573" s="874"/>
      <c r="BJ573" s="874"/>
      <c r="BK573" s="874"/>
      <c r="BL573" s="874"/>
      <c r="BM573" s="874"/>
      <c r="BN573" s="874"/>
      <c r="BO573" s="874"/>
      <c r="BP573" s="874"/>
      <c r="BQ573" s="874"/>
      <c r="BR573" s="874"/>
      <c r="BS573" s="874"/>
    </row>
    <row r="574" spans="12:71">
      <c r="L574" s="874"/>
      <c r="M574" s="874"/>
      <c r="N574" s="874"/>
      <c r="O574" s="874"/>
      <c r="P574" s="874"/>
      <c r="Q574" s="874"/>
      <c r="R574" s="874"/>
      <c r="S574" s="874"/>
      <c r="T574" s="874"/>
      <c r="U574" s="874"/>
      <c r="V574" s="874"/>
      <c r="W574" s="874"/>
      <c r="X574" s="874"/>
      <c r="Y574" s="874"/>
      <c r="Z574" s="874"/>
      <c r="AA574" s="874"/>
      <c r="AB574" s="874"/>
      <c r="AC574" s="874"/>
      <c r="AD574" s="874"/>
      <c r="AE574" s="874"/>
      <c r="AF574" s="874"/>
      <c r="AG574" s="874"/>
      <c r="AH574" s="874"/>
      <c r="AI574" s="874"/>
      <c r="AJ574" s="874"/>
      <c r="AK574" s="874"/>
      <c r="AL574" s="874"/>
      <c r="AM574" s="874"/>
      <c r="AN574" s="874"/>
      <c r="AO574" s="874"/>
      <c r="AP574" s="874"/>
      <c r="AQ574" s="874"/>
      <c r="AR574" s="874"/>
      <c r="AS574" s="874"/>
      <c r="AT574" s="874"/>
      <c r="AU574" s="874"/>
      <c r="AV574" s="874"/>
      <c r="AW574" s="874"/>
      <c r="AX574" s="874"/>
      <c r="AY574" s="874"/>
      <c r="AZ574" s="874"/>
      <c r="BA574" s="874"/>
      <c r="BB574" s="874"/>
      <c r="BC574" s="874"/>
      <c r="BD574" s="874"/>
      <c r="BE574" s="874"/>
      <c r="BF574" s="874"/>
      <c r="BG574" s="874"/>
      <c r="BH574" s="874"/>
      <c r="BI574" s="874"/>
      <c r="BJ574" s="874"/>
      <c r="BK574" s="874"/>
      <c r="BL574" s="874"/>
      <c r="BM574" s="874"/>
      <c r="BN574" s="874"/>
      <c r="BO574" s="874"/>
      <c r="BP574" s="874"/>
      <c r="BQ574" s="874"/>
      <c r="BR574" s="874"/>
      <c r="BS574" s="874"/>
    </row>
    <row r="575" spans="12:71">
      <c r="L575" s="874"/>
      <c r="M575" s="874"/>
      <c r="N575" s="874"/>
      <c r="O575" s="874"/>
      <c r="P575" s="874"/>
      <c r="Q575" s="874"/>
      <c r="R575" s="874"/>
      <c r="S575" s="874"/>
      <c r="T575" s="874"/>
      <c r="U575" s="874"/>
      <c r="V575" s="874"/>
      <c r="W575" s="874"/>
      <c r="X575" s="874"/>
      <c r="Y575" s="874"/>
      <c r="Z575" s="874"/>
      <c r="AA575" s="874"/>
      <c r="AB575" s="874"/>
      <c r="AC575" s="874"/>
      <c r="AD575" s="874"/>
      <c r="AE575" s="874"/>
      <c r="AF575" s="874"/>
      <c r="AG575" s="874"/>
      <c r="AH575" s="874"/>
      <c r="AI575" s="874"/>
      <c r="AJ575" s="874"/>
      <c r="AK575" s="874"/>
      <c r="AL575" s="874"/>
      <c r="AM575" s="874"/>
      <c r="AN575" s="874"/>
      <c r="AO575" s="874"/>
      <c r="AP575" s="874"/>
      <c r="AQ575" s="874"/>
      <c r="AR575" s="874"/>
      <c r="AS575" s="874"/>
      <c r="AT575" s="874"/>
      <c r="AU575" s="874"/>
      <c r="AV575" s="874"/>
      <c r="AW575" s="874"/>
      <c r="AX575" s="874"/>
      <c r="AY575" s="874"/>
      <c r="AZ575" s="874"/>
      <c r="BA575" s="874"/>
      <c r="BB575" s="874"/>
      <c r="BC575" s="874"/>
      <c r="BD575" s="874"/>
      <c r="BE575" s="874"/>
      <c r="BF575" s="874"/>
      <c r="BG575" s="874"/>
      <c r="BH575" s="874"/>
      <c r="BI575" s="874"/>
      <c r="BJ575" s="874"/>
      <c r="BK575" s="874"/>
      <c r="BL575" s="874"/>
      <c r="BM575" s="874"/>
      <c r="BN575" s="874"/>
      <c r="BO575" s="874"/>
      <c r="BP575" s="874"/>
      <c r="BQ575" s="874"/>
      <c r="BR575" s="874"/>
      <c r="BS575" s="874"/>
    </row>
    <row r="576" spans="12:71">
      <c r="L576" s="874"/>
      <c r="M576" s="874"/>
      <c r="N576" s="874"/>
      <c r="O576" s="874"/>
      <c r="P576" s="874"/>
      <c r="Q576" s="874"/>
      <c r="R576" s="874"/>
      <c r="S576" s="874"/>
      <c r="T576" s="874"/>
      <c r="U576" s="874"/>
      <c r="V576" s="874"/>
      <c r="W576" s="874"/>
      <c r="X576" s="874"/>
      <c r="Y576" s="874"/>
      <c r="Z576" s="874"/>
      <c r="AA576" s="874"/>
      <c r="AB576" s="874"/>
      <c r="AC576" s="874"/>
      <c r="AD576" s="874"/>
      <c r="AE576" s="874"/>
      <c r="AF576" s="874"/>
      <c r="AG576" s="874"/>
      <c r="AH576" s="874"/>
      <c r="AI576" s="874"/>
      <c r="AJ576" s="874"/>
      <c r="AK576" s="874"/>
      <c r="AL576" s="874"/>
      <c r="AM576" s="874"/>
      <c r="AN576" s="874"/>
      <c r="AO576" s="874"/>
      <c r="AP576" s="874"/>
      <c r="AQ576" s="874"/>
      <c r="AR576" s="874"/>
      <c r="AS576" s="874"/>
      <c r="AT576" s="874"/>
      <c r="AU576" s="874"/>
      <c r="AV576" s="874"/>
      <c r="AW576" s="874"/>
      <c r="AX576" s="874"/>
      <c r="AY576" s="874"/>
      <c r="AZ576" s="874"/>
      <c r="BA576" s="874"/>
      <c r="BB576" s="874"/>
      <c r="BC576" s="874"/>
      <c r="BD576" s="874"/>
      <c r="BE576" s="874"/>
      <c r="BF576" s="874"/>
      <c r="BG576" s="874"/>
      <c r="BH576" s="874"/>
      <c r="BI576" s="874"/>
      <c r="BJ576" s="874"/>
      <c r="BK576" s="874"/>
      <c r="BL576" s="874"/>
      <c r="BM576" s="874"/>
      <c r="BN576" s="874"/>
      <c r="BO576" s="874"/>
      <c r="BP576" s="874"/>
      <c r="BQ576" s="874"/>
      <c r="BR576" s="874"/>
      <c r="BS576" s="874"/>
    </row>
    <row r="577" spans="12:71">
      <c r="L577" s="874"/>
      <c r="M577" s="874"/>
      <c r="N577" s="874"/>
      <c r="O577" s="874"/>
      <c r="P577" s="874"/>
      <c r="Q577" s="874"/>
      <c r="R577" s="874"/>
      <c r="S577" s="874"/>
      <c r="T577" s="874"/>
      <c r="U577" s="874"/>
      <c r="V577" s="874"/>
      <c r="W577" s="874"/>
      <c r="X577" s="874"/>
      <c r="Y577" s="874"/>
      <c r="Z577" s="874"/>
      <c r="AA577" s="874"/>
      <c r="AB577" s="874"/>
      <c r="AC577" s="874"/>
      <c r="AD577" s="874"/>
      <c r="AE577" s="874"/>
      <c r="AF577" s="874"/>
      <c r="AG577" s="874"/>
      <c r="AH577" s="874"/>
      <c r="AI577" s="874"/>
      <c r="AJ577" s="874"/>
      <c r="AK577" s="874"/>
      <c r="AL577" s="874"/>
      <c r="AM577" s="874"/>
      <c r="AN577" s="874"/>
      <c r="AO577" s="874"/>
      <c r="AP577" s="874"/>
      <c r="AQ577" s="874"/>
      <c r="AR577" s="874"/>
      <c r="AS577" s="874"/>
      <c r="AT577" s="874"/>
      <c r="AU577" s="874"/>
      <c r="AV577" s="874"/>
      <c r="AW577" s="874"/>
      <c r="AX577" s="874"/>
      <c r="AY577" s="874"/>
      <c r="AZ577" s="874"/>
      <c r="BA577" s="874"/>
      <c r="BB577" s="874"/>
      <c r="BC577" s="874"/>
      <c r="BD577" s="874"/>
      <c r="BE577" s="874"/>
      <c r="BF577" s="874"/>
      <c r="BG577" s="874"/>
      <c r="BH577" s="874"/>
      <c r="BI577" s="874"/>
      <c r="BJ577" s="874"/>
      <c r="BK577" s="874"/>
      <c r="BL577" s="874"/>
      <c r="BM577" s="874"/>
      <c r="BN577" s="874"/>
      <c r="BO577" s="874"/>
      <c r="BP577" s="874"/>
      <c r="BQ577" s="874"/>
      <c r="BR577" s="874"/>
      <c r="BS577" s="874"/>
    </row>
    <row r="578" spans="12:71">
      <c r="L578" s="874"/>
      <c r="M578" s="874"/>
      <c r="N578" s="874"/>
      <c r="O578" s="874"/>
      <c r="P578" s="874"/>
      <c r="Q578" s="874"/>
      <c r="R578" s="874"/>
      <c r="S578" s="874"/>
      <c r="T578" s="874"/>
      <c r="U578" s="874"/>
      <c r="V578" s="874"/>
      <c r="W578" s="874"/>
      <c r="X578" s="874"/>
      <c r="Y578" s="874"/>
      <c r="Z578" s="874"/>
      <c r="AA578" s="874"/>
      <c r="AB578" s="874"/>
      <c r="AC578" s="874"/>
      <c r="AD578" s="874"/>
      <c r="AE578" s="874"/>
      <c r="AF578" s="874"/>
      <c r="AG578" s="874"/>
      <c r="AH578" s="874"/>
      <c r="AI578" s="874"/>
      <c r="AJ578" s="874"/>
      <c r="AK578" s="874"/>
      <c r="AL578" s="874"/>
      <c r="AM578" s="874"/>
      <c r="AN578" s="874"/>
      <c r="AO578" s="874"/>
      <c r="AP578" s="874"/>
      <c r="AQ578" s="874"/>
      <c r="AR578" s="874"/>
      <c r="AS578" s="874"/>
      <c r="AT578" s="874"/>
      <c r="AU578" s="874"/>
      <c r="AV578" s="874"/>
      <c r="AW578" s="874"/>
      <c r="AX578" s="874"/>
      <c r="AY578" s="874"/>
      <c r="AZ578" s="874"/>
      <c r="BA578" s="874"/>
      <c r="BB578" s="874"/>
      <c r="BC578" s="874"/>
      <c r="BD578" s="874"/>
      <c r="BE578" s="874"/>
      <c r="BF578" s="874"/>
      <c r="BG578" s="874"/>
      <c r="BH578" s="874"/>
      <c r="BI578" s="874"/>
      <c r="BJ578" s="874"/>
      <c r="BK578" s="874"/>
      <c r="BL578" s="874"/>
      <c r="BM578" s="874"/>
      <c r="BN578" s="874"/>
      <c r="BO578" s="874"/>
      <c r="BP578" s="874"/>
      <c r="BQ578" s="874"/>
      <c r="BR578" s="874"/>
      <c r="BS578" s="874"/>
    </row>
    <row r="579" spans="12:71">
      <c r="L579" s="874"/>
      <c r="M579" s="874"/>
      <c r="N579" s="874"/>
      <c r="O579" s="874"/>
      <c r="P579" s="874"/>
      <c r="Q579" s="874"/>
      <c r="R579" s="874"/>
      <c r="S579" s="874"/>
      <c r="T579" s="874"/>
      <c r="U579" s="874"/>
      <c r="V579" s="874"/>
      <c r="W579" s="874"/>
      <c r="X579" s="874"/>
      <c r="Y579" s="874"/>
      <c r="Z579" s="874"/>
      <c r="AA579" s="874"/>
      <c r="AB579" s="874"/>
      <c r="AC579" s="874"/>
      <c r="AD579" s="874"/>
      <c r="AE579" s="874"/>
      <c r="AF579" s="874"/>
      <c r="AG579" s="874"/>
      <c r="AH579" s="874"/>
      <c r="AI579" s="874"/>
      <c r="AJ579" s="874"/>
      <c r="AK579" s="874"/>
      <c r="AL579" s="874"/>
      <c r="AM579" s="874"/>
      <c r="AN579" s="874"/>
      <c r="AO579" s="874"/>
      <c r="AP579" s="874"/>
      <c r="AQ579" s="874"/>
      <c r="AR579" s="874"/>
      <c r="AS579" s="874"/>
      <c r="AT579" s="874"/>
      <c r="AU579" s="874"/>
      <c r="AV579" s="874"/>
      <c r="AW579" s="874"/>
      <c r="AX579" s="874"/>
      <c r="AY579" s="874"/>
      <c r="AZ579" s="874"/>
      <c r="BA579" s="874"/>
      <c r="BB579" s="874"/>
      <c r="BC579" s="874"/>
      <c r="BD579" s="874"/>
      <c r="BE579" s="874"/>
      <c r="BF579" s="874"/>
      <c r="BG579" s="874"/>
      <c r="BH579" s="874"/>
      <c r="BI579" s="874"/>
      <c r="BJ579" s="874"/>
      <c r="BK579" s="874"/>
      <c r="BL579" s="874"/>
      <c r="BM579" s="874"/>
      <c r="BN579" s="874"/>
      <c r="BO579" s="874"/>
      <c r="BP579" s="874"/>
      <c r="BQ579" s="874"/>
      <c r="BR579" s="874"/>
      <c r="BS579" s="874"/>
    </row>
    <row r="580" spans="12:71">
      <c r="L580" s="874"/>
      <c r="M580" s="874"/>
      <c r="N580" s="874"/>
      <c r="O580" s="874"/>
      <c r="P580" s="874"/>
      <c r="Q580" s="874"/>
      <c r="R580" s="874"/>
      <c r="S580" s="874"/>
      <c r="T580" s="874"/>
      <c r="U580" s="874"/>
      <c r="V580" s="874"/>
      <c r="W580" s="874"/>
      <c r="X580" s="874"/>
      <c r="Y580" s="874"/>
      <c r="Z580" s="874"/>
      <c r="AA580" s="874"/>
      <c r="AB580" s="874"/>
      <c r="AC580" s="874"/>
      <c r="AD580" s="874"/>
      <c r="AE580" s="874"/>
      <c r="AF580" s="874"/>
      <c r="AG580" s="874"/>
      <c r="AH580" s="874"/>
      <c r="AI580" s="874"/>
      <c r="AJ580" s="874"/>
      <c r="AK580" s="874"/>
      <c r="AL580" s="874"/>
      <c r="AM580" s="874"/>
      <c r="AN580" s="874"/>
      <c r="AO580" s="874"/>
      <c r="AP580" s="874"/>
      <c r="AQ580" s="874"/>
      <c r="AR580" s="874"/>
      <c r="AS580" s="874"/>
      <c r="AT580" s="874"/>
      <c r="AU580" s="874"/>
      <c r="AV580" s="874"/>
      <c r="AW580" s="874"/>
      <c r="AX580" s="874"/>
      <c r="AY580" s="874"/>
      <c r="AZ580" s="874"/>
      <c r="BA580" s="874"/>
      <c r="BB580" s="874"/>
      <c r="BC580" s="874"/>
      <c r="BD580" s="874"/>
      <c r="BE580" s="874"/>
      <c r="BF580" s="874"/>
      <c r="BG580" s="874"/>
      <c r="BH580" s="874"/>
      <c r="BI580" s="874"/>
      <c r="BJ580" s="874"/>
      <c r="BK580" s="874"/>
      <c r="BL580" s="874"/>
      <c r="BM580" s="874"/>
      <c r="BN580" s="874"/>
      <c r="BO580" s="874"/>
      <c r="BP580" s="874"/>
      <c r="BQ580" s="874"/>
      <c r="BR580" s="874"/>
      <c r="BS580" s="874"/>
    </row>
    <row r="581" spans="12:71">
      <c r="L581" s="874"/>
      <c r="M581" s="874"/>
      <c r="N581" s="874"/>
      <c r="O581" s="874"/>
      <c r="P581" s="874"/>
      <c r="Q581" s="874"/>
      <c r="R581" s="874"/>
      <c r="S581" s="874"/>
      <c r="T581" s="874"/>
      <c r="U581" s="874"/>
      <c r="V581" s="874"/>
      <c r="W581" s="874"/>
      <c r="X581" s="874"/>
      <c r="Y581" s="874"/>
      <c r="Z581" s="874"/>
      <c r="AA581" s="874"/>
      <c r="AB581" s="874"/>
      <c r="AC581" s="874"/>
      <c r="AD581" s="874"/>
      <c r="AE581" s="874"/>
      <c r="AF581" s="874"/>
      <c r="AG581" s="874"/>
      <c r="AH581" s="874"/>
      <c r="AI581" s="874"/>
      <c r="AJ581" s="874"/>
      <c r="AK581" s="874"/>
      <c r="AL581" s="874"/>
      <c r="AM581" s="874"/>
      <c r="AN581" s="874"/>
      <c r="AO581" s="874"/>
      <c r="AP581" s="874"/>
      <c r="AQ581" s="874"/>
      <c r="AR581" s="874"/>
      <c r="AS581" s="874"/>
      <c r="AT581" s="874"/>
      <c r="AU581" s="874"/>
      <c r="AV581" s="874"/>
      <c r="AW581" s="874"/>
      <c r="AX581" s="874"/>
      <c r="AY581" s="874"/>
      <c r="AZ581" s="874"/>
      <c r="BA581" s="874"/>
      <c r="BB581" s="874"/>
      <c r="BC581" s="874"/>
      <c r="BD581" s="874"/>
      <c r="BE581" s="874"/>
      <c r="BF581" s="874"/>
      <c r="BG581" s="874"/>
      <c r="BH581" s="874"/>
      <c r="BI581" s="874"/>
      <c r="BJ581" s="874"/>
      <c r="BK581" s="874"/>
      <c r="BL581" s="874"/>
      <c r="BM581" s="874"/>
      <c r="BN581" s="874"/>
      <c r="BO581" s="874"/>
      <c r="BP581" s="874"/>
      <c r="BQ581" s="874"/>
      <c r="BR581" s="874"/>
      <c r="BS581" s="874"/>
    </row>
    <row r="582" spans="12:71">
      <c r="L582" s="874"/>
      <c r="M582" s="874"/>
      <c r="N582" s="874"/>
      <c r="O582" s="874"/>
      <c r="P582" s="874"/>
      <c r="Q582" s="874"/>
      <c r="R582" s="874"/>
      <c r="S582" s="874"/>
      <c r="T582" s="874"/>
      <c r="U582" s="874"/>
      <c r="V582" s="874"/>
      <c r="W582" s="874"/>
      <c r="X582" s="874"/>
      <c r="Y582" s="874"/>
      <c r="Z582" s="874"/>
      <c r="AA582" s="874"/>
      <c r="AB582" s="874"/>
      <c r="AC582" s="874"/>
      <c r="AD582" s="874"/>
      <c r="AE582" s="874"/>
      <c r="AF582" s="874"/>
      <c r="AG582" s="874"/>
      <c r="AH582" s="874"/>
      <c r="AI582" s="874"/>
      <c r="AJ582" s="874"/>
      <c r="AK582" s="874"/>
      <c r="AL582" s="874"/>
      <c r="AM582" s="874"/>
      <c r="AN582" s="874"/>
      <c r="AO582" s="874"/>
      <c r="AP582" s="874"/>
      <c r="AQ582" s="874"/>
      <c r="AR582" s="874"/>
      <c r="AS582" s="874"/>
      <c r="AT582" s="874"/>
      <c r="AU582" s="874"/>
      <c r="AV582" s="874"/>
      <c r="AW582" s="874"/>
      <c r="AX582" s="874"/>
      <c r="AY582" s="874"/>
      <c r="AZ582" s="874"/>
      <c r="BA582" s="874"/>
      <c r="BB582" s="874"/>
      <c r="BC582" s="874"/>
      <c r="BD582" s="874"/>
      <c r="BE582" s="874"/>
      <c r="BF582" s="874"/>
      <c r="BG582" s="874"/>
      <c r="BH582" s="874"/>
      <c r="BI582" s="874"/>
      <c r="BJ582" s="874"/>
      <c r="BK582" s="874"/>
      <c r="BL582" s="874"/>
      <c r="BM582" s="874"/>
      <c r="BN582" s="874"/>
      <c r="BO582" s="874"/>
      <c r="BP582" s="874"/>
      <c r="BQ582" s="874"/>
      <c r="BR582" s="874"/>
      <c r="BS582" s="874"/>
    </row>
    <row r="583" spans="12:71">
      <c r="L583" s="874"/>
      <c r="M583" s="874"/>
      <c r="N583" s="874"/>
      <c r="O583" s="874"/>
      <c r="P583" s="874"/>
      <c r="Q583" s="874"/>
      <c r="R583" s="874"/>
      <c r="S583" s="874"/>
      <c r="T583" s="874"/>
      <c r="U583" s="874"/>
      <c r="V583" s="874"/>
      <c r="W583" s="874"/>
      <c r="X583" s="874"/>
      <c r="Y583" s="874"/>
      <c r="Z583" s="874"/>
      <c r="AA583" s="874"/>
      <c r="AB583" s="874"/>
      <c r="AC583" s="874"/>
      <c r="AD583" s="874"/>
      <c r="AE583" s="874"/>
      <c r="AF583" s="874"/>
      <c r="AG583" s="874"/>
      <c r="AH583" s="874"/>
      <c r="AI583" s="874"/>
      <c r="AJ583" s="874"/>
      <c r="AK583" s="874"/>
      <c r="AL583" s="874"/>
      <c r="AM583" s="874"/>
      <c r="AN583" s="874"/>
      <c r="AO583" s="874"/>
      <c r="AP583" s="874"/>
      <c r="AQ583" s="874"/>
      <c r="AR583" s="874"/>
      <c r="AS583" s="874"/>
      <c r="AT583" s="874"/>
      <c r="AU583" s="874"/>
      <c r="AV583" s="874"/>
      <c r="AW583" s="874"/>
      <c r="AX583" s="874"/>
      <c r="AY583" s="874"/>
      <c r="AZ583" s="874"/>
      <c r="BA583" s="874"/>
      <c r="BB583" s="874"/>
      <c r="BC583" s="874"/>
      <c r="BD583" s="874"/>
      <c r="BE583" s="874"/>
      <c r="BF583" s="874"/>
      <c r="BG583" s="874"/>
      <c r="BH583" s="874"/>
      <c r="BI583" s="874"/>
      <c r="BJ583" s="874"/>
      <c r="BK583" s="874"/>
      <c r="BL583" s="874"/>
      <c r="BM583" s="874"/>
      <c r="BN583" s="874"/>
      <c r="BO583" s="874"/>
      <c r="BP583" s="874"/>
      <c r="BQ583" s="874"/>
      <c r="BR583" s="874"/>
      <c r="BS583" s="874"/>
    </row>
    <row r="584" spans="12:71">
      <c r="L584" s="874"/>
      <c r="M584" s="874"/>
      <c r="N584" s="874"/>
      <c r="O584" s="874"/>
      <c r="P584" s="874"/>
      <c r="Q584" s="874"/>
      <c r="R584" s="874"/>
      <c r="S584" s="874"/>
      <c r="T584" s="874"/>
      <c r="U584" s="874"/>
      <c r="V584" s="874"/>
      <c r="W584" s="874"/>
      <c r="X584" s="874"/>
      <c r="Y584" s="874"/>
      <c r="Z584" s="874"/>
      <c r="AA584" s="874"/>
      <c r="AB584" s="874"/>
      <c r="AC584" s="874"/>
      <c r="AD584" s="874"/>
      <c r="AE584" s="874"/>
      <c r="AF584" s="874"/>
      <c r="AG584" s="874"/>
      <c r="AH584" s="874"/>
      <c r="AI584" s="874"/>
      <c r="AJ584" s="874"/>
      <c r="AK584" s="874"/>
      <c r="AL584" s="874"/>
      <c r="AM584" s="874"/>
      <c r="AN584" s="874"/>
      <c r="AO584" s="874"/>
      <c r="AP584" s="874"/>
      <c r="AQ584" s="874"/>
      <c r="AR584" s="874"/>
      <c r="AS584" s="874"/>
      <c r="AT584" s="874"/>
      <c r="AU584" s="874"/>
      <c r="AV584" s="874"/>
      <c r="AW584" s="874"/>
      <c r="AX584" s="874"/>
      <c r="AY584" s="874"/>
      <c r="AZ584" s="874"/>
      <c r="BA584" s="874"/>
      <c r="BB584" s="874"/>
      <c r="BC584" s="874"/>
      <c r="BD584" s="874"/>
      <c r="BE584" s="874"/>
      <c r="BF584" s="874"/>
      <c r="BG584" s="874"/>
      <c r="BH584" s="874"/>
      <c r="BI584" s="874"/>
      <c r="BJ584" s="874"/>
      <c r="BK584" s="874"/>
      <c r="BL584" s="874"/>
      <c r="BM584" s="874"/>
      <c r="BN584" s="874"/>
      <c r="BO584" s="874"/>
      <c r="BP584" s="874"/>
      <c r="BQ584" s="874"/>
      <c r="BR584" s="874"/>
      <c r="BS584" s="874"/>
    </row>
    <row r="585" spans="12:71">
      <c r="L585" s="874"/>
      <c r="M585" s="874"/>
      <c r="N585" s="874"/>
      <c r="O585" s="874"/>
      <c r="P585" s="874"/>
      <c r="Q585" s="874"/>
      <c r="R585" s="874"/>
      <c r="S585" s="874"/>
      <c r="T585" s="874"/>
      <c r="U585" s="874"/>
      <c r="V585" s="874"/>
      <c r="W585" s="874"/>
      <c r="X585" s="874"/>
      <c r="Y585" s="874"/>
      <c r="Z585" s="874"/>
      <c r="AA585" s="874"/>
      <c r="AB585" s="874"/>
      <c r="AC585" s="874"/>
      <c r="AD585" s="874"/>
      <c r="AE585" s="874"/>
      <c r="AF585" s="874"/>
      <c r="AG585" s="874"/>
      <c r="AH585" s="874"/>
      <c r="AI585" s="874"/>
      <c r="AJ585" s="874"/>
      <c r="AK585" s="874"/>
      <c r="AL585" s="874"/>
      <c r="AM585" s="874"/>
      <c r="AN585" s="874"/>
      <c r="AO585" s="874"/>
      <c r="AP585" s="874"/>
      <c r="AQ585" s="874"/>
      <c r="AR585" s="874"/>
      <c r="AS585" s="874"/>
      <c r="AT585" s="874"/>
      <c r="AU585" s="874"/>
      <c r="AV585" s="874"/>
      <c r="AW585" s="874"/>
      <c r="AX585" s="874"/>
      <c r="AY585" s="874"/>
      <c r="AZ585" s="874"/>
      <c r="BA585" s="874"/>
      <c r="BB585" s="874"/>
      <c r="BC585" s="874"/>
      <c r="BD585" s="874"/>
      <c r="BE585" s="874"/>
      <c r="BF585" s="874"/>
      <c r="BG585" s="874"/>
      <c r="BH585" s="874"/>
      <c r="BI585" s="874"/>
      <c r="BJ585" s="874"/>
      <c r="BK585" s="874"/>
      <c r="BL585" s="874"/>
      <c r="BM585" s="874"/>
      <c r="BN585" s="874"/>
      <c r="BO585" s="874"/>
      <c r="BP585" s="874"/>
      <c r="BQ585" s="874"/>
      <c r="BR585" s="874"/>
      <c r="BS585" s="874"/>
    </row>
    <row r="586" spans="12:71">
      <c r="L586" s="874"/>
      <c r="M586" s="874"/>
      <c r="N586" s="874"/>
      <c r="O586" s="874"/>
      <c r="P586" s="874"/>
      <c r="Q586" s="874"/>
      <c r="R586" s="874"/>
      <c r="S586" s="874"/>
      <c r="T586" s="874"/>
      <c r="U586" s="874"/>
      <c r="V586" s="874"/>
      <c r="W586" s="874"/>
      <c r="X586" s="874"/>
      <c r="Y586" s="874"/>
      <c r="Z586" s="874"/>
      <c r="AA586" s="874"/>
      <c r="AB586" s="874"/>
      <c r="AC586" s="874"/>
      <c r="AD586" s="874"/>
      <c r="AE586" s="874"/>
      <c r="AF586" s="874"/>
      <c r="AG586" s="874"/>
      <c r="AH586" s="874"/>
      <c r="AI586" s="874"/>
      <c r="AJ586" s="874"/>
      <c r="AK586" s="874"/>
      <c r="AL586" s="874"/>
      <c r="AM586" s="874"/>
      <c r="AN586" s="874"/>
      <c r="AO586" s="874"/>
      <c r="AP586" s="874"/>
      <c r="AQ586" s="874"/>
      <c r="AR586" s="874"/>
      <c r="AS586" s="874"/>
      <c r="AT586" s="874"/>
      <c r="AU586" s="874"/>
      <c r="AV586" s="874"/>
      <c r="AW586" s="874"/>
      <c r="AX586" s="874"/>
      <c r="AY586" s="874"/>
      <c r="AZ586" s="874"/>
      <c r="BA586" s="874"/>
      <c r="BB586" s="874"/>
      <c r="BC586" s="874"/>
      <c r="BD586" s="874"/>
      <c r="BE586" s="874"/>
      <c r="BF586" s="874"/>
      <c r="BG586" s="874"/>
      <c r="BH586" s="874"/>
      <c r="BI586" s="874"/>
      <c r="BJ586" s="874"/>
      <c r="BK586" s="874"/>
      <c r="BL586" s="874"/>
      <c r="BM586" s="874"/>
      <c r="BN586" s="874"/>
      <c r="BO586" s="874"/>
      <c r="BP586" s="874"/>
      <c r="BQ586" s="874"/>
      <c r="BR586" s="874"/>
      <c r="BS586" s="874"/>
    </row>
    <row r="587" spans="12:71">
      <c r="L587" s="874"/>
      <c r="M587" s="874"/>
      <c r="N587" s="874"/>
      <c r="O587" s="874"/>
      <c r="P587" s="874"/>
      <c r="Q587" s="874"/>
      <c r="R587" s="874"/>
      <c r="S587" s="874"/>
      <c r="T587" s="874"/>
      <c r="U587" s="874"/>
      <c r="V587" s="874"/>
      <c r="W587" s="874"/>
      <c r="X587" s="874"/>
      <c r="Y587" s="874"/>
      <c r="Z587" s="874"/>
      <c r="AA587" s="874"/>
      <c r="AB587" s="874"/>
      <c r="AC587" s="874"/>
      <c r="AD587" s="874"/>
      <c r="AE587" s="874"/>
      <c r="AF587" s="874"/>
      <c r="AG587" s="874"/>
      <c r="AH587" s="874"/>
      <c r="AI587" s="874"/>
      <c r="AJ587" s="874"/>
      <c r="AK587" s="874"/>
      <c r="AL587" s="874"/>
      <c r="AM587" s="874"/>
      <c r="AN587" s="874"/>
      <c r="AO587" s="874"/>
      <c r="AP587" s="874"/>
      <c r="AQ587" s="874"/>
      <c r="AR587" s="874"/>
      <c r="AS587" s="874"/>
      <c r="AT587" s="874"/>
      <c r="AU587" s="874"/>
      <c r="AV587" s="874"/>
      <c r="AW587" s="874"/>
      <c r="AX587" s="874"/>
      <c r="AY587" s="874"/>
      <c r="AZ587" s="874"/>
      <c r="BA587" s="874"/>
      <c r="BB587" s="874"/>
      <c r="BC587" s="874"/>
      <c r="BD587" s="874"/>
      <c r="BE587" s="874"/>
      <c r="BF587" s="874"/>
      <c r="BG587" s="874"/>
      <c r="BH587" s="874"/>
      <c r="BI587" s="874"/>
      <c r="BJ587" s="874"/>
      <c r="BK587" s="874"/>
      <c r="BL587" s="874"/>
      <c r="BM587" s="874"/>
      <c r="BN587" s="874"/>
      <c r="BO587" s="874"/>
      <c r="BP587" s="874"/>
      <c r="BQ587" s="874"/>
      <c r="BR587" s="874"/>
      <c r="BS587" s="874"/>
    </row>
    <row r="588" spans="12:71">
      <c r="L588" s="874"/>
      <c r="M588" s="874"/>
      <c r="N588" s="874"/>
      <c r="O588" s="874"/>
      <c r="P588" s="874"/>
      <c r="Q588" s="874"/>
      <c r="R588" s="874"/>
      <c r="S588" s="874"/>
      <c r="T588" s="874"/>
      <c r="U588" s="874"/>
      <c r="V588" s="874"/>
      <c r="W588" s="874"/>
      <c r="X588" s="874"/>
      <c r="Y588" s="874"/>
      <c r="Z588" s="874"/>
      <c r="AA588" s="874"/>
      <c r="AB588" s="874"/>
      <c r="AC588" s="874"/>
      <c r="AD588" s="874"/>
      <c r="AE588" s="874"/>
      <c r="AF588" s="874"/>
      <c r="AG588" s="874"/>
      <c r="AH588" s="874"/>
      <c r="AI588" s="874"/>
      <c r="AJ588" s="874"/>
      <c r="AK588" s="874"/>
      <c r="AL588" s="874"/>
      <c r="AM588" s="874"/>
      <c r="AN588" s="874"/>
      <c r="AO588" s="874"/>
      <c r="AP588" s="874"/>
      <c r="AQ588" s="874"/>
      <c r="AR588" s="874"/>
      <c r="AS588" s="874"/>
      <c r="AT588" s="874"/>
      <c r="AU588" s="874"/>
      <c r="AV588" s="874"/>
      <c r="AW588" s="874"/>
      <c r="AX588" s="874"/>
      <c r="AY588" s="874"/>
      <c r="AZ588" s="874"/>
      <c r="BA588" s="874"/>
      <c r="BB588" s="874"/>
      <c r="BC588" s="874"/>
      <c r="BD588" s="874"/>
      <c r="BE588" s="874"/>
      <c r="BF588" s="874"/>
      <c r="BG588" s="874"/>
      <c r="BH588" s="874"/>
      <c r="BI588" s="874"/>
      <c r="BJ588" s="874"/>
      <c r="BK588" s="874"/>
      <c r="BL588" s="874"/>
      <c r="BM588" s="874"/>
      <c r="BN588" s="874"/>
      <c r="BO588" s="874"/>
      <c r="BP588" s="874"/>
      <c r="BQ588" s="874"/>
      <c r="BR588" s="874"/>
      <c r="BS588" s="874"/>
    </row>
    <row r="589" spans="12:71">
      <c r="L589" s="874"/>
      <c r="M589" s="874"/>
      <c r="N589" s="874"/>
      <c r="O589" s="874"/>
      <c r="P589" s="874"/>
      <c r="Q589" s="874"/>
      <c r="R589" s="874"/>
      <c r="S589" s="874"/>
      <c r="T589" s="874"/>
      <c r="U589" s="874"/>
      <c r="V589" s="874"/>
      <c r="W589" s="874"/>
      <c r="X589" s="874"/>
      <c r="Y589" s="874"/>
      <c r="Z589" s="874"/>
      <c r="AA589" s="874"/>
      <c r="AB589" s="874"/>
      <c r="AC589" s="874"/>
      <c r="AD589" s="874"/>
      <c r="AE589" s="874"/>
      <c r="AF589" s="874"/>
      <c r="AG589" s="874"/>
      <c r="AH589" s="874"/>
      <c r="AI589" s="874"/>
      <c r="AJ589" s="874"/>
      <c r="AK589" s="874"/>
      <c r="AL589" s="874"/>
      <c r="AM589" s="874"/>
      <c r="AN589" s="874"/>
      <c r="AO589" s="874"/>
      <c r="AP589" s="874"/>
      <c r="AQ589" s="874"/>
      <c r="AR589" s="874"/>
      <c r="AS589" s="874"/>
      <c r="AT589" s="874"/>
      <c r="AU589" s="874"/>
      <c r="AV589" s="874"/>
      <c r="AW589" s="874"/>
      <c r="AX589" s="874"/>
      <c r="AY589" s="874"/>
      <c r="AZ589" s="874"/>
      <c r="BA589" s="874"/>
      <c r="BB589" s="874"/>
      <c r="BC589" s="874"/>
      <c r="BD589" s="874"/>
      <c r="BE589" s="874"/>
      <c r="BF589" s="874"/>
      <c r="BG589" s="874"/>
      <c r="BH589" s="874"/>
      <c r="BI589" s="874"/>
      <c r="BJ589" s="874"/>
      <c r="BK589" s="874"/>
      <c r="BL589" s="874"/>
      <c r="BM589" s="874"/>
      <c r="BN589" s="874"/>
      <c r="BO589" s="874"/>
      <c r="BP589" s="874"/>
      <c r="BQ589" s="874"/>
      <c r="BR589" s="874"/>
      <c r="BS589" s="874"/>
    </row>
    <row r="590" spans="12:71">
      <c r="L590" s="874"/>
      <c r="M590" s="874"/>
      <c r="N590" s="874"/>
      <c r="O590" s="874"/>
      <c r="P590" s="874"/>
      <c r="Q590" s="874"/>
      <c r="R590" s="874"/>
      <c r="S590" s="874"/>
      <c r="T590" s="874"/>
      <c r="U590" s="874"/>
      <c r="V590" s="874"/>
      <c r="W590" s="874"/>
      <c r="X590" s="874"/>
      <c r="Y590" s="874"/>
      <c r="Z590" s="874"/>
      <c r="AA590" s="874"/>
      <c r="AB590" s="874"/>
      <c r="AC590" s="874"/>
      <c r="AD590" s="874"/>
      <c r="AE590" s="874"/>
      <c r="AF590" s="874"/>
      <c r="AG590" s="874"/>
      <c r="AH590" s="874"/>
      <c r="AI590" s="874"/>
      <c r="AJ590" s="874"/>
      <c r="AK590" s="874"/>
      <c r="AL590" s="874"/>
      <c r="AM590" s="874"/>
      <c r="AN590" s="874"/>
      <c r="AO590" s="874"/>
      <c r="AP590" s="874"/>
      <c r="AQ590" s="874"/>
      <c r="AR590" s="874"/>
      <c r="AS590" s="874"/>
      <c r="AT590" s="874"/>
      <c r="AU590" s="874"/>
      <c r="AV590" s="874"/>
      <c r="AW590" s="874"/>
      <c r="AX590" s="874"/>
      <c r="AY590" s="874"/>
      <c r="AZ590" s="874"/>
      <c r="BA590" s="874"/>
      <c r="BB590" s="874"/>
      <c r="BC590" s="874"/>
      <c r="BD590" s="874"/>
      <c r="BE590" s="874"/>
      <c r="BF590" s="874"/>
      <c r="BG590" s="874"/>
      <c r="BH590" s="874"/>
      <c r="BI590" s="874"/>
      <c r="BJ590" s="874"/>
      <c r="BK590" s="874"/>
      <c r="BL590" s="874"/>
      <c r="BM590" s="874"/>
      <c r="BN590" s="874"/>
      <c r="BO590" s="874"/>
      <c r="BP590" s="874"/>
      <c r="BQ590" s="874"/>
      <c r="BR590" s="874"/>
      <c r="BS590" s="874"/>
    </row>
    <row r="591" spans="12:71">
      <c r="L591" s="874"/>
      <c r="M591" s="874"/>
      <c r="N591" s="874"/>
      <c r="O591" s="874"/>
      <c r="P591" s="874"/>
      <c r="Q591" s="874"/>
      <c r="R591" s="874"/>
      <c r="S591" s="874"/>
      <c r="T591" s="874"/>
      <c r="U591" s="874"/>
      <c r="V591" s="874"/>
      <c r="W591" s="874"/>
      <c r="X591" s="874"/>
      <c r="Y591" s="874"/>
      <c r="Z591" s="874"/>
      <c r="AA591" s="874"/>
      <c r="AB591" s="874"/>
      <c r="AC591" s="874"/>
      <c r="AD591" s="874"/>
      <c r="AE591" s="874"/>
      <c r="AF591" s="874"/>
      <c r="AG591" s="874"/>
      <c r="AH591" s="874"/>
      <c r="AI591" s="874"/>
      <c r="AJ591" s="874"/>
      <c r="AK591" s="874"/>
      <c r="AL591" s="874"/>
      <c r="AM591" s="874"/>
      <c r="AN591" s="874"/>
      <c r="AO591" s="874"/>
      <c r="AP591" s="874"/>
      <c r="AQ591" s="874"/>
      <c r="AR591" s="874"/>
      <c r="AS591" s="874"/>
      <c r="AT591" s="874"/>
      <c r="AU591" s="874"/>
      <c r="AV591" s="874"/>
      <c r="AW591" s="874"/>
      <c r="AX591" s="874"/>
      <c r="AY591" s="874"/>
      <c r="AZ591" s="874"/>
      <c r="BA591" s="874"/>
      <c r="BB591" s="874"/>
      <c r="BC591" s="874"/>
      <c r="BD591" s="874"/>
      <c r="BE591" s="874"/>
      <c r="BF591" s="874"/>
      <c r="BG591" s="874"/>
      <c r="BH591" s="874"/>
      <c r="BI591" s="874"/>
      <c r="BJ591" s="874"/>
      <c r="BK591" s="874"/>
      <c r="BL591" s="874"/>
      <c r="BM591" s="874"/>
      <c r="BN591" s="874"/>
      <c r="BO591" s="874"/>
      <c r="BP591" s="874"/>
      <c r="BQ591" s="874"/>
      <c r="BR591" s="874"/>
      <c r="BS591" s="874"/>
    </row>
    <row r="592" spans="12:71">
      <c r="L592" s="874"/>
      <c r="M592" s="874"/>
      <c r="N592" s="874"/>
      <c r="O592" s="874"/>
      <c r="P592" s="874"/>
      <c r="Q592" s="874"/>
      <c r="R592" s="874"/>
      <c r="S592" s="874"/>
      <c r="T592" s="874"/>
      <c r="U592" s="874"/>
      <c r="V592" s="874"/>
      <c r="W592" s="874"/>
      <c r="X592" s="874"/>
      <c r="Y592" s="874"/>
      <c r="Z592" s="874"/>
      <c r="AA592" s="874"/>
      <c r="AB592" s="874"/>
      <c r="AC592" s="874"/>
      <c r="AD592" s="874"/>
      <c r="AE592" s="874"/>
      <c r="AF592" s="874"/>
      <c r="AG592" s="874"/>
      <c r="AH592" s="874"/>
      <c r="AI592" s="874"/>
      <c r="AJ592" s="874"/>
      <c r="AK592" s="874"/>
      <c r="AL592" s="874"/>
      <c r="AM592" s="874"/>
      <c r="AN592" s="874"/>
      <c r="AO592" s="874"/>
      <c r="AP592" s="874"/>
      <c r="AQ592" s="874"/>
      <c r="AR592" s="874"/>
      <c r="AS592" s="874"/>
      <c r="AT592" s="874"/>
      <c r="AU592" s="874"/>
      <c r="AV592" s="874"/>
      <c r="AW592" s="874"/>
      <c r="AX592" s="874"/>
      <c r="AY592" s="874"/>
      <c r="AZ592" s="874"/>
      <c r="BA592" s="874"/>
      <c r="BB592" s="874"/>
      <c r="BC592" s="874"/>
      <c r="BD592" s="874"/>
      <c r="BE592" s="874"/>
      <c r="BF592" s="874"/>
      <c r="BG592" s="874"/>
      <c r="BH592" s="874"/>
      <c r="BI592" s="874"/>
      <c r="BJ592" s="874"/>
      <c r="BK592" s="874"/>
      <c r="BL592" s="874"/>
      <c r="BM592" s="874"/>
      <c r="BN592" s="874"/>
      <c r="BO592" s="874"/>
      <c r="BP592" s="874"/>
      <c r="BQ592" s="874"/>
      <c r="BR592" s="874"/>
      <c r="BS592" s="874"/>
    </row>
    <row r="593" spans="12:71">
      <c r="L593" s="874"/>
      <c r="M593" s="874"/>
      <c r="N593" s="874"/>
      <c r="O593" s="874"/>
      <c r="P593" s="874"/>
      <c r="Q593" s="874"/>
      <c r="R593" s="874"/>
      <c r="S593" s="874"/>
      <c r="T593" s="874"/>
      <c r="U593" s="874"/>
      <c r="V593" s="874"/>
      <c r="W593" s="874"/>
      <c r="X593" s="874"/>
      <c r="Y593" s="874"/>
      <c r="Z593" s="874"/>
      <c r="AA593" s="874"/>
      <c r="AB593" s="874"/>
      <c r="AC593" s="874"/>
      <c r="AD593" s="874"/>
      <c r="AE593" s="874"/>
      <c r="AF593" s="874"/>
      <c r="AG593" s="874"/>
      <c r="AH593" s="874"/>
      <c r="AI593" s="874"/>
      <c r="AJ593" s="874"/>
      <c r="AK593" s="874"/>
      <c r="AL593" s="874"/>
      <c r="AM593" s="874"/>
      <c r="AN593" s="874"/>
      <c r="AO593" s="874"/>
      <c r="AP593" s="874"/>
      <c r="AQ593" s="874"/>
      <c r="AR593" s="874"/>
      <c r="AS593" s="874"/>
      <c r="AT593" s="874"/>
      <c r="AU593" s="874"/>
      <c r="AV593" s="874"/>
      <c r="AW593" s="874"/>
      <c r="AX593" s="874"/>
      <c r="AY593" s="874"/>
      <c r="AZ593" s="874"/>
      <c r="BA593" s="874"/>
      <c r="BB593" s="874"/>
      <c r="BC593" s="874"/>
      <c r="BD593" s="874"/>
      <c r="BE593" s="874"/>
      <c r="BF593" s="874"/>
      <c r="BG593" s="874"/>
      <c r="BH593" s="874"/>
      <c r="BI593" s="874"/>
      <c r="BJ593" s="874"/>
      <c r="BK593" s="874"/>
      <c r="BL593" s="874"/>
      <c r="BM593" s="874"/>
      <c r="BN593" s="874"/>
      <c r="BO593" s="874"/>
      <c r="BP593" s="874"/>
      <c r="BQ593" s="874"/>
      <c r="BR593" s="874"/>
      <c r="BS593" s="874"/>
    </row>
    <row r="594" spans="12:71">
      <c r="L594" s="874"/>
      <c r="M594" s="874"/>
      <c r="N594" s="874"/>
      <c r="O594" s="874"/>
      <c r="P594" s="874"/>
      <c r="Q594" s="874"/>
      <c r="R594" s="874"/>
      <c r="S594" s="874"/>
      <c r="T594" s="874"/>
      <c r="U594" s="874"/>
      <c r="V594" s="874"/>
      <c r="W594" s="874"/>
      <c r="X594" s="874"/>
      <c r="Y594" s="874"/>
      <c r="Z594" s="874"/>
      <c r="AA594" s="874"/>
      <c r="AB594" s="874"/>
      <c r="AC594" s="874"/>
      <c r="AD594" s="874"/>
      <c r="AE594" s="874"/>
      <c r="AF594" s="874"/>
      <c r="AG594" s="874"/>
      <c r="AH594" s="874"/>
      <c r="AI594" s="874"/>
      <c r="AJ594" s="874"/>
      <c r="AK594" s="874"/>
      <c r="AL594" s="874"/>
      <c r="AM594" s="874"/>
      <c r="AN594" s="874"/>
      <c r="AO594" s="874"/>
      <c r="AP594" s="874"/>
      <c r="AQ594" s="874"/>
      <c r="AR594" s="874"/>
      <c r="AS594" s="874"/>
      <c r="AT594" s="874"/>
      <c r="AU594" s="874"/>
      <c r="AV594" s="874"/>
      <c r="AW594" s="874"/>
      <c r="AX594" s="874"/>
      <c r="AY594" s="874"/>
      <c r="AZ594" s="874"/>
      <c r="BA594" s="874"/>
      <c r="BB594" s="874"/>
      <c r="BC594" s="874"/>
      <c r="BD594" s="874"/>
      <c r="BE594" s="874"/>
      <c r="BF594" s="874"/>
      <c r="BG594" s="874"/>
      <c r="BH594" s="874"/>
      <c r="BI594" s="874"/>
      <c r="BJ594" s="874"/>
      <c r="BK594" s="874"/>
      <c r="BL594" s="874"/>
      <c r="BM594" s="874"/>
      <c r="BN594" s="874"/>
      <c r="BO594" s="874"/>
      <c r="BP594" s="874"/>
      <c r="BQ594" s="874"/>
      <c r="BR594" s="874"/>
      <c r="BS594" s="874"/>
    </row>
    <row r="595" spans="12:71">
      <c r="L595" s="874"/>
      <c r="M595" s="874"/>
      <c r="N595" s="874"/>
      <c r="O595" s="874"/>
      <c r="P595" s="874"/>
      <c r="Q595" s="874"/>
      <c r="R595" s="874"/>
      <c r="S595" s="874"/>
      <c r="T595" s="874"/>
      <c r="U595" s="874"/>
      <c r="V595" s="874"/>
      <c r="W595" s="874"/>
      <c r="X595" s="874"/>
      <c r="Y595" s="874"/>
      <c r="Z595" s="874"/>
      <c r="AA595" s="874"/>
      <c r="AB595" s="874"/>
      <c r="AC595" s="874"/>
      <c r="AD595" s="874"/>
      <c r="AE595" s="874"/>
      <c r="AF595" s="874"/>
      <c r="AG595" s="874"/>
      <c r="AH595" s="874"/>
      <c r="AI595" s="874"/>
      <c r="AJ595" s="874"/>
      <c r="AK595" s="874"/>
      <c r="AL595" s="874"/>
      <c r="AM595" s="874"/>
      <c r="AN595" s="874"/>
      <c r="AO595" s="874"/>
      <c r="AP595" s="874"/>
      <c r="AQ595" s="874"/>
      <c r="AR595" s="874"/>
      <c r="AS595" s="874"/>
      <c r="AT595" s="874"/>
      <c r="AU595" s="874"/>
      <c r="AV595" s="874"/>
      <c r="AW595" s="874"/>
      <c r="AX595" s="874"/>
      <c r="AY595" s="874"/>
      <c r="AZ595" s="874"/>
      <c r="BA595" s="874"/>
      <c r="BB595" s="874"/>
      <c r="BC595" s="874"/>
      <c r="BD595" s="874"/>
      <c r="BE595" s="874"/>
      <c r="BF595" s="874"/>
      <c r="BG595" s="874"/>
      <c r="BH595" s="874"/>
      <c r="BI595" s="874"/>
      <c r="BJ595" s="874"/>
      <c r="BK595" s="874"/>
      <c r="BL595" s="874"/>
      <c r="BM595" s="874"/>
      <c r="BN595" s="874"/>
      <c r="BO595" s="874"/>
      <c r="BP595" s="874"/>
      <c r="BQ595" s="874"/>
      <c r="BR595" s="874"/>
      <c r="BS595" s="874"/>
    </row>
    <row r="596" spans="12:71">
      <c r="L596" s="874"/>
      <c r="M596" s="874"/>
      <c r="N596" s="874"/>
      <c r="O596" s="874"/>
      <c r="P596" s="874"/>
      <c r="Q596" s="874"/>
      <c r="R596" s="874"/>
      <c r="S596" s="874"/>
      <c r="T596" s="874"/>
      <c r="U596" s="874"/>
      <c r="V596" s="874"/>
      <c r="W596" s="874"/>
      <c r="X596" s="874"/>
      <c r="Y596" s="874"/>
      <c r="Z596" s="874"/>
      <c r="AA596" s="874"/>
      <c r="AB596" s="874"/>
      <c r="AC596" s="874"/>
      <c r="AD596" s="874"/>
      <c r="AE596" s="874"/>
      <c r="AF596" s="874"/>
      <c r="AG596" s="874"/>
      <c r="AH596" s="874"/>
      <c r="AI596" s="874"/>
      <c r="AJ596" s="874"/>
      <c r="AK596" s="874"/>
      <c r="AL596" s="874"/>
      <c r="AM596" s="874"/>
      <c r="AN596" s="874"/>
      <c r="AO596" s="874"/>
      <c r="AP596" s="874"/>
      <c r="AQ596" s="874"/>
      <c r="AR596" s="874"/>
      <c r="AS596" s="874"/>
      <c r="AT596" s="874"/>
      <c r="AU596" s="874"/>
      <c r="AV596" s="874"/>
      <c r="AW596" s="874"/>
      <c r="AX596" s="874"/>
      <c r="AY596" s="874"/>
      <c r="AZ596" s="874"/>
      <c r="BA596" s="874"/>
      <c r="BB596" s="874"/>
      <c r="BC596" s="874"/>
      <c r="BD596" s="874"/>
      <c r="BE596" s="874"/>
      <c r="BF596" s="874"/>
      <c r="BG596" s="874"/>
      <c r="BH596" s="874"/>
      <c r="BI596" s="874"/>
      <c r="BJ596" s="874"/>
      <c r="BK596" s="874"/>
      <c r="BL596" s="874"/>
      <c r="BM596" s="874"/>
      <c r="BN596" s="874"/>
      <c r="BO596" s="874"/>
      <c r="BP596" s="874"/>
      <c r="BQ596" s="874"/>
      <c r="BR596" s="874"/>
      <c r="BS596" s="874"/>
    </row>
    <row r="597" spans="12:71">
      <c r="L597" s="874"/>
      <c r="M597" s="874"/>
      <c r="N597" s="874"/>
      <c r="O597" s="874"/>
      <c r="P597" s="874"/>
      <c r="Q597" s="874"/>
      <c r="R597" s="874"/>
      <c r="S597" s="874"/>
      <c r="T597" s="874"/>
      <c r="U597" s="874"/>
      <c r="V597" s="874"/>
      <c r="W597" s="874"/>
      <c r="X597" s="874"/>
      <c r="Y597" s="874"/>
      <c r="Z597" s="874"/>
      <c r="AA597" s="874"/>
      <c r="AB597" s="874"/>
      <c r="AC597" s="874"/>
      <c r="AD597" s="874"/>
      <c r="AE597" s="874"/>
      <c r="AF597" s="874"/>
      <c r="AG597" s="874"/>
      <c r="AH597" s="874"/>
      <c r="AI597" s="874"/>
      <c r="AJ597" s="874"/>
      <c r="AK597" s="874"/>
      <c r="AL597" s="874"/>
      <c r="AM597" s="874"/>
      <c r="AN597" s="874"/>
      <c r="AO597" s="874"/>
      <c r="AP597" s="874"/>
      <c r="AQ597" s="874"/>
      <c r="AR597" s="874"/>
      <c r="AS597" s="874"/>
      <c r="AT597" s="874"/>
      <c r="AU597" s="874"/>
      <c r="AV597" s="874"/>
      <c r="AW597" s="874"/>
      <c r="AX597" s="874"/>
      <c r="AY597" s="874"/>
      <c r="AZ597" s="874"/>
      <c r="BA597" s="874"/>
      <c r="BB597" s="874"/>
      <c r="BC597" s="874"/>
      <c r="BD597" s="874"/>
      <c r="BE597" s="874"/>
      <c r="BF597" s="874"/>
      <c r="BG597" s="874"/>
      <c r="BH597" s="874"/>
      <c r="BI597" s="874"/>
      <c r="BJ597" s="874"/>
      <c r="BK597" s="874"/>
      <c r="BL597" s="874"/>
      <c r="BM597" s="874"/>
      <c r="BN597" s="874"/>
      <c r="BO597" s="874"/>
      <c r="BP597" s="874"/>
      <c r="BQ597" s="874"/>
      <c r="BR597" s="874"/>
      <c r="BS597" s="874"/>
    </row>
    <row r="598" spans="12:71">
      <c r="L598" s="874"/>
      <c r="M598" s="874"/>
      <c r="N598" s="874"/>
      <c r="O598" s="874"/>
      <c r="P598" s="874"/>
      <c r="Q598" s="874"/>
      <c r="R598" s="874"/>
      <c r="S598" s="874"/>
      <c r="T598" s="874"/>
      <c r="U598" s="874"/>
      <c r="V598" s="874"/>
      <c r="W598" s="874"/>
      <c r="X598" s="874"/>
      <c r="Y598" s="874"/>
      <c r="Z598" s="874"/>
      <c r="AA598" s="874"/>
      <c r="AB598" s="874"/>
      <c r="AC598" s="874"/>
      <c r="AD598" s="874"/>
      <c r="AE598" s="874"/>
      <c r="AF598" s="874"/>
      <c r="AG598" s="874"/>
      <c r="AH598" s="874"/>
      <c r="AI598" s="874"/>
      <c r="AJ598" s="874"/>
      <c r="AK598" s="874"/>
      <c r="AL598" s="874"/>
      <c r="AM598" s="874"/>
      <c r="AN598" s="874"/>
      <c r="AO598" s="874"/>
      <c r="AP598" s="874"/>
      <c r="AQ598" s="874"/>
      <c r="AR598" s="874"/>
      <c r="AS598" s="874"/>
      <c r="AT598" s="874"/>
      <c r="AU598" s="874"/>
      <c r="AV598" s="874"/>
      <c r="AW598" s="874"/>
      <c r="AX598" s="874"/>
      <c r="AY598" s="874"/>
      <c r="AZ598" s="874"/>
      <c r="BA598" s="874"/>
      <c r="BB598" s="874"/>
      <c r="BC598" s="874"/>
      <c r="BD598" s="874"/>
      <c r="BE598" s="874"/>
      <c r="BF598" s="874"/>
      <c r="BG598" s="874"/>
      <c r="BH598" s="874"/>
      <c r="BI598" s="874"/>
      <c r="BJ598" s="874"/>
      <c r="BK598" s="874"/>
      <c r="BL598" s="874"/>
      <c r="BM598" s="874"/>
      <c r="BN598" s="874"/>
      <c r="BO598" s="874"/>
      <c r="BP598" s="874"/>
      <c r="BQ598" s="874"/>
      <c r="BR598" s="874"/>
      <c r="BS598" s="874"/>
    </row>
    <row r="599" spans="12:71">
      <c r="L599" s="874"/>
      <c r="M599" s="874"/>
      <c r="N599" s="874"/>
      <c r="O599" s="874"/>
      <c r="P599" s="874"/>
      <c r="Q599" s="874"/>
      <c r="R599" s="874"/>
      <c r="S599" s="874"/>
      <c r="T599" s="874"/>
      <c r="U599" s="874"/>
      <c r="V599" s="874"/>
      <c r="W599" s="874"/>
      <c r="X599" s="874"/>
      <c r="Y599" s="874"/>
      <c r="Z599" s="874"/>
      <c r="AA599" s="874"/>
      <c r="AB599" s="874"/>
      <c r="AC599" s="874"/>
      <c r="AD599" s="874"/>
      <c r="AE599" s="874"/>
      <c r="AF599" s="874"/>
      <c r="AG599" s="874"/>
      <c r="AH599" s="874"/>
      <c r="AI599" s="874"/>
      <c r="AJ599" s="874"/>
      <c r="AK599" s="874"/>
      <c r="AL599" s="874"/>
      <c r="AM599" s="874"/>
      <c r="AN599" s="874"/>
      <c r="AO599" s="874"/>
      <c r="AP599" s="874"/>
      <c r="AQ599" s="874"/>
      <c r="AR599" s="874"/>
      <c r="AS599" s="874"/>
      <c r="AT599" s="874"/>
      <c r="AU599" s="874"/>
      <c r="AV599" s="874"/>
      <c r="AW599" s="874"/>
      <c r="AX599" s="874"/>
      <c r="AY599" s="874"/>
      <c r="AZ599" s="874"/>
      <c r="BA599" s="874"/>
      <c r="BB599" s="874"/>
      <c r="BC599" s="874"/>
      <c r="BD599" s="874"/>
      <c r="BE599" s="874"/>
      <c r="BF599" s="874"/>
      <c r="BG599" s="874"/>
      <c r="BH599" s="874"/>
      <c r="BI599" s="874"/>
      <c r="BJ599" s="874"/>
      <c r="BK599" s="874"/>
      <c r="BL599" s="874"/>
      <c r="BM599" s="874"/>
      <c r="BN599" s="874"/>
      <c r="BO599" s="874"/>
      <c r="BP599" s="874"/>
      <c r="BQ599" s="874"/>
      <c r="BR599" s="874"/>
      <c r="BS599" s="874"/>
    </row>
    <row r="600" spans="12:71">
      <c r="L600" s="874"/>
      <c r="M600" s="874"/>
      <c r="N600" s="874"/>
      <c r="O600" s="874"/>
      <c r="P600" s="874"/>
      <c r="Q600" s="874"/>
      <c r="R600" s="874"/>
      <c r="S600" s="874"/>
      <c r="T600" s="874"/>
      <c r="U600" s="874"/>
      <c r="V600" s="874"/>
      <c r="W600" s="874"/>
      <c r="X600" s="874"/>
      <c r="Y600" s="874"/>
      <c r="Z600" s="874"/>
      <c r="AA600" s="874"/>
      <c r="AB600" s="874"/>
      <c r="AC600" s="874"/>
      <c r="AD600" s="874"/>
      <c r="AE600" s="874"/>
      <c r="AF600" s="874"/>
      <c r="AG600" s="874"/>
      <c r="AH600" s="874"/>
      <c r="AI600" s="874"/>
      <c r="AJ600" s="874"/>
      <c r="AK600" s="874"/>
      <c r="AL600" s="874"/>
      <c r="AM600" s="874"/>
      <c r="AN600" s="874"/>
      <c r="AO600" s="874"/>
      <c r="AP600" s="874"/>
      <c r="AQ600" s="874"/>
      <c r="AR600" s="874"/>
      <c r="AS600" s="874"/>
      <c r="AT600" s="874"/>
      <c r="AU600" s="874"/>
      <c r="AV600" s="874"/>
      <c r="AW600" s="874"/>
      <c r="AX600" s="874"/>
      <c r="AY600" s="874"/>
      <c r="AZ600" s="874"/>
      <c r="BA600" s="874"/>
      <c r="BB600" s="874"/>
      <c r="BC600" s="874"/>
      <c r="BD600" s="874"/>
      <c r="BE600" s="874"/>
      <c r="BF600" s="874"/>
      <c r="BG600" s="874"/>
      <c r="BH600" s="874"/>
      <c r="BI600" s="874"/>
      <c r="BJ600" s="874"/>
      <c r="BK600" s="874"/>
      <c r="BL600" s="874"/>
      <c r="BM600" s="874"/>
      <c r="BN600" s="874"/>
      <c r="BO600" s="874"/>
      <c r="BP600" s="874"/>
      <c r="BQ600" s="874"/>
      <c r="BR600" s="874"/>
      <c r="BS600" s="874"/>
    </row>
    <row r="601" spans="12:71">
      <c r="L601" s="874"/>
      <c r="M601" s="874"/>
      <c r="N601" s="874"/>
      <c r="O601" s="874"/>
      <c r="P601" s="874"/>
      <c r="Q601" s="874"/>
      <c r="R601" s="874"/>
      <c r="S601" s="874"/>
      <c r="T601" s="874"/>
      <c r="U601" s="874"/>
      <c r="V601" s="874"/>
      <c r="W601" s="874"/>
      <c r="X601" s="874"/>
      <c r="Y601" s="874"/>
      <c r="Z601" s="874"/>
      <c r="AA601" s="874"/>
      <c r="AB601" s="874"/>
      <c r="AC601" s="874"/>
      <c r="AD601" s="874"/>
      <c r="AE601" s="874"/>
      <c r="AF601" s="874"/>
      <c r="AG601" s="874"/>
      <c r="AH601" s="874"/>
      <c r="AI601" s="874"/>
      <c r="AJ601" s="874"/>
      <c r="AK601" s="874"/>
      <c r="AL601" s="874"/>
      <c r="AM601" s="874"/>
      <c r="AN601" s="874"/>
      <c r="AO601" s="874"/>
      <c r="AP601" s="874"/>
      <c r="AQ601" s="874"/>
      <c r="AR601" s="874"/>
      <c r="AS601" s="874"/>
      <c r="AT601" s="874"/>
      <c r="AU601" s="874"/>
      <c r="AV601" s="874"/>
      <c r="AW601" s="874"/>
      <c r="AX601" s="874"/>
      <c r="AY601" s="874"/>
      <c r="AZ601" s="874"/>
      <c r="BA601" s="874"/>
      <c r="BB601" s="874"/>
      <c r="BC601" s="874"/>
      <c r="BD601" s="874"/>
      <c r="BE601" s="874"/>
      <c r="BF601" s="874"/>
      <c r="BG601" s="874"/>
      <c r="BH601" s="874"/>
      <c r="BI601" s="874"/>
      <c r="BJ601" s="874"/>
      <c r="BK601" s="874"/>
      <c r="BL601" s="874"/>
      <c r="BM601" s="874"/>
      <c r="BN601" s="874"/>
      <c r="BO601" s="874"/>
      <c r="BP601" s="874"/>
      <c r="BQ601" s="874"/>
      <c r="BR601" s="874"/>
      <c r="BS601" s="874"/>
    </row>
    <row r="602" spans="12:71">
      <c r="L602" s="874"/>
      <c r="M602" s="874"/>
      <c r="N602" s="874"/>
      <c r="O602" s="874"/>
      <c r="P602" s="874"/>
      <c r="Q602" s="874"/>
      <c r="R602" s="874"/>
      <c r="S602" s="874"/>
      <c r="T602" s="874"/>
      <c r="U602" s="874"/>
      <c r="V602" s="874"/>
      <c r="W602" s="874"/>
      <c r="X602" s="874"/>
      <c r="Y602" s="874"/>
      <c r="Z602" s="874"/>
      <c r="AA602" s="874"/>
      <c r="AB602" s="874"/>
      <c r="AC602" s="874"/>
      <c r="AD602" s="874"/>
      <c r="AE602" s="874"/>
      <c r="AF602" s="874"/>
      <c r="AG602" s="874"/>
      <c r="AH602" s="874"/>
      <c r="AI602" s="874"/>
      <c r="AJ602" s="874"/>
      <c r="AK602" s="874"/>
      <c r="AL602" s="874"/>
      <c r="AM602" s="874"/>
      <c r="AN602" s="874"/>
      <c r="AO602" s="874"/>
      <c r="AP602" s="874"/>
      <c r="AQ602" s="874"/>
      <c r="AR602" s="874"/>
      <c r="AS602" s="874"/>
      <c r="AT602" s="874"/>
      <c r="AU602" s="874"/>
      <c r="AV602" s="874"/>
      <c r="AW602" s="874"/>
      <c r="AX602" s="874"/>
      <c r="AY602" s="874"/>
      <c r="AZ602" s="874"/>
      <c r="BA602" s="874"/>
      <c r="BB602" s="874"/>
      <c r="BC602" s="874"/>
      <c r="BD602" s="874"/>
      <c r="BE602" s="874"/>
      <c r="BF602" s="874"/>
      <c r="BG602" s="874"/>
      <c r="BH602" s="874"/>
      <c r="BI602" s="874"/>
      <c r="BJ602" s="874"/>
      <c r="BK602" s="874"/>
      <c r="BL602" s="874"/>
      <c r="BM602" s="874"/>
      <c r="BN602" s="874"/>
      <c r="BO602" s="874"/>
      <c r="BP602" s="874"/>
      <c r="BQ602" s="874"/>
      <c r="BR602" s="874"/>
      <c r="BS602" s="874"/>
    </row>
    <row r="603" spans="12:71">
      <c r="L603" s="874"/>
      <c r="M603" s="874"/>
      <c r="N603" s="874"/>
      <c r="O603" s="874"/>
      <c r="P603" s="874"/>
      <c r="Q603" s="874"/>
      <c r="R603" s="874"/>
      <c r="S603" s="874"/>
      <c r="T603" s="874"/>
      <c r="U603" s="874"/>
      <c r="V603" s="874"/>
      <c r="W603" s="874"/>
      <c r="X603" s="874"/>
      <c r="Y603" s="874"/>
      <c r="Z603" s="874"/>
      <c r="AA603" s="874"/>
      <c r="AB603" s="874"/>
      <c r="AC603" s="874"/>
      <c r="AD603" s="874"/>
      <c r="AE603" s="874"/>
      <c r="AF603" s="874"/>
      <c r="AG603" s="874"/>
      <c r="AH603" s="874"/>
      <c r="AI603" s="874"/>
      <c r="AJ603" s="874"/>
      <c r="AK603" s="874"/>
      <c r="AL603" s="874"/>
      <c r="AM603" s="874"/>
      <c r="AN603" s="874"/>
      <c r="AO603" s="874"/>
      <c r="AP603" s="874"/>
      <c r="AQ603" s="874"/>
      <c r="AR603" s="874"/>
      <c r="AS603" s="874"/>
      <c r="AT603" s="874"/>
      <c r="AU603" s="874"/>
      <c r="AV603" s="874"/>
      <c r="AW603" s="874"/>
      <c r="AX603" s="874"/>
      <c r="AY603" s="874"/>
      <c r="AZ603" s="874"/>
      <c r="BA603" s="874"/>
      <c r="BB603" s="874"/>
      <c r="BC603" s="874"/>
      <c r="BD603" s="874"/>
      <c r="BE603" s="874"/>
      <c r="BF603" s="874"/>
      <c r="BG603" s="874"/>
      <c r="BH603" s="874"/>
      <c r="BI603" s="874"/>
      <c r="BJ603" s="874"/>
      <c r="BK603" s="874"/>
      <c r="BL603" s="874"/>
      <c r="BM603" s="874"/>
      <c r="BN603" s="874"/>
      <c r="BO603" s="874"/>
      <c r="BP603" s="874"/>
      <c r="BQ603" s="874"/>
      <c r="BR603" s="874"/>
      <c r="BS603" s="874"/>
    </row>
    <row r="604" spans="12:71">
      <c r="L604" s="874"/>
      <c r="M604" s="874"/>
      <c r="N604" s="874"/>
      <c r="O604" s="874"/>
      <c r="P604" s="874"/>
      <c r="Q604" s="874"/>
      <c r="R604" s="874"/>
      <c r="S604" s="874"/>
      <c r="T604" s="874"/>
      <c r="U604" s="874"/>
      <c r="V604" s="874"/>
      <c r="W604" s="874"/>
      <c r="X604" s="874"/>
      <c r="Y604" s="874"/>
      <c r="Z604" s="874"/>
      <c r="AA604" s="874"/>
      <c r="AB604" s="874"/>
      <c r="AC604" s="874"/>
      <c r="AD604" s="874"/>
      <c r="AE604" s="874"/>
      <c r="AF604" s="874"/>
      <c r="AG604" s="874"/>
      <c r="AH604" s="874"/>
      <c r="AI604" s="874"/>
      <c r="AJ604" s="874"/>
      <c r="AK604" s="874"/>
      <c r="AL604" s="874"/>
      <c r="AM604" s="874"/>
      <c r="AN604" s="874"/>
      <c r="AO604" s="874"/>
      <c r="AP604" s="874"/>
      <c r="AQ604" s="874"/>
      <c r="AR604" s="874"/>
      <c r="AS604" s="874"/>
      <c r="AT604" s="874"/>
      <c r="AU604" s="874"/>
      <c r="AV604" s="874"/>
      <c r="AW604" s="874"/>
      <c r="AX604" s="874"/>
      <c r="AY604" s="874"/>
      <c r="AZ604" s="874"/>
      <c r="BA604" s="874"/>
      <c r="BB604" s="874"/>
      <c r="BC604" s="874"/>
      <c r="BD604" s="874"/>
      <c r="BE604" s="874"/>
      <c r="BF604" s="874"/>
      <c r="BG604" s="874"/>
      <c r="BH604" s="874"/>
      <c r="BI604" s="874"/>
      <c r="BJ604" s="874"/>
      <c r="BK604" s="874"/>
      <c r="BL604" s="874"/>
      <c r="BM604" s="874"/>
      <c r="BN604" s="874"/>
      <c r="BO604" s="874"/>
      <c r="BP604" s="874"/>
      <c r="BQ604" s="874"/>
      <c r="BR604" s="874"/>
      <c r="BS604" s="874"/>
    </row>
    <row r="605" spans="12:71">
      <c r="L605" s="874"/>
      <c r="M605" s="874"/>
      <c r="N605" s="874"/>
      <c r="O605" s="874"/>
      <c r="P605" s="874"/>
      <c r="Q605" s="874"/>
      <c r="R605" s="874"/>
      <c r="S605" s="874"/>
      <c r="T605" s="874"/>
      <c r="U605" s="874"/>
      <c r="V605" s="874"/>
      <c r="W605" s="874"/>
      <c r="X605" s="874"/>
      <c r="Y605" s="874"/>
      <c r="Z605" s="874"/>
      <c r="AA605" s="874"/>
      <c r="AB605" s="874"/>
      <c r="AC605" s="874"/>
      <c r="AD605" s="874"/>
      <c r="AE605" s="874"/>
      <c r="AF605" s="874"/>
      <c r="AG605" s="874"/>
      <c r="AH605" s="874"/>
      <c r="AI605" s="874"/>
      <c r="AJ605" s="874"/>
      <c r="AK605" s="874"/>
      <c r="AL605" s="874"/>
      <c r="AM605" s="874"/>
      <c r="AN605" s="874"/>
      <c r="AO605" s="874"/>
      <c r="AP605" s="874"/>
      <c r="AQ605" s="874"/>
      <c r="AR605" s="874"/>
      <c r="AS605" s="874"/>
      <c r="AT605" s="874"/>
      <c r="AU605" s="874"/>
      <c r="AV605" s="874"/>
      <c r="AW605" s="874"/>
      <c r="AX605" s="874"/>
      <c r="AY605" s="874"/>
      <c r="AZ605" s="874"/>
      <c r="BA605" s="874"/>
      <c r="BB605" s="874"/>
      <c r="BC605" s="874"/>
      <c r="BD605" s="874"/>
      <c r="BE605" s="874"/>
      <c r="BF605" s="874"/>
      <c r="BG605" s="874"/>
      <c r="BH605" s="874"/>
      <c r="BI605" s="874"/>
      <c r="BJ605" s="874"/>
      <c r="BK605" s="874"/>
      <c r="BL605" s="874"/>
      <c r="BM605" s="874"/>
      <c r="BN605" s="874"/>
      <c r="BO605" s="874"/>
      <c r="BP605" s="874"/>
      <c r="BQ605" s="874"/>
      <c r="BR605" s="874"/>
      <c r="BS605" s="874"/>
    </row>
    <row r="606" spans="12:71">
      <c r="L606" s="874"/>
      <c r="M606" s="874"/>
      <c r="N606" s="874"/>
      <c r="O606" s="874"/>
      <c r="P606" s="874"/>
      <c r="Q606" s="874"/>
      <c r="R606" s="874"/>
      <c r="S606" s="874"/>
      <c r="T606" s="874"/>
      <c r="U606" s="874"/>
      <c r="V606" s="874"/>
      <c r="W606" s="874"/>
      <c r="X606" s="874"/>
      <c r="Y606" s="874"/>
      <c r="Z606" s="874"/>
      <c r="AA606" s="874"/>
      <c r="AB606" s="874"/>
      <c r="AC606" s="874"/>
      <c r="AD606" s="874"/>
      <c r="AE606" s="874"/>
      <c r="AF606" s="874"/>
      <c r="AG606" s="874"/>
      <c r="AH606" s="874"/>
      <c r="AI606" s="874"/>
      <c r="AJ606" s="874"/>
      <c r="AK606" s="874"/>
      <c r="AL606" s="874"/>
      <c r="AM606" s="874"/>
      <c r="AN606" s="874"/>
      <c r="AO606" s="874"/>
      <c r="AP606" s="874"/>
      <c r="AQ606" s="874"/>
      <c r="AR606" s="874"/>
      <c r="AS606" s="874"/>
      <c r="AT606" s="874"/>
      <c r="AU606" s="874"/>
      <c r="AV606" s="874"/>
      <c r="AW606" s="874"/>
      <c r="AX606" s="874"/>
      <c r="AY606" s="874"/>
      <c r="AZ606" s="874"/>
      <c r="BA606" s="874"/>
      <c r="BB606" s="874"/>
      <c r="BC606" s="874"/>
      <c r="BD606" s="874"/>
      <c r="BE606" s="874"/>
      <c r="BF606" s="874"/>
      <c r="BG606" s="874"/>
      <c r="BH606" s="874"/>
      <c r="BI606" s="874"/>
      <c r="BJ606" s="874"/>
      <c r="BK606" s="874"/>
      <c r="BL606" s="874"/>
      <c r="BM606" s="874"/>
      <c r="BN606" s="874"/>
      <c r="BO606" s="874"/>
      <c r="BP606" s="874"/>
      <c r="BQ606" s="874"/>
      <c r="BR606" s="874"/>
      <c r="BS606" s="874"/>
    </row>
    <row r="607" spans="12:71">
      <c r="L607" s="874"/>
      <c r="M607" s="874"/>
      <c r="N607" s="874"/>
      <c r="O607" s="874"/>
      <c r="P607" s="874"/>
      <c r="Q607" s="874"/>
      <c r="R607" s="874"/>
      <c r="S607" s="874"/>
      <c r="T607" s="874"/>
      <c r="U607" s="874"/>
      <c r="V607" s="874"/>
      <c r="W607" s="874"/>
      <c r="X607" s="874"/>
      <c r="Y607" s="874"/>
      <c r="Z607" s="874"/>
      <c r="AA607" s="874"/>
      <c r="AB607" s="874"/>
      <c r="AC607" s="874"/>
      <c r="AD607" s="874"/>
      <c r="AE607" s="874"/>
      <c r="AF607" s="874"/>
      <c r="AG607" s="874"/>
      <c r="AH607" s="874"/>
      <c r="AI607" s="874"/>
      <c r="AJ607" s="874"/>
      <c r="AK607" s="874"/>
      <c r="AL607" s="874"/>
      <c r="AM607" s="874"/>
      <c r="AN607" s="874"/>
      <c r="AO607" s="874"/>
      <c r="AP607" s="874"/>
      <c r="AQ607" s="874"/>
      <c r="AR607" s="874"/>
      <c r="AS607" s="874"/>
      <c r="AT607" s="874"/>
      <c r="AU607" s="874"/>
      <c r="AV607" s="874"/>
      <c r="AW607" s="874"/>
      <c r="AX607" s="874"/>
      <c r="AY607" s="874"/>
      <c r="AZ607" s="874"/>
      <c r="BA607" s="874"/>
      <c r="BB607" s="874"/>
      <c r="BC607" s="874"/>
      <c r="BD607" s="874"/>
      <c r="BE607" s="874"/>
      <c r="BF607" s="874"/>
      <c r="BG607" s="874"/>
      <c r="BH607" s="874"/>
      <c r="BI607" s="874"/>
      <c r="BJ607" s="874"/>
      <c r="BK607" s="874"/>
      <c r="BL607" s="874"/>
      <c r="BM607" s="874"/>
      <c r="BN607" s="874"/>
      <c r="BO607" s="874"/>
      <c r="BP607" s="874"/>
      <c r="BQ607" s="874"/>
      <c r="BR607" s="874"/>
      <c r="BS607" s="874"/>
    </row>
    <row r="608" spans="12:71">
      <c r="L608" s="874"/>
      <c r="M608" s="874"/>
      <c r="N608" s="874"/>
      <c r="O608" s="874"/>
      <c r="P608" s="874"/>
      <c r="Q608" s="874"/>
      <c r="R608" s="874"/>
      <c r="S608" s="874"/>
      <c r="T608" s="874"/>
      <c r="U608" s="874"/>
      <c r="V608" s="874"/>
      <c r="W608" s="874"/>
      <c r="X608" s="874"/>
      <c r="Y608" s="874"/>
      <c r="Z608" s="874"/>
      <c r="AA608" s="874"/>
      <c r="AB608" s="874"/>
      <c r="AC608" s="874"/>
      <c r="AD608" s="874"/>
      <c r="AE608" s="874"/>
      <c r="AF608" s="874"/>
      <c r="AG608" s="874"/>
      <c r="AH608" s="874"/>
      <c r="AI608" s="874"/>
      <c r="AJ608" s="874"/>
      <c r="AK608" s="874"/>
      <c r="AL608" s="874"/>
      <c r="AM608" s="874"/>
      <c r="AN608" s="874"/>
      <c r="AO608" s="874"/>
      <c r="AP608" s="874"/>
      <c r="AQ608" s="874"/>
      <c r="AR608" s="874"/>
      <c r="AS608" s="874"/>
      <c r="AT608" s="874"/>
      <c r="AU608" s="874"/>
      <c r="AV608" s="874"/>
      <c r="AW608" s="874"/>
      <c r="AX608" s="874"/>
      <c r="AY608" s="874"/>
      <c r="AZ608" s="874"/>
      <c r="BA608" s="874"/>
      <c r="BB608" s="874"/>
      <c r="BC608" s="874"/>
      <c r="BD608" s="874"/>
      <c r="BE608" s="874"/>
      <c r="BF608" s="874"/>
      <c r="BG608" s="874"/>
      <c r="BH608" s="874"/>
      <c r="BI608" s="874"/>
      <c r="BJ608" s="874"/>
      <c r="BK608" s="874"/>
      <c r="BL608" s="874"/>
      <c r="BM608" s="874"/>
      <c r="BN608" s="874"/>
      <c r="BO608" s="874"/>
      <c r="BP608" s="874"/>
      <c r="BQ608" s="874"/>
      <c r="BR608" s="874"/>
      <c r="BS608" s="874"/>
    </row>
    <row r="609" spans="12:71">
      <c r="L609" s="874"/>
      <c r="M609" s="874"/>
      <c r="N609" s="874"/>
      <c r="O609" s="874"/>
      <c r="P609" s="874"/>
      <c r="Q609" s="874"/>
      <c r="R609" s="874"/>
      <c r="S609" s="874"/>
      <c r="T609" s="874"/>
      <c r="U609" s="874"/>
      <c r="V609" s="874"/>
      <c r="W609" s="874"/>
      <c r="X609" s="874"/>
      <c r="Y609" s="874"/>
      <c r="Z609" s="874"/>
      <c r="AA609" s="874"/>
      <c r="AB609" s="874"/>
      <c r="AC609" s="874"/>
      <c r="AD609" s="874"/>
      <c r="AE609" s="874"/>
      <c r="AF609" s="874"/>
      <c r="AG609" s="874"/>
      <c r="AH609" s="874"/>
      <c r="AI609" s="874"/>
      <c r="AJ609" s="874"/>
      <c r="AK609" s="874"/>
      <c r="AL609" s="874"/>
      <c r="AM609" s="874"/>
      <c r="AN609" s="874"/>
      <c r="AO609" s="874"/>
      <c r="AP609" s="874"/>
      <c r="AQ609" s="874"/>
      <c r="AR609" s="874"/>
      <c r="AS609" s="874"/>
      <c r="AT609" s="874"/>
      <c r="AU609" s="874"/>
      <c r="AV609" s="874"/>
      <c r="AW609" s="874"/>
      <c r="AX609" s="874"/>
      <c r="AY609" s="874"/>
      <c r="AZ609" s="874"/>
      <c r="BA609" s="874"/>
      <c r="BB609" s="874"/>
      <c r="BC609" s="874"/>
      <c r="BD609" s="874"/>
      <c r="BE609" s="874"/>
      <c r="BF609" s="874"/>
      <c r="BG609" s="874"/>
      <c r="BH609" s="874"/>
      <c r="BI609" s="874"/>
      <c r="BJ609" s="874"/>
      <c r="BK609" s="874"/>
      <c r="BL609" s="874"/>
      <c r="BM609" s="874"/>
      <c r="BN609" s="874"/>
      <c r="BO609" s="874"/>
      <c r="BP609" s="874"/>
      <c r="BQ609" s="874"/>
      <c r="BR609" s="874"/>
      <c r="BS609" s="874"/>
    </row>
    <row r="610" spans="12:71">
      <c r="L610" s="874"/>
      <c r="M610" s="874"/>
      <c r="N610" s="874"/>
      <c r="O610" s="874"/>
      <c r="P610" s="874"/>
      <c r="Q610" s="874"/>
      <c r="R610" s="874"/>
      <c r="S610" s="874"/>
      <c r="T610" s="874"/>
      <c r="U610" s="874"/>
      <c r="V610" s="874"/>
      <c r="W610" s="874"/>
      <c r="X610" s="874"/>
      <c r="Y610" s="874"/>
      <c r="Z610" s="874"/>
      <c r="AA610" s="874"/>
      <c r="AB610" s="874"/>
      <c r="AC610" s="874"/>
      <c r="AD610" s="874"/>
      <c r="AE610" s="874"/>
      <c r="AF610" s="874"/>
      <c r="AG610" s="874"/>
      <c r="AH610" s="874"/>
      <c r="AI610" s="874"/>
      <c r="AJ610" s="874"/>
      <c r="AK610" s="874"/>
      <c r="AL610" s="874"/>
      <c r="AM610" s="874"/>
      <c r="AN610" s="874"/>
      <c r="AO610" s="874"/>
      <c r="AP610" s="874"/>
      <c r="AQ610" s="874"/>
      <c r="AR610" s="874"/>
      <c r="AS610" s="874"/>
      <c r="AT610" s="874"/>
      <c r="AU610" s="874"/>
      <c r="AV610" s="874"/>
      <c r="AW610" s="874"/>
      <c r="AX610" s="874"/>
      <c r="AY610" s="874"/>
      <c r="AZ610" s="874"/>
      <c r="BA610" s="874"/>
      <c r="BB610" s="874"/>
      <c r="BC610" s="874"/>
      <c r="BD610" s="874"/>
      <c r="BE610" s="874"/>
      <c r="BF610" s="874"/>
      <c r="BG610" s="874"/>
      <c r="BH610" s="874"/>
      <c r="BI610" s="874"/>
      <c r="BJ610" s="874"/>
      <c r="BK610" s="874"/>
      <c r="BL610" s="874"/>
      <c r="BM610" s="874"/>
      <c r="BN610" s="874"/>
      <c r="BO610" s="874"/>
      <c r="BP610" s="874"/>
      <c r="BQ610" s="874"/>
      <c r="BR610" s="874"/>
      <c r="BS610" s="874"/>
    </row>
    <row r="611" spans="12:71">
      <c r="L611" s="874"/>
      <c r="M611" s="874"/>
      <c r="N611" s="874"/>
      <c r="O611" s="874"/>
      <c r="P611" s="874"/>
      <c r="Q611" s="874"/>
      <c r="R611" s="874"/>
      <c r="S611" s="874"/>
      <c r="T611" s="874"/>
      <c r="U611" s="874"/>
      <c r="V611" s="874"/>
      <c r="W611" s="874"/>
      <c r="X611" s="874"/>
      <c r="Y611" s="874"/>
      <c r="Z611" s="874"/>
      <c r="AA611" s="874"/>
      <c r="AB611" s="874"/>
      <c r="AC611" s="874"/>
      <c r="AD611" s="874"/>
      <c r="AE611" s="874"/>
      <c r="AF611" s="874"/>
      <c r="AG611" s="874"/>
      <c r="AH611" s="874"/>
      <c r="AI611" s="874"/>
      <c r="AJ611" s="874"/>
      <c r="AK611" s="874"/>
      <c r="AL611" s="874"/>
      <c r="AM611" s="874"/>
      <c r="AN611" s="874"/>
      <c r="AO611" s="874"/>
      <c r="AP611" s="874"/>
      <c r="AQ611" s="874"/>
      <c r="AR611" s="874"/>
      <c r="AS611" s="874"/>
      <c r="AT611" s="874"/>
      <c r="AU611" s="874"/>
      <c r="AV611" s="874"/>
      <c r="AW611" s="874"/>
      <c r="AX611" s="874"/>
      <c r="AY611" s="874"/>
      <c r="AZ611" s="874"/>
      <c r="BA611" s="874"/>
      <c r="BB611" s="874"/>
      <c r="BC611" s="874"/>
      <c r="BD611" s="874"/>
      <c r="BE611" s="874"/>
      <c r="BF611" s="874"/>
      <c r="BG611" s="874"/>
      <c r="BH611" s="874"/>
      <c r="BI611" s="874"/>
      <c r="BJ611" s="874"/>
      <c r="BK611" s="874"/>
      <c r="BL611" s="874"/>
      <c r="BM611" s="874"/>
      <c r="BN611" s="874"/>
      <c r="BO611" s="874"/>
      <c r="BP611" s="874"/>
      <c r="BQ611" s="874"/>
      <c r="BR611" s="874"/>
      <c r="BS611" s="874"/>
    </row>
    <row r="612" spans="12:71">
      <c r="L612" s="874"/>
      <c r="M612" s="874"/>
      <c r="N612" s="874"/>
      <c r="O612" s="874"/>
      <c r="P612" s="874"/>
      <c r="Q612" s="874"/>
      <c r="R612" s="874"/>
      <c r="S612" s="874"/>
      <c r="T612" s="874"/>
      <c r="U612" s="874"/>
      <c r="V612" s="874"/>
      <c r="W612" s="874"/>
      <c r="X612" s="874"/>
      <c r="Y612" s="874"/>
      <c r="Z612" s="874"/>
      <c r="AA612" s="874"/>
      <c r="AB612" s="874"/>
      <c r="AC612" s="874"/>
      <c r="AD612" s="874"/>
      <c r="AE612" s="874"/>
      <c r="AF612" s="874"/>
      <c r="AG612" s="874"/>
      <c r="AH612" s="874"/>
      <c r="AI612" s="874"/>
      <c r="AJ612" s="874"/>
      <c r="AK612" s="874"/>
      <c r="AL612" s="874"/>
      <c r="AM612" s="874"/>
      <c r="AN612" s="874"/>
      <c r="AO612" s="874"/>
      <c r="AP612" s="874"/>
      <c r="AQ612" s="874"/>
      <c r="AR612" s="874"/>
      <c r="AS612" s="874"/>
      <c r="AT612" s="874"/>
      <c r="AU612" s="874"/>
      <c r="AV612" s="874"/>
      <c r="AW612" s="874"/>
      <c r="AX612" s="874"/>
      <c r="AY612" s="874"/>
      <c r="AZ612" s="874"/>
      <c r="BA612" s="874"/>
      <c r="BB612" s="874"/>
      <c r="BC612" s="874"/>
      <c r="BD612" s="874"/>
      <c r="BE612" s="874"/>
      <c r="BF612" s="874"/>
      <c r="BG612" s="874"/>
      <c r="BH612" s="874"/>
      <c r="BI612" s="874"/>
      <c r="BJ612" s="874"/>
      <c r="BK612" s="874"/>
      <c r="BL612" s="874"/>
      <c r="BM612" s="874"/>
      <c r="BN612" s="874"/>
      <c r="BO612" s="874"/>
      <c r="BP612" s="874"/>
      <c r="BQ612" s="874"/>
      <c r="BR612" s="874"/>
      <c r="BS612" s="874"/>
    </row>
    <row r="613" spans="12:71">
      <c r="L613" s="874"/>
      <c r="M613" s="874"/>
      <c r="N613" s="874"/>
      <c r="O613" s="874"/>
      <c r="P613" s="874"/>
      <c r="Q613" s="874"/>
      <c r="R613" s="874"/>
      <c r="S613" s="874"/>
      <c r="T613" s="874"/>
      <c r="U613" s="874"/>
      <c r="V613" s="874"/>
      <c r="W613" s="874"/>
      <c r="X613" s="874"/>
      <c r="Y613" s="874"/>
      <c r="Z613" s="874"/>
      <c r="AA613" s="874"/>
      <c r="AB613" s="874"/>
      <c r="AC613" s="874"/>
      <c r="AD613" s="874"/>
      <c r="AE613" s="874"/>
      <c r="AF613" s="874"/>
      <c r="AG613" s="874"/>
      <c r="AH613" s="874"/>
      <c r="AI613" s="874"/>
      <c r="AJ613" s="874"/>
      <c r="AK613" s="874"/>
      <c r="AL613" s="874"/>
      <c r="AM613" s="874"/>
      <c r="AN613" s="874"/>
      <c r="AO613" s="874"/>
      <c r="AP613" s="874"/>
      <c r="AQ613" s="874"/>
      <c r="AR613" s="874"/>
      <c r="AS613" s="874"/>
      <c r="AT613" s="874"/>
      <c r="AU613" s="874"/>
      <c r="AV613" s="874"/>
      <c r="AW613" s="874"/>
      <c r="AX613" s="874"/>
      <c r="AY613" s="874"/>
      <c r="AZ613" s="874"/>
      <c r="BA613" s="874"/>
      <c r="BB613" s="874"/>
      <c r="BC613" s="874"/>
      <c r="BD613" s="874"/>
      <c r="BE613" s="874"/>
      <c r="BF613" s="874"/>
      <c r="BG613" s="874"/>
      <c r="BH613" s="874"/>
      <c r="BI613" s="874"/>
      <c r="BJ613" s="874"/>
      <c r="BK613" s="874"/>
      <c r="BL613" s="874"/>
      <c r="BM613" s="874"/>
      <c r="BN613" s="874"/>
      <c r="BO613" s="874"/>
      <c r="BP613" s="874"/>
      <c r="BQ613" s="874"/>
      <c r="BR613" s="874"/>
      <c r="BS613" s="874"/>
    </row>
    <row r="614" spans="12:71">
      <c r="L614" s="874"/>
      <c r="M614" s="874"/>
      <c r="N614" s="874"/>
      <c r="O614" s="874"/>
      <c r="P614" s="874"/>
      <c r="Q614" s="874"/>
      <c r="R614" s="874"/>
      <c r="S614" s="874"/>
      <c r="T614" s="874"/>
      <c r="U614" s="874"/>
      <c r="V614" s="874"/>
      <c r="W614" s="874"/>
      <c r="X614" s="874"/>
      <c r="Y614" s="874"/>
      <c r="Z614" s="874"/>
      <c r="AA614" s="874"/>
      <c r="AB614" s="874"/>
      <c r="AC614" s="874"/>
      <c r="AD614" s="874"/>
      <c r="AE614" s="874"/>
      <c r="AF614" s="874"/>
      <c r="AG614" s="874"/>
      <c r="AH614" s="874"/>
      <c r="AI614" s="874"/>
      <c r="AJ614" s="874"/>
      <c r="AK614" s="874"/>
      <c r="AL614" s="874"/>
      <c r="AM614" s="874"/>
      <c r="AN614" s="874"/>
      <c r="AO614" s="874"/>
      <c r="AP614" s="874"/>
      <c r="AQ614" s="874"/>
      <c r="AR614" s="874"/>
      <c r="AS614" s="874"/>
      <c r="AT614" s="874"/>
      <c r="AU614" s="874"/>
      <c r="AV614" s="874"/>
      <c r="AW614" s="874"/>
      <c r="AX614" s="874"/>
      <c r="AY614" s="874"/>
      <c r="AZ614" s="874"/>
      <c r="BA614" s="874"/>
      <c r="BB614" s="874"/>
      <c r="BC614" s="874"/>
      <c r="BD614" s="874"/>
      <c r="BE614" s="874"/>
      <c r="BF614" s="874"/>
      <c r="BG614" s="874"/>
      <c r="BH614" s="874"/>
      <c r="BI614" s="874"/>
      <c r="BJ614" s="874"/>
      <c r="BK614" s="874"/>
      <c r="BL614" s="874"/>
      <c r="BM614" s="874"/>
      <c r="BN614" s="874"/>
      <c r="BO614" s="874"/>
      <c r="BP614" s="874"/>
      <c r="BQ614" s="874"/>
      <c r="BR614" s="874"/>
      <c r="BS614" s="874"/>
    </row>
    <row r="615" spans="12:71">
      <c r="L615" s="874"/>
      <c r="M615" s="874"/>
      <c r="N615" s="874"/>
      <c r="O615" s="874"/>
      <c r="P615" s="874"/>
      <c r="Q615" s="874"/>
      <c r="R615" s="874"/>
      <c r="S615" s="874"/>
      <c r="T615" s="874"/>
      <c r="U615" s="874"/>
      <c r="V615" s="874"/>
      <c r="W615" s="874"/>
      <c r="X615" s="874"/>
      <c r="Y615" s="874"/>
      <c r="Z615" s="874"/>
      <c r="AA615" s="874"/>
      <c r="AB615" s="874"/>
      <c r="AC615" s="874"/>
      <c r="AD615" s="874"/>
      <c r="AE615" s="874"/>
      <c r="AF615" s="874"/>
      <c r="AG615" s="874"/>
      <c r="AH615" s="874"/>
      <c r="AI615" s="874"/>
      <c r="AJ615" s="874"/>
      <c r="AK615" s="874"/>
      <c r="AL615" s="874"/>
      <c r="AM615" s="874"/>
      <c r="AN615" s="874"/>
      <c r="AO615" s="874"/>
      <c r="AP615" s="874"/>
      <c r="AQ615" s="874"/>
      <c r="AR615" s="874"/>
      <c r="AS615" s="874"/>
      <c r="AT615" s="874"/>
      <c r="AU615" s="874"/>
      <c r="AV615" s="874"/>
      <c r="AW615" s="874"/>
      <c r="AX615" s="874"/>
      <c r="AY615" s="874"/>
      <c r="AZ615" s="874"/>
      <c r="BA615" s="874"/>
      <c r="BB615" s="874"/>
      <c r="BC615" s="874"/>
      <c r="BD615" s="874"/>
      <c r="BE615" s="874"/>
      <c r="BF615" s="874"/>
      <c r="BG615" s="874"/>
      <c r="BH615" s="874"/>
      <c r="BI615" s="874"/>
      <c r="BJ615" s="874"/>
      <c r="BK615" s="874"/>
      <c r="BL615" s="874"/>
      <c r="BM615" s="874"/>
      <c r="BN615" s="874"/>
      <c r="BO615" s="874"/>
      <c r="BP615" s="874"/>
      <c r="BQ615" s="874"/>
      <c r="BR615" s="874"/>
      <c r="BS615" s="874"/>
    </row>
    <row r="616" spans="12:71">
      <c r="L616" s="874"/>
      <c r="M616" s="874"/>
      <c r="N616" s="874"/>
      <c r="O616" s="874"/>
      <c r="P616" s="874"/>
      <c r="Q616" s="874"/>
      <c r="R616" s="874"/>
      <c r="S616" s="874"/>
      <c r="T616" s="874"/>
      <c r="U616" s="874"/>
      <c r="V616" s="874"/>
      <c r="W616" s="874"/>
      <c r="X616" s="874"/>
      <c r="Y616" s="874"/>
      <c r="Z616" s="874"/>
      <c r="AA616" s="874"/>
      <c r="AB616" s="874"/>
      <c r="AC616" s="874"/>
      <c r="AD616" s="874"/>
      <c r="AE616" s="874"/>
      <c r="AF616" s="874"/>
      <c r="AG616" s="874"/>
      <c r="AH616" s="874"/>
      <c r="AI616" s="874"/>
      <c r="AJ616" s="874"/>
      <c r="AK616" s="874"/>
      <c r="AL616" s="874"/>
      <c r="AM616" s="874"/>
      <c r="AN616" s="874"/>
      <c r="AO616" s="874"/>
      <c r="AP616" s="874"/>
      <c r="AQ616" s="874"/>
      <c r="AR616" s="874"/>
      <c r="AS616" s="874"/>
      <c r="AT616" s="874"/>
      <c r="AU616" s="874"/>
      <c r="AV616" s="874"/>
      <c r="AW616" s="874"/>
      <c r="AX616" s="874"/>
      <c r="AY616" s="874"/>
      <c r="AZ616" s="874"/>
      <c r="BA616" s="874"/>
      <c r="BB616" s="874"/>
      <c r="BC616" s="874"/>
      <c r="BD616" s="874"/>
      <c r="BE616" s="874"/>
      <c r="BF616" s="874"/>
      <c r="BG616" s="874"/>
      <c r="BH616" s="874"/>
      <c r="BI616" s="874"/>
      <c r="BJ616" s="874"/>
      <c r="BK616" s="874"/>
      <c r="BL616" s="874"/>
      <c r="BM616" s="874"/>
      <c r="BN616" s="874"/>
      <c r="BO616" s="874"/>
      <c r="BP616" s="874"/>
      <c r="BQ616" s="874"/>
      <c r="BR616" s="874"/>
      <c r="BS616" s="874"/>
    </row>
    <row r="617" spans="12:71">
      <c r="L617" s="874"/>
      <c r="M617" s="874"/>
      <c r="N617" s="874"/>
      <c r="O617" s="874"/>
      <c r="P617" s="874"/>
      <c r="Q617" s="874"/>
      <c r="R617" s="874"/>
      <c r="S617" s="874"/>
      <c r="T617" s="874"/>
      <c r="U617" s="874"/>
      <c r="V617" s="874"/>
      <c r="W617" s="874"/>
      <c r="X617" s="874"/>
      <c r="Y617" s="874"/>
      <c r="Z617" s="874"/>
      <c r="AA617" s="874"/>
      <c r="AB617" s="874"/>
      <c r="AC617" s="874"/>
      <c r="AD617" s="874"/>
      <c r="AE617" s="874"/>
      <c r="AF617" s="874"/>
      <c r="AG617" s="874"/>
      <c r="AH617" s="874"/>
      <c r="AI617" s="874"/>
      <c r="AJ617" s="874"/>
      <c r="AK617" s="874"/>
      <c r="AL617" s="874"/>
      <c r="AM617" s="874"/>
      <c r="AN617" s="874"/>
      <c r="AO617" s="874"/>
      <c r="AP617" s="874"/>
      <c r="AQ617" s="874"/>
      <c r="AR617" s="874"/>
      <c r="AS617" s="874"/>
      <c r="AT617" s="874"/>
      <c r="AU617" s="874"/>
      <c r="AV617" s="874"/>
      <c r="AW617" s="874"/>
      <c r="AX617" s="874"/>
      <c r="AY617" s="874"/>
      <c r="AZ617" s="874"/>
      <c r="BA617" s="874"/>
      <c r="BB617" s="874"/>
      <c r="BC617" s="874"/>
      <c r="BD617" s="874"/>
      <c r="BE617" s="874"/>
      <c r="BF617" s="874"/>
      <c r="BG617" s="874"/>
      <c r="BH617" s="874"/>
      <c r="BI617" s="874"/>
      <c r="BJ617" s="874"/>
      <c r="BK617" s="874"/>
      <c r="BL617" s="874"/>
      <c r="BM617" s="874"/>
      <c r="BN617" s="874"/>
      <c r="BO617" s="874"/>
      <c r="BP617" s="874"/>
      <c r="BQ617" s="874"/>
      <c r="BR617" s="874"/>
      <c r="BS617" s="874"/>
    </row>
    <row r="618" spans="12:71">
      <c r="L618" s="874"/>
      <c r="M618" s="874"/>
      <c r="N618" s="874"/>
      <c r="O618" s="874"/>
      <c r="P618" s="874"/>
      <c r="Q618" s="874"/>
      <c r="R618" s="874"/>
      <c r="S618" s="874"/>
      <c r="T618" s="874"/>
      <c r="U618" s="874"/>
      <c r="V618" s="874"/>
      <c r="W618" s="874"/>
      <c r="X618" s="874"/>
      <c r="Y618" s="874"/>
      <c r="Z618" s="874"/>
      <c r="AA618" s="874"/>
      <c r="AB618" s="874"/>
      <c r="AC618" s="874"/>
      <c r="AD618" s="874"/>
      <c r="AE618" s="874"/>
      <c r="AF618" s="874"/>
      <c r="AG618" s="874"/>
      <c r="AH618" s="874"/>
      <c r="AI618" s="874"/>
      <c r="AJ618" s="874"/>
      <c r="AK618" s="874"/>
      <c r="AL618" s="874"/>
      <c r="AM618" s="874"/>
      <c r="AN618" s="874"/>
      <c r="AO618" s="874"/>
      <c r="AP618" s="874"/>
      <c r="AQ618" s="874"/>
      <c r="AR618" s="874"/>
      <c r="AS618" s="874"/>
      <c r="AT618" s="874"/>
      <c r="AU618" s="874"/>
      <c r="AV618" s="874"/>
      <c r="AW618" s="874"/>
      <c r="AX618" s="874"/>
      <c r="AY618" s="874"/>
      <c r="AZ618" s="874"/>
      <c r="BA618" s="874"/>
      <c r="BB618" s="874"/>
      <c r="BC618" s="874"/>
      <c r="BD618" s="874"/>
      <c r="BE618" s="874"/>
      <c r="BF618" s="874"/>
      <c r="BG618" s="874"/>
      <c r="BH618" s="874"/>
      <c r="BI618" s="874"/>
      <c r="BJ618" s="874"/>
      <c r="BK618" s="874"/>
      <c r="BL618" s="874"/>
      <c r="BM618" s="874"/>
      <c r="BN618" s="874"/>
      <c r="BO618" s="874"/>
      <c r="BP618" s="874"/>
      <c r="BQ618" s="874"/>
      <c r="BR618" s="874"/>
      <c r="BS618" s="874"/>
    </row>
    <row r="619" spans="12:71">
      <c r="L619" s="874"/>
      <c r="M619" s="874"/>
      <c r="N619" s="874"/>
      <c r="O619" s="874"/>
      <c r="P619" s="874"/>
      <c r="Q619" s="874"/>
      <c r="R619" s="874"/>
      <c r="S619" s="874"/>
      <c r="T619" s="874"/>
      <c r="U619" s="874"/>
      <c r="V619" s="874"/>
      <c r="W619" s="874"/>
      <c r="X619" s="874"/>
      <c r="Y619" s="874"/>
      <c r="Z619" s="874"/>
      <c r="AA619" s="874"/>
      <c r="AB619" s="874"/>
      <c r="AC619" s="874"/>
      <c r="AD619" s="874"/>
      <c r="AE619" s="874"/>
      <c r="AF619" s="874"/>
      <c r="AG619" s="874"/>
      <c r="AH619" s="874"/>
      <c r="AI619" s="874"/>
      <c r="AJ619" s="874"/>
      <c r="AK619" s="874"/>
      <c r="AL619" s="874"/>
      <c r="AM619" s="874"/>
      <c r="AN619" s="874"/>
      <c r="AO619" s="874"/>
      <c r="AP619" s="874"/>
      <c r="AQ619" s="874"/>
      <c r="AR619" s="874"/>
      <c r="AS619" s="874"/>
      <c r="AT619" s="874"/>
      <c r="AU619" s="874"/>
      <c r="AV619" s="874"/>
      <c r="AW619" s="874"/>
      <c r="AX619" s="874"/>
      <c r="AY619" s="874"/>
      <c r="AZ619" s="874"/>
      <c r="BA619" s="874"/>
      <c r="BB619" s="874"/>
      <c r="BC619" s="874"/>
      <c r="BD619" s="874"/>
      <c r="BE619" s="874"/>
      <c r="BF619" s="874"/>
      <c r="BG619" s="874"/>
      <c r="BH619" s="874"/>
      <c r="BI619" s="874"/>
      <c r="BJ619" s="874"/>
      <c r="BK619" s="874"/>
      <c r="BL619" s="874"/>
      <c r="BM619" s="874"/>
      <c r="BN619" s="874"/>
      <c r="BO619" s="874"/>
      <c r="BP619" s="874"/>
      <c r="BQ619" s="874"/>
      <c r="BR619" s="874"/>
      <c r="BS619" s="874"/>
    </row>
    <row r="620" spans="12:71">
      <c r="L620" s="874"/>
      <c r="M620" s="874"/>
      <c r="N620" s="874"/>
      <c r="O620" s="874"/>
      <c r="P620" s="874"/>
      <c r="Q620" s="874"/>
      <c r="R620" s="874"/>
      <c r="S620" s="874"/>
      <c r="T620" s="874"/>
      <c r="U620" s="874"/>
      <c r="V620" s="874"/>
      <c r="W620" s="874"/>
      <c r="X620" s="874"/>
      <c r="Y620" s="874"/>
      <c r="Z620" s="874"/>
      <c r="AA620" s="874"/>
      <c r="AB620" s="874"/>
      <c r="AC620" s="874"/>
      <c r="AD620" s="874"/>
      <c r="AE620" s="874"/>
      <c r="AF620" s="874"/>
      <c r="AG620" s="874"/>
      <c r="AH620" s="874"/>
      <c r="AI620" s="874"/>
      <c r="AJ620" s="874"/>
      <c r="AK620" s="874"/>
      <c r="AL620" s="874"/>
      <c r="AM620" s="874"/>
      <c r="AN620" s="874"/>
      <c r="AO620" s="874"/>
      <c r="AP620" s="874"/>
      <c r="AQ620" s="874"/>
      <c r="AR620" s="874"/>
      <c r="AS620" s="874"/>
      <c r="AT620" s="874"/>
      <c r="AU620" s="874"/>
      <c r="AV620" s="874"/>
      <c r="AW620" s="874"/>
      <c r="AX620" s="874"/>
      <c r="AY620" s="874"/>
      <c r="AZ620" s="874"/>
      <c r="BA620" s="874"/>
      <c r="BB620" s="874"/>
      <c r="BC620" s="874"/>
      <c r="BD620" s="874"/>
      <c r="BE620" s="874"/>
      <c r="BF620" s="874"/>
      <c r="BG620" s="874"/>
      <c r="BH620" s="874"/>
      <c r="BI620" s="874"/>
      <c r="BJ620" s="874"/>
      <c r="BK620" s="874"/>
      <c r="BL620" s="874"/>
      <c r="BM620" s="874"/>
      <c r="BN620" s="874"/>
      <c r="BO620" s="874"/>
      <c r="BP620" s="874"/>
      <c r="BQ620" s="874"/>
      <c r="BR620" s="874"/>
      <c r="BS620" s="874"/>
    </row>
    <row r="621" spans="12:71">
      <c r="L621" s="874"/>
      <c r="M621" s="874"/>
      <c r="N621" s="874"/>
      <c r="O621" s="874"/>
      <c r="P621" s="874"/>
      <c r="Q621" s="874"/>
      <c r="R621" s="874"/>
      <c r="S621" s="874"/>
      <c r="T621" s="874"/>
      <c r="U621" s="874"/>
      <c r="V621" s="874"/>
      <c r="W621" s="874"/>
      <c r="X621" s="874"/>
      <c r="Y621" s="874"/>
      <c r="Z621" s="874"/>
      <c r="AA621" s="874"/>
      <c r="AB621" s="874"/>
      <c r="AC621" s="874"/>
      <c r="AD621" s="874"/>
      <c r="AE621" s="874"/>
      <c r="AF621" s="874"/>
      <c r="AG621" s="874"/>
      <c r="AH621" s="874"/>
      <c r="AI621" s="874"/>
      <c r="AJ621" s="874"/>
      <c r="AK621" s="874"/>
      <c r="AL621" s="874"/>
      <c r="AM621" s="874"/>
      <c r="AN621" s="874"/>
      <c r="AO621" s="874"/>
      <c r="AP621" s="874"/>
      <c r="AQ621" s="874"/>
      <c r="AR621" s="874"/>
      <c r="AS621" s="874"/>
      <c r="AT621" s="874"/>
      <c r="AU621" s="874"/>
      <c r="AV621" s="874"/>
      <c r="AW621" s="874"/>
      <c r="AX621" s="874"/>
      <c r="AY621" s="874"/>
      <c r="AZ621" s="874"/>
      <c r="BA621" s="874"/>
      <c r="BB621" s="874"/>
      <c r="BC621" s="874"/>
      <c r="BD621" s="874"/>
      <c r="BE621" s="874"/>
      <c r="BF621" s="874"/>
      <c r="BG621" s="874"/>
      <c r="BH621" s="874"/>
      <c r="BI621" s="874"/>
      <c r="BJ621" s="874"/>
      <c r="BK621" s="874"/>
      <c r="BL621" s="874"/>
      <c r="BM621" s="874"/>
      <c r="BN621" s="874"/>
      <c r="BO621" s="874"/>
      <c r="BP621" s="874"/>
      <c r="BQ621" s="874"/>
      <c r="BR621" s="874"/>
      <c r="BS621" s="874"/>
    </row>
    <row r="622" spans="12:71">
      <c r="L622" s="874"/>
      <c r="M622" s="874"/>
      <c r="N622" s="874"/>
      <c r="O622" s="874"/>
      <c r="P622" s="874"/>
      <c r="Q622" s="874"/>
      <c r="R622" s="874"/>
      <c r="S622" s="874"/>
      <c r="T622" s="874"/>
      <c r="U622" s="874"/>
      <c r="V622" s="874"/>
      <c r="W622" s="874"/>
      <c r="X622" s="874"/>
      <c r="Y622" s="874"/>
      <c r="Z622" s="874"/>
      <c r="AA622" s="874"/>
      <c r="AB622" s="874"/>
      <c r="AC622" s="874"/>
      <c r="AD622" s="874"/>
      <c r="AE622" s="874"/>
      <c r="AF622" s="874"/>
      <c r="AG622" s="874"/>
      <c r="AH622" s="874"/>
      <c r="AI622" s="874"/>
      <c r="AJ622" s="874"/>
      <c r="AK622" s="874"/>
      <c r="AL622" s="874"/>
      <c r="AM622" s="874"/>
      <c r="AN622" s="874"/>
      <c r="AO622" s="874"/>
      <c r="AP622" s="874"/>
      <c r="AQ622" s="874"/>
      <c r="AR622" s="874"/>
      <c r="AS622" s="874"/>
      <c r="AT622" s="874"/>
      <c r="AU622" s="874"/>
      <c r="AV622" s="874"/>
      <c r="AW622" s="874"/>
      <c r="AX622" s="874"/>
      <c r="AY622" s="874"/>
      <c r="AZ622" s="874"/>
      <c r="BA622" s="874"/>
      <c r="BB622" s="874"/>
      <c r="BC622" s="874"/>
      <c r="BD622" s="874"/>
      <c r="BE622" s="874"/>
      <c r="BF622" s="874"/>
      <c r="BG622" s="874"/>
      <c r="BH622" s="874"/>
      <c r="BI622" s="874"/>
      <c r="BJ622" s="874"/>
      <c r="BK622" s="874"/>
      <c r="BL622" s="874"/>
      <c r="BM622" s="874"/>
      <c r="BN622" s="874"/>
      <c r="BO622" s="874"/>
      <c r="BP622" s="874"/>
      <c r="BQ622" s="874"/>
      <c r="BR622" s="874"/>
      <c r="BS622" s="874"/>
    </row>
    <row r="623" spans="12:71">
      <c r="L623" s="874"/>
      <c r="M623" s="874"/>
      <c r="N623" s="874"/>
      <c r="O623" s="874"/>
      <c r="P623" s="874"/>
      <c r="Q623" s="874"/>
      <c r="R623" s="874"/>
      <c r="S623" s="874"/>
      <c r="T623" s="874"/>
      <c r="U623" s="874"/>
      <c r="V623" s="874"/>
      <c r="W623" s="874"/>
      <c r="X623" s="874"/>
      <c r="Y623" s="874"/>
      <c r="Z623" s="874"/>
      <c r="AA623" s="874"/>
      <c r="AB623" s="874"/>
      <c r="AC623" s="874"/>
      <c r="AD623" s="874"/>
      <c r="AE623" s="874"/>
      <c r="AF623" s="874"/>
      <c r="AG623" s="874"/>
      <c r="AH623" s="874"/>
      <c r="AI623" s="874"/>
      <c r="AJ623" s="874"/>
      <c r="AK623" s="874"/>
      <c r="AL623" s="874"/>
      <c r="AM623" s="874"/>
      <c r="AN623" s="874"/>
      <c r="AO623" s="874"/>
      <c r="AP623" s="874"/>
      <c r="AQ623" s="874"/>
      <c r="AR623" s="874"/>
      <c r="AS623" s="874"/>
      <c r="AT623" s="874"/>
      <c r="AU623" s="874"/>
      <c r="AV623" s="874"/>
      <c r="AW623" s="874"/>
      <c r="AX623" s="874"/>
      <c r="AY623" s="874"/>
      <c r="AZ623" s="874"/>
      <c r="BA623" s="874"/>
      <c r="BB623" s="874"/>
      <c r="BC623" s="874"/>
      <c r="BD623" s="874"/>
      <c r="BE623" s="874"/>
      <c r="BF623" s="874"/>
      <c r="BG623" s="874"/>
      <c r="BH623" s="874"/>
      <c r="BI623" s="874"/>
      <c r="BJ623" s="874"/>
      <c r="BK623" s="874"/>
      <c r="BL623" s="874"/>
      <c r="BM623" s="874"/>
      <c r="BN623" s="874"/>
      <c r="BO623" s="874"/>
      <c r="BP623" s="874"/>
      <c r="BQ623" s="874"/>
      <c r="BR623" s="874"/>
      <c r="BS623" s="874"/>
    </row>
    <row r="624" spans="12:71">
      <c r="L624" s="874"/>
      <c r="M624" s="874"/>
      <c r="N624" s="874"/>
      <c r="O624" s="874"/>
      <c r="P624" s="874"/>
      <c r="Q624" s="874"/>
      <c r="R624" s="874"/>
      <c r="S624" s="874"/>
      <c r="T624" s="874"/>
      <c r="U624" s="874"/>
      <c r="V624" s="874"/>
      <c r="W624" s="874"/>
      <c r="X624" s="874"/>
      <c r="Y624" s="874"/>
      <c r="Z624" s="874"/>
      <c r="AA624" s="874"/>
      <c r="AB624" s="874"/>
      <c r="AC624" s="874"/>
      <c r="AD624" s="874"/>
      <c r="AE624" s="874"/>
      <c r="AF624" s="874"/>
      <c r="AG624" s="874"/>
      <c r="AH624" s="874"/>
      <c r="AI624" s="874"/>
      <c r="AJ624" s="874"/>
      <c r="AK624" s="874"/>
      <c r="AL624" s="874"/>
      <c r="AM624" s="874"/>
      <c r="AN624" s="874"/>
      <c r="AO624" s="874"/>
      <c r="AP624" s="874"/>
      <c r="AQ624" s="874"/>
      <c r="AR624" s="874"/>
      <c r="AS624" s="874"/>
      <c r="AT624" s="874"/>
      <c r="AU624" s="874"/>
      <c r="AV624" s="874"/>
      <c r="AW624" s="874"/>
      <c r="AX624" s="874"/>
      <c r="AY624" s="874"/>
      <c r="AZ624" s="874"/>
      <c r="BA624" s="874"/>
      <c r="BB624" s="874"/>
      <c r="BC624" s="874"/>
      <c r="BD624" s="874"/>
      <c r="BE624" s="874"/>
      <c r="BF624" s="874"/>
      <c r="BG624" s="874"/>
      <c r="BH624" s="874"/>
      <c r="BI624" s="874"/>
      <c r="BJ624" s="874"/>
      <c r="BK624" s="874"/>
      <c r="BL624" s="874"/>
      <c r="BM624" s="874"/>
      <c r="BN624" s="874"/>
      <c r="BO624" s="874"/>
      <c r="BP624" s="874"/>
      <c r="BQ624" s="874"/>
      <c r="BR624" s="874"/>
      <c r="BS624" s="874"/>
    </row>
    <row r="625" spans="12:71">
      <c r="L625" s="874"/>
      <c r="M625" s="874"/>
      <c r="N625" s="874"/>
      <c r="O625" s="874"/>
      <c r="P625" s="874"/>
      <c r="Q625" s="874"/>
      <c r="R625" s="874"/>
      <c r="S625" s="874"/>
      <c r="T625" s="874"/>
      <c r="U625" s="874"/>
      <c r="V625" s="874"/>
      <c r="W625" s="874"/>
      <c r="X625" s="874"/>
      <c r="Y625" s="874"/>
      <c r="Z625" s="874"/>
      <c r="AA625" s="874"/>
      <c r="AB625" s="874"/>
      <c r="AC625" s="874"/>
      <c r="AD625" s="874"/>
      <c r="AE625" s="874"/>
      <c r="AF625" s="874"/>
      <c r="AG625" s="874"/>
      <c r="AH625" s="874"/>
      <c r="AI625" s="874"/>
      <c r="AJ625" s="874"/>
      <c r="AK625" s="874"/>
      <c r="AL625" s="874"/>
      <c r="AM625" s="874"/>
      <c r="AN625" s="874"/>
      <c r="AO625" s="874"/>
      <c r="AP625" s="874"/>
      <c r="AQ625" s="874"/>
      <c r="AR625" s="874"/>
      <c r="AS625" s="874"/>
      <c r="AT625" s="874"/>
      <c r="AU625" s="874"/>
      <c r="AV625" s="874"/>
      <c r="AW625" s="874"/>
      <c r="AX625" s="874"/>
      <c r="AY625" s="874"/>
      <c r="AZ625" s="874"/>
      <c r="BA625" s="874"/>
      <c r="BB625" s="874"/>
      <c r="BC625" s="874"/>
      <c r="BD625" s="874"/>
      <c r="BE625" s="874"/>
      <c r="BF625" s="874"/>
      <c r="BG625" s="874"/>
      <c r="BH625" s="874"/>
      <c r="BI625" s="874"/>
      <c r="BJ625" s="874"/>
      <c r="BK625" s="874"/>
      <c r="BL625" s="874"/>
      <c r="BM625" s="874"/>
      <c r="BN625" s="874"/>
      <c r="BO625" s="874"/>
      <c r="BP625" s="874"/>
      <c r="BQ625" s="874"/>
      <c r="BR625" s="874"/>
      <c r="BS625" s="874"/>
    </row>
    <row r="626" spans="12:71">
      <c r="L626" s="874"/>
      <c r="M626" s="874"/>
      <c r="N626" s="874"/>
      <c r="O626" s="874"/>
      <c r="P626" s="874"/>
      <c r="Q626" s="874"/>
      <c r="R626" s="874"/>
      <c r="S626" s="874"/>
      <c r="T626" s="874"/>
      <c r="U626" s="874"/>
      <c r="V626" s="874"/>
      <c r="W626" s="874"/>
      <c r="X626" s="874"/>
      <c r="Y626" s="874"/>
      <c r="Z626" s="874"/>
      <c r="AA626" s="874"/>
      <c r="AB626" s="874"/>
      <c r="AC626" s="874"/>
      <c r="AD626" s="874"/>
      <c r="AE626" s="874"/>
      <c r="AF626" s="874"/>
      <c r="AG626" s="874"/>
      <c r="AH626" s="874"/>
      <c r="AI626" s="874"/>
      <c r="AJ626" s="874"/>
      <c r="AK626" s="874"/>
      <c r="AL626" s="874"/>
      <c r="AM626" s="874"/>
      <c r="AN626" s="874"/>
      <c r="AO626" s="874"/>
      <c r="AP626" s="874"/>
      <c r="AQ626" s="874"/>
      <c r="AR626" s="874"/>
      <c r="AS626" s="874"/>
      <c r="AT626" s="874"/>
      <c r="AU626" s="874"/>
      <c r="AV626" s="874"/>
      <c r="AW626" s="874"/>
      <c r="AX626" s="874"/>
      <c r="AY626" s="874"/>
      <c r="AZ626" s="874"/>
      <c r="BA626" s="874"/>
      <c r="BB626" s="874"/>
      <c r="BC626" s="874"/>
      <c r="BD626" s="874"/>
      <c r="BE626" s="874"/>
      <c r="BF626" s="874"/>
      <c r="BG626" s="874"/>
      <c r="BH626" s="874"/>
      <c r="BI626" s="874"/>
      <c r="BJ626" s="874"/>
      <c r="BK626" s="874"/>
      <c r="BL626" s="874"/>
      <c r="BM626" s="874"/>
      <c r="BN626" s="874"/>
      <c r="BO626" s="874"/>
      <c r="BP626" s="874"/>
      <c r="BQ626" s="874"/>
      <c r="BR626" s="874"/>
      <c r="BS626" s="874"/>
    </row>
    <row r="627" spans="12:71">
      <c r="L627" s="874"/>
      <c r="M627" s="874"/>
      <c r="N627" s="874"/>
      <c r="O627" s="874"/>
      <c r="P627" s="874"/>
      <c r="Q627" s="874"/>
      <c r="R627" s="874"/>
      <c r="S627" s="874"/>
      <c r="T627" s="874"/>
      <c r="U627" s="874"/>
      <c r="V627" s="874"/>
      <c r="W627" s="874"/>
      <c r="X627" s="874"/>
      <c r="Y627" s="874"/>
      <c r="Z627" s="874"/>
      <c r="AA627" s="874"/>
      <c r="AB627" s="874"/>
      <c r="AC627" s="874"/>
      <c r="AD627" s="874"/>
      <c r="AE627" s="874"/>
      <c r="AF627" s="874"/>
      <c r="AG627" s="874"/>
      <c r="AH627" s="874"/>
      <c r="AI627" s="874"/>
      <c r="AJ627" s="874"/>
      <c r="AK627" s="874"/>
      <c r="AL627" s="874"/>
      <c r="AM627" s="874"/>
      <c r="AN627" s="874"/>
      <c r="AO627" s="874"/>
      <c r="AP627" s="874"/>
      <c r="AQ627" s="874"/>
      <c r="AR627" s="874"/>
      <c r="AS627" s="874"/>
      <c r="AT627" s="874"/>
      <c r="AU627" s="874"/>
      <c r="AV627" s="874"/>
      <c r="AW627" s="874"/>
      <c r="AX627" s="874"/>
      <c r="AY627" s="874"/>
      <c r="AZ627" s="874"/>
      <c r="BA627" s="874"/>
      <c r="BB627" s="874"/>
      <c r="BC627" s="874"/>
      <c r="BD627" s="874"/>
      <c r="BE627" s="874"/>
      <c r="BF627" s="874"/>
      <c r="BG627" s="874"/>
      <c r="BH627" s="874"/>
      <c r="BI627" s="874"/>
      <c r="BJ627" s="874"/>
      <c r="BK627" s="874"/>
      <c r="BL627" s="874"/>
      <c r="BM627" s="874"/>
      <c r="BN627" s="874"/>
      <c r="BO627" s="874"/>
      <c r="BP627" s="874"/>
      <c r="BQ627" s="874"/>
      <c r="BR627" s="874"/>
      <c r="BS627" s="874"/>
    </row>
    <row r="628" spans="12:71">
      <c r="L628" s="874"/>
      <c r="M628" s="874"/>
      <c r="N628" s="874"/>
      <c r="O628" s="874"/>
      <c r="P628" s="874"/>
      <c r="Q628" s="874"/>
      <c r="R628" s="874"/>
      <c r="S628" s="874"/>
      <c r="T628" s="874"/>
      <c r="U628" s="874"/>
      <c r="V628" s="874"/>
      <c r="W628" s="874"/>
      <c r="X628" s="874"/>
      <c r="Y628" s="874"/>
      <c r="Z628" s="874"/>
      <c r="AA628" s="874"/>
      <c r="AB628" s="874"/>
      <c r="AC628" s="874"/>
      <c r="AD628" s="874"/>
      <c r="AE628" s="874"/>
      <c r="AF628" s="874"/>
      <c r="AG628" s="874"/>
      <c r="AH628" s="874"/>
      <c r="AI628" s="874"/>
      <c r="AJ628" s="874"/>
      <c r="AK628" s="874"/>
      <c r="AL628" s="874"/>
      <c r="AM628" s="874"/>
      <c r="AN628" s="874"/>
      <c r="AO628" s="874"/>
      <c r="AP628" s="874"/>
      <c r="AQ628" s="874"/>
      <c r="AR628" s="874"/>
      <c r="AS628" s="874"/>
      <c r="AT628" s="874"/>
      <c r="AU628" s="874"/>
      <c r="AV628" s="874"/>
      <c r="AW628" s="874"/>
      <c r="AX628" s="874"/>
      <c r="AY628" s="874"/>
      <c r="AZ628" s="874"/>
      <c r="BA628" s="874"/>
      <c r="BB628" s="874"/>
      <c r="BC628" s="874"/>
      <c r="BD628" s="874"/>
      <c r="BE628" s="874"/>
      <c r="BF628" s="874"/>
      <c r="BG628" s="874"/>
      <c r="BH628" s="874"/>
      <c r="BI628" s="874"/>
      <c r="BJ628" s="874"/>
      <c r="BK628" s="874"/>
      <c r="BL628" s="874"/>
      <c r="BM628" s="874"/>
      <c r="BN628" s="874"/>
      <c r="BO628" s="874"/>
      <c r="BP628" s="874"/>
      <c r="BQ628" s="874"/>
      <c r="BR628" s="874"/>
      <c r="BS628" s="874"/>
    </row>
    <row r="629" spans="12:71">
      <c r="L629" s="874"/>
      <c r="M629" s="874"/>
      <c r="N629" s="874"/>
      <c r="O629" s="874"/>
      <c r="P629" s="874"/>
      <c r="Q629" s="874"/>
      <c r="R629" s="874"/>
      <c r="S629" s="874"/>
      <c r="T629" s="874"/>
      <c r="U629" s="874"/>
      <c r="V629" s="874"/>
      <c r="W629" s="874"/>
      <c r="X629" s="874"/>
      <c r="Y629" s="874"/>
      <c r="Z629" s="874"/>
      <c r="AA629" s="874"/>
      <c r="AB629" s="874"/>
      <c r="AC629" s="874"/>
      <c r="AD629" s="874"/>
      <c r="AE629" s="874"/>
      <c r="AF629" s="874"/>
      <c r="AG629" s="874"/>
      <c r="AH629" s="874"/>
      <c r="AI629" s="874"/>
      <c r="AJ629" s="874"/>
      <c r="AK629" s="874"/>
      <c r="AL629" s="874"/>
      <c r="AM629" s="874"/>
      <c r="AN629" s="874"/>
      <c r="AO629" s="874"/>
      <c r="AP629" s="874"/>
      <c r="AQ629" s="874"/>
      <c r="AR629" s="874"/>
      <c r="AS629" s="874"/>
      <c r="AT629" s="874"/>
      <c r="AU629" s="874"/>
      <c r="AV629" s="874"/>
      <c r="AW629" s="874"/>
      <c r="AX629" s="874"/>
      <c r="AY629" s="874"/>
      <c r="AZ629" s="874"/>
      <c r="BA629" s="874"/>
      <c r="BB629" s="874"/>
      <c r="BC629" s="874"/>
      <c r="BD629" s="874"/>
      <c r="BE629" s="874"/>
      <c r="BF629" s="874"/>
      <c r="BG629" s="874"/>
      <c r="BH629" s="874"/>
      <c r="BI629" s="874"/>
      <c r="BJ629" s="874"/>
      <c r="BK629" s="874"/>
      <c r="BL629" s="874"/>
      <c r="BM629" s="874"/>
      <c r="BN629" s="874"/>
      <c r="BO629" s="874"/>
      <c r="BP629" s="874"/>
      <c r="BQ629" s="874"/>
      <c r="BR629" s="874"/>
      <c r="BS629" s="874"/>
    </row>
    <row r="630" spans="12:71">
      <c r="L630" s="874"/>
      <c r="M630" s="874"/>
      <c r="N630" s="874"/>
      <c r="O630" s="874"/>
      <c r="P630" s="874"/>
      <c r="Q630" s="874"/>
      <c r="R630" s="874"/>
      <c r="S630" s="874"/>
      <c r="T630" s="874"/>
      <c r="U630" s="874"/>
      <c r="V630" s="874"/>
      <c r="W630" s="874"/>
      <c r="X630" s="874"/>
      <c r="Y630" s="874"/>
      <c r="Z630" s="874"/>
      <c r="AA630" s="874"/>
      <c r="AB630" s="874"/>
      <c r="AC630" s="874"/>
      <c r="AD630" s="874"/>
      <c r="AE630" s="874"/>
      <c r="AF630" s="874"/>
      <c r="AG630" s="874"/>
      <c r="AH630" s="874"/>
      <c r="AI630" s="874"/>
      <c r="AJ630" s="874"/>
      <c r="AK630" s="874"/>
      <c r="AL630" s="874"/>
      <c r="AM630" s="874"/>
      <c r="AN630" s="874"/>
      <c r="AO630" s="874"/>
      <c r="AP630" s="874"/>
      <c r="AQ630" s="874"/>
      <c r="AR630" s="874"/>
      <c r="AS630" s="874"/>
      <c r="AT630" s="874"/>
      <c r="AU630" s="874"/>
      <c r="AV630" s="874"/>
      <c r="AW630" s="874"/>
      <c r="AX630" s="874"/>
      <c r="AY630" s="874"/>
      <c r="AZ630" s="874"/>
      <c r="BA630" s="874"/>
      <c r="BB630" s="874"/>
      <c r="BC630" s="874"/>
      <c r="BD630" s="874"/>
      <c r="BE630" s="874"/>
      <c r="BF630" s="874"/>
      <c r="BG630" s="874"/>
      <c r="BH630" s="874"/>
      <c r="BI630" s="874"/>
      <c r="BJ630" s="874"/>
      <c r="BK630" s="874"/>
      <c r="BL630" s="874"/>
      <c r="BM630" s="874"/>
      <c r="BN630" s="874"/>
      <c r="BO630" s="874"/>
      <c r="BP630" s="874"/>
      <c r="BQ630" s="874"/>
      <c r="BR630" s="874"/>
      <c r="BS630" s="874"/>
    </row>
    <row r="631" spans="12:71">
      <c r="L631" s="874"/>
      <c r="M631" s="874"/>
      <c r="N631" s="874"/>
      <c r="O631" s="874"/>
      <c r="P631" s="874"/>
      <c r="Q631" s="874"/>
      <c r="R631" s="874"/>
      <c r="S631" s="874"/>
      <c r="T631" s="874"/>
      <c r="U631" s="874"/>
      <c r="V631" s="874"/>
      <c r="W631" s="874"/>
      <c r="X631" s="874"/>
      <c r="Y631" s="874"/>
      <c r="Z631" s="874"/>
      <c r="AA631" s="874"/>
      <c r="AB631" s="874"/>
      <c r="AC631" s="874"/>
      <c r="AD631" s="874"/>
      <c r="AE631" s="874"/>
      <c r="AF631" s="874"/>
      <c r="AG631" s="874"/>
      <c r="AH631" s="874"/>
      <c r="AI631" s="874"/>
      <c r="AJ631" s="874"/>
      <c r="AK631" s="874"/>
      <c r="AL631" s="874"/>
      <c r="AM631" s="874"/>
      <c r="AN631" s="874"/>
      <c r="AO631" s="874"/>
      <c r="AP631" s="874"/>
      <c r="AQ631" s="874"/>
      <c r="AR631" s="874"/>
      <c r="AS631" s="874"/>
      <c r="AT631" s="874"/>
      <c r="AU631" s="874"/>
      <c r="AV631" s="874"/>
      <c r="AW631" s="874"/>
      <c r="AX631" s="874"/>
      <c r="AY631" s="874"/>
      <c r="AZ631" s="874"/>
      <c r="BA631" s="874"/>
      <c r="BB631" s="874"/>
      <c r="BC631" s="874"/>
      <c r="BD631" s="874"/>
      <c r="BE631" s="874"/>
      <c r="BF631" s="874"/>
      <c r="BG631" s="874"/>
      <c r="BH631" s="874"/>
      <c r="BI631" s="874"/>
      <c r="BJ631" s="874"/>
      <c r="BK631" s="874"/>
      <c r="BL631" s="874"/>
      <c r="BM631" s="874"/>
      <c r="BN631" s="874"/>
      <c r="BO631" s="874"/>
      <c r="BP631" s="874"/>
      <c r="BQ631" s="874"/>
      <c r="BR631" s="874"/>
      <c r="BS631" s="874"/>
    </row>
    <row r="632" spans="12:71">
      <c r="L632" s="874"/>
      <c r="M632" s="874"/>
      <c r="N632" s="874"/>
      <c r="O632" s="874"/>
      <c r="P632" s="874"/>
      <c r="Q632" s="874"/>
      <c r="R632" s="874"/>
      <c r="S632" s="874"/>
      <c r="T632" s="874"/>
      <c r="U632" s="874"/>
      <c r="V632" s="874"/>
      <c r="W632" s="874"/>
      <c r="X632" s="874"/>
      <c r="Y632" s="874"/>
      <c r="Z632" s="874"/>
      <c r="AA632" s="874"/>
      <c r="AB632" s="874"/>
      <c r="AC632" s="874"/>
      <c r="AD632" s="874"/>
      <c r="AE632" s="874"/>
      <c r="AF632" s="874"/>
      <c r="AG632" s="874"/>
      <c r="AH632" s="874"/>
      <c r="AI632" s="874"/>
      <c r="AJ632" s="874"/>
      <c r="AK632" s="874"/>
      <c r="AL632" s="874"/>
      <c r="AM632" s="874"/>
      <c r="AN632" s="874"/>
      <c r="AO632" s="874"/>
      <c r="AP632" s="874"/>
      <c r="AQ632" s="874"/>
      <c r="AR632" s="874"/>
      <c r="AS632" s="874"/>
      <c r="AT632" s="874"/>
      <c r="AU632" s="874"/>
      <c r="AV632" s="874"/>
      <c r="AW632" s="874"/>
      <c r="AX632" s="874"/>
      <c r="AY632" s="874"/>
      <c r="AZ632" s="874"/>
      <c r="BA632" s="874"/>
      <c r="BB632" s="874"/>
      <c r="BC632" s="874"/>
      <c r="BD632" s="874"/>
      <c r="BE632" s="874"/>
      <c r="BF632" s="874"/>
      <c r="BG632" s="874"/>
      <c r="BH632" s="874"/>
      <c r="BI632" s="874"/>
      <c r="BJ632" s="874"/>
      <c r="BK632" s="874"/>
      <c r="BL632" s="874"/>
      <c r="BM632" s="874"/>
      <c r="BN632" s="874"/>
      <c r="BO632" s="874"/>
      <c r="BP632" s="874"/>
      <c r="BQ632" s="874"/>
      <c r="BR632" s="874"/>
      <c r="BS632" s="874"/>
    </row>
    <row r="633" spans="12:71">
      <c r="L633" s="874"/>
      <c r="M633" s="874"/>
      <c r="N633" s="874"/>
      <c r="O633" s="874"/>
      <c r="P633" s="874"/>
      <c r="Q633" s="874"/>
      <c r="R633" s="874"/>
      <c r="S633" s="874"/>
      <c r="T633" s="874"/>
      <c r="U633" s="874"/>
      <c r="V633" s="874"/>
      <c r="W633" s="874"/>
      <c r="X633" s="874"/>
      <c r="Y633" s="874"/>
      <c r="Z633" s="874"/>
      <c r="AA633" s="874"/>
      <c r="AB633" s="874"/>
      <c r="AC633" s="874"/>
      <c r="AD633" s="874"/>
      <c r="AE633" s="874"/>
      <c r="AF633" s="874"/>
      <c r="AG633" s="874"/>
      <c r="AH633" s="874"/>
      <c r="AI633" s="874"/>
      <c r="AJ633" s="874"/>
      <c r="AK633" s="874"/>
      <c r="AL633" s="874"/>
      <c r="AM633" s="874"/>
      <c r="AN633" s="874"/>
      <c r="AO633" s="874"/>
      <c r="AP633" s="874"/>
      <c r="AQ633" s="874"/>
      <c r="AR633" s="874"/>
      <c r="AS633" s="874"/>
      <c r="AT633" s="874"/>
      <c r="AU633" s="874"/>
      <c r="AV633" s="874"/>
      <c r="AW633" s="874"/>
      <c r="AX633" s="874"/>
      <c r="AY633" s="874"/>
      <c r="AZ633" s="874"/>
      <c r="BA633" s="874"/>
      <c r="BB633" s="874"/>
      <c r="BC633" s="874"/>
      <c r="BD633" s="874"/>
      <c r="BE633" s="874"/>
      <c r="BF633" s="874"/>
      <c r="BG633" s="874"/>
      <c r="BH633" s="874"/>
      <c r="BI633" s="874"/>
      <c r="BJ633" s="874"/>
      <c r="BK633" s="874"/>
      <c r="BL633" s="874"/>
      <c r="BM633" s="874"/>
      <c r="BN633" s="874"/>
      <c r="BO633" s="874"/>
      <c r="BP633" s="874"/>
      <c r="BQ633" s="874"/>
      <c r="BR633" s="874"/>
      <c r="BS633" s="874"/>
    </row>
    <row r="634" spans="12:71">
      <c r="L634" s="874"/>
      <c r="M634" s="874"/>
      <c r="N634" s="874"/>
      <c r="O634" s="874"/>
      <c r="P634" s="874"/>
      <c r="Q634" s="874"/>
      <c r="R634" s="874"/>
      <c r="S634" s="874"/>
      <c r="T634" s="874"/>
      <c r="U634" s="874"/>
      <c r="V634" s="874"/>
      <c r="W634" s="874"/>
      <c r="X634" s="874"/>
      <c r="Y634" s="874"/>
      <c r="Z634" s="874"/>
      <c r="AA634" s="874"/>
      <c r="AB634" s="874"/>
      <c r="AC634" s="874"/>
      <c r="AD634" s="874"/>
      <c r="AE634" s="874"/>
      <c r="AF634" s="874"/>
      <c r="AG634" s="874"/>
      <c r="AH634" s="874"/>
      <c r="AI634" s="874"/>
      <c r="AJ634" s="874"/>
      <c r="AK634" s="874"/>
      <c r="AL634" s="874"/>
      <c r="AM634" s="874"/>
      <c r="AN634" s="874"/>
      <c r="AO634" s="874"/>
      <c r="AP634" s="874"/>
      <c r="AQ634" s="874"/>
      <c r="AR634" s="874"/>
      <c r="AS634" s="874"/>
      <c r="AT634" s="874"/>
      <c r="AU634" s="874"/>
      <c r="AV634" s="874"/>
      <c r="AW634" s="874"/>
      <c r="AX634" s="874"/>
      <c r="AY634" s="874"/>
      <c r="AZ634" s="874"/>
      <c r="BA634" s="874"/>
      <c r="BB634" s="874"/>
      <c r="BC634" s="874"/>
      <c r="BD634" s="874"/>
      <c r="BE634" s="874"/>
      <c r="BF634" s="874"/>
      <c r="BG634" s="874"/>
      <c r="BH634" s="874"/>
      <c r="BI634" s="874"/>
      <c r="BJ634" s="874"/>
      <c r="BK634" s="874"/>
      <c r="BL634" s="874"/>
      <c r="BM634" s="874"/>
      <c r="BN634" s="874"/>
      <c r="BO634" s="874"/>
      <c r="BP634" s="874"/>
      <c r="BQ634" s="874"/>
      <c r="BR634" s="874"/>
      <c r="BS634" s="874"/>
    </row>
    <row r="635" spans="12:71">
      <c r="L635" s="874"/>
      <c r="M635" s="874"/>
      <c r="N635" s="874"/>
      <c r="O635" s="874"/>
      <c r="P635" s="874"/>
      <c r="Q635" s="874"/>
      <c r="R635" s="874"/>
      <c r="S635" s="874"/>
      <c r="T635" s="874"/>
      <c r="U635" s="874"/>
      <c r="V635" s="874"/>
      <c r="W635" s="874"/>
      <c r="X635" s="874"/>
      <c r="Y635" s="874"/>
      <c r="Z635" s="874"/>
      <c r="AA635" s="874"/>
      <c r="AB635" s="874"/>
      <c r="AC635" s="874"/>
      <c r="AD635" s="874"/>
      <c r="AE635" s="874"/>
      <c r="AF635" s="874"/>
      <c r="AG635" s="874"/>
      <c r="AH635" s="874"/>
      <c r="AI635" s="874"/>
      <c r="AJ635" s="874"/>
      <c r="AK635" s="874"/>
      <c r="AL635" s="874"/>
      <c r="AM635" s="874"/>
      <c r="AN635" s="874"/>
      <c r="AO635" s="874"/>
      <c r="AP635" s="874"/>
      <c r="AQ635" s="874"/>
      <c r="AR635" s="874"/>
      <c r="AS635" s="874"/>
      <c r="AT635" s="874"/>
      <c r="AU635" s="874"/>
      <c r="AV635" s="874"/>
      <c r="AW635" s="874"/>
      <c r="AX635" s="874"/>
      <c r="AY635" s="874"/>
      <c r="AZ635" s="874"/>
      <c r="BA635" s="874"/>
      <c r="BB635" s="874"/>
      <c r="BC635" s="874"/>
      <c r="BD635" s="874"/>
      <c r="BE635" s="874"/>
      <c r="BF635" s="874"/>
      <c r="BG635" s="874"/>
      <c r="BH635" s="874"/>
      <c r="BI635" s="874"/>
      <c r="BJ635" s="874"/>
      <c r="BK635" s="874"/>
      <c r="BL635" s="874"/>
      <c r="BM635" s="874"/>
      <c r="BN635" s="874"/>
      <c r="BO635" s="874"/>
      <c r="BP635" s="874"/>
      <c r="BQ635" s="874"/>
      <c r="BR635" s="874"/>
      <c r="BS635" s="874"/>
    </row>
    <row r="636" spans="12:71">
      <c r="L636" s="874"/>
      <c r="M636" s="874"/>
      <c r="N636" s="874"/>
      <c r="O636" s="874"/>
      <c r="P636" s="874"/>
      <c r="Q636" s="874"/>
      <c r="R636" s="874"/>
      <c r="S636" s="874"/>
      <c r="T636" s="874"/>
      <c r="U636" s="874"/>
      <c r="V636" s="874"/>
      <c r="W636" s="874"/>
      <c r="X636" s="874"/>
      <c r="Y636" s="874"/>
      <c r="Z636" s="874"/>
      <c r="AA636" s="874"/>
      <c r="AB636" s="874"/>
      <c r="AC636" s="874"/>
      <c r="AD636" s="874"/>
      <c r="AE636" s="874"/>
      <c r="AF636" s="874"/>
      <c r="AG636" s="874"/>
      <c r="AH636" s="874"/>
      <c r="AI636" s="874"/>
      <c r="AJ636" s="874"/>
      <c r="AK636" s="874"/>
      <c r="AL636" s="874"/>
      <c r="AM636" s="874"/>
      <c r="AN636" s="874"/>
      <c r="AO636" s="874"/>
      <c r="AP636" s="874"/>
      <c r="AQ636" s="874"/>
      <c r="AR636" s="874"/>
      <c r="AS636" s="874"/>
      <c r="AT636" s="874"/>
      <c r="AU636" s="874"/>
      <c r="AV636" s="874"/>
      <c r="AW636" s="874"/>
      <c r="AX636" s="874"/>
      <c r="AY636" s="874"/>
      <c r="AZ636" s="874"/>
      <c r="BA636" s="874"/>
      <c r="BB636" s="874"/>
      <c r="BC636" s="874"/>
      <c r="BD636" s="874"/>
      <c r="BE636" s="874"/>
      <c r="BF636" s="874"/>
      <c r="BG636" s="874"/>
      <c r="BH636" s="874"/>
      <c r="BI636" s="874"/>
      <c r="BJ636" s="874"/>
      <c r="BK636" s="874"/>
      <c r="BL636" s="874"/>
      <c r="BM636" s="874"/>
      <c r="BN636" s="874"/>
      <c r="BO636" s="874"/>
      <c r="BP636" s="874"/>
      <c r="BQ636" s="874"/>
      <c r="BR636" s="874"/>
      <c r="BS636" s="874"/>
    </row>
    <row r="637" spans="12:71">
      <c r="L637" s="874"/>
      <c r="M637" s="874"/>
      <c r="N637" s="874"/>
      <c r="O637" s="874"/>
      <c r="P637" s="874"/>
      <c r="Q637" s="874"/>
      <c r="R637" s="874"/>
      <c r="S637" s="874"/>
      <c r="T637" s="874"/>
      <c r="U637" s="874"/>
      <c r="V637" s="874"/>
      <c r="W637" s="874"/>
      <c r="X637" s="874"/>
      <c r="Y637" s="874"/>
      <c r="Z637" s="874"/>
      <c r="AA637" s="874"/>
      <c r="AB637" s="874"/>
      <c r="AC637" s="874"/>
      <c r="AD637" s="874"/>
      <c r="AE637" s="874"/>
      <c r="AF637" s="874"/>
      <c r="AG637" s="874"/>
      <c r="AH637" s="874"/>
      <c r="AI637" s="874"/>
      <c r="AJ637" s="874"/>
      <c r="AK637" s="874"/>
      <c r="AL637" s="874"/>
      <c r="AM637" s="874"/>
      <c r="AN637" s="874"/>
      <c r="AO637" s="874"/>
      <c r="AP637" s="874"/>
      <c r="AQ637" s="874"/>
      <c r="AR637" s="874"/>
      <c r="AS637" s="874"/>
      <c r="AT637" s="874"/>
      <c r="AU637" s="874"/>
      <c r="AV637" s="874"/>
      <c r="AW637" s="874"/>
      <c r="AX637" s="874"/>
      <c r="AY637" s="874"/>
      <c r="AZ637" s="874"/>
      <c r="BA637" s="874"/>
      <c r="BB637" s="874"/>
      <c r="BC637" s="874"/>
      <c r="BD637" s="874"/>
      <c r="BE637" s="874"/>
      <c r="BF637" s="874"/>
      <c r="BG637" s="874"/>
      <c r="BH637" s="874"/>
      <c r="BI637" s="874"/>
      <c r="BJ637" s="874"/>
      <c r="BK637" s="874"/>
      <c r="BL637" s="874"/>
      <c r="BM637" s="874"/>
      <c r="BN637" s="874"/>
      <c r="BO637" s="874"/>
      <c r="BP637" s="874"/>
      <c r="BQ637" s="874"/>
      <c r="BR637" s="874"/>
      <c r="BS637" s="874"/>
    </row>
    <row r="638" spans="12:71">
      <c r="L638" s="874"/>
      <c r="M638" s="874"/>
      <c r="N638" s="874"/>
      <c r="O638" s="874"/>
      <c r="P638" s="874"/>
      <c r="Q638" s="874"/>
      <c r="R638" s="874"/>
      <c r="S638" s="874"/>
      <c r="T638" s="874"/>
      <c r="U638" s="874"/>
      <c r="V638" s="874"/>
      <c r="W638" s="874"/>
      <c r="X638" s="874"/>
      <c r="Y638" s="874"/>
      <c r="Z638" s="874"/>
      <c r="AA638" s="874"/>
      <c r="AB638" s="874"/>
      <c r="AC638" s="874"/>
      <c r="AD638" s="874"/>
      <c r="AE638" s="874"/>
      <c r="AF638" s="874"/>
      <c r="AG638" s="874"/>
      <c r="AH638" s="874"/>
      <c r="AI638" s="874"/>
      <c r="AJ638" s="874"/>
      <c r="AK638" s="874"/>
      <c r="AL638" s="874"/>
      <c r="AM638" s="874"/>
      <c r="AN638" s="874"/>
      <c r="AO638" s="874"/>
      <c r="AP638" s="874"/>
      <c r="AQ638" s="874"/>
      <c r="AR638" s="874"/>
      <c r="AS638" s="874"/>
      <c r="AT638" s="874"/>
      <c r="AU638" s="874"/>
      <c r="AV638" s="874"/>
      <c r="AW638" s="874"/>
      <c r="AX638" s="874"/>
      <c r="AY638" s="874"/>
      <c r="AZ638" s="874"/>
      <c r="BA638" s="874"/>
      <c r="BB638" s="874"/>
      <c r="BC638" s="874"/>
      <c r="BD638" s="874"/>
      <c r="BE638" s="874"/>
      <c r="BF638" s="874"/>
      <c r="BG638" s="874"/>
      <c r="BH638" s="874"/>
      <c r="BI638" s="874"/>
      <c r="BJ638" s="874"/>
      <c r="BK638" s="874"/>
      <c r="BL638" s="874"/>
      <c r="BM638" s="874"/>
      <c r="BN638" s="874"/>
      <c r="BO638" s="874"/>
      <c r="BP638" s="874"/>
      <c r="BQ638" s="874"/>
      <c r="BR638" s="874"/>
      <c r="BS638" s="874"/>
    </row>
    <row r="639" spans="12:71">
      <c r="L639" s="874"/>
      <c r="M639" s="874"/>
      <c r="N639" s="874"/>
      <c r="O639" s="874"/>
      <c r="P639" s="874"/>
      <c r="Q639" s="874"/>
      <c r="R639" s="874"/>
      <c r="S639" s="874"/>
      <c r="T639" s="874"/>
      <c r="U639" s="874"/>
      <c r="V639" s="874"/>
      <c r="W639" s="874"/>
      <c r="X639" s="874"/>
      <c r="Y639" s="874"/>
      <c r="Z639" s="874"/>
      <c r="AA639" s="874"/>
      <c r="AB639" s="874"/>
      <c r="AC639" s="874"/>
      <c r="AD639" s="874"/>
      <c r="AE639" s="874"/>
      <c r="AF639" s="874"/>
      <c r="AG639" s="874"/>
      <c r="AH639" s="874"/>
      <c r="AI639" s="874"/>
      <c r="AJ639" s="874"/>
      <c r="AK639" s="874"/>
      <c r="AL639" s="874"/>
      <c r="AM639" s="874"/>
      <c r="AN639" s="874"/>
      <c r="AO639" s="874"/>
      <c r="AP639" s="874"/>
      <c r="AQ639" s="874"/>
      <c r="AR639" s="874"/>
      <c r="AS639" s="874"/>
      <c r="AT639" s="874"/>
      <c r="AU639" s="874"/>
      <c r="AV639" s="874"/>
      <c r="AW639" s="874"/>
      <c r="AX639" s="874"/>
      <c r="AY639" s="874"/>
      <c r="AZ639" s="874"/>
      <c r="BA639" s="874"/>
      <c r="BB639" s="874"/>
      <c r="BC639" s="874"/>
      <c r="BD639" s="874"/>
      <c r="BE639" s="874"/>
      <c r="BF639" s="874"/>
      <c r="BG639" s="874"/>
      <c r="BH639" s="874"/>
      <c r="BI639" s="874"/>
      <c r="BJ639" s="874"/>
      <c r="BK639" s="874"/>
      <c r="BL639" s="874"/>
      <c r="BM639" s="874"/>
      <c r="BN639" s="874"/>
      <c r="BO639" s="874"/>
      <c r="BP639" s="874"/>
      <c r="BQ639" s="874"/>
      <c r="BR639" s="874"/>
      <c r="BS639" s="874"/>
    </row>
    <row r="640" spans="12:71">
      <c r="L640" s="874"/>
      <c r="M640" s="874"/>
      <c r="N640" s="874"/>
      <c r="O640" s="874"/>
      <c r="P640" s="874"/>
      <c r="Q640" s="874"/>
      <c r="R640" s="874"/>
      <c r="S640" s="874"/>
      <c r="T640" s="874"/>
      <c r="U640" s="874"/>
      <c r="V640" s="874"/>
      <c r="W640" s="874"/>
      <c r="X640" s="874"/>
      <c r="Y640" s="874"/>
      <c r="Z640" s="874"/>
      <c r="AA640" s="874"/>
      <c r="AB640" s="874"/>
      <c r="AC640" s="874"/>
      <c r="AD640" s="874"/>
      <c r="AE640" s="874"/>
      <c r="AF640" s="874"/>
      <c r="AG640" s="874"/>
      <c r="AH640" s="874"/>
      <c r="AI640" s="874"/>
      <c r="AJ640" s="874"/>
      <c r="AK640" s="874"/>
      <c r="AL640" s="874"/>
      <c r="AM640" s="874"/>
      <c r="AN640" s="874"/>
      <c r="AO640" s="874"/>
      <c r="AP640" s="874"/>
      <c r="AQ640" s="874"/>
      <c r="AR640" s="874"/>
      <c r="AS640" s="874"/>
      <c r="AT640" s="874"/>
      <c r="AU640" s="874"/>
      <c r="AV640" s="874"/>
      <c r="AW640" s="874"/>
      <c r="AX640" s="874"/>
      <c r="AY640" s="874"/>
      <c r="AZ640" s="874"/>
      <c r="BA640" s="874"/>
      <c r="BB640" s="874"/>
      <c r="BC640" s="874"/>
      <c r="BD640" s="874"/>
      <c r="BE640" s="874"/>
      <c r="BF640" s="874"/>
      <c r="BG640" s="874"/>
      <c r="BH640" s="874"/>
      <c r="BI640" s="874"/>
      <c r="BJ640" s="874"/>
      <c r="BK640" s="874"/>
      <c r="BL640" s="874"/>
      <c r="BM640" s="874"/>
      <c r="BN640" s="874"/>
      <c r="BO640" s="874"/>
      <c r="BP640" s="874"/>
      <c r="BQ640" s="874"/>
      <c r="BR640" s="874"/>
      <c r="BS640" s="874"/>
    </row>
    <row r="641" spans="12:71">
      <c r="L641" s="874"/>
      <c r="M641" s="874"/>
      <c r="N641" s="874"/>
      <c r="O641" s="874"/>
      <c r="P641" s="874"/>
      <c r="Q641" s="874"/>
      <c r="R641" s="874"/>
      <c r="S641" s="874"/>
      <c r="T641" s="874"/>
      <c r="U641" s="874"/>
      <c r="V641" s="874"/>
      <c r="W641" s="874"/>
      <c r="X641" s="874"/>
      <c r="Y641" s="874"/>
      <c r="Z641" s="874"/>
      <c r="AA641" s="874"/>
      <c r="AB641" s="874"/>
      <c r="AC641" s="874"/>
      <c r="AD641" s="874"/>
      <c r="AE641" s="874"/>
      <c r="AF641" s="874"/>
      <c r="AG641" s="874"/>
      <c r="AH641" s="874"/>
      <c r="AI641" s="874"/>
      <c r="AJ641" s="874"/>
      <c r="AK641" s="874"/>
      <c r="AL641" s="874"/>
      <c r="AM641" s="874"/>
      <c r="AN641" s="874"/>
      <c r="AO641" s="874"/>
      <c r="AP641" s="874"/>
      <c r="AQ641" s="874"/>
      <c r="AR641" s="874"/>
      <c r="AS641" s="874"/>
      <c r="AT641" s="874"/>
      <c r="AU641" s="874"/>
      <c r="AV641" s="874"/>
      <c r="AW641" s="874"/>
      <c r="AX641" s="874"/>
      <c r="AY641" s="874"/>
      <c r="AZ641" s="874"/>
      <c r="BA641" s="874"/>
      <c r="BB641" s="874"/>
      <c r="BC641" s="874"/>
      <c r="BD641" s="874"/>
      <c r="BE641" s="874"/>
      <c r="BF641" s="874"/>
      <c r="BG641" s="874"/>
      <c r="BH641" s="874"/>
      <c r="BI641" s="874"/>
      <c r="BJ641" s="874"/>
      <c r="BK641" s="874"/>
      <c r="BL641" s="874"/>
      <c r="BM641" s="874"/>
      <c r="BN641" s="874"/>
      <c r="BO641" s="874"/>
      <c r="BP641" s="874"/>
      <c r="BQ641" s="874"/>
      <c r="BR641" s="874"/>
      <c r="BS641" s="874"/>
    </row>
    <row r="642" spans="12:71">
      <c r="L642" s="874"/>
      <c r="M642" s="874"/>
      <c r="N642" s="874"/>
      <c r="O642" s="874"/>
      <c r="P642" s="874"/>
      <c r="Q642" s="874"/>
      <c r="R642" s="874"/>
      <c r="S642" s="874"/>
      <c r="T642" s="874"/>
      <c r="U642" s="874"/>
      <c r="V642" s="874"/>
      <c r="W642" s="874"/>
      <c r="X642" s="874"/>
      <c r="Y642" s="874"/>
      <c r="Z642" s="874"/>
      <c r="AA642" s="874"/>
      <c r="AB642" s="874"/>
      <c r="AC642" s="874"/>
      <c r="AD642" s="874"/>
      <c r="AE642" s="874"/>
      <c r="AF642" s="874"/>
      <c r="AG642" s="874"/>
      <c r="AH642" s="874"/>
      <c r="AI642" s="874"/>
      <c r="AJ642" s="874"/>
      <c r="AK642" s="874"/>
      <c r="AL642" s="874"/>
      <c r="AM642" s="874"/>
      <c r="AN642" s="874"/>
      <c r="AO642" s="874"/>
      <c r="AP642" s="874"/>
      <c r="AQ642" s="874"/>
      <c r="AR642" s="874"/>
      <c r="AS642" s="874"/>
      <c r="AT642" s="874"/>
      <c r="AU642" s="874"/>
      <c r="AV642" s="874"/>
      <c r="AW642" s="874"/>
      <c r="AX642" s="874"/>
      <c r="AY642" s="874"/>
      <c r="AZ642" s="874"/>
      <c r="BA642" s="874"/>
      <c r="BB642" s="874"/>
      <c r="BC642" s="874"/>
      <c r="BD642" s="874"/>
      <c r="BE642" s="874"/>
      <c r="BF642" s="874"/>
      <c r="BG642" s="874"/>
      <c r="BH642" s="874"/>
      <c r="BI642" s="874"/>
      <c r="BJ642" s="874"/>
      <c r="BK642" s="874"/>
      <c r="BL642" s="874"/>
      <c r="BM642" s="874"/>
      <c r="BN642" s="874"/>
      <c r="BO642" s="874"/>
      <c r="BP642" s="874"/>
      <c r="BQ642" s="874"/>
      <c r="BR642" s="874"/>
      <c r="BS642" s="874"/>
    </row>
    <row r="643" spans="12:71">
      <c r="L643" s="874"/>
      <c r="M643" s="874"/>
      <c r="N643" s="874"/>
      <c r="O643" s="874"/>
      <c r="P643" s="874"/>
      <c r="Q643" s="874"/>
      <c r="R643" s="874"/>
      <c r="S643" s="874"/>
      <c r="T643" s="874"/>
      <c r="U643" s="874"/>
      <c r="V643" s="874"/>
      <c r="W643" s="874"/>
      <c r="X643" s="874"/>
      <c r="Y643" s="874"/>
      <c r="Z643" s="874"/>
      <c r="AA643" s="874"/>
      <c r="AB643" s="874"/>
      <c r="AC643" s="874"/>
      <c r="AD643" s="874"/>
      <c r="AE643" s="874"/>
      <c r="AF643" s="874"/>
      <c r="AG643" s="874"/>
      <c r="AH643" s="874"/>
      <c r="AI643" s="874"/>
      <c r="AJ643" s="874"/>
      <c r="AK643" s="874"/>
      <c r="AL643" s="874"/>
      <c r="AM643" s="874"/>
      <c r="AN643" s="874"/>
      <c r="AO643" s="874"/>
      <c r="AP643" s="874"/>
      <c r="AQ643" s="874"/>
      <c r="AR643" s="874"/>
      <c r="AS643" s="874"/>
      <c r="AT643" s="874"/>
      <c r="AU643" s="874"/>
      <c r="AV643" s="874"/>
      <c r="AW643" s="874"/>
      <c r="AX643" s="874"/>
      <c r="AY643" s="874"/>
      <c r="AZ643" s="874"/>
      <c r="BA643" s="874"/>
      <c r="BB643" s="874"/>
      <c r="BC643" s="874"/>
      <c r="BD643" s="874"/>
      <c r="BE643" s="874"/>
      <c r="BF643" s="874"/>
      <c r="BG643" s="874"/>
      <c r="BH643" s="874"/>
      <c r="BI643" s="874"/>
      <c r="BJ643" s="874"/>
      <c r="BK643" s="874"/>
      <c r="BL643" s="874"/>
      <c r="BM643" s="874"/>
      <c r="BN643" s="874"/>
      <c r="BO643" s="874"/>
      <c r="BP643" s="874"/>
      <c r="BQ643" s="874"/>
      <c r="BR643" s="874"/>
      <c r="BS643" s="874"/>
    </row>
    <row r="644" spans="12:71">
      <c r="L644" s="874"/>
      <c r="M644" s="874"/>
      <c r="N644" s="874"/>
      <c r="O644" s="874"/>
      <c r="P644" s="874"/>
      <c r="Q644" s="874"/>
      <c r="R644" s="874"/>
      <c r="S644" s="874"/>
      <c r="T644" s="874"/>
      <c r="U644" s="874"/>
      <c r="V644" s="874"/>
      <c r="W644" s="874"/>
      <c r="X644" s="874"/>
      <c r="Y644" s="874"/>
      <c r="Z644" s="874"/>
      <c r="AA644" s="874"/>
      <c r="AB644" s="874"/>
      <c r="AC644" s="874"/>
      <c r="AD644" s="874"/>
      <c r="AE644" s="874"/>
      <c r="AF644" s="874"/>
      <c r="AG644" s="874"/>
      <c r="AH644" s="874"/>
      <c r="AI644" s="874"/>
      <c r="AJ644" s="874"/>
      <c r="AK644" s="874"/>
      <c r="AL644" s="874"/>
      <c r="AM644" s="874"/>
      <c r="AN644" s="874"/>
      <c r="AO644" s="874"/>
      <c r="AP644" s="874"/>
      <c r="AQ644" s="874"/>
      <c r="AR644" s="874"/>
      <c r="AS644" s="874"/>
      <c r="AT644" s="874"/>
      <c r="AU644" s="874"/>
      <c r="AV644" s="874"/>
      <c r="AW644" s="874"/>
      <c r="AX644" s="874"/>
      <c r="AY644" s="874"/>
      <c r="AZ644" s="874"/>
      <c r="BA644" s="874"/>
      <c r="BB644" s="874"/>
      <c r="BC644" s="874"/>
      <c r="BD644" s="874"/>
      <c r="BE644" s="874"/>
      <c r="BF644" s="874"/>
      <c r="BG644" s="874"/>
      <c r="BH644" s="874"/>
      <c r="BI644" s="874"/>
      <c r="BJ644" s="874"/>
      <c r="BK644" s="874"/>
      <c r="BL644" s="874"/>
      <c r="BM644" s="874"/>
      <c r="BN644" s="874"/>
      <c r="BO644" s="874"/>
      <c r="BP644" s="874"/>
      <c r="BQ644" s="874"/>
      <c r="BR644" s="874"/>
      <c r="BS644" s="874"/>
    </row>
    <row r="645" spans="12:71">
      <c r="L645" s="874"/>
      <c r="M645" s="874"/>
      <c r="N645" s="874"/>
      <c r="O645" s="874"/>
      <c r="P645" s="874"/>
      <c r="Q645" s="874"/>
      <c r="R645" s="874"/>
      <c r="S645" s="874"/>
      <c r="T645" s="874"/>
      <c r="U645" s="874"/>
      <c r="V645" s="874"/>
      <c r="W645" s="874"/>
      <c r="X645" s="874"/>
      <c r="Y645" s="874"/>
      <c r="Z645" s="874"/>
      <c r="AA645" s="874"/>
      <c r="AB645" s="874"/>
      <c r="AC645" s="874"/>
      <c r="AD645" s="874"/>
      <c r="AE645" s="874"/>
      <c r="AF645" s="874"/>
      <c r="AG645" s="874"/>
      <c r="AH645" s="874"/>
      <c r="AI645" s="874"/>
      <c r="AJ645" s="874"/>
      <c r="AK645" s="874"/>
      <c r="AL645" s="874"/>
      <c r="AM645" s="874"/>
      <c r="AN645" s="874"/>
      <c r="AO645" s="874"/>
      <c r="AP645" s="874"/>
      <c r="AQ645" s="874"/>
      <c r="AR645" s="874"/>
      <c r="AS645" s="874"/>
      <c r="AT645" s="874"/>
      <c r="AU645" s="874"/>
      <c r="AV645" s="874"/>
      <c r="AW645" s="874"/>
      <c r="AX645" s="874"/>
      <c r="AY645" s="874"/>
      <c r="AZ645" s="874"/>
      <c r="BA645" s="874"/>
      <c r="BB645" s="874"/>
      <c r="BC645" s="874"/>
      <c r="BD645" s="874"/>
      <c r="BE645" s="874"/>
      <c r="BF645" s="874"/>
      <c r="BG645" s="874"/>
      <c r="BH645" s="874"/>
      <c r="BI645" s="874"/>
      <c r="BJ645" s="874"/>
      <c r="BK645" s="874"/>
      <c r="BL645" s="874"/>
      <c r="BM645" s="874"/>
      <c r="BN645" s="874"/>
      <c r="BO645" s="874"/>
      <c r="BP645" s="874"/>
      <c r="BQ645" s="874"/>
      <c r="BR645" s="874"/>
      <c r="BS645" s="874"/>
    </row>
    <row r="646" spans="12:71">
      <c r="L646" s="874"/>
      <c r="M646" s="874"/>
      <c r="N646" s="874"/>
      <c r="O646" s="874"/>
      <c r="P646" s="874"/>
      <c r="Q646" s="874"/>
      <c r="R646" s="874"/>
      <c r="S646" s="874"/>
      <c r="T646" s="874"/>
      <c r="U646" s="874"/>
      <c r="V646" s="874"/>
      <c r="W646" s="874"/>
      <c r="X646" s="874"/>
      <c r="Y646" s="874"/>
      <c r="Z646" s="874"/>
      <c r="AA646" s="874"/>
      <c r="AB646" s="874"/>
      <c r="AC646" s="874"/>
      <c r="AD646" s="874"/>
      <c r="AE646" s="874"/>
      <c r="AF646" s="874"/>
      <c r="AG646" s="874"/>
      <c r="AH646" s="874"/>
      <c r="AI646" s="874"/>
      <c r="AJ646" s="874"/>
      <c r="AK646" s="874"/>
      <c r="AL646" s="874"/>
      <c r="AM646" s="874"/>
      <c r="AN646" s="874"/>
      <c r="AO646" s="874"/>
      <c r="AP646" s="874"/>
      <c r="AQ646" s="874"/>
      <c r="AR646" s="874"/>
      <c r="AS646" s="874"/>
      <c r="AT646" s="874"/>
      <c r="AU646" s="874"/>
      <c r="AV646" s="874"/>
      <c r="AW646" s="874"/>
      <c r="AX646" s="874"/>
      <c r="AY646" s="874"/>
      <c r="AZ646" s="874"/>
      <c r="BA646" s="874"/>
      <c r="BB646" s="874"/>
      <c r="BC646" s="874"/>
      <c r="BD646" s="874"/>
      <c r="BE646" s="874"/>
      <c r="BF646" s="874"/>
      <c r="BG646" s="874"/>
      <c r="BH646" s="874"/>
      <c r="BI646" s="874"/>
      <c r="BJ646" s="874"/>
      <c r="BK646" s="874"/>
      <c r="BL646" s="874"/>
      <c r="BM646" s="874"/>
      <c r="BN646" s="874"/>
      <c r="BO646" s="874"/>
      <c r="BP646" s="874"/>
      <c r="BQ646" s="874"/>
      <c r="BR646" s="874"/>
      <c r="BS646" s="874"/>
    </row>
    <row r="647" spans="12:71">
      <c r="L647" s="874"/>
      <c r="M647" s="874"/>
      <c r="N647" s="874"/>
      <c r="O647" s="874"/>
      <c r="P647" s="874"/>
      <c r="Q647" s="874"/>
      <c r="R647" s="874"/>
      <c r="S647" s="874"/>
      <c r="T647" s="874"/>
      <c r="U647" s="874"/>
      <c r="V647" s="874"/>
      <c r="W647" s="874"/>
      <c r="X647" s="874"/>
      <c r="Y647" s="874"/>
      <c r="Z647" s="874"/>
      <c r="AA647" s="874"/>
      <c r="AB647" s="874"/>
      <c r="AC647" s="874"/>
      <c r="AD647" s="874"/>
      <c r="AE647" s="874"/>
      <c r="AF647" s="874"/>
      <c r="AG647" s="874"/>
      <c r="AH647" s="874"/>
      <c r="AI647" s="874"/>
      <c r="AJ647" s="874"/>
      <c r="AK647" s="874"/>
      <c r="AL647" s="874"/>
      <c r="AM647" s="874"/>
      <c r="AN647" s="874"/>
      <c r="AO647" s="874"/>
      <c r="AP647" s="874"/>
      <c r="AQ647" s="874"/>
      <c r="AR647" s="874"/>
      <c r="AS647" s="874"/>
      <c r="AT647" s="874"/>
      <c r="AU647" s="874"/>
      <c r="AV647" s="874"/>
      <c r="AW647" s="874"/>
      <c r="AX647" s="874"/>
      <c r="AY647" s="874"/>
      <c r="AZ647" s="874"/>
      <c r="BA647" s="874"/>
      <c r="BB647" s="874"/>
      <c r="BC647" s="874"/>
      <c r="BD647" s="874"/>
      <c r="BE647" s="874"/>
      <c r="BF647" s="874"/>
      <c r="BG647" s="874"/>
      <c r="BH647" s="874"/>
      <c r="BI647" s="874"/>
      <c r="BJ647" s="874"/>
      <c r="BK647" s="874"/>
      <c r="BL647" s="874"/>
      <c r="BM647" s="874"/>
      <c r="BN647" s="874"/>
      <c r="BO647" s="874"/>
      <c r="BP647" s="874"/>
      <c r="BQ647" s="874"/>
      <c r="BR647" s="874"/>
      <c r="BS647" s="874"/>
    </row>
    <row r="648" spans="12:71">
      <c r="L648" s="874"/>
      <c r="M648" s="874"/>
      <c r="N648" s="874"/>
      <c r="O648" s="874"/>
      <c r="P648" s="874"/>
      <c r="Q648" s="874"/>
      <c r="R648" s="874"/>
      <c r="S648" s="874"/>
      <c r="T648" s="874"/>
      <c r="U648" s="874"/>
      <c r="V648" s="874"/>
      <c r="W648" s="874"/>
      <c r="X648" s="874"/>
      <c r="Y648" s="874"/>
      <c r="Z648" s="874"/>
      <c r="AA648" s="874"/>
      <c r="AB648" s="874"/>
      <c r="AC648" s="874"/>
      <c r="AD648" s="874"/>
      <c r="AE648" s="874"/>
      <c r="AF648" s="874"/>
      <c r="AG648" s="874"/>
      <c r="AH648" s="874"/>
      <c r="AI648" s="874"/>
      <c r="AJ648" s="874"/>
      <c r="AK648" s="874"/>
      <c r="AL648" s="874"/>
      <c r="AM648" s="874"/>
      <c r="AN648" s="874"/>
      <c r="AO648" s="874"/>
      <c r="AP648" s="874"/>
      <c r="AQ648" s="874"/>
      <c r="AR648" s="874"/>
      <c r="AS648" s="874"/>
      <c r="AT648" s="874"/>
      <c r="AU648" s="874"/>
      <c r="AV648" s="874"/>
      <c r="AW648" s="874"/>
      <c r="AX648" s="874"/>
      <c r="AY648" s="874"/>
      <c r="AZ648" s="874"/>
      <c r="BA648" s="874"/>
      <c r="BB648" s="874"/>
      <c r="BC648" s="874"/>
      <c r="BD648" s="874"/>
      <c r="BE648" s="874"/>
      <c r="BF648" s="874"/>
      <c r="BG648" s="874"/>
      <c r="BH648" s="874"/>
      <c r="BI648" s="874"/>
      <c r="BJ648" s="874"/>
      <c r="BK648" s="874"/>
      <c r="BL648" s="874"/>
      <c r="BM648" s="874"/>
      <c r="BN648" s="874"/>
      <c r="BO648" s="874"/>
      <c r="BP648" s="874"/>
      <c r="BQ648" s="874"/>
      <c r="BR648" s="874"/>
      <c r="BS648" s="874"/>
    </row>
    <row r="649" spans="12:71">
      <c r="L649" s="874"/>
      <c r="M649" s="874"/>
      <c r="N649" s="874"/>
      <c r="O649" s="874"/>
      <c r="P649" s="874"/>
      <c r="Q649" s="874"/>
      <c r="R649" s="874"/>
      <c r="S649" s="874"/>
      <c r="T649" s="874"/>
      <c r="U649" s="874"/>
      <c r="V649" s="874"/>
      <c r="W649" s="874"/>
      <c r="X649" s="874"/>
      <c r="Y649" s="874"/>
      <c r="Z649" s="874"/>
      <c r="AA649" s="874"/>
      <c r="AB649" s="874"/>
      <c r="AC649" s="874"/>
      <c r="AD649" s="874"/>
      <c r="AE649" s="874"/>
      <c r="AF649" s="874"/>
      <c r="AG649" s="874"/>
      <c r="AH649" s="874"/>
      <c r="AI649" s="874"/>
      <c r="AJ649" s="874"/>
      <c r="AK649" s="874"/>
      <c r="AL649" s="874"/>
      <c r="AM649" s="874"/>
      <c r="AN649" s="874"/>
      <c r="AO649" s="874"/>
      <c r="AP649" s="874"/>
      <c r="AQ649" s="874"/>
      <c r="AR649" s="874"/>
      <c r="AS649" s="874"/>
      <c r="AT649" s="874"/>
      <c r="AU649" s="874"/>
      <c r="AV649" s="874"/>
      <c r="AW649" s="874"/>
      <c r="AX649" s="874"/>
      <c r="AY649" s="874"/>
      <c r="AZ649" s="874"/>
      <c r="BA649" s="874"/>
      <c r="BB649" s="874"/>
      <c r="BC649" s="874"/>
      <c r="BD649" s="874"/>
      <c r="BE649" s="874"/>
      <c r="BF649" s="874"/>
      <c r="BG649" s="874"/>
      <c r="BH649" s="874"/>
      <c r="BI649" s="874"/>
      <c r="BJ649" s="874"/>
      <c r="BK649" s="874"/>
      <c r="BL649" s="874"/>
      <c r="BM649" s="874"/>
      <c r="BN649" s="874"/>
      <c r="BO649" s="874"/>
      <c r="BP649" s="874"/>
      <c r="BQ649" s="874"/>
      <c r="BR649" s="874"/>
      <c r="BS649" s="874"/>
    </row>
    <row r="650" spans="12:71">
      <c r="L650" s="874"/>
      <c r="M650" s="874"/>
      <c r="N650" s="874"/>
      <c r="O650" s="874"/>
      <c r="P650" s="874"/>
      <c r="Q650" s="874"/>
      <c r="R650" s="874"/>
      <c r="S650" s="874"/>
      <c r="T650" s="874"/>
      <c r="U650" s="874"/>
      <c r="V650" s="874"/>
      <c r="W650" s="874"/>
      <c r="X650" s="874"/>
      <c r="Y650" s="874"/>
      <c r="Z650" s="874"/>
      <c r="AA650" s="874"/>
      <c r="AB650" s="874"/>
      <c r="AC650" s="874"/>
      <c r="AD650" s="874"/>
      <c r="AE650" s="874"/>
      <c r="AF650" s="874"/>
      <c r="AG650" s="874"/>
      <c r="AH650" s="874"/>
      <c r="AI650" s="874"/>
      <c r="AJ650" s="874"/>
      <c r="AK650" s="874"/>
      <c r="AL650" s="874"/>
      <c r="AM650" s="874"/>
      <c r="AN650" s="874"/>
      <c r="AO650" s="874"/>
      <c r="AP650" s="874"/>
      <c r="AQ650" s="874"/>
      <c r="AR650" s="874"/>
      <c r="AS650" s="874"/>
      <c r="AT650" s="874"/>
      <c r="AU650" s="874"/>
      <c r="AV650" s="874"/>
      <c r="AW650" s="874"/>
      <c r="AX650" s="874"/>
      <c r="AY650" s="874"/>
      <c r="AZ650" s="874"/>
      <c r="BA650" s="874"/>
      <c r="BB650" s="874"/>
      <c r="BC650" s="874"/>
      <c r="BD650" s="874"/>
      <c r="BE650" s="874"/>
      <c r="BF650" s="874"/>
      <c r="BG650" s="874"/>
      <c r="BH650" s="874"/>
      <c r="BI650" s="874"/>
      <c r="BJ650" s="874"/>
      <c r="BK650" s="874"/>
      <c r="BL650" s="874"/>
      <c r="BM650" s="874"/>
      <c r="BN650" s="874"/>
      <c r="BO650" s="874"/>
      <c r="BP650" s="874"/>
      <c r="BQ650" s="874"/>
      <c r="BR650" s="874"/>
      <c r="BS650" s="874"/>
    </row>
    <row r="651" spans="12:71">
      <c r="L651" s="874"/>
      <c r="M651" s="874"/>
      <c r="N651" s="874"/>
      <c r="O651" s="874"/>
      <c r="P651" s="874"/>
      <c r="Q651" s="874"/>
      <c r="R651" s="874"/>
      <c r="S651" s="874"/>
      <c r="T651" s="874"/>
      <c r="U651" s="874"/>
      <c r="V651" s="874"/>
      <c r="W651" s="874"/>
      <c r="X651" s="874"/>
      <c r="Y651" s="874"/>
      <c r="Z651" s="874"/>
      <c r="AA651" s="874"/>
      <c r="AB651" s="874"/>
      <c r="AC651" s="874"/>
      <c r="AD651" s="874"/>
      <c r="AE651" s="874"/>
      <c r="AF651" s="874"/>
      <c r="AG651" s="874"/>
      <c r="AH651" s="874"/>
      <c r="AI651" s="874"/>
      <c r="AJ651" s="874"/>
      <c r="AK651" s="874"/>
      <c r="AL651" s="874"/>
      <c r="AM651" s="874"/>
      <c r="AN651" s="874"/>
      <c r="AO651" s="874"/>
      <c r="AP651" s="874"/>
      <c r="AQ651" s="874"/>
      <c r="AR651" s="874"/>
      <c r="AS651" s="874"/>
      <c r="AT651" s="874"/>
      <c r="AU651" s="874"/>
      <c r="AV651" s="874"/>
      <c r="AW651" s="874"/>
      <c r="AX651" s="874"/>
      <c r="AY651" s="874"/>
      <c r="AZ651" s="874"/>
      <c r="BA651" s="874"/>
      <c r="BB651" s="874"/>
      <c r="BC651" s="874"/>
      <c r="BD651" s="874"/>
      <c r="BE651" s="874"/>
      <c r="BF651" s="874"/>
      <c r="BG651" s="874"/>
      <c r="BH651" s="874"/>
      <c r="BI651" s="874"/>
      <c r="BJ651" s="874"/>
      <c r="BK651" s="874"/>
      <c r="BL651" s="874"/>
      <c r="BM651" s="874"/>
      <c r="BN651" s="874"/>
      <c r="BO651" s="874"/>
      <c r="BP651" s="874"/>
      <c r="BQ651" s="874"/>
      <c r="BR651" s="874"/>
      <c r="BS651" s="874"/>
    </row>
    <row r="652" spans="12:71">
      <c r="L652" s="874"/>
      <c r="M652" s="874"/>
      <c r="N652" s="874"/>
      <c r="O652" s="874"/>
      <c r="P652" s="874"/>
      <c r="Q652" s="874"/>
      <c r="R652" s="874"/>
      <c r="S652" s="874"/>
      <c r="T652" s="874"/>
      <c r="U652" s="874"/>
      <c r="V652" s="874"/>
      <c r="W652" s="874"/>
      <c r="X652" s="874"/>
      <c r="Y652" s="874"/>
      <c r="Z652" s="874"/>
      <c r="AA652" s="874"/>
      <c r="AB652" s="874"/>
      <c r="AC652" s="874"/>
      <c r="AD652" s="874"/>
      <c r="AE652" s="874"/>
      <c r="AF652" s="874"/>
      <c r="AG652" s="874"/>
      <c r="AH652" s="874"/>
      <c r="AI652" s="874"/>
      <c r="AJ652" s="874"/>
      <c r="AK652" s="874"/>
      <c r="AL652" s="874"/>
      <c r="AM652" s="874"/>
      <c r="AN652" s="874"/>
      <c r="AO652" s="874"/>
      <c r="AP652" s="874"/>
      <c r="AQ652" s="874"/>
      <c r="AR652" s="874"/>
      <c r="AS652" s="874"/>
      <c r="AT652" s="874"/>
      <c r="AU652" s="874"/>
      <c r="AV652" s="874"/>
      <c r="AW652" s="874"/>
      <c r="AX652" s="874"/>
      <c r="AY652" s="874"/>
      <c r="AZ652" s="874"/>
      <c r="BA652" s="874"/>
      <c r="BB652" s="874"/>
      <c r="BC652" s="874"/>
      <c r="BD652" s="874"/>
      <c r="BE652" s="874"/>
      <c r="BF652" s="874"/>
      <c r="BG652" s="874"/>
      <c r="BH652" s="874"/>
      <c r="BI652" s="874"/>
      <c r="BJ652" s="874"/>
      <c r="BK652" s="874"/>
      <c r="BL652" s="874"/>
      <c r="BM652" s="874"/>
      <c r="BN652" s="874"/>
      <c r="BO652" s="874"/>
      <c r="BP652" s="874"/>
      <c r="BQ652" s="874"/>
      <c r="BR652" s="874"/>
      <c r="BS652" s="874"/>
    </row>
    <row r="653" spans="12:71">
      <c r="L653" s="874"/>
      <c r="M653" s="874"/>
      <c r="N653" s="874"/>
      <c r="O653" s="874"/>
      <c r="P653" s="874"/>
      <c r="Q653" s="874"/>
      <c r="R653" s="874"/>
      <c r="S653" s="874"/>
      <c r="T653" s="874"/>
      <c r="U653" s="874"/>
      <c r="V653" s="874"/>
      <c r="W653" s="874"/>
      <c r="X653" s="874"/>
      <c r="Y653" s="874"/>
      <c r="Z653" s="874"/>
      <c r="AA653" s="874"/>
      <c r="AB653" s="874"/>
      <c r="AC653" s="874"/>
      <c r="AD653" s="874"/>
      <c r="AE653" s="874"/>
      <c r="AF653" s="874"/>
      <c r="AG653" s="874"/>
      <c r="AH653" s="874"/>
      <c r="AI653" s="874"/>
      <c r="AJ653" s="874"/>
      <c r="AK653" s="874"/>
      <c r="AL653" s="874"/>
      <c r="AM653" s="874"/>
      <c r="AN653" s="874"/>
      <c r="AO653" s="874"/>
      <c r="AP653" s="874"/>
      <c r="AQ653" s="874"/>
      <c r="AR653" s="874"/>
      <c r="AS653" s="874"/>
      <c r="AT653" s="874"/>
      <c r="AU653" s="874"/>
      <c r="AV653" s="874"/>
      <c r="AW653" s="874"/>
      <c r="AX653" s="874"/>
      <c r="AY653" s="874"/>
      <c r="AZ653" s="874"/>
      <c r="BA653" s="874"/>
      <c r="BB653" s="874"/>
      <c r="BC653" s="874"/>
      <c r="BD653" s="874"/>
      <c r="BE653" s="874"/>
      <c r="BF653" s="874"/>
      <c r="BG653" s="874"/>
      <c r="BH653" s="874"/>
      <c r="BI653" s="874"/>
      <c r="BJ653" s="874"/>
      <c r="BK653" s="874"/>
      <c r="BL653" s="874"/>
      <c r="BM653" s="874"/>
      <c r="BN653" s="874"/>
      <c r="BO653" s="874"/>
      <c r="BP653" s="874"/>
      <c r="BQ653" s="874"/>
      <c r="BR653" s="874"/>
      <c r="BS653" s="874"/>
    </row>
    <row r="654" spans="12:71">
      <c r="L654" s="874"/>
      <c r="M654" s="874"/>
      <c r="N654" s="874"/>
      <c r="O654" s="874"/>
      <c r="P654" s="874"/>
      <c r="Q654" s="874"/>
      <c r="R654" s="874"/>
      <c r="S654" s="874"/>
      <c r="T654" s="874"/>
      <c r="U654" s="874"/>
      <c r="V654" s="874"/>
      <c r="W654" s="874"/>
      <c r="X654" s="874"/>
      <c r="Y654" s="874"/>
      <c r="Z654" s="874"/>
      <c r="AA654" s="874"/>
      <c r="AB654" s="874"/>
      <c r="AC654" s="874"/>
      <c r="AD654" s="874"/>
      <c r="AE654" s="874"/>
      <c r="AF654" s="874"/>
      <c r="AG654" s="874"/>
      <c r="AH654" s="874"/>
      <c r="AI654" s="874"/>
      <c r="AJ654" s="874"/>
      <c r="AK654" s="874"/>
      <c r="AL654" s="874"/>
      <c r="AM654" s="874"/>
      <c r="AN654" s="874"/>
      <c r="AO654" s="874"/>
      <c r="AP654" s="874"/>
      <c r="AQ654" s="874"/>
      <c r="AR654" s="874"/>
      <c r="AS654" s="874"/>
      <c r="AT654" s="874"/>
      <c r="AU654" s="874"/>
      <c r="AV654" s="874"/>
      <c r="AW654" s="874"/>
      <c r="AX654" s="874"/>
      <c r="AY654" s="874"/>
      <c r="AZ654" s="874"/>
      <c r="BA654" s="874"/>
      <c r="BB654" s="874"/>
      <c r="BC654" s="874"/>
      <c r="BD654" s="874"/>
      <c r="BE654" s="874"/>
      <c r="BF654" s="874"/>
      <c r="BG654" s="874"/>
      <c r="BH654" s="874"/>
      <c r="BI654" s="874"/>
      <c r="BJ654" s="874"/>
      <c r="BK654" s="874"/>
      <c r="BL654" s="874"/>
      <c r="BM654" s="874"/>
      <c r="BN654" s="874"/>
      <c r="BO654" s="874"/>
      <c r="BP654" s="874"/>
      <c r="BQ654" s="874"/>
      <c r="BR654" s="874"/>
      <c r="BS654" s="874"/>
    </row>
    <row r="655" spans="12:71">
      <c r="L655" s="874"/>
      <c r="M655" s="874"/>
      <c r="N655" s="874"/>
      <c r="O655" s="874"/>
      <c r="P655" s="874"/>
      <c r="Q655" s="874"/>
      <c r="R655" s="874"/>
      <c r="S655" s="874"/>
      <c r="T655" s="874"/>
      <c r="U655" s="874"/>
      <c r="V655" s="874"/>
      <c r="W655" s="874"/>
      <c r="X655" s="874"/>
      <c r="Y655" s="874"/>
      <c r="Z655" s="874"/>
      <c r="AA655" s="874"/>
      <c r="AB655" s="874"/>
      <c r="AC655" s="874"/>
      <c r="AD655" s="874"/>
      <c r="AE655" s="874"/>
      <c r="AF655" s="874"/>
      <c r="AG655" s="874"/>
      <c r="AH655" s="874"/>
      <c r="AI655" s="874"/>
      <c r="AJ655" s="874"/>
      <c r="AK655" s="874"/>
      <c r="AL655" s="874"/>
      <c r="AM655" s="874"/>
      <c r="AN655" s="874"/>
      <c r="AO655" s="874"/>
      <c r="AP655" s="874"/>
      <c r="AQ655" s="874"/>
      <c r="AR655" s="874"/>
      <c r="AS655" s="874"/>
      <c r="AT655" s="874"/>
      <c r="AU655" s="874"/>
      <c r="AV655" s="874"/>
      <c r="AW655" s="874"/>
      <c r="AX655" s="874"/>
      <c r="AY655" s="874"/>
      <c r="AZ655" s="874"/>
      <c r="BA655" s="874"/>
      <c r="BB655" s="874"/>
      <c r="BC655" s="874"/>
      <c r="BD655" s="874"/>
      <c r="BE655" s="874"/>
      <c r="BF655" s="874"/>
      <c r="BG655" s="874"/>
      <c r="BH655" s="874"/>
      <c r="BI655" s="874"/>
      <c r="BJ655" s="874"/>
      <c r="BK655" s="874"/>
      <c r="BL655" s="874"/>
      <c r="BM655" s="874"/>
      <c r="BN655" s="874"/>
      <c r="BO655" s="874"/>
      <c r="BP655" s="874"/>
      <c r="BQ655" s="874"/>
      <c r="BR655" s="874"/>
      <c r="BS655" s="874"/>
    </row>
    <row r="656" spans="12:71">
      <c r="L656" s="874"/>
      <c r="M656" s="874"/>
      <c r="N656" s="874"/>
      <c r="O656" s="874"/>
      <c r="P656" s="874"/>
      <c r="Q656" s="874"/>
      <c r="R656" s="874"/>
      <c r="S656" s="874"/>
      <c r="T656" s="874"/>
      <c r="U656" s="874"/>
      <c r="V656" s="874"/>
      <c r="W656" s="874"/>
      <c r="X656" s="874"/>
      <c r="Y656" s="874"/>
      <c r="Z656" s="874"/>
      <c r="AA656" s="874"/>
      <c r="AB656" s="874"/>
      <c r="AC656" s="874"/>
      <c r="AD656" s="874"/>
      <c r="AE656" s="874"/>
      <c r="AF656" s="874"/>
      <c r="AG656" s="874"/>
      <c r="AH656" s="874"/>
      <c r="AI656" s="874"/>
      <c r="AJ656" s="874"/>
      <c r="AK656" s="874"/>
      <c r="AL656" s="874"/>
      <c r="AM656" s="874"/>
      <c r="AN656" s="874"/>
      <c r="AO656" s="874"/>
      <c r="AP656" s="874"/>
      <c r="AQ656" s="874"/>
      <c r="AR656" s="874"/>
      <c r="AS656" s="874"/>
      <c r="AT656" s="874"/>
      <c r="AU656" s="874"/>
      <c r="AV656" s="874"/>
      <c r="AW656" s="874"/>
      <c r="AX656" s="874"/>
      <c r="AY656" s="874"/>
      <c r="AZ656" s="874"/>
      <c r="BA656" s="874"/>
      <c r="BB656" s="874"/>
      <c r="BC656" s="874"/>
      <c r="BD656" s="874"/>
      <c r="BE656" s="874"/>
      <c r="BF656" s="874"/>
      <c r="BG656" s="874"/>
      <c r="BH656" s="874"/>
      <c r="BI656" s="874"/>
      <c r="BJ656" s="874"/>
      <c r="BK656" s="874"/>
      <c r="BL656" s="874"/>
      <c r="BM656" s="874"/>
      <c r="BN656" s="874"/>
      <c r="BO656" s="874"/>
      <c r="BP656" s="874"/>
      <c r="BQ656" s="874"/>
      <c r="BR656" s="874"/>
      <c r="BS656" s="874"/>
    </row>
    <row r="657" spans="12:71">
      <c r="L657" s="874"/>
      <c r="M657" s="874"/>
      <c r="N657" s="874"/>
      <c r="O657" s="874"/>
      <c r="P657" s="874"/>
      <c r="Q657" s="874"/>
      <c r="R657" s="874"/>
      <c r="S657" s="874"/>
      <c r="T657" s="874"/>
      <c r="U657" s="874"/>
      <c r="V657" s="874"/>
      <c r="W657" s="874"/>
      <c r="X657" s="874"/>
      <c r="Y657" s="874"/>
      <c r="Z657" s="874"/>
      <c r="AA657" s="874"/>
      <c r="AB657" s="874"/>
      <c r="AC657" s="874"/>
      <c r="AD657" s="874"/>
      <c r="AE657" s="874"/>
      <c r="AF657" s="874"/>
      <c r="AG657" s="874"/>
      <c r="AH657" s="874"/>
      <c r="AI657" s="874"/>
      <c r="AJ657" s="874"/>
      <c r="AK657" s="874"/>
      <c r="AL657" s="874"/>
      <c r="AM657" s="874"/>
      <c r="AN657" s="874"/>
      <c r="AO657" s="874"/>
      <c r="AP657" s="874"/>
      <c r="AQ657" s="874"/>
      <c r="AR657" s="874"/>
      <c r="AS657" s="874"/>
      <c r="AT657" s="874"/>
      <c r="AU657" s="874"/>
      <c r="AV657" s="874"/>
      <c r="AW657" s="874"/>
      <c r="AX657" s="874"/>
      <c r="AY657" s="874"/>
      <c r="AZ657" s="874"/>
      <c r="BA657" s="874"/>
      <c r="BB657" s="874"/>
      <c r="BC657" s="874"/>
      <c r="BD657" s="874"/>
      <c r="BE657" s="874"/>
      <c r="BF657" s="874"/>
      <c r="BG657" s="874"/>
      <c r="BH657" s="874"/>
      <c r="BI657" s="874"/>
      <c r="BJ657" s="874"/>
      <c r="BK657" s="874"/>
      <c r="BL657" s="874"/>
      <c r="BM657" s="874"/>
      <c r="BN657" s="874"/>
      <c r="BO657" s="874"/>
      <c r="BP657" s="874"/>
      <c r="BQ657" s="874"/>
      <c r="BR657" s="874"/>
      <c r="BS657" s="874"/>
    </row>
    <row r="658" spans="12:71">
      <c r="L658" s="874"/>
      <c r="M658" s="874"/>
      <c r="N658" s="874"/>
      <c r="O658" s="874"/>
      <c r="P658" s="874"/>
      <c r="Q658" s="874"/>
      <c r="R658" s="874"/>
      <c r="S658" s="874"/>
      <c r="T658" s="874"/>
      <c r="U658" s="874"/>
      <c r="V658" s="874"/>
      <c r="W658" s="874"/>
      <c r="X658" s="874"/>
      <c r="Y658" s="874"/>
      <c r="Z658" s="874"/>
      <c r="AA658" s="874"/>
      <c r="AB658" s="874"/>
      <c r="AC658" s="874"/>
      <c r="AD658" s="874"/>
      <c r="AE658" s="874"/>
      <c r="AF658" s="874"/>
      <c r="AG658" s="874"/>
      <c r="AH658" s="874"/>
      <c r="AI658" s="874"/>
      <c r="AJ658" s="874"/>
      <c r="AK658" s="874"/>
      <c r="AL658" s="874"/>
      <c r="AM658" s="874"/>
      <c r="AN658" s="874"/>
      <c r="AO658" s="874"/>
      <c r="AP658" s="874"/>
      <c r="AQ658" s="874"/>
      <c r="AR658" s="874"/>
      <c r="AS658" s="874"/>
      <c r="AT658" s="874"/>
      <c r="AU658" s="874"/>
      <c r="AV658" s="874"/>
      <c r="AW658" s="874"/>
      <c r="AX658" s="874"/>
      <c r="AY658" s="874"/>
      <c r="AZ658" s="874"/>
      <c r="BA658" s="874"/>
      <c r="BB658" s="874"/>
      <c r="BC658" s="874"/>
      <c r="BD658" s="874"/>
      <c r="BE658" s="874"/>
      <c r="BF658" s="874"/>
      <c r="BG658" s="874"/>
      <c r="BH658" s="874"/>
      <c r="BI658" s="874"/>
      <c r="BJ658" s="874"/>
      <c r="BK658" s="874"/>
      <c r="BL658" s="874"/>
      <c r="BM658" s="874"/>
      <c r="BN658" s="874"/>
      <c r="BO658" s="874"/>
      <c r="BP658" s="874"/>
      <c r="BQ658" s="874"/>
      <c r="BR658" s="874"/>
      <c r="BS658" s="874"/>
    </row>
    <row r="659" spans="12:71">
      <c r="L659" s="874"/>
      <c r="M659" s="874"/>
      <c r="N659" s="874"/>
      <c r="O659" s="874"/>
      <c r="P659" s="874"/>
      <c r="Q659" s="874"/>
      <c r="R659" s="874"/>
      <c r="S659" s="874"/>
      <c r="T659" s="874"/>
      <c r="U659" s="874"/>
      <c r="V659" s="874"/>
      <c r="W659" s="874"/>
      <c r="X659" s="874"/>
      <c r="Y659" s="874"/>
      <c r="Z659" s="874"/>
      <c r="AA659" s="874"/>
      <c r="AB659" s="874"/>
      <c r="AC659" s="874"/>
      <c r="AD659" s="874"/>
      <c r="AE659" s="874"/>
      <c r="AF659" s="874"/>
      <c r="AG659" s="874"/>
      <c r="AH659" s="874"/>
      <c r="AI659" s="874"/>
      <c r="AJ659" s="874"/>
      <c r="AK659" s="874"/>
      <c r="AL659" s="874"/>
      <c r="AM659" s="874"/>
      <c r="AN659" s="874"/>
      <c r="AO659" s="874"/>
      <c r="AP659" s="874"/>
      <c r="AQ659" s="874"/>
      <c r="AR659" s="874"/>
      <c r="AS659" s="874"/>
      <c r="AT659" s="874"/>
      <c r="AU659" s="874"/>
      <c r="AV659" s="874"/>
      <c r="AW659" s="874"/>
      <c r="AX659" s="874"/>
      <c r="AY659" s="874"/>
      <c r="AZ659" s="874"/>
      <c r="BA659" s="874"/>
      <c r="BB659" s="874"/>
      <c r="BC659" s="874"/>
      <c r="BD659" s="874"/>
      <c r="BE659" s="874"/>
      <c r="BF659" s="874"/>
      <c r="BG659" s="874"/>
      <c r="BH659" s="874"/>
      <c r="BI659" s="874"/>
      <c r="BJ659" s="874"/>
      <c r="BK659" s="874"/>
      <c r="BL659" s="874"/>
      <c r="BM659" s="874"/>
      <c r="BN659" s="874"/>
      <c r="BO659" s="874"/>
      <c r="BP659" s="874"/>
      <c r="BQ659" s="874"/>
      <c r="BR659" s="874"/>
      <c r="BS659" s="874"/>
    </row>
    <row r="660" spans="12:71">
      <c r="L660" s="874"/>
      <c r="M660" s="874"/>
      <c r="N660" s="874"/>
      <c r="O660" s="874"/>
      <c r="P660" s="874"/>
      <c r="Q660" s="874"/>
      <c r="R660" s="874"/>
      <c r="S660" s="874"/>
      <c r="T660" s="874"/>
      <c r="U660" s="874"/>
      <c r="V660" s="874"/>
      <c r="W660" s="874"/>
      <c r="X660" s="874"/>
      <c r="Y660" s="874"/>
      <c r="Z660" s="874"/>
      <c r="AA660" s="874"/>
      <c r="AB660" s="874"/>
      <c r="AC660" s="874"/>
      <c r="AD660" s="874"/>
      <c r="AE660" s="874"/>
      <c r="AF660" s="874"/>
      <c r="AG660" s="874"/>
      <c r="AH660" s="874"/>
      <c r="AI660" s="874"/>
      <c r="AJ660" s="874"/>
      <c r="AK660" s="874"/>
      <c r="AL660" s="874"/>
      <c r="AM660" s="874"/>
      <c r="AN660" s="874"/>
      <c r="AO660" s="874"/>
      <c r="AP660" s="874"/>
      <c r="AQ660" s="874"/>
      <c r="AR660" s="874"/>
      <c r="AS660" s="874"/>
      <c r="AT660" s="874"/>
      <c r="AU660" s="874"/>
      <c r="AV660" s="874"/>
      <c r="AW660" s="874"/>
      <c r="AX660" s="874"/>
      <c r="AY660" s="874"/>
      <c r="AZ660" s="874"/>
      <c r="BA660" s="874"/>
      <c r="BB660" s="874"/>
      <c r="BC660" s="874"/>
      <c r="BD660" s="874"/>
      <c r="BE660" s="874"/>
      <c r="BF660" s="874"/>
      <c r="BG660" s="874"/>
      <c r="BH660" s="874"/>
      <c r="BI660" s="874"/>
      <c r="BJ660" s="874"/>
      <c r="BK660" s="874"/>
      <c r="BL660" s="874"/>
      <c r="BM660" s="874"/>
      <c r="BN660" s="874"/>
      <c r="BO660" s="874"/>
      <c r="BP660" s="874"/>
      <c r="BQ660" s="874"/>
      <c r="BR660" s="874"/>
      <c r="BS660" s="874"/>
    </row>
    <row r="661" spans="12:71">
      <c r="L661" s="874"/>
      <c r="M661" s="874"/>
      <c r="N661" s="874"/>
      <c r="O661" s="874"/>
      <c r="P661" s="874"/>
      <c r="Q661" s="874"/>
      <c r="R661" s="874"/>
      <c r="S661" s="874"/>
      <c r="T661" s="874"/>
      <c r="U661" s="874"/>
      <c r="V661" s="874"/>
      <c r="W661" s="874"/>
      <c r="X661" s="874"/>
      <c r="Y661" s="874"/>
      <c r="Z661" s="874"/>
      <c r="AA661" s="874"/>
      <c r="AB661" s="874"/>
      <c r="AC661" s="874"/>
      <c r="AD661" s="874"/>
      <c r="AE661" s="874"/>
      <c r="AF661" s="874"/>
      <c r="AG661" s="874"/>
      <c r="AH661" s="874"/>
      <c r="AI661" s="874"/>
      <c r="AJ661" s="874"/>
      <c r="AK661" s="874"/>
      <c r="AL661" s="874"/>
      <c r="AM661" s="874"/>
      <c r="AN661" s="874"/>
      <c r="AO661" s="874"/>
      <c r="AP661" s="874"/>
      <c r="AQ661" s="874"/>
      <c r="AR661" s="874"/>
      <c r="AS661" s="874"/>
      <c r="AT661" s="874"/>
      <c r="AU661" s="874"/>
      <c r="AV661" s="874"/>
      <c r="AW661" s="874"/>
      <c r="AX661" s="874"/>
      <c r="AY661" s="874"/>
      <c r="AZ661" s="874"/>
      <c r="BA661" s="874"/>
      <c r="BB661" s="874"/>
      <c r="BC661" s="874"/>
      <c r="BD661" s="874"/>
      <c r="BE661" s="874"/>
      <c r="BF661" s="874"/>
      <c r="BG661" s="874"/>
      <c r="BH661" s="874"/>
      <c r="BI661" s="874"/>
      <c r="BJ661" s="874"/>
      <c r="BK661" s="874"/>
      <c r="BL661" s="874"/>
      <c r="BM661" s="874"/>
      <c r="BN661" s="874"/>
      <c r="BO661" s="874"/>
      <c r="BP661" s="874"/>
      <c r="BQ661" s="874"/>
      <c r="BR661" s="874"/>
      <c r="BS661" s="874"/>
    </row>
    <row r="662" spans="12:71">
      <c r="L662" s="874"/>
      <c r="M662" s="874"/>
      <c r="N662" s="874"/>
      <c r="O662" s="874"/>
      <c r="P662" s="874"/>
      <c r="Q662" s="874"/>
      <c r="R662" s="874"/>
      <c r="S662" s="874"/>
      <c r="T662" s="874"/>
      <c r="U662" s="874"/>
      <c r="V662" s="874"/>
      <c r="W662" s="874"/>
      <c r="X662" s="874"/>
      <c r="Y662" s="874"/>
      <c r="Z662" s="874"/>
      <c r="AA662" s="874"/>
      <c r="AB662" s="874"/>
      <c r="AC662" s="874"/>
      <c r="AD662" s="874"/>
      <c r="AE662" s="874"/>
      <c r="AF662" s="874"/>
      <c r="AG662" s="874"/>
      <c r="AH662" s="874"/>
      <c r="AI662" s="874"/>
      <c r="AJ662" s="874"/>
      <c r="AK662" s="874"/>
      <c r="AL662" s="874"/>
      <c r="AM662" s="874"/>
      <c r="AN662" s="874"/>
      <c r="AO662" s="874"/>
      <c r="AP662" s="874"/>
      <c r="AQ662" s="874"/>
      <c r="AR662" s="874"/>
      <c r="AS662" s="874"/>
      <c r="AT662" s="874"/>
      <c r="AU662" s="874"/>
      <c r="AV662" s="874"/>
      <c r="AW662" s="874"/>
      <c r="AX662" s="874"/>
      <c r="AY662" s="874"/>
      <c r="AZ662" s="874"/>
      <c r="BA662" s="874"/>
      <c r="BB662" s="874"/>
      <c r="BC662" s="874"/>
      <c r="BD662" s="874"/>
      <c r="BE662" s="874"/>
      <c r="BF662" s="874"/>
      <c r="BG662" s="874"/>
      <c r="BH662" s="874"/>
      <c r="BI662" s="874"/>
      <c r="BJ662" s="874"/>
      <c r="BK662" s="874"/>
      <c r="BL662" s="874"/>
      <c r="BM662" s="874"/>
      <c r="BN662" s="874"/>
      <c r="BO662" s="874"/>
      <c r="BP662" s="874"/>
      <c r="BQ662" s="874"/>
      <c r="BR662" s="874"/>
      <c r="BS662" s="874"/>
    </row>
    <row r="663" spans="12:71">
      <c r="L663" s="874"/>
      <c r="M663" s="874"/>
      <c r="N663" s="874"/>
      <c r="O663" s="874"/>
      <c r="P663" s="874"/>
      <c r="Q663" s="874"/>
      <c r="R663" s="874"/>
      <c r="S663" s="874"/>
      <c r="T663" s="874"/>
      <c r="U663" s="874"/>
      <c r="V663" s="874"/>
      <c r="W663" s="874"/>
      <c r="X663" s="874"/>
      <c r="Y663" s="874"/>
      <c r="Z663" s="874"/>
      <c r="AA663" s="874"/>
      <c r="AB663" s="874"/>
      <c r="AC663" s="874"/>
      <c r="AD663" s="874"/>
      <c r="AE663" s="874"/>
      <c r="AF663" s="874"/>
      <c r="AG663" s="874"/>
      <c r="AH663" s="874"/>
      <c r="AI663" s="874"/>
      <c r="AJ663" s="874"/>
      <c r="AK663" s="874"/>
      <c r="AL663" s="874"/>
      <c r="AM663" s="874"/>
      <c r="AN663" s="874"/>
      <c r="AO663" s="874"/>
      <c r="AP663" s="874"/>
      <c r="AQ663" s="874"/>
      <c r="AR663" s="874"/>
      <c r="AS663" s="874"/>
      <c r="AT663" s="874"/>
      <c r="AU663" s="874"/>
      <c r="AV663" s="874"/>
      <c r="AW663" s="874"/>
      <c r="AX663" s="874"/>
      <c r="AY663" s="874"/>
      <c r="AZ663" s="874"/>
      <c r="BA663" s="874"/>
      <c r="BB663" s="874"/>
      <c r="BC663" s="874"/>
      <c r="BD663" s="874"/>
      <c r="BE663" s="874"/>
      <c r="BF663" s="874"/>
      <c r="BG663" s="874"/>
      <c r="BH663" s="874"/>
      <c r="BI663" s="874"/>
      <c r="BJ663" s="874"/>
      <c r="BK663" s="874"/>
      <c r="BL663" s="874"/>
      <c r="BM663" s="874"/>
      <c r="BN663" s="874"/>
      <c r="BO663" s="874"/>
      <c r="BP663" s="874"/>
      <c r="BQ663" s="874"/>
      <c r="BR663" s="874"/>
      <c r="BS663" s="874"/>
    </row>
    <row r="664" spans="12:71">
      <c r="L664" s="874"/>
      <c r="M664" s="874"/>
      <c r="N664" s="874"/>
      <c r="O664" s="874"/>
      <c r="P664" s="874"/>
      <c r="Q664" s="874"/>
      <c r="R664" s="874"/>
      <c r="S664" s="874"/>
      <c r="T664" s="874"/>
      <c r="U664" s="874"/>
      <c r="V664" s="874"/>
      <c r="W664" s="874"/>
      <c r="X664" s="874"/>
      <c r="Y664" s="874"/>
      <c r="Z664" s="874"/>
      <c r="AA664" s="874"/>
      <c r="AB664" s="874"/>
      <c r="AC664" s="874"/>
      <c r="AD664" s="874"/>
      <c r="AE664" s="874"/>
      <c r="AF664" s="874"/>
      <c r="AG664" s="874"/>
      <c r="AH664" s="874"/>
      <c r="AI664" s="874"/>
      <c r="AJ664" s="874"/>
      <c r="AK664" s="874"/>
      <c r="AL664" s="874"/>
      <c r="AM664" s="874"/>
      <c r="AN664" s="874"/>
      <c r="AO664" s="874"/>
      <c r="AP664" s="874"/>
      <c r="AQ664" s="874"/>
      <c r="AR664" s="874"/>
      <c r="AS664" s="874"/>
      <c r="AT664" s="874"/>
      <c r="AU664" s="874"/>
      <c r="AV664" s="874"/>
      <c r="AW664" s="874"/>
      <c r="AX664" s="874"/>
      <c r="AY664" s="874"/>
      <c r="AZ664" s="874"/>
      <c r="BA664" s="874"/>
      <c r="BB664" s="874"/>
      <c r="BC664" s="874"/>
      <c r="BD664" s="874"/>
      <c r="BE664" s="874"/>
      <c r="BF664" s="874"/>
      <c r="BG664" s="874"/>
      <c r="BH664" s="874"/>
      <c r="BI664" s="874"/>
      <c r="BJ664" s="874"/>
      <c r="BK664" s="874"/>
      <c r="BL664" s="874"/>
      <c r="BM664" s="874"/>
      <c r="BN664" s="874"/>
      <c r="BO664" s="874"/>
      <c r="BP664" s="874"/>
      <c r="BQ664" s="874"/>
      <c r="BR664" s="874"/>
      <c r="BS664" s="874"/>
    </row>
    <row r="665" spans="12:71">
      <c r="L665" s="874"/>
      <c r="M665" s="874"/>
      <c r="N665" s="874"/>
      <c r="O665" s="874"/>
      <c r="P665" s="874"/>
      <c r="Q665" s="874"/>
      <c r="R665" s="874"/>
      <c r="S665" s="874"/>
      <c r="T665" s="874"/>
      <c r="U665" s="874"/>
      <c r="V665" s="874"/>
      <c r="W665" s="874"/>
      <c r="X665" s="874"/>
      <c r="Y665" s="874"/>
      <c r="Z665" s="874"/>
      <c r="AA665" s="874"/>
      <c r="AB665" s="874"/>
      <c r="AC665" s="874"/>
      <c r="AD665" s="874"/>
      <c r="AE665" s="874"/>
      <c r="AF665" s="874"/>
      <c r="AG665" s="874"/>
      <c r="AH665" s="874"/>
      <c r="AI665" s="874"/>
      <c r="AJ665" s="874"/>
      <c r="AK665" s="874"/>
      <c r="AL665" s="874"/>
      <c r="AM665" s="874"/>
      <c r="AN665" s="874"/>
      <c r="AO665" s="874"/>
      <c r="AP665" s="874"/>
      <c r="AQ665" s="874"/>
      <c r="AR665" s="874"/>
      <c r="AS665" s="874"/>
      <c r="AT665" s="874"/>
      <c r="AU665" s="874"/>
      <c r="AV665" s="874"/>
      <c r="AW665" s="874"/>
      <c r="AX665" s="874"/>
      <c r="AY665" s="874"/>
      <c r="AZ665" s="874"/>
      <c r="BA665" s="874"/>
      <c r="BB665" s="874"/>
      <c r="BC665" s="874"/>
      <c r="BD665" s="874"/>
      <c r="BE665" s="874"/>
      <c r="BF665" s="874"/>
      <c r="BG665" s="874"/>
      <c r="BH665" s="874"/>
      <c r="BI665" s="874"/>
      <c r="BJ665" s="874"/>
      <c r="BK665" s="874"/>
      <c r="BL665" s="874"/>
      <c r="BM665" s="874"/>
      <c r="BN665" s="874"/>
      <c r="BO665" s="874"/>
      <c r="BP665" s="874"/>
      <c r="BQ665" s="874"/>
      <c r="BR665" s="874"/>
      <c r="BS665" s="874"/>
    </row>
    <row r="666" spans="12:71">
      <c r="L666" s="874"/>
      <c r="M666" s="874"/>
      <c r="N666" s="874"/>
      <c r="O666" s="874"/>
      <c r="P666" s="874"/>
      <c r="Q666" s="874"/>
      <c r="R666" s="874"/>
      <c r="S666" s="874"/>
      <c r="T666" s="874"/>
      <c r="U666" s="874"/>
      <c r="V666" s="874"/>
      <c r="W666" s="874"/>
      <c r="X666" s="874"/>
      <c r="Y666" s="874"/>
      <c r="Z666" s="874"/>
      <c r="AA666" s="874"/>
      <c r="AB666" s="874"/>
      <c r="AC666" s="874"/>
      <c r="AD666" s="874"/>
      <c r="AE666" s="874"/>
      <c r="AF666" s="874"/>
      <c r="AG666" s="874"/>
      <c r="AH666" s="874"/>
      <c r="AI666" s="874"/>
      <c r="AJ666" s="874"/>
      <c r="AK666" s="874"/>
      <c r="AL666" s="874"/>
      <c r="AM666" s="874"/>
      <c r="AN666" s="874"/>
      <c r="AO666" s="874"/>
      <c r="AP666" s="874"/>
      <c r="AQ666" s="874"/>
      <c r="AR666" s="874"/>
      <c r="AS666" s="874"/>
      <c r="AT666" s="874"/>
      <c r="AU666" s="874"/>
      <c r="AV666" s="874"/>
      <c r="AW666" s="874"/>
      <c r="AX666" s="874"/>
      <c r="AY666" s="874"/>
      <c r="AZ666" s="874"/>
      <c r="BA666" s="874"/>
      <c r="BB666" s="874"/>
      <c r="BC666" s="874"/>
      <c r="BD666" s="874"/>
      <c r="BE666" s="874"/>
      <c r="BF666" s="874"/>
      <c r="BG666" s="874"/>
      <c r="BH666" s="874"/>
      <c r="BI666" s="874"/>
      <c r="BJ666" s="874"/>
      <c r="BK666" s="874"/>
      <c r="BL666" s="874"/>
      <c r="BM666" s="874"/>
      <c r="BN666" s="874"/>
      <c r="BO666" s="874"/>
      <c r="BP666" s="874"/>
      <c r="BQ666" s="874"/>
      <c r="BR666" s="874"/>
      <c r="BS666" s="874"/>
    </row>
    <row r="667" spans="12:71">
      <c r="L667" s="874"/>
      <c r="M667" s="874"/>
      <c r="N667" s="874"/>
      <c r="O667" s="874"/>
      <c r="P667" s="874"/>
      <c r="Q667" s="874"/>
      <c r="R667" s="874"/>
      <c r="S667" s="874"/>
      <c r="T667" s="874"/>
      <c r="U667" s="874"/>
      <c r="V667" s="874"/>
      <c r="W667" s="874"/>
      <c r="X667" s="874"/>
      <c r="Y667" s="874"/>
      <c r="Z667" s="874"/>
      <c r="AA667" s="874"/>
      <c r="AB667" s="874"/>
      <c r="AC667" s="874"/>
      <c r="AD667" s="874"/>
      <c r="AE667" s="874"/>
      <c r="AF667" s="874"/>
      <c r="AG667" s="874"/>
      <c r="AH667" s="874"/>
      <c r="AI667" s="874"/>
      <c r="AJ667" s="874"/>
      <c r="AK667" s="874"/>
      <c r="AL667" s="874"/>
      <c r="AM667" s="874"/>
      <c r="AN667" s="874"/>
      <c r="AO667" s="874"/>
      <c r="AP667" s="874"/>
      <c r="AQ667" s="874"/>
      <c r="AR667" s="874"/>
      <c r="AS667" s="874"/>
      <c r="AT667" s="874"/>
      <c r="AU667" s="874"/>
      <c r="AV667" s="874"/>
      <c r="AW667" s="874"/>
      <c r="AX667" s="874"/>
      <c r="AY667" s="874"/>
      <c r="AZ667" s="874"/>
      <c r="BA667" s="874"/>
      <c r="BB667" s="874"/>
      <c r="BC667" s="874"/>
      <c r="BD667" s="874"/>
      <c r="BE667" s="874"/>
      <c r="BF667" s="874"/>
      <c r="BG667" s="874"/>
      <c r="BH667" s="874"/>
      <c r="BI667" s="874"/>
      <c r="BJ667" s="874"/>
      <c r="BK667" s="874"/>
      <c r="BL667" s="874"/>
      <c r="BM667" s="874"/>
      <c r="BN667" s="874"/>
      <c r="BO667" s="874"/>
      <c r="BP667" s="874"/>
      <c r="BQ667" s="874"/>
      <c r="BR667" s="874"/>
      <c r="BS667" s="874"/>
    </row>
    <row r="668" spans="12:71">
      <c r="L668" s="874"/>
      <c r="M668" s="874"/>
      <c r="N668" s="874"/>
      <c r="O668" s="874"/>
      <c r="P668" s="874"/>
      <c r="Q668" s="874"/>
      <c r="R668" s="874"/>
      <c r="S668" s="874"/>
      <c r="T668" s="874"/>
      <c r="U668" s="874"/>
      <c r="V668" s="874"/>
      <c r="W668" s="874"/>
      <c r="X668" s="874"/>
      <c r="Y668" s="874"/>
      <c r="Z668" s="874"/>
      <c r="AA668" s="874"/>
      <c r="AB668" s="874"/>
      <c r="AC668" s="874"/>
      <c r="AD668" s="874"/>
      <c r="AE668" s="874"/>
      <c r="AF668" s="874"/>
      <c r="AG668" s="874"/>
      <c r="AH668" s="874"/>
      <c r="AI668" s="874"/>
      <c r="AJ668" s="874"/>
      <c r="AK668" s="874"/>
      <c r="AL668" s="874"/>
      <c r="AM668" s="874"/>
      <c r="AN668" s="874"/>
      <c r="AO668" s="874"/>
      <c r="AP668" s="874"/>
      <c r="AQ668" s="874"/>
      <c r="AR668" s="874"/>
      <c r="AS668" s="874"/>
      <c r="AT668" s="874"/>
      <c r="AU668" s="874"/>
      <c r="AV668" s="874"/>
      <c r="AW668" s="874"/>
      <c r="AX668" s="874"/>
      <c r="AY668" s="874"/>
      <c r="AZ668" s="874"/>
      <c r="BA668" s="874"/>
      <c r="BB668" s="874"/>
      <c r="BC668" s="874"/>
      <c r="BD668" s="874"/>
      <c r="BE668" s="874"/>
      <c r="BF668" s="874"/>
      <c r="BG668" s="874"/>
      <c r="BH668" s="874"/>
      <c r="BI668" s="874"/>
      <c r="BJ668" s="874"/>
      <c r="BK668" s="874"/>
      <c r="BL668" s="874"/>
      <c r="BM668" s="874"/>
      <c r="BN668" s="874"/>
      <c r="BO668" s="874"/>
      <c r="BP668" s="874"/>
      <c r="BQ668" s="874"/>
      <c r="BR668" s="874"/>
      <c r="BS668" s="874"/>
    </row>
    <row r="669" spans="12:71">
      <c r="L669" s="874"/>
      <c r="M669" s="874"/>
      <c r="N669" s="874"/>
      <c r="O669" s="874"/>
      <c r="P669" s="874"/>
      <c r="Q669" s="874"/>
      <c r="R669" s="874"/>
      <c r="S669" s="874"/>
      <c r="T669" s="874"/>
      <c r="U669" s="874"/>
      <c r="V669" s="874"/>
      <c r="W669" s="874"/>
      <c r="X669" s="874"/>
      <c r="Y669" s="874"/>
      <c r="Z669" s="874"/>
      <c r="AA669" s="874"/>
      <c r="AB669" s="874"/>
      <c r="AC669" s="874"/>
      <c r="AD669" s="874"/>
      <c r="AE669" s="874"/>
      <c r="AF669" s="874"/>
      <c r="AG669" s="874"/>
      <c r="AH669" s="874"/>
      <c r="AI669" s="874"/>
      <c r="AJ669" s="874"/>
      <c r="AK669" s="874"/>
      <c r="AL669" s="874"/>
      <c r="AM669" s="874"/>
      <c r="AN669" s="874"/>
      <c r="AO669" s="874"/>
      <c r="AP669" s="874"/>
      <c r="AQ669" s="874"/>
      <c r="AR669" s="874"/>
      <c r="AS669" s="874"/>
      <c r="AT669" s="874"/>
      <c r="AU669" s="874"/>
      <c r="AV669" s="874"/>
      <c r="AW669" s="874"/>
      <c r="AX669" s="874"/>
      <c r="AY669" s="874"/>
      <c r="AZ669" s="874"/>
      <c r="BA669" s="874"/>
      <c r="BB669" s="874"/>
      <c r="BC669" s="874"/>
      <c r="BD669" s="874"/>
      <c r="BE669" s="874"/>
      <c r="BF669" s="874"/>
      <c r="BG669" s="874"/>
      <c r="BH669" s="874"/>
      <c r="BI669" s="874"/>
      <c r="BJ669" s="874"/>
      <c r="BK669" s="874"/>
      <c r="BL669" s="874"/>
      <c r="BM669" s="874"/>
      <c r="BN669" s="874"/>
      <c r="BO669" s="874"/>
      <c r="BP669" s="874"/>
      <c r="BQ669" s="874"/>
      <c r="BR669" s="874"/>
      <c r="BS669" s="874"/>
    </row>
    <row r="670" spans="12:71">
      <c r="L670" s="874"/>
      <c r="M670" s="874"/>
      <c r="N670" s="874"/>
      <c r="O670" s="874"/>
      <c r="P670" s="874"/>
      <c r="Q670" s="874"/>
      <c r="R670" s="874"/>
      <c r="S670" s="874"/>
      <c r="T670" s="874"/>
      <c r="U670" s="874"/>
      <c r="V670" s="874"/>
      <c r="W670" s="874"/>
      <c r="X670" s="874"/>
      <c r="Y670" s="874"/>
      <c r="Z670" s="874"/>
      <c r="AA670" s="874"/>
      <c r="AB670" s="874"/>
      <c r="AC670" s="874"/>
      <c r="AD670" s="874"/>
      <c r="AE670" s="874"/>
      <c r="AF670" s="874"/>
      <c r="AG670" s="874"/>
      <c r="AH670" s="874"/>
      <c r="AI670" s="874"/>
      <c r="AJ670" s="874"/>
      <c r="AK670" s="874"/>
      <c r="AL670" s="874"/>
      <c r="AM670" s="874"/>
      <c r="AN670" s="874"/>
      <c r="AO670" s="874"/>
      <c r="AP670" s="874"/>
      <c r="AQ670" s="874"/>
      <c r="AR670" s="874"/>
      <c r="AS670" s="874"/>
      <c r="AT670" s="874"/>
      <c r="AU670" s="874"/>
      <c r="AV670" s="874"/>
      <c r="AW670" s="874"/>
      <c r="AX670" s="874"/>
      <c r="AY670" s="874"/>
      <c r="AZ670" s="874"/>
      <c r="BA670" s="874"/>
      <c r="BB670" s="874"/>
      <c r="BC670" s="874"/>
      <c r="BD670" s="874"/>
      <c r="BE670" s="874"/>
      <c r="BF670" s="874"/>
      <c r="BG670" s="874"/>
      <c r="BH670" s="874"/>
      <c r="BI670" s="874"/>
      <c r="BJ670" s="874"/>
      <c r="BK670" s="874"/>
      <c r="BL670" s="874"/>
      <c r="BM670" s="874"/>
      <c r="BN670" s="874"/>
      <c r="BO670" s="874"/>
      <c r="BP670" s="874"/>
      <c r="BQ670" s="874"/>
      <c r="BR670" s="874"/>
      <c r="BS670" s="874"/>
    </row>
    <row r="671" spans="12:71">
      <c r="L671" s="874"/>
      <c r="M671" s="874"/>
      <c r="N671" s="874"/>
      <c r="O671" s="874"/>
      <c r="P671" s="874"/>
      <c r="Q671" s="874"/>
      <c r="R671" s="874"/>
      <c r="S671" s="874"/>
      <c r="T671" s="874"/>
      <c r="U671" s="874"/>
      <c r="V671" s="874"/>
      <c r="W671" s="874"/>
      <c r="X671" s="874"/>
      <c r="Y671" s="874"/>
      <c r="Z671" s="874"/>
      <c r="AA671" s="874"/>
      <c r="AB671" s="874"/>
      <c r="AC671" s="874"/>
      <c r="AD671" s="874"/>
      <c r="AE671" s="874"/>
      <c r="AF671" s="874"/>
      <c r="AG671" s="874"/>
      <c r="AH671" s="874"/>
      <c r="AI671" s="874"/>
      <c r="AJ671" s="874"/>
      <c r="AK671" s="874"/>
      <c r="AL671" s="874"/>
      <c r="AM671" s="874"/>
      <c r="AN671" s="874"/>
      <c r="AO671" s="874"/>
      <c r="AP671" s="874"/>
      <c r="AQ671" s="874"/>
      <c r="AR671" s="874"/>
      <c r="AS671" s="874"/>
      <c r="AT671" s="874"/>
      <c r="AU671" s="874"/>
      <c r="AV671" s="874"/>
      <c r="AW671" s="874"/>
      <c r="AX671" s="874"/>
      <c r="AY671" s="874"/>
      <c r="AZ671" s="874"/>
      <c r="BA671" s="874"/>
      <c r="BB671" s="874"/>
      <c r="BC671" s="874"/>
      <c r="BD671" s="874"/>
      <c r="BE671" s="874"/>
      <c r="BF671" s="874"/>
      <c r="BG671" s="874"/>
      <c r="BH671" s="874"/>
      <c r="BI671" s="874"/>
      <c r="BJ671" s="874"/>
      <c r="BK671" s="874"/>
      <c r="BL671" s="874"/>
      <c r="BM671" s="874"/>
      <c r="BN671" s="874"/>
      <c r="BO671" s="874"/>
      <c r="BP671" s="874"/>
      <c r="BQ671" s="874"/>
      <c r="BR671" s="874"/>
      <c r="BS671" s="874"/>
    </row>
    <row r="672" spans="12:71">
      <c r="L672" s="874"/>
      <c r="M672" s="874"/>
      <c r="N672" s="874"/>
      <c r="O672" s="874"/>
      <c r="P672" s="874"/>
      <c r="Q672" s="874"/>
      <c r="R672" s="874"/>
      <c r="S672" s="874"/>
      <c r="T672" s="874"/>
      <c r="U672" s="874"/>
      <c r="V672" s="874"/>
      <c r="W672" s="874"/>
      <c r="X672" s="874"/>
      <c r="Y672" s="874"/>
      <c r="Z672" s="874"/>
      <c r="AA672" s="874"/>
      <c r="AB672" s="874"/>
      <c r="AC672" s="874"/>
      <c r="AD672" s="874"/>
      <c r="AE672" s="874"/>
      <c r="AF672" s="874"/>
      <c r="AG672" s="874"/>
      <c r="AH672" s="874"/>
      <c r="AI672" s="874"/>
      <c r="AJ672" s="874"/>
      <c r="AK672" s="874"/>
      <c r="AL672" s="874"/>
      <c r="AM672" s="874"/>
      <c r="AN672" s="874"/>
      <c r="AO672" s="874"/>
      <c r="AP672" s="874"/>
      <c r="AQ672" s="874"/>
      <c r="AR672" s="874"/>
      <c r="AS672" s="874"/>
      <c r="AT672" s="874"/>
      <c r="AU672" s="874"/>
      <c r="AV672" s="874"/>
      <c r="AW672" s="874"/>
      <c r="AX672" s="874"/>
      <c r="AY672" s="874"/>
      <c r="AZ672" s="874"/>
      <c r="BA672" s="874"/>
      <c r="BB672" s="874"/>
      <c r="BC672" s="874"/>
      <c r="BD672" s="874"/>
      <c r="BE672" s="874"/>
      <c r="BF672" s="874"/>
      <c r="BG672" s="874"/>
      <c r="BH672" s="874"/>
      <c r="BI672" s="874"/>
      <c r="BJ672" s="874"/>
      <c r="BK672" s="874"/>
      <c r="BL672" s="874"/>
      <c r="BM672" s="874"/>
      <c r="BN672" s="874"/>
      <c r="BO672" s="874"/>
      <c r="BP672" s="874"/>
      <c r="BQ672" s="874"/>
      <c r="BR672" s="874"/>
      <c r="BS672" s="874"/>
    </row>
    <row r="673" spans="12:71">
      <c r="L673" s="874"/>
      <c r="M673" s="874"/>
      <c r="N673" s="874"/>
      <c r="O673" s="874"/>
      <c r="P673" s="874"/>
      <c r="Q673" s="874"/>
      <c r="R673" s="874"/>
      <c r="S673" s="874"/>
      <c r="T673" s="874"/>
      <c r="U673" s="874"/>
      <c r="V673" s="874"/>
      <c r="W673" s="874"/>
      <c r="X673" s="874"/>
      <c r="Y673" s="874"/>
      <c r="Z673" s="874"/>
      <c r="AA673" s="874"/>
      <c r="AB673" s="874"/>
      <c r="AC673" s="874"/>
      <c r="AD673" s="874"/>
      <c r="AE673" s="874"/>
      <c r="AF673" s="874"/>
      <c r="AG673" s="874"/>
      <c r="AH673" s="874"/>
      <c r="AI673" s="874"/>
      <c r="AJ673" s="874"/>
      <c r="AK673" s="874"/>
      <c r="AL673" s="874"/>
      <c r="AM673" s="874"/>
      <c r="AN673" s="874"/>
      <c r="AO673" s="874"/>
      <c r="AP673" s="874"/>
      <c r="AQ673" s="874"/>
      <c r="AR673" s="874"/>
      <c r="AS673" s="874"/>
      <c r="AT673" s="874"/>
      <c r="AU673" s="874"/>
      <c r="AV673" s="874"/>
      <c r="AW673" s="874"/>
      <c r="AX673" s="874"/>
      <c r="AY673" s="874"/>
      <c r="AZ673" s="874"/>
      <c r="BA673" s="874"/>
      <c r="BB673" s="874"/>
      <c r="BC673" s="874"/>
      <c r="BD673" s="874"/>
      <c r="BE673" s="874"/>
      <c r="BF673" s="874"/>
      <c r="BG673" s="874"/>
      <c r="BH673" s="874"/>
      <c r="BI673" s="874"/>
      <c r="BJ673" s="874"/>
      <c r="BK673" s="874"/>
      <c r="BL673" s="874"/>
      <c r="BM673" s="874"/>
      <c r="BN673" s="874"/>
      <c r="BO673" s="874"/>
      <c r="BP673" s="874"/>
      <c r="BQ673" s="874"/>
      <c r="BR673" s="874"/>
      <c r="BS673" s="874"/>
    </row>
    <row r="674" spans="12:71">
      <c r="L674" s="874"/>
      <c r="M674" s="874"/>
      <c r="N674" s="874"/>
      <c r="O674" s="874"/>
      <c r="P674" s="874"/>
      <c r="Q674" s="874"/>
      <c r="R674" s="874"/>
      <c r="S674" s="874"/>
      <c r="T674" s="874"/>
      <c r="U674" s="874"/>
      <c r="V674" s="874"/>
      <c r="W674" s="874"/>
      <c r="X674" s="874"/>
      <c r="Y674" s="874"/>
      <c r="Z674" s="874"/>
      <c r="AA674" s="874"/>
      <c r="AB674" s="874"/>
      <c r="AC674" s="874"/>
      <c r="AD674" s="874"/>
      <c r="AE674" s="874"/>
      <c r="AF674" s="874"/>
      <c r="AG674" s="874"/>
      <c r="AH674" s="874"/>
      <c r="AI674" s="874"/>
      <c r="AJ674" s="874"/>
      <c r="AK674" s="874"/>
      <c r="AL674" s="874"/>
      <c r="AM674" s="874"/>
      <c r="AN674" s="874"/>
      <c r="AO674" s="874"/>
      <c r="AP674" s="874"/>
      <c r="AQ674" s="874"/>
      <c r="AR674" s="874"/>
      <c r="AS674" s="874"/>
      <c r="AT674" s="874"/>
      <c r="AU674" s="874"/>
      <c r="AV674" s="874"/>
      <c r="AW674" s="874"/>
      <c r="AX674" s="874"/>
      <c r="AY674" s="874"/>
      <c r="AZ674" s="874"/>
      <c r="BA674" s="874"/>
      <c r="BB674" s="874"/>
      <c r="BC674" s="874"/>
      <c r="BD674" s="874"/>
      <c r="BE674" s="874"/>
      <c r="BF674" s="874"/>
      <c r="BG674" s="874"/>
      <c r="BH674" s="874"/>
      <c r="BI674" s="874"/>
      <c r="BJ674" s="874"/>
      <c r="BK674" s="874"/>
      <c r="BL674" s="874"/>
      <c r="BM674" s="874"/>
      <c r="BN674" s="874"/>
      <c r="BO674" s="874"/>
      <c r="BP674" s="874"/>
      <c r="BQ674" s="874"/>
      <c r="BR674" s="874"/>
      <c r="BS674" s="874"/>
    </row>
    <row r="675" spans="12:71">
      <c r="L675" s="874"/>
      <c r="M675" s="874"/>
      <c r="N675" s="874"/>
      <c r="O675" s="874"/>
      <c r="P675" s="874"/>
      <c r="Q675" s="874"/>
      <c r="R675" s="874"/>
      <c r="S675" s="874"/>
      <c r="T675" s="874"/>
      <c r="U675" s="874"/>
      <c r="V675" s="874"/>
      <c r="W675" s="874"/>
      <c r="X675" s="874"/>
      <c r="Y675" s="874"/>
      <c r="Z675" s="874"/>
      <c r="AA675" s="874"/>
      <c r="AB675" s="874"/>
      <c r="AC675" s="874"/>
      <c r="AD675" s="874"/>
      <c r="AE675" s="874"/>
      <c r="AF675" s="874"/>
      <c r="AG675" s="874"/>
      <c r="AH675" s="874"/>
      <c r="AI675" s="874"/>
      <c r="AJ675" s="874"/>
      <c r="AK675" s="874"/>
      <c r="AL675" s="874"/>
      <c r="AM675" s="874"/>
      <c r="AN675" s="874"/>
      <c r="AO675" s="874"/>
      <c r="AP675" s="874"/>
      <c r="AQ675" s="874"/>
      <c r="AR675" s="874"/>
      <c r="AS675" s="874"/>
      <c r="AT675" s="874"/>
      <c r="AU675" s="874"/>
      <c r="AV675" s="874"/>
      <c r="AW675" s="874"/>
      <c r="AX675" s="874"/>
      <c r="AY675" s="874"/>
      <c r="AZ675" s="874"/>
      <c r="BA675" s="874"/>
      <c r="BB675" s="874"/>
      <c r="BC675" s="874"/>
      <c r="BD675" s="874"/>
      <c r="BE675" s="874"/>
      <c r="BF675" s="874"/>
      <c r="BG675" s="874"/>
      <c r="BH675" s="874"/>
      <c r="BI675" s="874"/>
      <c r="BJ675" s="874"/>
      <c r="BK675" s="874"/>
      <c r="BL675" s="874"/>
      <c r="BM675" s="874"/>
      <c r="BN675" s="874"/>
      <c r="BO675" s="874"/>
      <c r="BP675" s="874"/>
      <c r="BQ675" s="874"/>
      <c r="BR675" s="874"/>
      <c r="BS675" s="874"/>
    </row>
    <row r="676" spans="12:71">
      <c r="L676" s="874"/>
      <c r="M676" s="874"/>
      <c r="N676" s="874"/>
      <c r="O676" s="874"/>
      <c r="P676" s="874"/>
      <c r="Q676" s="874"/>
      <c r="R676" s="874"/>
      <c r="S676" s="874"/>
      <c r="T676" s="874"/>
      <c r="U676" s="874"/>
      <c r="V676" s="874"/>
      <c r="W676" s="874"/>
      <c r="X676" s="874"/>
      <c r="Y676" s="874"/>
      <c r="Z676" s="874"/>
      <c r="AA676" s="874"/>
      <c r="AB676" s="874"/>
      <c r="AC676" s="874"/>
      <c r="AD676" s="874"/>
      <c r="AE676" s="874"/>
      <c r="AF676" s="874"/>
      <c r="AG676" s="874"/>
      <c r="AH676" s="874"/>
      <c r="AI676" s="874"/>
      <c r="AJ676" s="874"/>
      <c r="AK676" s="874"/>
      <c r="AL676" s="874"/>
      <c r="AM676" s="874"/>
      <c r="AN676" s="874"/>
      <c r="AO676" s="874"/>
      <c r="AP676" s="874"/>
      <c r="AQ676" s="874"/>
      <c r="AR676" s="874"/>
      <c r="AS676" s="874"/>
      <c r="AT676" s="874"/>
      <c r="AU676" s="874"/>
      <c r="AV676" s="874"/>
      <c r="AW676" s="874"/>
      <c r="AX676" s="874"/>
      <c r="AY676" s="874"/>
      <c r="AZ676" s="874"/>
      <c r="BA676" s="874"/>
      <c r="BB676" s="874"/>
      <c r="BC676" s="874"/>
      <c r="BD676" s="874"/>
      <c r="BE676" s="874"/>
      <c r="BF676" s="874"/>
      <c r="BG676" s="874"/>
      <c r="BH676" s="874"/>
      <c r="BI676" s="874"/>
      <c r="BJ676" s="874"/>
      <c r="BK676" s="874"/>
      <c r="BL676" s="874"/>
      <c r="BM676" s="874"/>
      <c r="BN676" s="874"/>
      <c r="BO676" s="874"/>
      <c r="BP676" s="874"/>
      <c r="BQ676" s="874"/>
      <c r="BR676" s="874"/>
      <c r="BS676" s="874"/>
    </row>
    <row r="677" spans="12:71">
      <c r="L677" s="874"/>
      <c r="M677" s="874"/>
      <c r="N677" s="874"/>
      <c r="O677" s="874"/>
      <c r="P677" s="874"/>
      <c r="Q677" s="874"/>
      <c r="R677" s="874"/>
      <c r="S677" s="874"/>
      <c r="T677" s="874"/>
      <c r="U677" s="874"/>
      <c r="V677" s="874"/>
      <c r="W677" s="874"/>
      <c r="X677" s="874"/>
      <c r="Y677" s="874"/>
      <c r="Z677" s="874"/>
      <c r="AA677" s="874"/>
      <c r="AB677" s="874"/>
      <c r="AC677" s="874"/>
      <c r="AD677" s="874"/>
      <c r="AE677" s="874"/>
      <c r="AF677" s="874"/>
      <c r="AG677" s="874"/>
      <c r="AH677" s="874"/>
      <c r="AI677" s="874"/>
      <c r="AJ677" s="874"/>
      <c r="AK677" s="874"/>
      <c r="AL677" s="874"/>
      <c r="AM677" s="874"/>
      <c r="AN677" s="874"/>
      <c r="AO677" s="874"/>
      <c r="AP677" s="874"/>
      <c r="AQ677" s="874"/>
      <c r="AR677" s="874"/>
      <c r="AS677" s="874"/>
      <c r="AT677" s="874"/>
      <c r="AU677" s="874"/>
      <c r="AV677" s="874"/>
      <c r="AW677" s="874"/>
      <c r="AX677" s="874"/>
      <c r="AY677" s="874"/>
      <c r="AZ677" s="874"/>
      <c r="BA677" s="874"/>
      <c r="BB677" s="874"/>
      <c r="BC677" s="874"/>
      <c r="BD677" s="874"/>
      <c r="BE677" s="874"/>
      <c r="BF677" s="874"/>
      <c r="BG677" s="874"/>
      <c r="BH677" s="874"/>
      <c r="BI677" s="874"/>
      <c r="BJ677" s="874"/>
      <c r="BK677" s="874"/>
      <c r="BL677" s="874"/>
      <c r="BM677" s="874"/>
      <c r="BN677" s="874"/>
      <c r="BO677" s="874"/>
      <c r="BP677" s="874"/>
      <c r="BQ677" s="874"/>
      <c r="BR677" s="874"/>
      <c r="BS677" s="874"/>
    </row>
    <row r="678" spans="12:71">
      <c r="L678" s="874"/>
      <c r="M678" s="874"/>
      <c r="N678" s="874"/>
      <c r="O678" s="874"/>
      <c r="P678" s="874"/>
      <c r="Q678" s="874"/>
      <c r="R678" s="874"/>
      <c r="S678" s="874"/>
      <c r="T678" s="874"/>
      <c r="U678" s="874"/>
      <c r="V678" s="874"/>
      <c r="W678" s="874"/>
      <c r="X678" s="874"/>
      <c r="Y678" s="874"/>
      <c r="Z678" s="874"/>
      <c r="AA678" s="874"/>
      <c r="AB678" s="874"/>
      <c r="AC678" s="874"/>
      <c r="AD678" s="874"/>
      <c r="AE678" s="874"/>
      <c r="AF678" s="874"/>
      <c r="AG678" s="874"/>
      <c r="AH678" s="874"/>
      <c r="AI678" s="874"/>
      <c r="AJ678" s="874"/>
      <c r="AK678" s="874"/>
      <c r="AL678" s="874"/>
      <c r="AM678" s="874"/>
      <c r="AN678" s="874"/>
      <c r="AO678" s="874"/>
      <c r="AP678" s="874"/>
      <c r="AQ678" s="874"/>
      <c r="AR678" s="874"/>
      <c r="AS678" s="874"/>
      <c r="AT678" s="874"/>
      <c r="AU678" s="874"/>
      <c r="AV678" s="874"/>
      <c r="AW678" s="874"/>
      <c r="AX678" s="874"/>
      <c r="AY678" s="874"/>
      <c r="AZ678" s="874"/>
      <c r="BA678" s="874"/>
      <c r="BB678" s="874"/>
      <c r="BC678" s="874"/>
      <c r="BD678" s="874"/>
      <c r="BE678" s="874"/>
      <c r="BF678" s="874"/>
      <c r="BG678" s="874"/>
      <c r="BH678" s="874"/>
      <c r="BI678" s="874"/>
      <c r="BJ678" s="874"/>
      <c r="BK678" s="874"/>
      <c r="BL678" s="874"/>
      <c r="BM678" s="874"/>
      <c r="BN678" s="874"/>
      <c r="BO678" s="874"/>
      <c r="BP678" s="874"/>
      <c r="BQ678" s="874"/>
      <c r="BR678" s="874"/>
      <c r="BS678" s="874"/>
    </row>
    <row r="679" spans="12:71">
      <c r="L679" s="874"/>
      <c r="M679" s="874"/>
      <c r="N679" s="874"/>
      <c r="O679" s="874"/>
      <c r="P679" s="874"/>
      <c r="Q679" s="874"/>
      <c r="R679" s="874"/>
      <c r="S679" s="874"/>
      <c r="T679" s="874"/>
      <c r="U679" s="874"/>
      <c r="V679" s="874"/>
      <c r="W679" s="874"/>
      <c r="X679" s="874"/>
      <c r="Y679" s="874"/>
      <c r="Z679" s="874"/>
      <c r="AA679" s="874"/>
      <c r="AB679" s="874"/>
      <c r="AC679" s="874"/>
      <c r="AD679" s="874"/>
      <c r="AE679" s="874"/>
      <c r="AF679" s="874"/>
      <c r="AG679" s="874"/>
      <c r="AH679" s="874"/>
      <c r="AI679" s="874"/>
      <c r="AJ679" s="874"/>
      <c r="AK679" s="874"/>
      <c r="AL679" s="874"/>
      <c r="AM679" s="874"/>
      <c r="AN679" s="874"/>
      <c r="AO679" s="874"/>
      <c r="AP679" s="874"/>
      <c r="AQ679" s="874"/>
      <c r="AR679" s="874"/>
      <c r="AS679" s="874"/>
      <c r="AT679" s="874"/>
      <c r="AU679" s="874"/>
      <c r="AV679" s="874"/>
      <c r="AW679" s="874"/>
      <c r="AX679" s="874"/>
      <c r="AY679" s="874"/>
      <c r="AZ679" s="874"/>
      <c r="BA679" s="874"/>
      <c r="BB679" s="874"/>
      <c r="BC679" s="874"/>
      <c r="BD679" s="874"/>
      <c r="BE679" s="874"/>
      <c r="BF679" s="874"/>
      <c r="BG679" s="874"/>
      <c r="BH679" s="874"/>
      <c r="BI679" s="874"/>
      <c r="BJ679" s="874"/>
      <c r="BK679" s="874"/>
      <c r="BL679" s="874"/>
      <c r="BM679" s="874"/>
      <c r="BN679" s="874"/>
      <c r="BO679" s="874"/>
      <c r="BP679" s="874"/>
      <c r="BQ679" s="874"/>
      <c r="BR679" s="874"/>
      <c r="BS679" s="874"/>
    </row>
    <row r="680" spans="12:71">
      <c r="L680" s="874"/>
      <c r="M680" s="874"/>
      <c r="N680" s="874"/>
      <c r="O680" s="874"/>
      <c r="P680" s="874"/>
      <c r="Q680" s="874"/>
      <c r="R680" s="874"/>
      <c r="S680" s="874"/>
      <c r="T680" s="874"/>
      <c r="U680" s="874"/>
      <c r="V680" s="874"/>
      <c r="W680" s="874"/>
      <c r="X680" s="874"/>
      <c r="Y680" s="874"/>
      <c r="Z680" s="874"/>
      <c r="AA680" s="874"/>
      <c r="AB680" s="874"/>
      <c r="AC680" s="874"/>
      <c r="AD680" s="874"/>
      <c r="AE680" s="874"/>
      <c r="AF680" s="874"/>
      <c r="AG680" s="874"/>
      <c r="AH680" s="874"/>
      <c r="AI680" s="874"/>
      <c r="AJ680" s="874"/>
      <c r="AK680" s="874"/>
      <c r="AL680" s="874"/>
      <c r="AM680" s="874"/>
      <c r="AN680" s="874"/>
      <c r="AO680" s="874"/>
      <c r="AP680" s="874"/>
      <c r="AQ680" s="874"/>
      <c r="AR680" s="874"/>
      <c r="AS680" s="874"/>
      <c r="AT680" s="874"/>
      <c r="AU680" s="874"/>
      <c r="AV680" s="874"/>
      <c r="AW680" s="874"/>
      <c r="AX680" s="874"/>
      <c r="AY680" s="874"/>
      <c r="AZ680" s="874"/>
      <c r="BA680" s="874"/>
      <c r="BB680" s="874"/>
      <c r="BC680" s="874"/>
      <c r="BD680" s="874"/>
      <c r="BE680" s="874"/>
      <c r="BF680" s="874"/>
      <c r="BG680" s="874"/>
      <c r="BH680" s="874"/>
      <c r="BI680" s="874"/>
      <c r="BJ680" s="874"/>
      <c r="BK680" s="874"/>
      <c r="BL680" s="874"/>
      <c r="BM680" s="874"/>
      <c r="BN680" s="874"/>
      <c r="BO680" s="874"/>
      <c r="BP680" s="874"/>
      <c r="BQ680" s="874"/>
      <c r="BR680" s="874"/>
      <c r="BS680" s="874"/>
    </row>
    <row r="681" spans="12:71">
      <c r="L681" s="874"/>
      <c r="M681" s="874"/>
      <c r="N681" s="874"/>
      <c r="O681" s="874"/>
      <c r="P681" s="874"/>
      <c r="Q681" s="874"/>
      <c r="R681" s="874"/>
      <c r="S681" s="874"/>
      <c r="T681" s="874"/>
      <c r="U681" s="874"/>
      <c r="V681" s="874"/>
      <c r="W681" s="874"/>
      <c r="X681" s="874"/>
      <c r="Y681" s="874"/>
      <c r="Z681" s="874"/>
      <c r="AA681" s="874"/>
      <c r="AB681" s="874"/>
      <c r="AC681" s="874"/>
      <c r="AD681" s="874"/>
      <c r="AE681" s="874"/>
      <c r="AF681" s="874"/>
      <c r="AG681" s="874"/>
      <c r="AH681" s="874"/>
      <c r="AI681" s="874"/>
      <c r="AJ681" s="874"/>
      <c r="AK681" s="874"/>
      <c r="AL681" s="874"/>
      <c r="AM681" s="874"/>
      <c r="AN681" s="874"/>
      <c r="AO681" s="874"/>
      <c r="AP681" s="874"/>
      <c r="AQ681" s="874"/>
      <c r="AR681" s="874"/>
      <c r="AS681" s="874"/>
      <c r="AT681" s="874"/>
      <c r="AU681" s="874"/>
      <c r="AV681" s="874"/>
      <c r="AW681" s="874"/>
      <c r="AX681" s="874"/>
      <c r="AY681" s="874"/>
      <c r="AZ681" s="874"/>
      <c r="BA681" s="874"/>
      <c r="BB681" s="874"/>
      <c r="BC681" s="874"/>
      <c r="BD681" s="874"/>
      <c r="BE681" s="874"/>
      <c r="BF681" s="874"/>
      <c r="BG681" s="874"/>
      <c r="BH681" s="874"/>
      <c r="BI681" s="874"/>
      <c r="BJ681" s="874"/>
      <c r="BK681" s="874"/>
      <c r="BL681" s="874"/>
      <c r="BM681" s="874"/>
      <c r="BN681" s="874"/>
      <c r="BO681" s="874"/>
      <c r="BP681" s="874"/>
      <c r="BQ681" s="874"/>
      <c r="BR681" s="874"/>
      <c r="BS681" s="874"/>
    </row>
    <row r="682" spans="12:71">
      <c r="L682" s="874"/>
      <c r="M682" s="874"/>
      <c r="N682" s="874"/>
      <c r="O682" s="874"/>
      <c r="P682" s="874"/>
      <c r="Q682" s="874"/>
      <c r="R682" s="874"/>
      <c r="S682" s="874"/>
      <c r="T682" s="874"/>
      <c r="U682" s="874"/>
      <c r="V682" s="874"/>
      <c r="W682" s="874"/>
      <c r="X682" s="874"/>
      <c r="Y682" s="874"/>
      <c r="Z682" s="874"/>
      <c r="AA682" s="874"/>
      <c r="AB682" s="874"/>
      <c r="AC682" s="874"/>
      <c r="AD682" s="874"/>
      <c r="AE682" s="874"/>
      <c r="AF682" s="874"/>
      <c r="AG682" s="874"/>
      <c r="AH682" s="874"/>
      <c r="AI682" s="874"/>
      <c r="AJ682" s="874"/>
      <c r="AK682" s="874"/>
      <c r="AL682" s="874"/>
      <c r="AM682" s="874"/>
      <c r="AN682" s="874"/>
      <c r="AO682" s="874"/>
      <c r="AP682" s="874"/>
      <c r="AQ682" s="874"/>
      <c r="AR682" s="874"/>
      <c r="AS682" s="874"/>
      <c r="AT682" s="874"/>
      <c r="AU682" s="874"/>
      <c r="AV682" s="874"/>
      <c r="AW682" s="874"/>
      <c r="AX682" s="874"/>
      <c r="AY682" s="874"/>
      <c r="AZ682" s="874"/>
      <c r="BA682" s="874"/>
      <c r="BB682" s="874"/>
      <c r="BC682" s="874"/>
      <c r="BD682" s="874"/>
      <c r="BE682" s="874"/>
      <c r="BF682" s="874"/>
      <c r="BG682" s="874"/>
      <c r="BH682" s="874"/>
      <c r="BI682" s="874"/>
      <c r="BJ682" s="874"/>
      <c r="BK682" s="874"/>
      <c r="BL682" s="874"/>
      <c r="BM682" s="874"/>
      <c r="BN682" s="874"/>
      <c r="BO682" s="874"/>
      <c r="BP682" s="874"/>
      <c r="BQ682" s="874"/>
      <c r="BR682" s="874"/>
      <c r="BS682" s="874"/>
    </row>
    <row r="683" spans="12:71">
      <c r="L683" s="874"/>
      <c r="M683" s="874"/>
      <c r="N683" s="874"/>
      <c r="O683" s="874"/>
      <c r="P683" s="874"/>
      <c r="Q683" s="874"/>
      <c r="R683" s="874"/>
      <c r="S683" s="874"/>
      <c r="T683" s="874"/>
      <c r="U683" s="874"/>
      <c r="V683" s="874"/>
      <c r="W683" s="874"/>
      <c r="X683" s="874"/>
      <c r="Y683" s="874"/>
      <c r="Z683" s="874"/>
      <c r="AA683" s="874"/>
      <c r="AB683" s="874"/>
      <c r="AC683" s="874"/>
      <c r="AD683" s="874"/>
      <c r="AE683" s="874"/>
      <c r="AF683" s="874"/>
      <c r="AG683" s="874"/>
      <c r="AH683" s="874"/>
      <c r="AI683" s="874"/>
      <c r="AJ683" s="874"/>
      <c r="AK683" s="874"/>
      <c r="AL683" s="874"/>
      <c r="AM683" s="874"/>
      <c r="AN683" s="874"/>
      <c r="AO683" s="874"/>
      <c r="AP683" s="874"/>
      <c r="AQ683" s="874"/>
      <c r="AR683" s="874"/>
      <c r="AS683" s="874"/>
      <c r="AT683" s="874"/>
      <c r="AU683" s="874"/>
      <c r="AV683" s="874"/>
      <c r="AW683" s="874"/>
      <c r="AX683" s="874"/>
      <c r="AY683" s="874"/>
      <c r="AZ683" s="874"/>
      <c r="BA683" s="874"/>
      <c r="BB683" s="874"/>
      <c r="BC683" s="874"/>
      <c r="BD683" s="874"/>
      <c r="BE683" s="874"/>
      <c r="BF683" s="874"/>
      <c r="BG683" s="874"/>
      <c r="BH683" s="874"/>
      <c r="BI683" s="874"/>
      <c r="BJ683" s="874"/>
      <c r="BK683" s="874"/>
      <c r="BL683" s="874"/>
      <c r="BM683" s="874"/>
      <c r="BN683" s="874"/>
      <c r="BO683" s="874"/>
      <c r="BP683" s="874"/>
      <c r="BQ683" s="874"/>
      <c r="BR683" s="874"/>
      <c r="BS683" s="874"/>
    </row>
    <row r="684" spans="12:71">
      <c r="L684" s="874"/>
      <c r="M684" s="874"/>
      <c r="N684" s="874"/>
      <c r="O684" s="874"/>
      <c r="P684" s="874"/>
      <c r="Q684" s="874"/>
      <c r="R684" s="874"/>
      <c r="S684" s="874"/>
      <c r="T684" s="874"/>
      <c r="U684" s="874"/>
      <c r="V684" s="874"/>
      <c r="W684" s="874"/>
      <c r="X684" s="874"/>
      <c r="Y684" s="874"/>
      <c r="Z684" s="874"/>
      <c r="AA684" s="874"/>
      <c r="AB684" s="874"/>
      <c r="AC684" s="874"/>
      <c r="AD684" s="874"/>
      <c r="AE684" s="874"/>
      <c r="AF684" s="874"/>
      <c r="AG684" s="874"/>
      <c r="AH684" s="874"/>
      <c r="AI684" s="874"/>
      <c r="AJ684" s="874"/>
      <c r="AK684" s="874"/>
      <c r="AL684" s="874"/>
      <c r="AM684" s="874"/>
      <c r="AN684" s="874"/>
      <c r="AO684" s="874"/>
      <c r="AP684" s="874"/>
      <c r="AQ684" s="874"/>
      <c r="AR684" s="874"/>
      <c r="AS684" s="874"/>
      <c r="AT684" s="874"/>
      <c r="AU684" s="874"/>
      <c r="AV684" s="874"/>
      <c r="AW684" s="874"/>
      <c r="AX684" s="874"/>
      <c r="AY684" s="874"/>
      <c r="AZ684" s="874"/>
      <c r="BA684" s="874"/>
      <c r="BB684" s="874"/>
      <c r="BC684" s="874"/>
      <c r="BD684" s="874"/>
      <c r="BE684" s="874"/>
      <c r="BF684" s="874"/>
      <c r="BG684" s="874"/>
      <c r="BH684" s="874"/>
      <c r="BI684" s="874"/>
      <c r="BJ684" s="874"/>
      <c r="BK684" s="874"/>
      <c r="BL684" s="874"/>
      <c r="BM684" s="874"/>
      <c r="BN684" s="874"/>
      <c r="BO684" s="874"/>
      <c r="BP684" s="874"/>
      <c r="BQ684" s="874"/>
      <c r="BR684" s="874"/>
      <c r="BS684" s="874"/>
    </row>
    <row r="685" spans="12:71">
      <c r="L685" s="874"/>
      <c r="M685" s="874"/>
      <c r="N685" s="874"/>
      <c r="O685" s="874"/>
      <c r="P685" s="874"/>
      <c r="Q685" s="874"/>
      <c r="R685" s="874"/>
      <c r="S685" s="874"/>
      <c r="T685" s="874"/>
      <c r="U685" s="874"/>
      <c r="V685" s="874"/>
      <c r="W685" s="874"/>
      <c r="X685" s="874"/>
      <c r="Y685" s="874"/>
      <c r="Z685" s="874"/>
      <c r="AA685" s="874"/>
      <c r="AB685" s="874"/>
      <c r="AC685" s="874"/>
      <c r="AD685" s="874"/>
      <c r="AE685" s="874"/>
      <c r="AF685" s="874"/>
      <c r="AG685" s="874"/>
      <c r="AH685" s="874"/>
      <c r="AI685" s="874"/>
      <c r="AJ685" s="874"/>
      <c r="AK685" s="874"/>
      <c r="AL685" s="874"/>
      <c r="AM685" s="874"/>
      <c r="AN685" s="874"/>
      <c r="AO685" s="874"/>
      <c r="AP685" s="874"/>
      <c r="AQ685" s="874"/>
      <c r="AR685" s="874"/>
      <c r="AS685" s="874"/>
      <c r="AT685" s="874"/>
      <c r="AU685" s="874"/>
      <c r="AV685" s="874"/>
      <c r="AW685" s="874"/>
      <c r="AX685" s="874"/>
      <c r="AY685" s="874"/>
      <c r="AZ685" s="874"/>
      <c r="BA685" s="874"/>
      <c r="BB685" s="874"/>
      <c r="BC685" s="874"/>
      <c r="BD685" s="874"/>
      <c r="BE685" s="874"/>
      <c r="BF685" s="874"/>
      <c r="BG685" s="874"/>
      <c r="BH685" s="874"/>
      <c r="BI685" s="874"/>
      <c r="BJ685" s="874"/>
      <c r="BK685" s="874"/>
      <c r="BL685" s="874"/>
      <c r="BM685" s="874"/>
      <c r="BN685" s="874"/>
      <c r="BO685" s="874"/>
      <c r="BP685" s="874"/>
      <c r="BQ685" s="874"/>
      <c r="BR685" s="874"/>
      <c r="BS685" s="874"/>
    </row>
    <row r="686" spans="12:71">
      <c r="L686" s="874"/>
      <c r="M686" s="874"/>
      <c r="N686" s="874"/>
      <c r="O686" s="874"/>
      <c r="P686" s="874"/>
      <c r="Q686" s="874"/>
      <c r="R686" s="874"/>
      <c r="S686" s="874"/>
      <c r="T686" s="874"/>
      <c r="U686" s="874"/>
      <c r="V686" s="874"/>
      <c r="W686" s="874"/>
      <c r="X686" s="874"/>
      <c r="Y686" s="874"/>
      <c r="Z686" s="874"/>
      <c r="AA686" s="874"/>
      <c r="AB686" s="874"/>
      <c r="AC686" s="874"/>
      <c r="AD686" s="874"/>
      <c r="AE686" s="874"/>
      <c r="AF686" s="874"/>
      <c r="AG686" s="874"/>
      <c r="AH686" s="874"/>
      <c r="AI686" s="874"/>
      <c r="AJ686" s="874"/>
      <c r="AK686" s="874"/>
      <c r="AL686" s="874"/>
      <c r="AM686" s="874"/>
      <c r="AN686" s="874"/>
      <c r="AO686" s="874"/>
      <c r="AP686" s="874"/>
      <c r="AQ686" s="874"/>
      <c r="AR686" s="874"/>
      <c r="AS686" s="874"/>
      <c r="AT686" s="874"/>
      <c r="AU686" s="874"/>
      <c r="AV686" s="874"/>
      <c r="AW686" s="874"/>
      <c r="AX686" s="874"/>
      <c r="AY686" s="874"/>
      <c r="AZ686" s="874"/>
      <c r="BA686" s="874"/>
      <c r="BB686" s="874"/>
      <c r="BC686" s="874"/>
      <c r="BD686" s="874"/>
      <c r="BE686" s="874"/>
      <c r="BF686" s="874"/>
      <c r="BG686" s="874"/>
      <c r="BH686" s="874"/>
      <c r="BI686" s="874"/>
      <c r="BJ686" s="874"/>
      <c r="BK686" s="874"/>
      <c r="BL686" s="874"/>
      <c r="BM686" s="874"/>
      <c r="BN686" s="874"/>
      <c r="BO686" s="874"/>
      <c r="BP686" s="874"/>
      <c r="BQ686" s="874"/>
      <c r="BR686" s="874"/>
      <c r="BS686" s="874"/>
    </row>
    <row r="687" spans="12:71">
      <c r="L687" s="874"/>
      <c r="M687" s="874"/>
      <c r="N687" s="874"/>
      <c r="O687" s="874"/>
      <c r="P687" s="874"/>
      <c r="Q687" s="874"/>
      <c r="R687" s="874"/>
      <c r="S687" s="874"/>
      <c r="T687" s="874"/>
      <c r="U687" s="874"/>
      <c r="V687" s="874"/>
      <c r="W687" s="874"/>
      <c r="X687" s="874"/>
      <c r="Y687" s="874"/>
      <c r="Z687" s="874"/>
      <c r="AA687" s="874"/>
      <c r="AB687" s="874"/>
      <c r="AC687" s="874"/>
      <c r="AD687" s="874"/>
      <c r="AE687" s="874"/>
      <c r="AF687" s="874"/>
      <c r="AG687" s="874"/>
      <c r="AH687" s="874"/>
      <c r="AI687" s="874"/>
      <c r="AJ687" s="874"/>
      <c r="AK687" s="874"/>
      <c r="AL687" s="874"/>
      <c r="AM687" s="874"/>
      <c r="AN687" s="874"/>
      <c r="AO687" s="874"/>
      <c r="AP687" s="874"/>
      <c r="AQ687" s="874"/>
      <c r="AR687" s="874"/>
      <c r="AS687" s="874"/>
      <c r="AT687" s="874"/>
      <c r="AU687" s="874"/>
      <c r="AV687" s="874"/>
      <c r="AW687" s="874"/>
      <c r="AX687" s="874"/>
      <c r="AY687" s="874"/>
      <c r="AZ687" s="874"/>
      <c r="BA687" s="874"/>
      <c r="BB687" s="874"/>
      <c r="BC687" s="874"/>
      <c r="BD687" s="874"/>
      <c r="BE687" s="874"/>
      <c r="BF687" s="874"/>
      <c r="BG687" s="874"/>
      <c r="BH687" s="874"/>
      <c r="BI687" s="874"/>
      <c r="BJ687" s="874"/>
      <c r="BK687" s="874"/>
      <c r="BL687" s="874"/>
      <c r="BM687" s="874"/>
      <c r="BN687" s="874"/>
      <c r="BO687" s="874"/>
      <c r="BP687" s="874"/>
      <c r="BQ687" s="874"/>
      <c r="BR687" s="874"/>
      <c r="BS687" s="874"/>
    </row>
    <row r="688" spans="12:71">
      <c r="L688" s="874"/>
      <c r="M688" s="874"/>
      <c r="N688" s="874"/>
      <c r="O688" s="874"/>
      <c r="P688" s="874"/>
      <c r="Q688" s="874"/>
      <c r="R688" s="874"/>
      <c r="S688" s="874"/>
      <c r="T688" s="874"/>
      <c r="U688" s="874"/>
      <c r="V688" s="874"/>
      <c r="W688" s="874"/>
      <c r="X688" s="874"/>
      <c r="Y688" s="874"/>
      <c r="Z688" s="874"/>
      <c r="AA688" s="874"/>
      <c r="AB688" s="874"/>
      <c r="AC688" s="874"/>
      <c r="AD688" s="874"/>
      <c r="AE688" s="874"/>
      <c r="AF688" s="874"/>
      <c r="AG688" s="874"/>
      <c r="AH688" s="874"/>
      <c r="AI688" s="874"/>
      <c r="AJ688" s="874"/>
      <c r="AK688" s="874"/>
      <c r="AL688" s="874"/>
      <c r="AM688" s="874"/>
      <c r="AN688" s="874"/>
      <c r="AO688" s="874"/>
      <c r="AP688" s="874"/>
      <c r="AQ688" s="874"/>
      <c r="AR688" s="874"/>
      <c r="AS688" s="874"/>
      <c r="AT688" s="874"/>
      <c r="AU688" s="874"/>
      <c r="AV688" s="874"/>
      <c r="AW688" s="874"/>
      <c r="AX688" s="874"/>
      <c r="AY688" s="874"/>
      <c r="AZ688" s="874"/>
      <c r="BA688" s="874"/>
      <c r="BB688" s="874"/>
      <c r="BC688" s="874"/>
      <c r="BD688" s="874"/>
      <c r="BE688" s="874"/>
      <c r="BF688" s="874"/>
      <c r="BG688" s="874"/>
      <c r="BH688" s="874"/>
      <c r="BI688" s="874"/>
      <c r="BJ688" s="874"/>
      <c r="BK688" s="874"/>
      <c r="BL688" s="874"/>
      <c r="BM688" s="874"/>
      <c r="BN688" s="874"/>
      <c r="BO688" s="874"/>
      <c r="BP688" s="874"/>
      <c r="BQ688" s="874"/>
      <c r="BR688" s="874"/>
      <c r="BS688" s="874"/>
    </row>
    <row r="689" spans="12:71">
      <c r="L689" s="874"/>
      <c r="M689" s="874"/>
      <c r="N689" s="874"/>
      <c r="O689" s="874"/>
      <c r="P689" s="874"/>
      <c r="Q689" s="874"/>
      <c r="R689" s="874"/>
      <c r="S689" s="874"/>
      <c r="T689" s="874"/>
      <c r="U689" s="874"/>
      <c r="V689" s="874"/>
      <c r="W689" s="874"/>
      <c r="X689" s="874"/>
      <c r="Y689" s="874"/>
      <c r="Z689" s="874"/>
      <c r="AA689" s="874"/>
      <c r="AB689" s="874"/>
      <c r="AC689" s="874"/>
      <c r="AD689" s="874"/>
      <c r="AE689" s="874"/>
      <c r="AF689" s="874"/>
      <c r="AG689" s="874"/>
      <c r="AH689" s="874"/>
      <c r="AI689" s="874"/>
      <c r="AJ689" s="874"/>
      <c r="AK689" s="874"/>
      <c r="AL689" s="874"/>
      <c r="AM689" s="874"/>
      <c r="AN689" s="874"/>
      <c r="AO689" s="874"/>
      <c r="AP689" s="874"/>
      <c r="AQ689" s="874"/>
      <c r="AR689" s="874"/>
      <c r="AS689" s="874"/>
      <c r="AT689" s="874"/>
      <c r="AU689" s="874"/>
      <c r="AV689" s="874"/>
      <c r="AW689" s="874"/>
      <c r="AX689" s="874"/>
      <c r="AY689" s="874"/>
      <c r="AZ689" s="874"/>
      <c r="BA689" s="874"/>
      <c r="BB689" s="874"/>
      <c r="BC689" s="874"/>
      <c r="BD689" s="874"/>
      <c r="BE689" s="874"/>
      <c r="BF689" s="874"/>
      <c r="BG689" s="874"/>
      <c r="BH689" s="874"/>
      <c r="BI689" s="874"/>
      <c r="BJ689" s="874"/>
      <c r="BK689" s="874"/>
      <c r="BL689" s="874"/>
      <c r="BM689" s="874"/>
      <c r="BN689" s="874"/>
      <c r="BO689" s="874"/>
      <c r="BP689" s="874"/>
      <c r="BQ689" s="874"/>
      <c r="BR689" s="874"/>
      <c r="BS689" s="874"/>
    </row>
    <row r="690" spans="12:71">
      <c r="L690" s="874"/>
      <c r="M690" s="874"/>
      <c r="N690" s="874"/>
      <c r="O690" s="874"/>
      <c r="P690" s="874"/>
      <c r="Q690" s="874"/>
      <c r="R690" s="874"/>
      <c r="S690" s="874"/>
      <c r="T690" s="874"/>
      <c r="U690" s="874"/>
      <c r="V690" s="874"/>
      <c r="W690" s="874"/>
      <c r="X690" s="874"/>
      <c r="Y690" s="874"/>
      <c r="Z690" s="874"/>
      <c r="AA690" s="874"/>
      <c r="AB690" s="874"/>
      <c r="AC690" s="874"/>
      <c r="AD690" s="874"/>
      <c r="AE690" s="874"/>
      <c r="AF690" s="874"/>
      <c r="AG690" s="874"/>
      <c r="AH690" s="874"/>
      <c r="AI690" s="874"/>
      <c r="AJ690" s="874"/>
      <c r="AK690" s="874"/>
      <c r="AL690" s="874"/>
      <c r="AM690" s="874"/>
      <c r="AN690" s="874"/>
      <c r="AO690" s="874"/>
      <c r="AP690" s="874"/>
      <c r="AQ690" s="874"/>
      <c r="AR690" s="874"/>
      <c r="AS690" s="874"/>
      <c r="AT690" s="874"/>
      <c r="AU690" s="874"/>
      <c r="AV690" s="874"/>
      <c r="AW690" s="874"/>
      <c r="AX690" s="874"/>
      <c r="AY690" s="874"/>
      <c r="AZ690" s="874"/>
      <c r="BA690" s="874"/>
      <c r="BB690" s="874"/>
      <c r="BC690" s="874"/>
      <c r="BD690" s="874"/>
      <c r="BE690" s="874"/>
      <c r="BF690" s="874"/>
      <c r="BG690" s="874"/>
      <c r="BH690" s="874"/>
      <c r="BI690" s="874"/>
      <c r="BJ690" s="874"/>
      <c r="BK690" s="874"/>
      <c r="BL690" s="874"/>
      <c r="BM690" s="874"/>
      <c r="BN690" s="874"/>
      <c r="BO690" s="874"/>
      <c r="BP690" s="874"/>
      <c r="BQ690" s="874"/>
      <c r="BR690" s="874"/>
      <c r="BS690" s="874"/>
    </row>
    <row r="691" spans="12:71">
      <c r="L691" s="874"/>
      <c r="M691" s="874"/>
      <c r="N691" s="874"/>
      <c r="O691" s="874"/>
      <c r="P691" s="874"/>
      <c r="Q691" s="874"/>
      <c r="R691" s="874"/>
      <c r="S691" s="874"/>
      <c r="T691" s="874"/>
      <c r="U691" s="874"/>
      <c r="V691" s="874"/>
      <c r="W691" s="874"/>
      <c r="X691" s="874"/>
      <c r="Y691" s="874"/>
      <c r="Z691" s="874"/>
      <c r="AA691" s="874"/>
      <c r="AB691" s="874"/>
      <c r="AC691" s="874"/>
      <c r="AD691" s="874"/>
      <c r="AE691" s="874"/>
      <c r="AF691" s="874"/>
      <c r="AG691" s="874"/>
      <c r="AH691" s="874"/>
      <c r="AI691" s="874"/>
      <c r="AJ691" s="874"/>
      <c r="AK691" s="874"/>
      <c r="AL691" s="874"/>
      <c r="AM691" s="874"/>
      <c r="AN691" s="874"/>
      <c r="AO691" s="874"/>
      <c r="AP691" s="874"/>
      <c r="AQ691" s="874"/>
      <c r="AR691" s="874"/>
      <c r="AS691" s="874"/>
      <c r="AT691" s="874"/>
      <c r="AU691" s="874"/>
      <c r="AV691" s="874"/>
      <c r="AW691" s="874"/>
      <c r="AX691" s="874"/>
      <c r="AY691" s="874"/>
      <c r="AZ691" s="874"/>
      <c r="BA691" s="874"/>
      <c r="BB691" s="874"/>
      <c r="BC691" s="874"/>
      <c r="BD691" s="874"/>
      <c r="BE691" s="874"/>
      <c r="BF691" s="874"/>
      <c r="BG691" s="874"/>
      <c r="BH691" s="874"/>
      <c r="BI691" s="874"/>
      <c r="BJ691" s="874"/>
      <c r="BK691" s="874"/>
      <c r="BL691" s="874"/>
      <c r="BM691" s="874"/>
      <c r="BN691" s="874"/>
      <c r="BO691" s="874"/>
      <c r="BP691" s="874"/>
      <c r="BQ691" s="874"/>
      <c r="BR691" s="874"/>
      <c r="BS691" s="874"/>
    </row>
    <row r="692" spans="12:71">
      <c r="L692" s="874"/>
      <c r="M692" s="874"/>
      <c r="N692" s="874"/>
      <c r="O692" s="874"/>
      <c r="P692" s="874"/>
      <c r="Q692" s="874"/>
      <c r="R692" s="874"/>
      <c r="S692" s="874"/>
      <c r="T692" s="874"/>
      <c r="U692" s="874"/>
      <c r="V692" s="874"/>
      <c r="W692" s="874"/>
      <c r="X692" s="874"/>
      <c r="Y692" s="874"/>
      <c r="Z692" s="874"/>
      <c r="AA692" s="874"/>
      <c r="AB692" s="874"/>
      <c r="AC692" s="874"/>
      <c r="AD692" s="874"/>
      <c r="AE692" s="874"/>
      <c r="AF692" s="874"/>
      <c r="AG692" s="874"/>
      <c r="AH692" s="874"/>
      <c r="AI692" s="874"/>
      <c r="AJ692" s="874"/>
      <c r="AK692" s="874"/>
      <c r="AL692" s="874"/>
      <c r="AM692" s="874"/>
      <c r="AN692" s="874"/>
      <c r="AO692" s="874"/>
      <c r="AP692" s="874"/>
      <c r="AQ692" s="874"/>
      <c r="AR692" s="874"/>
      <c r="AS692" s="874"/>
      <c r="AT692" s="874"/>
      <c r="AU692" s="874"/>
      <c r="AV692" s="874"/>
      <c r="AW692" s="874"/>
      <c r="AX692" s="874"/>
      <c r="AY692" s="874"/>
      <c r="AZ692" s="874"/>
      <c r="BA692" s="874"/>
      <c r="BB692" s="874"/>
      <c r="BC692" s="874"/>
      <c r="BD692" s="874"/>
      <c r="BE692" s="874"/>
      <c r="BF692" s="874"/>
      <c r="BG692" s="874"/>
      <c r="BH692" s="874"/>
      <c r="BI692" s="874"/>
      <c r="BJ692" s="874"/>
      <c r="BK692" s="874"/>
      <c r="BL692" s="874"/>
      <c r="BM692" s="874"/>
      <c r="BN692" s="874"/>
      <c r="BO692" s="874"/>
      <c r="BP692" s="874"/>
      <c r="BQ692" s="874"/>
      <c r="BR692" s="874"/>
      <c r="BS692" s="874"/>
    </row>
    <row r="693" spans="12:71">
      <c r="L693" s="874"/>
      <c r="M693" s="874"/>
      <c r="N693" s="874"/>
      <c r="O693" s="874"/>
      <c r="P693" s="874"/>
      <c r="Q693" s="874"/>
      <c r="R693" s="874"/>
      <c r="S693" s="874"/>
      <c r="T693" s="874"/>
      <c r="U693" s="874"/>
      <c r="V693" s="874"/>
      <c r="W693" s="874"/>
      <c r="X693" s="874"/>
      <c r="Y693" s="874"/>
      <c r="Z693" s="874"/>
      <c r="AA693" s="874"/>
      <c r="AB693" s="874"/>
      <c r="AC693" s="874"/>
      <c r="AD693" s="874"/>
      <c r="AE693" s="874"/>
      <c r="AF693" s="874"/>
      <c r="AG693" s="874"/>
      <c r="AH693" s="874"/>
      <c r="AI693" s="874"/>
      <c r="AJ693" s="874"/>
      <c r="AK693" s="874"/>
      <c r="AL693" s="874"/>
      <c r="AM693" s="874"/>
      <c r="AN693" s="874"/>
      <c r="AO693" s="874"/>
      <c r="AP693" s="874"/>
      <c r="AQ693" s="874"/>
      <c r="AR693" s="874"/>
      <c r="AS693" s="874"/>
      <c r="AT693" s="874"/>
      <c r="AU693" s="874"/>
      <c r="AV693" s="874"/>
      <c r="AW693" s="874"/>
      <c r="AX693" s="874"/>
      <c r="AY693" s="874"/>
      <c r="AZ693" s="874"/>
      <c r="BA693" s="874"/>
      <c r="BB693" s="874"/>
      <c r="BC693" s="874"/>
      <c r="BD693" s="874"/>
      <c r="BE693" s="874"/>
      <c r="BF693" s="874"/>
      <c r="BG693" s="874"/>
      <c r="BH693" s="874"/>
      <c r="BI693" s="874"/>
      <c r="BJ693" s="874"/>
      <c r="BK693" s="874"/>
      <c r="BL693" s="874"/>
      <c r="BM693" s="874"/>
      <c r="BN693" s="874"/>
      <c r="BO693" s="874"/>
      <c r="BP693" s="874"/>
      <c r="BQ693" s="874"/>
      <c r="BR693" s="874"/>
      <c r="BS693" s="874"/>
    </row>
    <row r="694" spans="12:71">
      <c r="L694" s="874"/>
      <c r="M694" s="874"/>
      <c r="N694" s="874"/>
      <c r="O694" s="874"/>
      <c r="P694" s="874"/>
      <c r="Q694" s="874"/>
      <c r="R694" s="874"/>
      <c r="S694" s="874"/>
      <c r="T694" s="874"/>
      <c r="U694" s="874"/>
      <c r="V694" s="874"/>
      <c r="W694" s="874"/>
      <c r="X694" s="874"/>
      <c r="Y694" s="874"/>
      <c r="Z694" s="874"/>
      <c r="AA694" s="874"/>
      <c r="AB694" s="874"/>
      <c r="AC694" s="874"/>
      <c r="AD694" s="874"/>
      <c r="AE694" s="874"/>
      <c r="AF694" s="874"/>
      <c r="AG694" s="874"/>
      <c r="AH694" s="874"/>
      <c r="AI694" s="874"/>
      <c r="AJ694" s="874"/>
      <c r="AK694" s="874"/>
      <c r="AL694" s="874"/>
      <c r="AM694" s="874"/>
      <c r="AN694" s="874"/>
      <c r="AO694" s="874"/>
      <c r="AP694" s="874"/>
      <c r="AQ694" s="874"/>
      <c r="AR694" s="874"/>
      <c r="AS694" s="874"/>
      <c r="AT694" s="874"/>
      <c r="AU694" s="874"/>
      <c r="AV694" s="874"/>
      <c r="AW694" s="874"/>
      <c r="AX694" s="874"/>
      <c r="AY694" s="874"/>
      <c r="AZ694" s="874"/>
      <c r="BA694" s="874"/>
      <c r="BB694" s="874"/>
      <c r="BC694" s="874"/>
      <c r="BD694" s="874"/>
      <c r="BE694" s="874"/>
      <c r="BF694" s="874"/>
      <c r="BG694" s="874"/>
      <c r="BH694" s="874"/>
      <c r="BI694" s="874"/>
      <c r="BJ694" s="874"/>
      <c r="BK694" s="874"/>
      <c r="BL694" s="874"/>
      <c r="BM694" s="874"/>
      <c r="BN694" s="874"/>
      <c r="BO694" s="874"/>
      <c r="BP694" s="874"/>
      <c r="BQ694" s="874"/>
      <c r="BR694" s="874"/>
      <c r="BS694" s="874"/>
    </row>
    <row r="695" spans="12:71">
      <c r="L695" s="874"/>
      <c r="M695" s="874"/>
      <c r="N695" s="874"/>
      <c r="O695" s="874"/>
      <c r="P695" s="874"/>
      <c r="Q695" s="874"/>
      <c r="R695" s="874"/>
      <c r="S695" s="874"/>
      <c r="T695" s="874"/>
      <c r="U695" s="874"/>
      <c r="V695" s="874"/>
      <c r="W695" s="874"/>
      <c r="X695" s="874"/>
      <c r="Y695" s="874"/>
      <c r="Z695" s="874"/>
      <c r="AA695" s="874"/>
      <c r="AB695" s="874"/>
      <c r="AC695" s="874"/>
      <c r="AD695" s="874"/>
      <c r="AE695" s="874"/>
      <c r="AF695" s="874"/>
      <c r="AG695" s="874"/>
      <c r="AH695" s="874"/>
      <c r="AI695" s="874"/>
      <c r="AJ695" s="874"/>
      <c r="AK695" s="874"/>
      <c r="AL695" s="874"/>
      <c r="AM695" s="874"/>
      <c r="AN695" s="874"/>
      <c r="AO695" s="874"/>
      <c r="AP695" s="874"/>
      <c r="AQ695" s="874"/>
      <c r="AR695" s="874"/>
      <c r="AS695" s="874"/>
      <c r="AT695" s="874"/>
      <c r="AU695" s="874"/>
      <c r="AV695" s="874"/>
      <c r="AW695" s="874"/>
      <c r="AX695" s="874"/>
      <c r="AY695" s="874"/>
      <c r="AZ695" s="874"/>
      <c r="BA695" s="874"/>
      <c r="BB695" s="874"/>
      <c r="BC695" s="874"/>
      <c r="BD695" s="874"/>
      <c r="BE695" s="874"/>
      <c r="BF695" s="874"/>
      <c r="BG695" s="874"/>
      <c r="BH695" s="874"/>
      <c r="BI695" s="874"/>
      <c r="BJ695" s="874"/>
      <c r="BK695" s="874"/>
      <c r="BL695" s="874"/>
      <c r="BM695" s="874"/>
      <c r="BN695" s="874"/>
      <c r="BO695" s="874"/>
      <c r="BP695" s="874"/>
      <c r="BQ695" s="874"/>
      <c r="BR695" s="874"/>
      <c r="BS695" s="874"/>
    </row>
    <row r="696" spans="12:71">
      <c r="L696" s="874"/>
      <c r="M696" s="874"/>
      <c r="N696" s="874"/>
      <c r="O696" s="874"/>
      <c r="P696" s="874"/>
      <c r="Q696" s="874"/>
      <c r="R696" s="874"/>
      <c r="S696" s="874"/>
      <c r="T696" s="874"/>
      <c r="U696" s="874"/>
      <c r="V696" s="874"/>
      <c r="W696" s="874"/>
      <c r="X696" s="874"/>
      <c r="Y696" s="874"/>
      <c r="Z696" s="874"/>
      <c r="AA696" s="874"/>
      <c r="AB696" s="874"/>
      <c r="AC696" s="874"/>
      <c r="AD696" s="874"/>
      <c r="AE696" s="874"/>
      <c r="AF696" s="874"/>
      <c r="AG696" s="874"/>
      <c r="AH696" s="874"/>
      <c r="AI696" s="874"/>
      <c r="AJ696" s="874"/>
      <c r="AK696" s="874"/>
      <c r="AL696" s="874"/>
      <c r="AM696" s="874"/>
      <c r="AN696" s="874"/>
      <c r="AO696" s="874"/>
      <c r="AP696" s="874"/>
      <c r="AQ696" s="874"/>
      <c r="AR696" s="874"/>
      <c r="AS696" s="874"/>
      <c r="AT696" s="874"/>
      <c r="AU696" s="874"/>
      <c r="AV696" s="874"/>
      <c r="AW696" s="874"/>
      <c r="AX696" s="874"/>
      <c r="AY696" s="874"/>
      <c r="AZ696" s="874"/>
      <c r="BA696" s="874"/>
      <c r="BB696" s="874"/>
      <c r="BC696" s="874"/>
      <c r="BD696" s="874"/>
      <c r="BE696" s="874"/>
      <c r="BF696" s="874"/>
      <c r="BG696" s="874"/>
      <c r="BH696" s="874"/>
      <c r="BI696" s="874"/>
      <c r="BJ696" s="874"/>
      <c r="BK696" s="874"/>
      <c r="BL696" s="874"/>
      <c r="BM696" s="874"/>
      <c r="BN696" s="874"/>
      <c r="BO696" s="874"/>
      <c r="BP696" s="874"/>
      <c r="BQ696" s="874"/>
      <c r="BR696" s="874"/>
      <c r="BS696" s="874"/>
    </row>
    <row r="697" spans="12:71">
      <c r="L697" s="874"/>
      <c r="M697" s="874"/>
      <c r="N697" s="874"/>
      <c r="O697" s="874"/>
      <c r="P697" s="874"/>
      <c r="Q697" s="874"/>
      <c r="R697" s="874"/>
      <c r="S697" s="874"/>
      <c r="T697" s="874"/>
      <c r="U697" s="874"/>
      <c r="V697" s="874"/>
      <c r="W697" s="874"/>
      <c r="X697" s="874"/>
      <c r="Y697" s="874"/>
      <c r="Z697" s="874"/>
      <c r="AA697" s="874"/>
      <c r="AB697" s="874"/>
      <c r="AC697" s="874"/>
      <c r="AD697" s="874"/>
      <c r="AE697" s="874"/>
      <c r="AF697" s="874"/>
      <c r="AG697" s="874"/>
      <c r="AH697" s="874"/>
      <c r="AI697" s="874"/>
      <c r="AJ697" s="874"/>
      <c r="AK697" s="874"/>
      <c r="AL697" s="874"/>
      <c r="AM697" s="874"/>
      <c r="AN697" s="874"/>
      <c r="AO697" s="874"/>
      <c r="AP697" s="874"/>
      <c r="AQ697" s="874"/>
      <c r="AR697" s="874"/>
      <c r="AS697" s="874"/>
      <c r="AT697" s="874"/>
      <c r="AU697" s="874"/>
      <c r="AV697" s="874"/>
      <c r="AW697" s="874"/>
      <c r="AX697" s="874"/>
      <c r="AY697" s="874"/>
      <c r="AZ697" s="874"/>
      <c r="BA697" s="874"/>
      <c r="BB697" s="874"/>
      <c r="BC697" s="874"/>
      <c r="BD697" s="874"/>
      <c r="BE697" s="874"/>
      <c r="BF697" s="874"/>
      <c r="BG697" s="874"/>
      <c r="BH697" s="874"/>
      <c r="BI697" s="874"/>
      <c r="BJ697" s="874"/>
      <c r="BK697" s="874"/>
      <c r="BL697" s="874"/>
      <c r="BM697" s="874"/>
      <c r="BN697" s="874"/>
      <c r="BO697" s="874"/>
      <c r="BP697" s="874"/>
      <c r="BQ697" s="874"/>
      <c r="BR697" s="874"/>
      <c r="BS697" s="874"/>
    </row>
    <row r="698" spans="12:71">
      <c r="L698" s="874"/>
      <c r="M698" s="874"/>
      <c r="N698" s="874"/>
      <c r="O698" s="874"/>
      <c r="P698" s="874"/>
      <c r="Q698" s="874"/>
      <c r="R698" s="874"/>
      <c r="S698" s="874"/>
      <c r="T698" s="874"/>
      <c r="U698" s="874"/>
      <c r="V698" s="874"/>
      <c r="W698" s="874"/>
      <c r="X698" s="874"/>
      <c r="Y698" s="874"/>
      <c r="Z698" s="874"/>
      <c r="AA698" s="874"/>
      <c r="AB698" s="874"/>
      <c r="AC698" s="874"/>
      <c r="AD698" s="874"/>
      <c r="AE698" s="874"/>
      <c r="AF698" s="874"/>
      <c r="AG698" s="874"/>
      <c r="AH698" s="874"/>
      <c r="AI698" s="874"/>
      <c r="AJ698" s="874"/>
      <c r="AK698" s="874"/>
      <c r="AL698" s="874"/>
      <c r="AM698" s="874"/>
      <c r="AN698" s="874"/>
      <c r="AO698" s="874"/>
      <c r="AP698" s="874"/>
      <c r="AQ698" s="874"/>
      <c r="AR698" s="874"/>
      <c r="AS698" s="874"/>
      <c r="AT698" s="874"/>
      <c r="AU698" s="874"/>
      <c r="AV698" s="874"/>
      <c r="AW698" s="874"/>
      <c r="AX698" s="874"/>
      <c r="AY698" s="874"/>
      <c r="AZ698" s="874"/>
      <c r="BA698" s="874"/>
      <c r="BB698" s="874"/>
      <c r="BC698" s="874"/>
      <c r="BD698" s="874"/>
      <c r="BE698" s="874"/>
      <c r="BF698" s="874"/>
      <c r="BG698" s="874"/>
      <c r="BH698" s="874"/>
      <c r="BI698" s="874"/>
      <c r="BJ698" s="874"/>
      <c r="BK698" s="874"/>
      <c r="BL698" s="874"/>
      <c r="BM698" s="874"/>
      <c r="BN698" s="874"/>
      <c r="BO698" s="874"/>
      <c r="BP698" s="874"/>
      <c r="BQ698" s="874"/>
      <c r="BR698" s="874"/>
      <c r="BS698" s="874"/>
    </row>
    <row r="699" spans="12:71">
      <c r="L699" s="874"/>
      <c r="M699" s="874"/>
      <c r="N699" s="874"/>
      <c r="O699" s="874"/>
      <c r="P699" s="874"/>
      <c r="Q699" s="874"/>
      <c r="R699" s="874"/>
      <c r="S699" s="874"/>
      <c r="T699" s="874"/>
      <c r="U699" s="874"/>
      <c r="V699" s="874"/>
      <c r="W699" s="874"/>
      <c r="X699" s="874"/>
      <c r="Y699" s="874"/>
      <c r="Z699" s="874"/>
      <c r="AA699" s="874"/>
      <c r="AB699" s="874"/>
      <c r="AC699" s="874"/>
      <c r="AD699" s="874"/>
      <c r="AE699" s="874"/>
      <c r="AF699" s="874"/>
      <c r="AG699" s="874"/>
      <c r="AH699" s="874"/>
      <c r="AI699" s="874"/>
      <c r="AJ699" s="874"/>
      <c r="AK699" s="874"/>
      <c r="AL699" s="874"/>
      <c r="AM699" s="874"/>
      <c r="AN699" s="874"/>
      <c r="AO699" s="874"/>
      <c r="AP699" s="874"/>
      <c r="AQ699" s="874"/>
      <c r="AR699" s="874"/>
      <c r="AS699" s="874"/>
      <c r="AT699" s="874"/>
      <c r="AU699" s="874"/>
      <c r="AV699" s="874"/>
      <c r="AW699" s="874"/>
      <c r="AX699" s="874"/>
      <c r="AY699" s="874"/>
      <c r="AZ699" s="874"/>
      <c r="BA699" s="874"/>
      <c r="BB699" s="874"/>
      <c r="BC699" s="874"/>
      <c r="BD699" s="874"/>
      <c r="BE699" s="874"/>
      <c r="BF699" s="874"/>
      <c r="BG699" s="874"/>
      <c r="BH699" s="874"/>
      <c r="BI699" s="874"/>
      <c r="BJ699" s="874"/>
      <c r="BK699" s="874"/>
      <c r="BL699" s="874"/>
      <c r="BM699" s="874"/>
      <c r="BN699" s="874"/>
      <c r="BO699" s="874"/>
      <c r="BP699" s="874"/>
      <c r="BQ699" s="874"/>
      <c r="BR699" s="874"/>
      <c r="BS699" s="874"/>
    </row>
    <row r="700" spans="12:71">
      <c r="L700" s="874"/>
      <c r="M700" s="874"/>
      <c r="N700" s="874"/>
      <c r="O700" s="874"/>
      <c r="P700" s="874"/>
      <c r="Q700" s="874"/>
      <c r="R700" s="874"/>
      <c r="S700" s="874"/>
      <c r="T700" s="874"/>
      <c r="U700" s="874"/>
      <c r="V700" s="874"/>
      <c r="W700" s="874"/>
      <c r="X700" s="874"/>
      <c r="Y700" s="874"/>
      <c r="Z700" s="874"/>
      <c r="AA700" s="874"/>
      <c r="AB700" s="874"/>
      <c r="AC700" s="874"/>
      <c r="AD700" s="874"/>
      <c r="AE700" s="874"/>
      <c r="AF700" s="874"/>
      <c r="AG700" s="874"/>
      <c r="AH700" s="874"/>
      <c r="AI700" s="874"/>
      <c r="AJ700" s="874"/>
      <c r="AK700" s="874"/>
      <c r="AL700" s="874"/>
      <c r="AM700" s="874"/>
      <c r="AN700" s="874"/>
      <c r="AO700" s="874"/>
      <c r="AP700" s="874"/>
      <c r="AQ700" s="874"/>
      <c r="AR700" s="874"/>
      <c r="AS700" s="874"/>
      <c r="AT700" s="874"/>
      <c r="AU700" s="874"/>
      <c r="AV700" s="874"/>
      <c r="AW700" s="874"/>
      <c r="AX700" s="874"/>
      <c r="AY700" s="874"/>
      <c r="AZ700" s="874"/>
      <c r="BA700" s="874"/>
      <c r="BB700" s="874"/>
      <c r="BC700" s="874"/>
      <c r="BD700" s="874"/>
      <c r="BE700" s="874"/>
      <c r="BF700" s="874"/>
      <c r="BG700" s="874"/>
      <c r="BH700" s="874"/>
      <c r="BI700" s="874"/>
      <c r="BJ700" s="874"/>
      <c r="BK700" s="874"/>
      <c r="BL700" s="874"/>
      <c r="BM700" s="874"/>
      <c r="BN700" s="874"/>
      <c r="BO700" s="874"/>
      <c r="BP700" s="874"/>
      <c r="BQ700" s="874"/>
      <c r="BR700" s="874"/>
      <c r="BS700" s="874"/>
    </row>
    <row r="701" spans="12:71">
      <c r="L701" s="874"/>
      <c r="M701" s="874"/>
      <c r="N701" s="874"/>
      <c r="O701" s="874"/>
      <c r="P701" s="874"/>
      <c r="Q701" s="874"/>
      <c r="R701" s="874"/>
      <c r="S701" s="874"/>
      <c r="T701" s="874"/>
      <c r="U701" s="874"/>
      <c r="V701" s="874"/>
      <c r="W701" s="874"/>
      <c r="X701" s="874"/>
      <c r="Y701" s="874"/>
      <c r="Z701" s="874"/>
      <c r="AA701" s="874"/>
      <c r="AB701" s="874"/>
      <c r="AC701" s="874"/>
      <c r="AD701" s="874"/>
      <c r="AE701" s="874"/>
      <c r="AF701" s="874"/>
      <c r="AG701" s="874"/>
      <c r="AH701" s="874"/>
      <c r="AI701" s="874"/>
      <c r="AJ701" s="874"/>
      <c r="AK701" s="874"/>
      <c r="AL701" s="874"/>
      <c r="AM701" s="874"/>
      <c r="AN701" s="874"/>
      <c r="AO701" s="874"/>
      <c r="AP701" s="874"/>
      <c r="AQ701" s="874"/>
      <c r="AR701" s="874"/>
      <c r="AS701" s="874"/>
      <c r="AT701" s="874"/>
      <c r="AU701" s="874"/>
      <c r="AV701" s="874"/>
      <c r="AW701" s="874"/>
      <c r="AX701" s="874"/>
      <c r="AY701" s="874"/>
      <c r="AZ701" s="874"/>
      <c r="BA701" s="874"/>
      <c r="BB701" s="874"/>
      <c r="BC701" s="874"/>
      <c r="BD701" s="874"/>
      <c r="BE701" s="874"/>
      <c r="BF701" s="874"/>
      <c r="BG701" s="874"/>
      <c r="BH701" s="874"/>
      <c r="BI701" s="874"/>
      <c r="BJ701" s="874"/>
      <c r="BK701" s="874"/>
      <c r="BL701" s="874"/>
      <c r="BM701" s="874"/>
      <c r="BN701" s="874"/>
      <c r="BO701" s="874"/>
      <c r="BP701" s="874"/>
      <c r="BQ701" s="874"/>
      <c r="BR701" s="874"/>
      <c r="BS701" s="874"/>
    </row>
    <row r="702" spans="12:71">
      <c r="L702" s="874"/>
      <c r="M702" s="874"/>
      <c r="N702" s="874"/>
      <c r="O702" s="874"/>
      <c r="P702" s="874"/>
      <c r="Q702" s="874"/>
      <c r="R702" s="874"/>
      <c r="S702" s="874"/>
      <c r="T702" s="874"/>
      <c r="U702" s="874"/>
      <c r="V702" s="874"/>
      <c r="W702" s="874"/>
      <c r="X702" s="874"/>
      <c r="Y702" s="874"/>
      <c r="Z702" s="874"/>
      <c r="AA702" s="874"/>
      <c r="AB702" s="874"/>
      <c r="AC702" s="874"/>
      <c r="AD702" s="874"/>
      <c r="AE702" s="874"/>
      <c r="AF702" s="874"/>
      <c r="AG702" s="874"/>
      <c r="AH702" s="874"/>
      <c r="AI702" s="874"/>
      <c r="AJ702" s="874"/>
      <c r="AK702" s="874"/>
      <c r="AL702" s="874"/>
      <c r="AM702" s="874"/>
      <c r="AN702" s="874"/>
      <c r="AO702" s="874"/>
      <c r="AP702" s="874"/>
      <c r="AQ702" s="874"/>
      <c r="AR702" s="874"/>
      <c r="AS702" s="874"/>
      <c r="AT702" s="874"/>
      <c r="AU702" s="874"/>
      <c r="AV702" s="874"/>
      <c r="AW702" s="874"/>
      <c r="AX702" s="874"/>
      <c r="AY702" s="874"/>
      <c r="AZ702" s="874"/>
      <c r="BA702" s="874"/>
      <c r="BB702" s="874"/>
      <c r="BC702" s="874"/>
      <c r="BD702" s="874"/>
      <c r="BE702" s="874"/>
      <c r="BF702" s="874"/>
      <c r="BG702" s="874"/>
      <c r="BH702" s="874"/>
      <c r="BI702" s="874"/>
      <c r="BJ702" s="874"/>
      <c r="BK702" s="874"/>
      <c r="BL702" s="874"/>
      <c r="BM702" s="874"/>
      <c r="BN702" s="874"/>
      <c r="BO702" s="874"/>
      <c r="BP702" s="874"/>
      <c r="BQ702" s="874"/>
      <c r="BR702" s="874"/>
      <c r="BS702" s="874"/>
    </row>
    <row r="703" spans="12:71">
      <c r="L703" s="874"/>
      <c r="M703" s="874"/>
      <c r="N703" s="874"/>
      <c r="O703" s="874"/>
      <c r="P703" s="874"/>
      <c r="Q703" s="874"/>
      <c r="R703" s="874"/>
      <c r="S703" s="874"/>
      <c r="T703" s="874"/>
      <c r="U703" s="874"/>
      <c r="V703" s="874"/>
      <c r="W703" s="874"/>
      <c r="X703" s="874"/>
      <c r="Y703" s="874"/>
      <c r="Z703" s="874"/>
      <c r="AA703" s="874"/>
      <c r="AB703" s="874"/>
      <c r="AC703" s="874"/>
      <c r="AD703" s="874"/>
      <c r="AE703" s="874"/>
      <c r="AF703" s="874"/>
      <c r="AG703" s="874"/>
      <c r="AH703" s="874"/>
      <c r="AI703" s="874"/>
      <c r="AJ703" s="874"/>
      <c r="AK703" s="874"/>
      <c r="AL703" s="874"/>
      <c r="AM703" s="874"/>
      <c r="AN703" s="874"/>
      <c r="AO703" s="874"/>
      <c r="AP703" s="874"/>
      <c r="AQ703" s="874"/>
      <c r="AR703" s="874"/>
      <c r="AS703" s="874"/>
      <c r="AT703" s="874"/>
      <c r="AU703" s="874"/>
      <c r="AV703" s="874"/>
      <c r="AW703" s="874"/>
      <c r="AX703" s="874"/>
      <c r="AY703" s="874"/>
      <c r="AZ703" s="874"/>
      <c r="BA703" s="874"/>
      <c r="BB703" s="874"/>
      <c r="BC703" s="874"/>
      <c r="BD703" s="874"/>
      <c r="BE703" s="874"/>
      <c r="BF703" s="874"/>
      <c r="BG703" s="874"/>
      <c r="BH703" s="874"/>
      <c r="BI703" s="874"/>
      <c r="BJ703" s="874"/>
      <c r="BK703" s="874"/>
      <c r="BL703" s="874"/>
      <c r="BM703" s="874"/>
      <c r="BN703" s="874"/>
      <c r="BO703" s="874"/>
      <c r="BP703" s="874"/>
      <c r="BQ703" s="874"/>
      <c r="BR703" s="874"/>
      <c r="BS703" s="874"/>
    </row>
    <row r="704" spans="12:71">
      <c r="L704" s="874"/>
      <c r="M704" s="874"/>
      <c r="N704" s="874"/>
      <c r="O704" s="874"/>
      <c r="P704" s="874"/>
      <c r="Q704" s="874"/>
      <c r="R704" s="874"/>
      <c r="S704" s="874"/>
      <c r="T704" s="874"/>
      <c r="U704" s="874"/>
      <c r="V704" s="874"/>
      <c r="W704" s="874"/>
      <c r="X704" s="874"/>
      <c r="Y704" s="874"/>
      <c r="Z704" s="874"/>
      <c r="AA704" s="874"/>
      <c r="AB704" s="874"/>
      <c r="AC704" s="874"/>
      <c r="AD704" s="874"/>
      <c r="AE704" s="874"/>
      <c r="AF704" s="874"/>
      <c r="AG704" s="874"/>
      <c r="AH704" s="874"/>
      <c r="AI704" s="874"/>
      <c r="AJ704" s="874"/>
      <c r="AK704" s="874"/>
      <c r="AL704" s="874"/>
      <c r="AM704" s="874"/>
      <c r="AN704" s="874"/>
      <c r="AO704" s="874"/>
      <c r="AP704" s="874"/>
      <c r="AQ704" s="874"/>
      <c r="AR704" s="874"/>
      <c r="AS704" s="874"/>
      <c r="AT704" s="874"/>
      <c r="AU704" s="874"/>
      <c r="AV704" s="874"/>
      <c r="AW704" s="874"/>
      <c r="AX704" s="874"/>
      <c r="AY704" s="874"/>
      <c r="AZ704" s="874"/>
      <c r="BA704" s="874"/>
      <c r="BB704" s="874"/>
      <c r="BC704" s="874"/>
      <c r="BD704" s="874"/>
      <c r="BE704" s="874"/>
      <c r="BF704" s="874"/>
      <c r="BG704" s="874"/>
      <c r="BH704" s="874"/>
      <c r="BI704" s="874"/>
      <c r="BJ704" s="874"/>
      <c r="BK704" s="874"/>
      <c r="BL704" s="874"/>
      <c r="BM704" s="874"/>
      <c r="BN704" s="874"/>
      <c r="BO704" s="874"/>
      <c r="BP704" s="874"/>
      <c r="BQ704" s="874"/>
      <c r="BR704" s="874"/>
      <c r="BS704" s="874"/>
    </row>
  </sheetData>
  <mergeCells count="3">
    <mergeCell ref="A30:P30"/>
    <mergeCell ref="B35:D35"/>
    <mergeCell ref="E35:H35"/>
  </mergeCells>
  <hyperlinks>
    <hyperlink ref="A1" r:id="rId1" display="https://doi.org/10.1787/reg_glance-2018-en"/>
    <hyperlink ref="A4" r:id="rId2"/>
  </hyperlinks>
  <pageMargins left="0.7" right="0.7" top="0.75" bottom="0.75" header="0.3" footer="0.3"/>
  <pageSetup paperSize="9" orientation="portrait"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L91"/>
  <sheetViews>
    <sheetView topLeftCell="A16" zoomScaleNormal="100" workbookViewId="0">
      <selection activeCell="B35" sqref="B35:K35"/>
    </sheetView>
  </sheetViews>
  <sheetFormatPr defaultRowHeight="16.5"/>
  <cols>
    <col min="1" max="1" width="22.140625" customWidth="1"/>
  </cols>
  <sheetData>
    <row r="1" spans="1:12" s="20" customFormat="1">
      <c r="A1" s="479" t="s">
        <v>1280</v>
      </c>
    </row>
    <row r="2" spans="1:12" s="20" customFormat="1" ht="16.5" customHeight="1"/>
    <row r="3" spans="1:12" s="20" customFormat="1" ht="16.5" customHeight="1">
      <c r="A3" s="479" t="s">
        <v>104</v>
      </c>
      <c r="B3" s="480">
        <v>43511.490370370375</v>
      </c>
    </row>
    <row r="4" spans="1:12" s="20" customFormat="1" ht="16.5" customHeight="1">
      <c r="A4" s="479" t="s">
        <v>105</v>
      </c>
      <c r="B4" s="480">
        <v>43514.630786030088</v>
      </c>
    </row>
    <row r="5" spans="1:12" s="20" customFormat="1">
      <c r="A5" s="479" t="s">
        <v>106</v>
      </c>
      <c r="B5" s="479" t="s">
        <v>2</v>
      </c>
    </row>
    <row r="6" spans="1:12" s="20" customFormat="1"/>
    <row r="7" spans="1:12" s="20" customFormat="1" ht="16.5" customHeight="1">
      <c r="A7" s="479" t="s">
        <v>134</v>
      </c>
      <c r="B7" s="479" t="s">
        <v>1281</v>
      </c>
    </row>
    <row r="8" spans="1:12" s="20" customFormat="1">
      <c r="A8" s="479" t="s">
        <v>137</v>
      </c>
      <c r="B8" s="479" t="s">
        <v>136</v>
      </c>
    </row>
    <row r="9" spans="1:12" s="20" customFormat="1">
      <c r="A9" s="479" t="s">
        <v>135</v>
      </c>
      <c r="B9" s="479" t="s">
        <v>136</v>
      </c>
    </row>
    <row r="10" spans="1:12" s="20" customFormat="1"/>
    <row r="11" spans="1:12" s="20" customFormat="1">
      <c r="A11" s="653" t="s">
        <v>108</v>
      </c>
      <c r="B11" s="653" t="s">
        <v>93</v>
      </c>
      <c r="C11" s="653" t="s">
        <v>94</v>
      </c>
      <c r="D11" s="653" t="s">
        <v>95</v>
      </c>
      <c r="E11" s="653" t="s">
        <v>96</v>
      </c>
      <c r="F11" s="653" t="s">
        <v>97</v>
      </c>
      <c r="G11" s="653" t="s">
        <v>110</v>
      </c>
      <c r="H11" s="653" t="s">
        <v>120</v>
      </c>
      <c r="I11" s="653" t="s">
        <v>379</v>
      </c>
      <c r="J11" s="653" t="s">
        <v>537</v>
      </c>
      <c r="K11" s="653" t="s">
        <v>729</v>
      </c>
      <c r="L11" s="653" t="s">
        <v>1282</v>
      </c>
    </row>
    <row r="12" spans="1:12" s="20" customFormat="1">
      <c r="A12" s="653" t="s">
        <v>31</v>
      </c>
      <c r="B12" s="662">
        <v>4.2</v>
      </c>
      <c r="C12" s="662">
        <v>4.2</v>
      </c>
      <c r="D12" s="662">
        <v>4.3</v>
      </c>
      <c r="E12" s="662">
        <v>4.0999999999999996</v>
      </c>
      <c r="F12" s="662">
        <v>4.2</v>
      </c>
      <c r="G12" s="662">
        <v>4.0999999999999996</v>
      </c>
      <c r="H12" s="662">
        <v>4.0999999999999996</v>
      </c>
      <c r="I12" s="662">
        <v>4</v>
      </c>
      <c r="J12" s="662">
        <v>4.0999999999999996</v>
      </c>
      <c r="K12" s="662">
        <v>4.3</v>
      </c>
      <c r="L12" s="654" t="s">
        <v>101</v>
      </c>
    </row>
    <row r="13" spans="1:12" s="20" customFormat="1">
      <c r="A13" s="653" t="s">
        <v>15</v>
      </c>
      <c r="B13" s="662">
        <v>4.0999999999999996</v>
      </c>
      <c r="C13" s="662">
        <v>3.9</v>
      </c>
      <c r="D13" s="662">
        <v>3.9</v>
      </c>
      <c r="E13" s="662">
        <v>3.9</v>
      </c>
      <c r="F13" s="662">
        <v>4</v>
      </c>
      <c r="G13" s="662">
        <v>3.8</v>
      </c>
      <c r="H13" s="662">
        <v>3.8</v>
      </c>
      <c r="I13" s="662">
        <v>3.8</v>
      </c>
      <c r="J13" s="662">
        <v>3.8</v>
      </c>
      <c r="K13" s="662">
        <v>3.8</v>
      </c>
      <c r="L13" s="654" t="s">
        <v>101</v>
      </c>
    </row>
    <row r="14" spans="1:12" s="20" customFormat="1">
      <c r="A14" s="653" t="s">
        <v>16</v>
      </c>
      <c r="B14" s="662">
        <v>6.5</v>
      </c>
      <c r="C14" s="662">
        <v>5.9</v>
      </c>
      <c r="D14" s="662">
        <v>5.9</v>
      </c>
      <c r="E14" s="662">
        <v>6.5</v>
      </c>
      <c r="F14" s="662">
        <v>6.1</v>
      </c>
      <c r="G14" s="662">
        <v>6.6</v>
      </c>
      <c r="H14" s="662">
        <v>6.8</v>
      </c>
      <c r="I14" s="662">
        <v>7.1</v>
      </c>
      <c r="J14" s="662">
        <v>7.7</v>
      </c>
      <c r="K14" s="662">
        <v>8.1999999999999993</v>
      </c>
      <c r="L14" s="654" t="s">
        <v>101</v>
      </c>
    </row>
    <row r="15" spans="1:12" s="20" customFormat="1">
      <c r="A15" s="653" t="s">
        <v>63</v>
      </c>
      <c r="B15" s="654" t="s">
        <v>101</v>
      </c>
      <c r="C15" s="654" t="s">
        <v>101</v>
      </c>
      <c r="D15" s="662">
        <v>5.5</v>
      </c>
      <c r="E15" s="662">
        <v>5.6</v>
      </c>
      <c r="F15" s="662">
        <v>5.4</v>
      </c>
      <c r="G15" s="662">
        <v>5.3</v>
      </c>
      <c r="H15" s="662">
        <v>5.0999999999999996</v>
      </c>
      <c r="I15" s="662">
        <v>5.2</v>
      </c>
      <c r="J15" s="662">
        <v>5</v>
      </c>
      <c r="K15" s="662">
        <v>5</v>
      </c>
      <c r="L15" s="654" t="s">
        <v>101</v>
      </c>
    </row>
    <row r="16" spans="1:12" s="20" customFormat="1">
      <c r="A16" s="653" t="s">
        <v>24</v>
      </c>
      <c r="B16" s="662">
        <v>4.3</v>
      </c>
      <c r="C16" s="662">
        <v>4.4000000000000004</v>
      </c>
      <c r="D16" s="662">
        <v>4.5</v>
      </c>
      <c r="E16" s="662">
        <v>4.3</v>
      </c>
      <c r="F16" s="662">
        <v>4.7</v>
      </c>
      <c r="G16" s="662">
        <v>4.9000000000000004</v>
      </c>
      <c r="H16" s="662">
        <v>5.4</v>
      </c>
      <c r="I16" s="662">
        <v>5.2</v>
      </c>
      <c r="J16" s="662">
        <v>4.9000000000000004</v>
      </c>
      <c r="K16" s="662">
        <v>4.5999999999999996</v>
      </c>
      <c r="L16" s="654" t="s">
        <v>101</v>
      </c>
    </row>
    <row r="17" spans="1:12" s="20" customFormat="1">
      <c r="A17" s="653" t="s">
        <v>737</v>
      </c>
      <c r="B17" s="662">
        <v>3.4</v>
      </c>
      <c r="C17" s="662">
        <v>3.5</v>
      </c>
      <c r="D17" s="662">
        <v>3.5</v>
      </c>
      <c r="E17" s="662">
        <v>3.5</v>
      </c>
      <c r="F17" s="662">
        <v>3.5</v>
      </c>
      <c r="G17" s="662">
        <v>3.4</v>
      </c>
      <c r="H17" s="662">
        <v>3.5</v>
      </c>
      <c r="I17" s="662">
        <v>3.5</v>
      </c>
      <c r="J17" s="662">
        <v>3.5</v>
      </c>
      <c r="K17" s="662">
        <v>3.4</v>
      </c>
      <c r="L17" s="654" t="s">
        <v>101</v>
      </c>
    </row>
    <row r="18" spans="1:12" s="20" customFormat="1">
      <c r="A18" s="653" t="s">
        <v>18</v>
      </c>
      <c r="B18" s="662">
        <v>3.6</v>
      </c>
      <c r="C18" s="662">
        <v>4.5999999999999996</v>
      </c>
      <c r="D18" s="662">
        <v>4.4000000000000004</v>
      </c>
      <c r="E18" s="662">
        <v>4</v>
      </c>
      <c r="F18" s="662">
        <v>3.9</v>
      </c>
      <c r="G18" s="662">
        <v>4</v>
      </c>
      <c r="H18" s="662">
        <v>4.0999999999999996</v>
      </c>
      <c r="I18" s="662">
        <v>4.0999999999999996</v>
      </c>
      <c r="J18" s="662">
        <v>4.0999999999999996</v>
      </c>
      <c r="K18" s="662">
        <v>4.0999999999999996</v>
      </c>
      <c r="L18" s="662">
        <v>4.2</v>
      </c>
    </row>
    <row r="19" spans="1:12" s="20" customFormat="1">
      <c r="A19" s="653" t="s">
        <v>20</v>
      </c>
      <c r="B19" s="662">
        <v>5</v>
      </c>
      <c r="C19" s="662">
        <v>5</v>
      </c>
      <c r="D19" s="662">
        <v>5</v>
      </c>
      <c r="E19" s="662">
        <v>5.3</v>
      </c>
      <c r="F19" s="662">
        <v>5.4</v>
      </c>
      <c r="G19" s="662">
        <v>5.5</v>
      </c>
      <c r="H19" s="662">
        <v>6.5</v>
      </c>
      <c r="I19" s="662">
        <v>6.2</v>
      </c>
      <c r="J19" s="662">
        <v>5.6</v>
      </c>
      <c r="K19" s="662">
        <v>5.4</v>
      </c>
      <c r="L19" s="654" t="s">
        <v>101</v>
      </c>
    </row>
    <row r="20" spans="1:12" s="20" customFormat="1">
      <c r="A20" s="653" t="s">
        <v>36</v>
      </c>
      <c r="B20" s="662">
        <v>3.8</v>
      </c>
      <c r="C20" s="662">
        <v>3.7</v>
      </c>
      <c r="D20" s="662">
        <v>3.6</v>
      </c>
      <c r="E20" s="662">
        <v>3.7</v>
      </c>
      <c r="F20" s="662">
        <v>3.7</v>
      </c>
      <c r="G20" s="662">
        <v>3.6</v>
      </c>
      <c r="H20" s="662">
        <v>3.6</v>
      </c>
      <c r="I20" s="662">
        <v>3.6</v>
      </c>
      <c r="J20" s="662">
        <v>3.6</v>
      </c>
      <c r="K20" s="662">
        <v>3.5</v>
      </c>
      <c r="L20" s="654" t="s">
        <v>101</v>
      </c>
    </row>
    <row r="21" spans="1:12" s="20" customFormat="1">
      <c r="A21" s="653" t="s">
        <v>22</v>
      </c>
      <c r="B21" s="662">
        <v>4.4000000000000004</v>
      </c>
      <c r="C21" s="662">
        <v>4.4000000000000004</v>
      </c>
      <c r="D21" s="662">
        <v>4.4000000000000004</v>
      </c>
      <c r="E21" s="662">
        <v>4.5999999999999996</v>
      </c>
      <c r="F21" s="662">
        <v>4.5</v>
      </c>
      <c r="G21" s="662">
        <v>4.5</v>
      </c>
      <c r="H21" s="662">
        <v>4.3</v>
      </c>
      <c r="I21" s="662">
        <v>4.3</v>
      </c>
      <c r="J21" s="662">
        <v>4.3</v>
      </c>
      <c r="K21" s="662">
        <v>4.4000000000000004</v>
      </c>
      <c r="L21" s="654" t="s">
        <v>101</v>
      </c>
    </row>
    <row r="22" spans="1:12" s="20" customFormat="1">
      <c r="A22" s="653" t="s">
        <v>109</v>
      </c>
      <c r="B22" s="662">
        <v>4.8</v>
      </c>
      <c r="C22" s="662">
        <v>4.5</v>
      </c>
      <c r="D22" s="662">
        <v>4.5</v>
      </c>
      <c r="E22" s="662">
        <v>4.5</v>
      </c>
      <c r="F22" s="662">
        <v>4.3</v>
      </c>
      <c r="G22" s="662">
        <v>4.5999999999999996</v>
      </c>
      <c r="H22" s="662">
        <v>5.0999999999999996</v>
      </c>
      <c r="I22" s="662">
        <v>4.8</v>
      </c>
      <c r="J22" s="662">
        <v>4.5999999999999996</v>
      </c>
      <c r="K22" s="662">
        <v>4.5</v>
      </c>
      <c r="L22" s="654" t="s">
        <v>101</v>
      </c>
    </row>
    <row r="23" spans="1:12" s="20" customFormat="1">
      <c r="A23" s="653" t="s">
        <v>42</v>
      </c>
      <c r="B23" s="662">
        <v>5.9</v>
      </c>
      <c r="C23" s="662">
        <v>5.8</v>
      </c>
      <c r="D23" s="662">
        <v>5.6</v>
      </c>
      <c r="E23" s="662">
        <v>6</v>
      </c>
      <c r="F23" s="662">
        <v>6.6</v>
      </c>
      <c r="G23" s="662">
        <v>6.6</v>
      </c>
      <c r="H23" s="662">
        <v>6.5</v>
      </c>
      <c r="I23" s="662">
        <v>6.5</v>
      </c>
      <c r="J23" s="662">
        <v>6.6</v>
      </c>
      <c r="K23" s="662">
        <v>6.1</v>
      </c>
      <c r="L23" s="654" t="s">
        <v>101</v>
      </c>
    </row>
    <row r="24" spans="1:12" s="20" customFormat="1">
      <c r="A24" s="653" t="s">
        <v>28</v>
      </c>
      <c r="B24" s="662">
        <v>3.6</v>
      </c>
      <c r="C24" s="662">
        <v>3.5</v>
      </c>
      <c r="D24" s="662">
        <v>3.4</v>
      </c>
      <c r="E24" s="662">
        <v>3.9</v>
      </c>
      <c r="F24" s="662">
        <v>4</v>
      </c>
      <c r="G24" s="662">
        <v>4.3</v>
      </c>
      <c r="H24" s="662">
        <v>4.3</v>
      </c>
      <c r="I24" s="662">
        <v>4.3</v>
      </c>
      <c r="J24" s="662">
        <v>4.3</v>
      </c>
      <c r="K24" s="662">
        <v>4.3</v>
      </c>
      <c r="L24" s="662">
        <v>4.4000000000000004</v>
      </c>
    </row>
    <row r="25" spans="1:12" s="20" customFormat="1">
      <c r="A25" s="653" t="s">
        <v>44</v>
      </c>
      <c r="B25" s="662">
        <v>4.4000000000000004</v>
      </c>
      <c r="C25" s="662">
        <v>4.2</v>
      </c>
      <c r="D25" s="662">
        <v>4.7</v>
      </c>
      <c r="E25" s="662">
        <v>4.5999999999999996</v>
      </c>
      <c r="F25" s="662">
        <v>4.8</v>
      </c>
      <c r="G25" s="662">
        <v>4.7</v>
      </c>
      <c r="H25" s="662">
        <v>4.9000000000000004</v>
      </c>
      <c r="I25" s="662">
        <v>4.5</v>
      </c>
      <c r="J25" s="662">
        <v>4.4000000000000004</v>
      </c>
      <c r="K25" s="662">
        <v>4.5999999999999996</v>
      </c>
      <c r="L25" s="654" t="s">
        <v>101</v>
      </c>
    </row>
    <row r="26" spans="1:12" s="20" customFormat="1">
      <c r="A26" s="653" t="s">
        <v>23</v>
      </c>
      <c r="B26" s="662">
        <v>5.2</v>
      </c>
      <c r="C26" s="662">
        <v>5.3</v>
      </c>
      <c r="D26" s="662">
        <v>5.4</v>
      </c>
      <c r="E26" s="662">
        <v>5.7</v>
      </c>
      <c r="F26" s="662">
        <v>5.6</v>
      </c>
      <c r="G26" s="662">
        <v>5.8</v>
      </c>
      <c r="H26" s="662">
        <v>5.8</v>
      </c>
      <c r="I26" s="662">
        <v>5.8</v>
      </c>
      <c r="J26" s="662">
        <v>6.3</v>
      </c>
      <c r="K26" s="662">
        <v>5.9</v>
      </c>
      <c r="L26" s="654" t="s">
        <v>101</v>
      </c>
    </row>
    <row r="27" spans="1:12" s="25" customFormat="1">
      <c r="A27" s="653" t="s">
        <v>25</v>
      </c>
      <c r="B27" s="662">
        <v>7.3</v>
      </c>
      <c r="C27" s="662">
        <v>7.4</v>
      </c>
      <c r="D27" s="662">
        <v>6.8</v>
      </c>
      <c r="E27" s="662">
        <v>6.5</v>
      </c>
      <c r="F27" s="662">
        <v>6.5</v>
      </c>
      <c r="G27" s="662">
        <v>6.3</v>
      </c>
      <c r="H27" s="662">
        <v>6.5</v>
      </c>
      <c r="I27" s="662">
        <v>6.5</v>
      </c>
      <c r="J27" s="662">
        <v>6.2</v>
      </c>
      <c r="K27" s="662">
        <v>6.3</v>
      </c>
      <c r="L27" s="662">
        <v>6.8</v>
      </c>
    </row>
    <row r="28" spans="1:12" s="20" customFormat="1">
      <c r="A28" s="653" t="s">
        <v>26</v>
      </c>
      <c r="B28" s="662">
        <v>6.1</v>
      </c>
      <c r="C28" s="662">
        <v>6.4</v>
      </c>
      <c r="D28" s="662">
        <v>7.3</v>
      </c>
      <c r="E28" s="662">
        <v>5.8</v>
      </c>
      <c r="F28" s="662">
        <v>5.3</v>
      </c>
      <c r="G28" s="662">
        <v>6.1</v>
      </c>
      <c r="H28" s="662">
        <v>6.1</v>
      </c>
      <c r="I28" s="662">
        <v>7.5</v>
      </c>
      <c r="J28" s="662">
        <v>7.1</v>
      </c>
      <c r="K28" s="662">
        <v>7.3</v>
      </c>
      <c r="L28" s="654" t="s">
        <v>101</v>
      </c>
    </row>
    <row r="29" spans="1:12" s="20" customFormat="1">
      <c r="A29" s="653" t="s">
        <v>27</v>
      </c>
      <c r="B29" s="662">
        <v>4.0999999999999996</v>
      </c>
      <c r="C29" s="662">
        <v>4.3</v>
      </c>
      <c r="D29" s="662">
        <v>4.0999999999999996</v>
      </c>
      <c r="E29" s="662">
        <v>4</v>
      </c>
      <c r="F29" s="662">
        <v>4.0999999999999996</v>
      </c>
      <c r="G29" s="662">
        <v>4.5999999999999996</v>
      </c>
      <c r="H29" s="662">
        <v>4.4000000000000004</v>
      </c>
      <c r="I29" s="662">
        <v>4.3</v>
      </c>
      <c r="J29" s="662">
        <v>5</v>
      </c>
      <c r="K29" s="662">
        <v>5</v>
      </c>
      <c r="L29" s="654" t="s">
        <v>101</v>
      </c>
    </row>
    <row r="30" spans="1:12" s="20" customFormat="1">
      <c r="A30" s="653" t="s">
        <v>29</v>
      </c>
      <c r="B30" s="662">
        <v>4.3</v>
      </c>
      <c r="C30" s="662">
        <v>4</v>
      </c>
      <c r="D30" s="662">
        <v>4.3</v>
      </c>
      <c r="E30" s="662">
        <v>4</v>
      </c>
      <c r="F30" s="662">
        <v>3.9</v>
      </c>
      <c r="G30" s="662">
        <v>4.0999999999999996</v>
      </c>
      <c r="H30" s="662">
        <v>4</v>
      </c>
      <c r="I30" s="662">
        <v>4.2</v>
      </c>
      <c r="J30" s="662">
        <v>4.2</v>
      </c>
      <c r="K30" s="662">
        <v>4.2</v>
      </c>
      <c r="L30" s="654" t="s">
        <v>101</v>
      </c>
    </row>
    <row r="31" spans="1:12" s="20" customFormat="1">
      <c r="A31" s="653" t="s">
        <v>30</v>
      </c>
      <c r="B31" s="662">
        <v>4</v>
      </c>
      <c r="C31" s="662">
        <v>4</v>
      </c>
      <c r="D31" s="662">
        <v>3.7</v>
      </c>
      <c r="E31" s="662">
        <v>3.8</v>
      </c>
      <c r="F31" s="662">
        <v>3.6</v>
      </c>
      <c r="G31" s="662">
        <v>3.6</v>
      </c>
      <c r="H31" s="662">
        <v>3.8</v>
      </c>
      <c r="I31" s="662">
        <v>3.8</v>
      </c>
      <c r="J31" s="662">
        <v>3.9</v>
      </c>
      <c r="K31" s="662">
        <v>4</v>
      </c>
      <c r="L31" s="654" t="s">
        <v>101</v>
      </c>
    </row>
    <row r="32" spans="1:12" s="20" customFormat="1">
      <c r="A32" s="653" t="s">
        <v>32</v>
      </c>
      <c r="B32" s="662">
        <v>5.0999999999999996</v>
      </c>
      <c r="C32" s="662">
        <v>5</v>
      </c>
      <c r="D32" s="662">
        <v>5</v>
      </c>
      <c r="E32" s="662">
        <v>5</v>
      </c>
      <c r="F32" s="662">
        <v>4.9000000000000004</v>
      </c>
      <c r="G32" s="662">
        <v>4.9000000000000004</v>
      </c>
      <c r="H32" s="662">
        <v>4.9000000000000004</v>
      </c>
      <c r="I32" s="662">
        <v>4.9000000000000004</v>
      </c>
      <c r="J32" s="662">
        <v>4.8</v>
      </c>
      <c r="K32" s="662">
        <v>4.5999999999999996</v>
      </c>
      <c r="L32" s="654" t="s">
        <v>101</v>
      </c>
    </row>
    <row r="33" spans="1:12" s="20" customFormat="1">
      <c r="A33" s="653" t="s">
        <v>50</v>
      </c>
      <c r="B33" s="662">
        <v>6.1</v>
      </c>
      <c r="C33" s="662">
        <v>6</v>
      </c>
      <c r="D33" s="662">
        <v>5.6</v>
      </c>
      <c r="E33" s="662">
        <v>5.7</v>
      </c>
      <c r="F33" s="662">
        <v>5.8</v>
      </c>
      <c r="G33" s="662">
        <v>6</v>
      </c>
      <c r="H33" s="662">
        <v>6.2</v>
      </c>
      <c r="I33" s="662">
        <v>6</v>
      </c>
      <c r="J33" s="662">
        <v>5.9</v>
      </c>
      <c r="K33" s="662">
        <v>5.7</v>
      </c>
      <c r="L33" s="654" t="s">
        <v>101</v>
      </c>
    </row>
    <row r="34" spans="1:12" s="20" customFormat="1">
      <c r="A34" s="653" t="s">
        <v>33</v>
      </c>
      <c r="B34" s="662">
        <v>7</v>
      </c>
      <c r="C34" s="662">
        <v>6.5</v>
      </c>
      <c r="D34" s="662">
        <v>6.1</v>
      </c>
      <c r="E34" s="662">
        <v>6.2</v>
      </c>
      <c r="F34" s="662">
        <v>6.6</v>
      </c>
      <c r="G34" s="662">
        <v>6.8</v>
      </c>
      <c r="H34" s="662">
        <v>7.2</v>
      </c>
      <c r="I34" s="662">
        <v>8.3000000000000007</v>
      </c>
      <c r="J34" s="662">
        <v>7.2</v>
      </c>
      <c r="K34" s="662">
        <v>6.5</v>
      </c>
      <c r="L34" s="654" t="s">
        <v>101</v>
      </c>
    </row>
    <row r="35" spans="1:12" s="20" customFormat="1">
      <c r="A35" s="653" t="s">
        <v>35</v>
      </c>
      <c r="B35" s="1017">
        <v>3.4</v>
      </c>
      <c r="C35" s="1017">
        <v>3.6</v>
      </c>
      <c r="D35" s="1017">
        <v>3.8</v>
      </c>
      <c r="E35" s="1017">
        <v>3.8</v>
      </c>
      <c r="F35" s="1017">
        <v>3.7</v>
      </c>
      <c r="G35" s="1017">
        <v>3.6</v>
      </c>
      <c r="H35" s="1017">
        <v>3.9</v>
      </c>
      <c r="I35" s="1017">
        <v>3.5</v>
      </c>
      <c r="J35" s="1017">
        <v>3.6</v>
      </c>
      <c r="K35" s="1017">
        <v>3.5</v>
      </c>
      <c r="L35" s="654" t="s">
        <v>101</v>
      </c>
    </row>
    <row r="36" spans="1:12" s="20" customFormat="1">
      <c r="A36" s="653" t="s">
        <v>34</v>
      </c>
      <c r="B36" s="662">
        <v>3.4</v>
      </c>
      <c r="C36" s="662">
        <v>3.2</v>
      </c>
      <c r="D36" s="662">
        <v>3.4</v>
      </c>
      <c r="E36" s="662">
        <v>3.5</v>
      </c>
      <c r="F36" s="662">
        <v>3.4</v>
      </c>
      <c r="G36" s="662">
        <v>3.6</v>
      </c>
      <c r="H36" s="662">
        <v>3.7</v>
      </c>
      <c r="I36" s="662">
        <v>3.6</v>
      </c>
      <c r="J36" s="662">
        <v>3.6</v>
      </c>
      <c r="K36" s="662">
        <v>3.4</v>
      </c>
      <c r="L36" s="654" t="s">
        <v>101</v>
      </c>
    </row>
    <row r="37" spans="1:12" s="20" customFormat="1">
      <c r="A37" s="653" t="s">
        <v>21</v>
      </c>
      <c r="B37" s="662">
        <v>5.6</v>
      </c>
      <c r="C37" s="662">
        <v>5.9</v>
      </c>
      <c r="D37" s="662">
        <v>6.2</v>
      </c>
      <c r="E37" s="662">
        <v>6.3</v>
      </c>
      <c r="F37" s="662">
        <v>6.5</v>
      </c>
      <c r="G37" s="662">
        <v>6.3</v>
      </c>
      <c r="H37" s="662">
        <v>6.8</v>
      </c>
      <c r="I37" s="662">
        <v>6.9</v>
      </c>
      <c r="J37" s="662">
        <v>6.6</v>
      </c>
      <c r="K37" s="662">
        <v>6.6</v>
      </c>
      <c r="L37" s="654" t="s">
        <v>101</v>
      </c>
    </row>
    <row r="38" spans="1:12" s="20" customFormat="1">
      <c r="A38" s="653" t="s">
        <v>37</v>
      </c>
      <c r="B38" s="662">
        <v>3.7</v>
      </c>
      <c r="C38" s="662">
        <v>4</v>
      </c>
      <c r="D38" s="662">
        <v>3.8</v>
      </c>
      <c r="E38" s="662">
        <v>4</v>
      </c>
      <c r="F38" s="662">
        <v>4</v>
      </c>
      <c r="G38" s="662">
        <v>4</v>
      </c>
      <c r="H38" s="662">
        <v>4.2</v>
      </c>
      <c r="I38" s="662">
        <v>4.0999999999999996</v>
      </c>
      <c r="J38" s="662">
        <v>4.3</v>
      </c>
      <c r="K38" s="662">
        <v>4.3</v>
      </c>
      <c r="L38" s="654" t="s">
        <v>101</v>
      </c>
    </row>
    <row r="39" spans="1:12" s="20" customFormat="1">
      <c r="A39" s="653" t="s">
        <v>54</v>
      </c>
      <c r="B39" s="662">
        <v>5.6</v>
      </c>
      <c r="C39" s="662">
        <v>5.3</v>
      </c>
      <c r="D39" s="662">
        <v>5.4</v>
      </c>
      <c r="E39" s="662">
        <v>5.3</v>
      </c>
      <c r="F39" s="662">
        <v>5</v>
      </c>
      <c r="G39" s="662">
        <v>4.5999999999999996</v>
      </c>
      <c r="H39" s="662">
        <v>5.0999999999999996</v>
      </c>
      <c r="I39" s="662">
        <v>5.2</v>
      </c>
      <c r="J39" s="662">
        <v>5.0999999999999996</v>
      </c>
      <c r="K39" s="662">
        <v>5.4</v>
      </c>
      <c r="L39" s="654" t="s">
        <v>101</v>
      </c>
    </row>
    <row r="40" spans="1:12" s="20" customFormat="1">
      <c r="A40" s="94" t="s">
        <v>58</v>
      </c>
      <c r="B40" s="304">
        <f>AVERAGE(B12:B39)</f>
        <v>4.7740740740740728</v>
      </c>
      <c r="C40" s="304">
        <f t="shared" ref="C40:J40" si="0">AVERAGE(C12:C39)</f>
        <v>4.7592592592592595</v>
      </c>
      <c r="D40" s="304">
        <f t="shared" si="0"/>
        <v>4.7892857142857137</v>
      </c>
      <c r="E40" s="304">
        <f t="shared" si="0"/>
        <v>4.7892857142857155</v>
      </c>
      <c r="F40" s="304">
        <f t="shared" si="0"/>
        <v>4.7857142857142856</v>
      </c>
      <c r="G40" s="304">
        <f t="shared" si="0"/>
        <v>4.864285714285713</v>
      </c>
      <c r="H40" s="304">
        <f t="shared" si="0"/>
        <v>5.0214285714285714</v>
      </c>
      <c r="I40" s="304">
        <f t="shared" si="0"/>
        <v>5.0607142857142842</v>
      </c>
      <c r="J40" s="304">
        <f t="shared" si="0"/>
        <v>5.0107142857142861</v>
      </c>
      <c r="K40" s="304">
        <f>AVERAGE(K12:K39)</f>
        <v>4.9607142857142863</v>
      </c>
    </row>
    <row r="41" spans="1:12">
      <c r="A41" s="94" t="s">
        <v>718</v>
      </c>
      <c r="B41" s="304">
        <f>STDEV(B12:B39)</f>
        <v>1.1417235933152869</v>
      </c>
      <c r="C41" s="304">
        <f t="shared" ref="C41:K41" si="1">STDEV(C12:C39)</f>
        <v>1.0803344422550394</v>
      </c>
      <c r="D41" s="304">
        <f t="shared" si="1"/>
        <v>1.0584192566045529</v>
      </c>
      <c r="E41" s="304">
        <f t="shared" si="1"/>
        <v>0.9982723170796699</v>
      </c>
      <c r="F41" s="304">
        <f t="shared" si="1"/>
        <v>1.0337684695700688</v>
      </c>
      <c r="G41" s="304">
        <f t="shared" si="1"/>
        <v>1.0750415274371017</v>
      </c>
      <c r="H41" s="304">
        <f t="shared" si="1"/>
        <v>1.1570579366579192</v>
      </c>
      <c r="I41" s="304">
        <f t="shared" si="1"/>
        <v>1.3483430945160484</v>
      </c>
      <c r="J41" s="304">
        <f t="shared" si="1"/>
        <v>1.232984721215685</v>
      </c>
      <c r="K41" s="304">
        <f t="shared" si="1"/>
        <v>1.2305792931889383</v>
      </c>
    </row>
    <row r="42" spans="1:12">
      <c r="A42" s="305" t="s">
        <v>719</v>
      </c>
      <c r="B42" s="306">
        <f>-(B35-B40)/B41</f>
        <v>1.2035085217816133</v>
      </c>
      <c r="C42" s="306">
        <f t="shared" ref="C42:K42" si="2">-(C35-C40)/C41</f>
        <v>1.0730559111301461</v>
      </c>
      <c r="D42" s="306">
        <f t="shared" si="2"/>
        <v>0.9346822708605832</v>
      </c>
      <c r="E42" s="306">
        <f t="shared" si="2"/>
        <v>0.99099784433545801</v>
      </c>
      <c r="F42" s="306">
        <f t="shared" si="2"/>
        <v>1.0502489848290886</v>
      </c>
      <c r="G42" s="306">
        <f t="shared" si="2"/>
        <v>1.1760343038094252</v>
      </c>
      <c r="H42" s="306">
        <f t="shared" si="2"/>
        <v>0.96920693069850872</v>
      </c>
      <c r="I42" s="306">
        <f t="shared" si="2"/>
        <v>1.1575053056317692</v>
      </c>
      <c r="J42" s="306">
        <f t="shared" si="2"/>
        <v>1.144145796326953</v>
      </c>
      <c r="K42" s="306">
        <f t="shared" si="2"/>
        <v>1.1870135421578347</v>
      </c>
    </row>
    <row r="43" spans="1:12" s="20" customFormat="1"/>
    <row r="44" spans="1:12" s="20" customFormat="1" ht="16.5" customHeight="1"/>
    <row r="45" spans="1:12" s="20" customFormat="1" ht="16.5" customHeight="1"/>
    <row r="46" spans="1:12" s="20" customFormat="1" ht="16.5" customHeight="1"/>
    <row r="47" spans="1:12" s="20" customFormat="1"/>
    <row r="48" spans="1:12" s="20" customFormat="1"/>
    <row r="49" s="20" customFormat="1" ht="16.5" customHeigh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77"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sheetData>
  <sortState ref="A12:L39">
    <sortCondition ref="A12"/>
  </sortState>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O43"/>
  <sheetViews>
    <sheetView topLeftCell="A16" workbookViewId="0"/>
  </sheetViews>
  <sheetFormatPr defaultRowHeight="16.5"/>
  <cols>
    <col min="1" max="1" width="41.5703125" customWidth="1"/>
  </cols>
  <sheetData>
    <row r="1" spans="1:15">
      <c r="A1" s="94" t="s">
        <v>132</v>
      </c>
    </row>
    <row r="3" spans="1:15">
      <c r="A3" t="s">
        <v>104</v>
      </c>
      <c r="B3">
        <v>41988.628611111111</v>
      </c>
    </row>
    <row r="4" spans="1:15">
      <c r="A4" t="s">
        <v>105</v>
      </c>
      <c r="B4">
        <v>42027.421129930561</v>
      </c>
    </row>
    <row r="5" spans="1:15">
      <c r="A5" t="s">
        <v>106</v>
      </c>
      <c r="B5" t="s">
        <v>2</v>
      </c>
    </row>
    <row r="7" spans="1:15">
      <c r="A7" t="s">
        <v>107</v>
      </c>
      <c r="B7" t="s">
        <v>133</v>
      </c>
    </row>
    <row r="8" spans="1:15">
      <c r="A8" t="s">
        <v>134</v>
      </c>
      <c r="B8" t="s">
        <v>143</v>
      </c>
    </row>
    <row r="9" spans="1:15">
      <c r="A9" t="s">
        <v>135</v>
      </c>
      <c r="B9" t="s">
        <v>136</v>
      </c>
    </row>
    <row r="10" spans="1:15">
      <c r="A10" t="s">
        <v>137</v>
      </c>
      <c r="B10" t="s">
        <v>136</v>
      </c>
    </row>
    <row r="12" spans="1:15">
      <c r="A12" s="94" t="s">
        <v>108</v>
      </c>
      <c r="B12" s="94" t="s">
        <v>89</v>
      </c>
      <c r="C12" s="94" t="s">
        <v>90</v>
      </c>
      <c r="D12" s="94" t="s">
        <v>91</v>
      </c>
      <c r="E12" s="94" t="s">
        <v>92</v>
      </c>
      <c r="F12" s="94" t="s">
        <v>93</v>
      </c>
      <c r="G12" s="94" t="s">
        <v>94</v>
      </c>
      <c r="H12" s="94" t="s">
        <v>95</v>
      </c>
      <c r="I12" s="94" t="s">
        <v>96</v>
      </c>
      <c r="J12" s="94" t="s">
        <v>97</v>
      </c>
      <c r="K12" s="94" t="s">
        <v>110</v>
      </c>
      <c r="L12" s="94">
        <v>2014</v>
      </c>
      <c r="M12" s="94">
        <v>2015</v>
      </c>
      <c r="N12" s="94">
        <v>2016</v>
      </c>
      <c r="O12" s="94">
        <v>2017</v>
      </c>
    </row>
    <row r="13" spans="1:15">
      <c r="A13" t="s">
        <v>15</v>
      </c>
      <c r="B13">
        <v>4.3</v>
      </c>
      <c r="C13">
        <v>2.7</v>
      </c>
      <c r="D13">
        <v>3.3</v>
      </c>
      <c r="E13">
        <v>3.7</v>
      </c>
      <c r="F13">
        <v>3.2</v>
      </c>
      <c r="G13">
        <v>3.5</v>
      </c>
      <c r="H13">
        <v>4.0999999999999996</v>
      </c>
      <c r="I13">
        <v>3.6</v>
      </c>
      <c r="J13">
        <v>3.8</v>
      </c>
      <c r="K13">
        <v>3.9</v>
      </c>
      <c r="L13">
        <v>3.8</v>
      </c>
      <c r="M13">
        <v>3.4</v>
      </c>
      <c r="N13">
        <v>3.4</v>
      </c>
      <c r="O13" s="20">
        <v>3.4</v>
      </c>
    </row>
    <row r="14" spans="1:15">
      <c r="A14" t="s">
        <v>16</v>
      </c>
      <c r="B14">
        <v>4</v>
      </c>
      <c r="C14">
        <v>4</v>
      </c>
      <c r="D14">
        <v>7.7</v>
      </c>
      <c r="E14">
        <v>11.1</v>
      </c>
      <c r="F14">
        <v>8.4</v>
      </c>
      <c r="G14">
        <v>8.8000000000000007</v>
      </c>
      <c r="H14">
        <v>9.1999999999999993</v>
      </c>
      <c r="I14">
        <v>9.8000000000000007</v>
      </c>
      <c r="J14">
        <v>10.1</v>
      </c>
      <c r="K14">
        <v>9.6</v>
      </c>
      <c r="L14">
        <v>10.8</v>
      </c>
      <c r="M14">
        <v>10</v>
      </c>
      <c r="N14" s="20">
        <v>10.6</v>
      </c>
      <c r="O14" s="20">
        <v>10.6</v>
      </c>
    </row>
    <row r="15" spans="1:15">
      <c r="A15" t="s">
        <v>737</v>
      </c>
      <c r="B15" t="s">
        <v>101</v>
      </c>
      <c r="C15">
        <v>2.8</v>
      </c>
      <c r="D15">
        <v>2.2999999999999998</v>
      </c>
      <c r="E15">
        <v>2.2999999999999998</v>
      </c>
      <c r="F15">
        <v>2.2999999999999998</v>
      </c>
      <c r="G15">
        <v>2.2000000000000002</v>
      </c>
      <c r="H15">
        <v>2.9</v>
      </c>
      <c r="I15">
        <v>2.8</v>
      </c>
      <c r="J15">
        <v>2.7</v>
      </c>
      <c r="K15">
        <v>2.2999999999999998</v>
      </c>
      <c r="L15">
        <v>2.4</v>
      </c>
      <c r="M15">
        <v>2.6</v>
      </c>
      <c r="N15" s="20">
        <v>2.6</v>
      </c>
      <c r="O15" s="20">
        <v>2.2000000000000002</v>
      </c>
    </row>
    <row r="16" spans="1:15">
      <c r="A16" t="s">
        <v>18</v>
      </c>
      <c r="B16">
        <v>3.2</v>
      </c>
      <c r="C16">
        <v>3.4</v>
      </c>
      <c r="D16">
        <v>3.4</v>
      </c>
      <c r="E16">
        <v>3.2</v>
      </c>
      <c r="F16">
        <v>3.6</v>
      </c>
      <c r="G16">
        <v>4.3</v>
      </c>
      <c r="H16">
        <v>5</v>
      </c>
      <c r="I16">
        <v>4.9000000000000004</v>
      </c>
      <c r="J16">
        <v>5</v>
      </c>
      <c r="K16">
        <v>4.8</v>
      </c>
      <c r="L16">
        <v>4.4000000000000004</v>
      </c>
      <c r="M16">
        <v>4.3</v>
      </c>
      <c r="N16" s="20">
        <v>4</v>
      </c>
      <c r="O16" s="20">
        <v>4.0999999999999996</v>
      </c>
    </row>
    <row r="17" spans="1:15">
      <c r="A17" t="s">
        <v>109</v>
      </c>
      <c r="B17" t="s">
        <v>101</v>
      </c>
      <c r="C17">
        <v>3</v>
      </c>
      <c r="D17">
        <v>4.0999999999999996</v>
      </c>
      <c r="E17">
        <v>5</v>
      </c>
      <c r="F17">
        <v>4.9000000000000004</v>
      </c>
      <c r="G17">
        <v>4.5999999999999996</v>
      </c>
      <c r="H17">
        <v>4</v>
      </c>
      <c r="I17">
        <v>4.3</v>
      </c>
      <c r="J17">
        <v>4.2</v>
      </c>
      <c r="K17">
        <v>4.2</v>
      </c>
      <c r="L17">
        <v>5.4</v>
      </c>
      <c r="M17">
        <v>5</v>
      </c>
      <c r="N17" s="20">
        <v>4.8</v>
      </c>
      <c r="O17" s="20">
        <v>4.4000000000000004</v>
      </c>
    </row>
    <row r="18" spans="1:15">
      <c r="A18" t="s">
        <v>20</v>
      </c>
      <c r="B18">
        <v>8.3000000000000007</v>
      </c>
      <c r="C18">
        <v>7.1</v>
      </c>
      <c r="D18">
        <v>5.8</v>
      </c>
      <c r="E18">
        <v>6.2</v>
      </c>
      <c r="F18">
        <v>5.5</v>
      </c>
      <c r="G18">
        <v>5.3</v>
      </c>
      <c r="H18">
        <v>5.4</v>
      </c>
      <c r="I18">
        <v>6.9</v>
      </c>
      <c r="J18">
        <v>6.7</v>
      </c>
      <c r="K18">
        <v>6.7</v>
      </c>
      <c r="L18">
        <v>7.9</v>
      </c>
      <c r="M18">
        <v>7.4</v>
      </c>
      <c r="N18" s="20">
        <v>6.5</v>
      </c>
      <c r="O18" s="20">
        <v>6.5</v>
      </c>
    </row>
    <row r="19" spans="1:15">
      <c r="A19" t="s">
        <v>44</v>
      </c>
      <c r="B19">
        <v>4.8</v>
      </c>
      <c r="C19">
        <v>4.5999999999999996</v>
      </c>
      <c r="D19">
        <v>3.4</v>
      </c>
      <c r="E19">
        <v>3.6</v>
      </c>
      <c r="F19">
        <v>2.6</v>
      </c>
      <c r="G19">
        <v>3.3</v>
      </c>
      <c r="H19">
        <v>3.8</v>
      </c>
      <c r="I19">
        <v>4.5999999999999996</v>
      </c>
      <c r="J19">
        <v>4.7</v>
      </c>
      <c r="L19">
        <v>4.0999999999999996</v>
      </c>
      <c r="M19" t="s">
        <v>101</v>
      </c>
      <c r="N19" s="20">
        <v>3.2</v>
      </c>
      <c r="O19" s="20" t="s">
        <v>101</v>
      </c>
    </row>
    <row r="20" spans="1:15">
      <c r="A20" t="s">
        <v>42</v>
      </c>
      <c r="B20">
        <v>7.5</v>
      </c>
      <c r="C20">
        <v>7.2</v>
      </c>
      <c r="D20">
        <v>8</v>
      </c>
      <c r="E20">
        <v>7.7</v>
      </c>
      <c r="F20">
        <v>6.7</v>
      </c>
      <c r="G20">
        <v>6.6</v>
      </c>
      <c r="H20">
        <v>7.3</v>
      </c>
      <c r="I20">
        <v>8.1999999999999993</v>
      </c>
      <c r="J20">
        <v>10.6</v>
      </c>
      <c r="K20">
        <v>11.1</v>
      </c>
      <c r="L20">
        <v>10.4</v>
      </c>
      <c r="M20">
        <v>10.1</v>
      </c>
      <c r="N20" s="20">
        <v>10.199999999999999</v>
      </c>
      <c r="O20" s="20">
        <v>9.3000000000000007</v>
      </c>
    </row>
    <row r="21" spans="1:15">
      <c r="A21" t="s">
        <v>21</v>
      </c>
      <c r="B21">
        <v>7.5</v>
      </c>
      <c r="C21">
        <v>7.9</v>
      </c>
      <c r="D21">
        <v>8.1</v>
      </c>
      <c r="E21">
        <v>8</v>
      </c>
      <c r="F21">
        <v>7.4</v>
      </c>
      <c r="G21">
        <v>9</v>
      </c>
      <c r="H21">
        <v>10.3</v>
      </c>
      <c r="I21">
        <v>10.4</v>
      </c>
      <c r="J21">
        <v>10.5</v>
      </c>
      <c r="K21">
        <v>9.3000000000000007</v>
      </c>
      <c r="L21">
        <v>10.6</v>
      </c>
      <c r="M21">
        <v>11.2</v>
      </c>
      <c r="N21" s="20">
        <v>10.7</v>
      </c>
      <c r="O21" s="20">
        <v>10.5</v>
      </c>
    </row>
    <row r="22" spans="1:15">
      <c r="A22" t="s">
        <v>22</v>
      </c>
      <c r="B22">
        <v>3.3</v>
      </c>
      <c r="C22">
        <v>2.6</v>
      </c>
      <c r="D22">
        <v>3.1</v>
      </c>
      <c r="E22">
        <v>3</v>
      </c>
      <c r="F22">
        <v>2.4</v>
      </c>
      <c r="G22">
        <v>3.2</v>
      </c>
      <c r="H22">
        <v>3.7</v>
      </c>
      <c r="I22">
        <v>3.1</v>
      </c>
      <c r="J22">
        <v>3.2</v>
      </c>
      <c r="K22">
        <v>3</v>
      </c>
      <c r="L22">
        <v>2.9</v>
      </c>
      <c r="M22">
        <v>2.8</v>
      </c>
      <c r="N22" s="20">
        <v>3.1</v>
      </c>
      <c r="O22" s="20">
        <v>3.1</v>
      </c>
    </row>
    <row r="23" spans="1:15">
      <c r="A23" t="s">
        <v>63</v>
      </c>
      <c r="B23">
        <v>6</v>
      </c>
      <c r="C23">
        <v>6</v>
      </c>
      <c r="D23">
        <v>6</v>
      </c>
      <c r="E23">
        <v>6</v>
      </c>
      <c r="F23" t="s">
        <v>101</v>
      </c>
      <c r="G23" t="s">
        <v>101</v>
      </c>
      <c r="H23">
        <v>8.5</v>
      </c>
      <c r="I23">
        <v>8.9</v>
      </c>
      <c r="J23">
        <v>9</v>
      </c>
      <c r="K23">
        <v>8.1999999999999993</v>
      </c>
      <c r="L23">
        <v>8.1999999999999993</v>
      </c>
      <c r="M23">
        <v>7.9</v>
      </c>
      <c r="N23" s="20">
        <v>8.5</v>
      </c>
      <c r="O23" s="20">
        <v>8.1</v>
      </c>
    </row>
    <row r="24" spans="1:15">
      <c r="A24" t="s">
        <v>23</v>
      </c>
      <c r="B24">
        <v>7.5</v>
      </c>
      <c r="C24">
        <v>7.1</v>
      </c>
      <c r="D24">
        <v>7.5</v>
      </c>
      <c r="E24">
        <v>7</v>
      </c>
      <c r="F24">
        <v>6.7</v>
      </c>
      <c r="G24">
        <v>6.7</v>
      </c>
      <c r="H24">
        <v>6.9</v>
      </c>
      <c r="I24">
        <v>8.1</v>
      </c>
      <c r="J24">
        <v>7.7</v>
      </c>
      <c r="K24">
        <v>8.3000000000000007</v>
      </c>
      <c r="L24">
        <v>8.6999999999999993</v>
      </c>
      <c r="M24">
        <v>9</v>
      </c>
      <c r="N24" s="20">
        <v>9.8000000000000007</v>
      </c>
      <c r="O24" s="20">
        <v>8.8000000000000007</v>
      </c>
    </row>
    <row r="25" spans="1:15">
      <c r="A25" t="s">
        <v>24</v>
      </c>
      <c r="B25" t="s">
        <v>101</v>
      </c>
      <c r="C25">
        <v>3.8</v>
      </c>
      <c r="D25">
        <v>3.7</v>
      </c>
      <c r="E25">
        <v>3.6</v>
      </c>
      <c r="F25">
        <v>3.2</v>
      </c>
      <c r="G25">
        <v>3</v>
      </c>
      <c r="H25">
        <v>3.5</v>
      </c>
      <c r="I25">
        <v>2.9</v>
      </c>
      <c r="J25">
        <v>3.2</v>
      </c>
      <c r="K25">
        <v>3.1</v>
      </c>
      <c r="L25">
        <v>3.3</v>
      </c>
      <c r="M25">
        <v>3.9</v>
      </c>
      <c r="N25" s="20">
        <v>3.7</v>
      </c>
      <c r="O25" s="20">
        <v>2.7</v>
      </c>
    </row>
    <row r="26" spans="1:15">
      <c r="A26" t="s">
        <v>25</v>
      </c>
      <c r="B26" t="s">
        <v>101</v>
      </c>
      <c r="C26">
        <v>8.6</v>
      </c>
      <c r="D26">
        <v>8.6999999999999993</v>
      </c>
      <c r="E26">
        <v>8.1</v>
      </c>
      <c r="F26">
        <v>10.7</v>
      </c>
      <c r="G26">
        <v>11</v>
      </c>
      <c r="H26">
        <v>8.8000000000000007</v>
      </c>
      <c r="I26">
        <v>8.9</v>
      </c>
      <c r="J26">
        <v>8.1999999999999993</v>
      </c>
      <c r="K26">
        <v>8.1</v>
      </c>
      <c r="L26">
        <v>7.9</v>
      </c>
      <c r="M26">
        <v>8.9</v>
      </c>
      <c r="N26" s="20">
        <v>8.1</v>
      </c>
      <c r="O26" s="20">
        <v>8.1999999999999993</v>
      </c>
    </row>
    <row r="27" spans="1:15">
      <c r="A27" t="s">
        <v>26</v>
      </c>
      <c r="B27" t="s">
        <v>101</v>
      </c>
      <c r="C27">
        <v>8.6999999999999993</v>
      </c>
      <c r="D27">
        <v>8.3000000000000007</v>
      </c>
      <c r="E27">
        <v>7.1</v>
      </c>
      <c r="F27">
        <v>7</v>
      </c>
      <c r="G27">
        <v>6.8</v>
      </c>
      <c r="H27">
        <v>10.1</v>
      </c>
      <c r="I27">
        <v>8.3000000000000007</v>
      </c>
      <c r="J27">
        <v>6.5</v>
      </c>
      <c r="K27">
        <v>6.7</v>
      </c>
      <c r="L27">
        <v>6.9</v>
      </c>
      <c r="M27">
        <v>7.8</v>
      </c>
      <c r="N27" s="20">
        <v>8.3000000000000007</v>
      </c>
      <c r="O27" s="20">
        <v>9.1</v>
      </c>
    </row>
    <row r="28" spans="1:15">
      <c r="A28" t="s">
        <v>27</v>
      </c>
      <c r="B28">
        <v>3.4</v>
      </c>
      <c r="C28">
        <v>2.9</v>
      </c>
      <c r="D28">
        <v>3.8</v>
      </c>
      <c r="E28">
        <v>2.2999999999999998</v>
      </c>
      <c r="F28">
        <v>2.5</v>
      </c>
      <c r="G28">
        <v>3.2</v>
      </c>
      <c r="H28">
        <v>2.5</v>
      </c>
      <c r="I28">
        <v>2.8</v>
      </c>
      <c r="J28">
        <v>2.8</v>
      </c>
      <c r="K28">
        <v>3.5</v>
      </c>
      <c r="L28">
        <v>4</v>
      </c>
      <c r="M28">
        <v>3.9</v>
      </c>
      <c r="N28" s="20">
        <v>5.4</v>
      </c>
      <c r="O28" s="20">
        <v>5.8</v>
      </c>
    </row>
    <row r="29" spans="1:15">
      <c r="A29" t="s">
        <v>28</v>
      </c>
      <c r="B29" t="s">
        <v>101</v>
      </c>
      <c r="C29">
        <v>3.1</v>
      </c>
      <c r="D29">
        <v>5.8</v>
      </c>
      <c r="E29">
        <v>3</v>
      </c>
      <c r="F29">
        <v>2.8</v>
      </c>
      <c r="G29">
        <v>2.2000000000000002</v>
      </c>
      <c r="H29">
        <v>2</v>
      </c>
      <c r="I29">
        <v>2.8</v>
      </c>
      <c r="J29">
        <v>3.7</v>
      </c>
      <c r="K29">
        <v>4</v>
      </c>
      <c r="L29">
        <v>4.5</v>
      </c>
      <c r="M29">
        <v>4.5</v>
      </c>
      <c r="N29" s="20">
        <v>4.4000000000000004</v>
      </c>
      <c r="O29" s="20">
        <v>4.5999999999999996</v>
      </c>
    </row>
    <row r="30" spans="1:15">
      <c r="A30" t="s">
        <v>29</v>
      </c>
      <c r="B30" t="s">
        <v>101</v>
      </c>
      <c r="C30">
        <v>3.5</v>
      </c>
      <c r="D30">
        <v>4.2</v>
      </c>
      <c r="E30">
        <v>3.7</v>
      </c>
      <c r="F30">
        <v>4.4000000000000004</v>
      </c>
      <c r="G30">
        <v>2.7</v>
      </c>
      <c r="H30">
        <v>3.7</v>
      </c>
      <c r="I30">
        <v>3.1</v>
      </c>
      <c r="J30">
        <v>2.8</v>
      </c>
      <c r="K30">
        <v>3.2</v>
      </c>
      <c r="L30">
        <v>2.4</v>
      </c>
      <c r="M30">
        <v>3</v>
      </c>
      <c r="N30" s="20">
        <v>3</v>
      </c>
      <c r="O30" s="20">
        <v>2.8</v>
      </c>
    </row>
    <row r="31" spans="1:15">
      <c r="A31" t="s">
        <v>30</v>
      </c>
      <c r="B31" t="s">
        <v>101</v>
      </c>
      <c r="C31">
        <v>3.7</v>
      </c>
      <c r="D31">
        <v>3.1</v>
      </c>
      <c r="E31">
        <v>2.6</v>
      </c>
      <c r="F31">
        <v>2.8</v>
      </c>
      <c r="G31">
        <v>2.9</v>
      </c>
      <c r="H31">
        <v>2.8</v>
      </c>
      <c r="I31">
        <v>2.6</v>
      </c>
      <c r="J31">
        <v>2.4</v>
      </c>
      <c r="K31">
        <v>2.5</v>
      </c>
      <c r="L31">
        <v>2.8</v>
      </c>
      <c r="M31">
        <v>3</v>
      </c>
      <c r="N31" s="20">
        <v>3.4</v>
      </c>
      <c r="O31" s="20">
        <v>3.6</v>
      </c>
    </row>
    <row r="32" spans="1:15">
      <c r="A32" t="s">
        <v>31</v>
      </c>
      <c r="B32">
        <v>3.7</v>
      </c>
      <c r="C32">
        <v>3.4</v>
      </c>
      <c r="D32">
        <v>3.1</v>
      </c>
      <c r="E32">
        <v>3.4</v>
      </c>
      <c r="F32">
        <v>4.5999999999999996</v>
      </c>
      <c r="G32">
        <v>4.3</v>
      </c>
      <c r="H32">
        <v>5</v>
      </c>
      <c r="I32">
        <v>3.9</v>
      </c>
      <c r="J32">
        <v>4.5</v>
      </c>
      <c r="K32">
        <v>4.9000000000000004</v>
      </c>
      <c r="L32">
        <v>4</v>
      </c>
      <c r="M32">
        <v>3.8</v>
      </c>
      <c r="N32" s="20">
        <v>4.7</v>
      </c>
      <c r="O32" s="20">
        <v>5.2</v>
      </c>
    </row>
    <row r="33" spans="1:15">
      <c r="A33" t="s">
        <v>32</v>
      </c>
      <c r="B33" t="s">
        <v>101</v>
      </c>
      <c r="C33">
        <v>9.3000000000000007</v>
      </c>
      <c r="D33">
        <v>7.4</v>
      </c>
      <c r="E33">
        <v>6.3</v>
      </c>
      <c r="F33">
        <v>5.2</v>
      </c>
      <c r="G33">
        <v>5.4</v>
      </c>
      <c r="H33">
        <v>5.7</v>
      </c>
      <c r="I33">
        <v>5.7</v>
      </c>
      <c r="J33">
        <v>5.5</v>
      </c>
      <c r="K33">
        <v>5.8</v>
      </c>
      <c r="L33">
        <v>5.8</v>
      </c>
      <c r="M33">
        <v>6.3</v>
      </c>
      <c r="N33" s="20">
        <v>6.1</v>
      </c>
      <c r="O33" s="20">
        <v>5.2</v>
      </c>
    </row>
    <row r="34" spans="1:15">
      <c r="A34" t="s">
        <v>50</v>
      </c>
      <c r="B34">
        <v>7.3</v>
      </c>
      <c r="C34">
        <v>6.9</v>
      </c>
      <c r="D34">
        <v>6.5</v>
      </c>
      <c r="E34">
        <v>6.3</v>
      </c>
      <c r="F34">
        <v>5.7</v>
      </c>
      <c r="G34">
        <v>6.4</v>
      </c>
      <c r="H34">
        <v>6.3</v>
      </c>
      <c r="I34">
        <v>5.5</v>
      </c>
      <c r="J34">
        <v>6.5</v>
      </c>
      <c r="K34">
        <v>8</v>
      </c>
      <c r="L34">
        <v>8.6</v>
      </c>
      <c r="M34">
        <v>8.5</v>
      </c>
      <c r="N34" s="20">
        <v>7.3</v>
      </c>
      <c r="O34" s="20">
        <v>7.5</v>
      </c>
    </row>
    <row r="35" spans="1:15">
      <c r="A35" t="s">
        <v>33</v>
      </c>
      <c r="B35">
        <v>5</v>
      </c>
      <c r="C35" t="s">
        <v>101</v>
      </c>
      <c r="D35" t="s">
        <v>101</v>
      </c>
      <c r="E35">
        <v>12.9</v>
      </c>
      <c r="F35">
        <v>11.2</v>
      </c>
      <c r="G35">
        <v>10.8</v>
      </c>
      <c r="H35">
        <v>9.6999999999999993</v>
      </c>
      <c r="I35">
        <v>10.7</v>
      </c>
      <c r="J35">
        <v>10.7</v>
      </c>
      <c r="K35">
        <v>10.9</v>
      </c>
      <c r="L35">
        <v>13.1</v>
      </c>
      <c r="M35">
        <v>14.5</v>
      </c>
      <c r="N35" s="20">
        <v>13.5</v>
      </c>
      <c r="O35" s="20">
        <v>12.1</v>
      </c>
    </row>
    <row r="36" spans="1:15">
      <c r="A36" t="s">
        <v>34</v>
      </c>
      <c r="B36" t="s">
        <v>101</v>
      </c>
      <c r="C36">
        <v>3</v>
      </c>
      <c r="D36">
        <v>2.9</v>
      </c>
      <c r="E36">
        <v>2.8</v>
      </c>
      <c r="F36">
        <v>3.2</v>
      </c>
      <c r="G36">
        <v>2.7</v>
      </c>
      <c r="H36">
        <v>3.1</v>
      </c>
      <c r="I36">
        <v>3.2</v>
      </c>
      <c r="J36">
        <v>3.3</v>
      </c>
      <c r="K36">
        <v>3.7</v>
      </c>
      <c r="L36">
        <v>4.0999999999999996</v>
      </c>
      <c r="M36">
        <v>3.9</v>
      </c>
      <c r="N36" s="20">
        <v>4</v>
      </c>
      <c r="O36" s="20">
        <v>3.3</v>
      </c>
    </row>
    <row r="37" spans="1:15">
      <c r="A37" s="277" t="s">
        <v>35</v>
      </c>
      <c r="B37" s="277" t="s">
        <v>101</v>
      </c>
      <c r="C37" s="277">
        <v>4.8</v>
      </c>
      <c r="D37" s="277">
        <v>3.8</v>
      </c>
      <c r="E37" s="277">
        <v>3.4</v>
      </c>
      <c r="F37" s="277">
        <v>3.1</v>
      </c>
      <c r="G37" s="277">
        <v>3.6</v>
      </c>
      <c r="H37" s="277">
        <v>5</v>
      </c>
      <c r="I37" s="277">
        <v>4.5</v>
      </c>
      <c r="J37" s="277">
        <v>4.3</v>
      </c>
      <c r="K37" s="277">
        <v>4.9000000000000004</v>
      </c>
      <c r="L37" s="277">
        <v>5.0999999999999996</v>
      </c>
      <c r="M37" s="277">
        <v>5.7</v>
      </c>
      <c r="N37" s="277">
        <v>5.5</v>
      </c>
      <c r="O37" s="277">
        <v>5.3</v>
      </c>
    </row>
    <row r="38" spans="1:15">
      <c r="A38" t="s">
        <v>36</v>
      </c>
      <c r="B38">
        <v>1.9</v>
      </c>
      <c r="C38">
        <v>2.1</v>
      </c>
      <c r="D38">
        <v>2.1</v>
      </c>
      <c r="E38">
        <v>2.2999999999999998</v>
      </c>
      <c r="F38">
        <v>2.5</v>
      </c>
      <c r="G38">
        <v>2.5</v>
      </c>
      <c r="H38">
        <v>2.4</v>
      </c>
      <c r="I38">
        <v>2.4</v>
      </c>
      <c r="J38">
        <v>2.6</v>
      </c>
      <c r="K38">
        <v>2.2000000000000002</v>
      </c>
      <c r="L38">
        <v>2.5</v>
      </c>
      <c r="M38">
        <v>2.2999999999999998</v>
      </c>
      <c r="N38" s="20">
        <v>2.2000000000000002</v>
      </c>
      <c r="O38" s="20">
        <v>1.9</v>
      </c>
    </row>
    <row r="39" spans="1:15">
      <c r="A39" t="s">
        <v>37</v>
      </c>
      <c r="B39">
        <v>3.4</v>
      </c>
      <c r="C39">
        <v>3</v>
      </c>
      <c r="D39">
        <v>4.5</v>
      </c>
      <c r="E39">
        <v>3.4</v>
      </c>
      <c r="F39">
        <v>3.4</v>
      </c>
      <c r="G39">
        <v>4.2</v>
      </c>
      <c r="H39">
        <v>3.7</v>
      </c>
      <c r="I39">
        <v>3.7</v>
      </c>
      <c r="J39">
        <v>4.2</v>
      </c>
      <c r="K39">
        <v>4.5</v>
      </c>
      <c r="L39">
        <v>4.7</v>
      </c>
      <c r="M39">
        <v>4.0999999999999996</v>
      </c>
      <c r="N39" s="20">
        <v>5.0999999999999996</v>
      </c>
      <c r="O39" s="20">
        <v>4.5999999999999996</v>
      </c>
    </row>
    <row r="40" spans="1:15">
      <c r="A40" t="s">
        <v>54</v>
      </c>
      <c r="B40" t="s">
        <v>101</v>
      </c>
      <c r="C40">
        <v>6.3</v>
      </c>
      <c r="D40">
        <v>6.1</v>
      </c>
      <c r="E40">
        <v>5.8</v>
      </c>
      <c r="F40">
        <v>5.7</v>
      </c>
      <c r="G40">
        <v>5.0999999999999996</v>
      </c>
      <c r="H40">
        <v>5.5</v>
      </c>
      <c r="I40">
        <v>5</v>
      </c>
      <c r="J40">
        <v>4.9000000000000004</v>
      </c>
      <c r="K40">
        <v>4.4000000000000004</v>
      </c>
      <c r="L40">
        <v>5</v>
      </c>
      <c r="M40">
        <v>4.8</v>
      </c>
      <c r="N40" s="20">
        <v>5.6</v>
      </c>
      <c r="O40" s="20" t="s">
        <v>101</v>
      </c>
    </row>
    <row r="41" spans="1:15">
      <c r="A41" s="94" t="s">
        <v>58</v>
      </c>
      <c r="B41" s="304">
        <f>AVERAGE(B13:B40)</f>
        <v>5.0687500000000005</v>
      </c>
      <c r="C41" s="304">
        <f>AVERAGE(C13:C40)</f>
        <v>4.8703703703703702</v>
      </c>
      <c r="D41" s="304">
        <f t="shared" ref="D41:O41" si="0">AVERAGE(D13:D40)</f>
        <v>5.0629629629629624</v>
      </c>
      <c r="E41" s="304">
        <f t="shared" si="0"/>
        <v>5.135714285714287</v>
      </c>
      <c r="F41" s="304">
        <f t="shared" si="0"/>
        <v>4.8777777777777782</v>
      </c>
      <c r="G41" s="304">
        <f t="shared" si="0"/>
        <v>4.9740740740740748</v>
      </c>
      <c r="H41" s="304">
        <f t="shared" si="0"/>
        <v>5.3892857142857133</v>
      </c>
      <c r="I41" s="304">
        <f t="shared" si="0"/>
        <v>5.4142857142857137</v>
      </c>
      <c r="J41" s="304">
        <f t="shared" si="0"/>
        <v>5.5107142857142861</v>
      </c>
      <c r="K41" s="304">
        <f t="shared" si="0"/>
        <v>5.6222222222222218</v>
      </c>
      <c r="L41" s="304">
        <f t="shared" si="0"/>
        <v>5.867857142857142</v>
      </c>
      <c r="M41" s="304">
        <f t="shared" si="0"/>
        <v>6.022222222222223</v>
      </c>
      <c r="N41" s="304">
        <f t="shared" si="0"/>
        <v>5.9892857142857139</v>
      </c>
      <c r="O41" s="304">
        <f t="shared" si="0"/>
        <v>5.8807692307692312</v>
      </c>
    </row>
    <row r="42" spans="1:15">
      <c r="A42" s="94" t="s">
        <v>718</v>
      </c>
      <c r="B42" s="304">
        <f>STDEV(B13:B40)</f>
        <v>1.9989059507640672</v>
      </c>
      <c r="C42" s="304">
        <f>STDEV(C13:C40)</f>
        <v>2.228109722269739</v>
      </c>
      <c r="D42" s="304">
        <f t="shared" ref="D42:O42" si="1">STDEV(D13:D40)</f>
        <v>2.0879043870217671</v>
      </c>
      <c r="E42" s="304">
        <f t="shared" si="1"/>
        <v>2.7118688766665651</v>
      </c>
      <c r="F42" s="304">
        <f t="shared" si="1"/>
        <v>2.4750032375011171</v>
      </c>
      <c r="G42" s="304">
        <f t="shared" si="1"/>
        <v>2.536289323551935</v>
      </c>
      <c r="H42" s="304">
        <f t="shared" si="1"/>
        <v>2.5327980846419944</v>
      </c>
      <c r="I42" s="304">
        <f t="shared" si="1"/>
        <v>2.6741165776569056</v>
      </c>
      <c r="J42" s="304">
        <f t="shared" si="1"/>
        <v>2.6948976872923285</v>
      </c>
      <c r="K42" s="304">
        <f>STDEV(K13:K40)</f>
        <v>2.6823258181794025</v>
      </c>
      <c r="L42" s="304">
        <f t="shared" si="1"/>
        <v>2.9469448802079965</v>
      </c>
      <c r="M42" s="304">
        <f t="shared" si="1"/>
        <v>3.1270941701071204</v>
      </c>
      <c r="N42" s="304">
        <f t="shared" si="1"/>
        <v>2.9489909492990338</v>
      </c>
      <c r="O42" s="304">
        <f t="shared" si="1"/>
        <v>2.9040687637546356</v>
      </c>
    </row>
    <row r="43" spans="1:15">
      <c r="A43" s="305" t="s">
        <v>719</v>
      </c>
      <c r="B43" s="306"/>
      <c r="C43" s="306">
        <f t="shared" ref="C43:J43" si="2">-(C37-C41)/C42</f>
        <v>3.158299147794448E-2</v>
      </c>
      <c r="D43" s="306">
        <f t="shared" si="2"/>
        <v>0.60489501857145911</v>
      </c>
      <c r="E43" s="306">
        <f t="shared" si="2"/>
        <v>0.64004358789198934</v>
      </c>
      <c r="F43" s="306">
        <f t="shared" si="2"/>
        <v>0.71829311204162649</v>
      </c>
      <c r="G43" s="306">
        <f t="shared" si="2"/>
        <v>0.5417655081044771</v>
      </c>
      <c r="H43" s="306">
        <f t="shared" si="2"/>
        <v>0.15369788718895769</v>
      </c>
      <c r="I43" s="306">
        <f t="shared" si="2"/>
        <v>0.34190196565282965</v>
      </c>
      <c r="J43" s="306">
        <f t="shared" si="2"/>
        <v>0.44926168864345251</v>
      </c>
      <c r="K43" s="306">
        <f>-(K37-K41)/K42</f>
        <v>0.26925223525321818</v>
      </c>
      <c r="L43" s="306">
        <f>-(L37-L41)/L42</f>
        <v>0.2605604020672917</v>
      </c>
      <c r="M43" s="306">
        <f>-(M37-M41)/M42</f>
        <v>0.10304205907914342</v>
      </c>
      <c r="N43" s="306">
        <f>-(N37-N41)/N42</f>
        <v>0.16591631602057497</v>
      </c>
      <c r="O43" s="306">
        <f>-(O37-O41)/O42</f>
        <v>0.19998466910210549</v>
      </c>
    </row>
  </sheetData>
  <pageMargins left="0.7" right="0.7" top="0.75" bottom="0.75" header="0.3" footer="0.3"/>
  <pageSetup paperSize="9"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N46"/>
  <sheetViews>
    <sheetView zoomScale="115" zoomScaleNormal="115" workbookViewId="0">
      <selection activeCell="B30" sqref="B30"/>
    </sheetView>
  </sheetViews>
  <sheetFormatPr defaultRowHeight="16.5"/>
  <cols>
    <col min="1" max="1" width="30.140625" customWidth="1"/>
    <col min="2" max="2" width="10.140625" customWidth="1"/>
  </cols>
  <sheetData>
    <row r="1" spans="1:14">
      <c r="A1" s="5" t="s">
        <v>743</v>
      </c>
    </row>
    <row r="2" spans="1:14">
      <c r="A2" t="s">
        <v>703</v>
      </c>
    </row>
    <row r="3" spans="1:14" s="20" customFormat="1"/>
    <row r="4" spans="1:14">
      <c r="C4" s="371"/>
      <c r="D4" s="371"/>
      <c r="E4" s="371"/>
      <c r="F4" s="371"/>
      <c r="G4" s="371"/>
      <c r="H4" s="371"/>
      <c r="I4" s="371"/>
      <c r="J4" s="371"/>
      <c r="K4" s="371"/>
      <c r="L4" s="371"/>
      <c r="M4" s="371"/>
    </row>
    <row r="5" spans="1:14">
      <c r="A5" s="372" t="s">
        <v>701</v>
      </c>
      <c r="B5" s="373"/>
      <c r="C5" s="373"/>
      <c r="D5" s="373"/>
      <c r="E5" s="373"/>
      <c r="F5" s="373"/>
      <c r="G5" s="373"/>
      <c r="H5" s="373"/>
      <c r="I5" s="373"/>
      <c r="J5" s="373"/>
      <c r="K5" s="373"/>
      <c r="L5" s="373"/>
    </row>
    <row r="6" spans="1:14">
      <c r="A6" s="387" t="s">
        <v>77</v>
      </c>
      <c r="B6" s="388" t="s">
        <v>739</v>
      </c>
      <c r="C6" s="389">
        <v>2016</v>
      </c>
      <c r="D6" s="389">
        <v>2020</v>
      </c>
      <c r="E6" s="389">
        <v>2025</v>
      </c>
      <c r="F6" s="389">
        <v>2030</v>
      </c>
      <c r="G6" s="389">
        <v>2035</v>
      </c>
      <c r="H6" s="389">
        <v>2040</v>
      </c>
      <c r="I6" s="389">
        <v>2045</v>
      </c>
      <c r="J6" s="389">
        <v>2050</v>
      </c>
      <c r="K6" s="389">
        <v>2055</v>
      </c>
      <c r="L6" s="389">
        <v>2060</v>
      </c>
      <c r="M6" s="389">
        <v>2065</v>
      </c>
      <c r="N6" s="389">
        <v>2070</v>
      </c>
    </row>
    <row r="7" spans="1:14">
      <c r="A7" s="374" t="s">
        <v>350</v>
      </c>
      <c r="B7" s="374">
        <v>-1.3960000000000008</v>
      </c>
      <c r="C7" s="375">
        <v>41.786000000000001</v>
      </c>
      <c r="D7" s="374">
        <v>42.286999999999999</v>
      </c>
      <c r="E7" s="374">
        <v>42.914000000000001</v>
      </c>
      <c r="F7" s="374">
        <v>43.588999999999999</v>
      </c>
      <c r="G7" s="374">
        <v>44.112000000000002</v>
      </c>
      <c r="H7" s="374">
        <v>43.938000000000002</v>
      </c>
      <c r="I7" s="374">
        <v>43.55</v>
      </c>
      <c r="J7" s="374">
        <v>42.83</v>
      </c>
      <c r="K7" s="374">
        <v>42.311999999999998</v>
      </c>
      <c r="L7" s="374">
        <v>41.579000000000001</v>
      </c>
      <c r="M7" s="374">
        <v>41.076000000000001</v>
      </c>
      <c r="N7" s="374">
        <v>40.39</v>
      </c>
    </row>
    <row r="8" spans="1:14">
      <c r="A8" s="374" t="s">
        <v>358</v>
      </c>
      <c r="B8" s="374">
        <v>-1.0993501216340853</v>
      </c>
      <c r="C8" s="375">
        <v>31.204513587003795</v>
      </c>
      <c r="D8" s="374">
        <v>29.633162131052153</v>
      </c>
      <c r="E8" s="374">
        <v>27.873602406147572</v>
      </c>
      <c r="F8" s="374">
        <v>27.497431439269583</v>
      </c>
      <c r="G8" s="374">
        <v>27.923336880025616</v>
      </c>
      <c r="H8" s="374">
        <v>28.41108714555056</v>
      </c>
      <c r="I8" s="374">
        <v>28.88238329526212</v>
      </c>
      <c r="J8" s="374">
        <v>29.199306495929012</v>
      </c>
      <c r="K8" s="374">
        <v>29.414043741288467</v>
      </c>
      <c r="L8" s="374">
        <v>29.538029265813105</v>
      </c>
      <c r="M8" s="374">
        <v>29.743889498766052</v>
      </c>
      <c r="N8" s="374">
        <v>30.10516346536971</v>
      </c>
    </row>
    <row r="9" spans="1:14">
      <c r="A9" s="374" t="s">
        <v>359</v>
      </c>
      <c r="B9" s="374">
        <v>-2.5583688474003949</v>
      </c>
      <c r="C9" s="375">
        <v>39.901552426311135</v>
      </c>
      <c r="D9" s="374">
        <v>38.042630367610869</v>
      </c>
      <c r="E9" s="374">
        <v>36.714591214592026</v>
      </c>
      <c r="F9" s="374">
        <v>35.944997133656422</v>
      </c>
      <c r="G9" s="374">
        <v>35.446929726236426</v>
      </c>
      <c r="H9" s="374">
        <v>35.356514588329865</v>
      </c>
      <c r="I9" s="374">
        <v>35.867192833476714</v>
      </c>
      <c r="J9" s="374">
        <v>36.453082958170043</v>
      </c>
      <c r="K9" s="374">
        <v>36.904310637287161</v>
      </c>
      <c r="L9" s="374">
        <v>37.3111324521794</v>
      </c>
      <c r="M9" s="374">
        <v>37.478749859159002</v>
      </c>
      <c r="N9" s="374">
        <v>37.34318357891074</v>
      </c>
    </row>
    <row r="10" spans="1:14">
      <c r="A10" s="374" t="s">
        <v>226</v>
      </c>
      <c r="B10" s="374">
        <v>-7.2695449948458375</v>
      </c>
      <c r="C10" s="375">
        <v>41.738349778501735</v>
      </c>
      <c r="D10" s="374">
        <v>40.645583639272779</v>
      </c>
      <c r="E10" s="374">
        <v>39.335316581207877</v>
      </c>
      <c r="F10" s="374">
        <v>38.161383234778576</v>
      </c>
      <c r="G10" s="374">
        <v>36.8758435009523</v>
      </c>
      <c r="H10" s="374">
        <v>35.91839831577456</v>
      </c>
      <c r="I10" s="374">
        <v>35.224226725294621</v>
      </c>
      <c r="J10" s="374">
        <v>34.831883251151019</v>
      </c>
      <c r="K10" s="374">
        <v>34.747181793847723</v>
      </c>
      <c r="L10" s="374">
        <v>34.989807707804047</v>
      </c>
      <c r="M10" s="374">
        <v>34.841902665352201</v>
      </c>
      <c r="N10" s="374">
        <v>34.468804783655898</v>
      </c>
    </row>
    <row r="11" spans="1:14">
      <c r="A11" s="374" t="s">
        <v>351</v>
      </c>
      <c r="B11" s="374">
        <v>-6.4477069056686958</v>
      </c>
      <c r="C11" s="375">
        <v>41.954719051737129</v>
      </c>
      <c r="D11" s="374">
        <v>42.032257295271208</v>
      </c>
      <c r="E11" s="374">
        <v>40.977080747445164</v>
      </c>
      <c r="F11" s="374">
        <v>39.734706826317165</v>
      </c>
      <c r="G11" s="374">
        <v>38.272918839772508</v>
      </c>
      <c r="H11" s="374">
        <v>37.574306528123799</v>
      </c>
      <c r="I11" s="374">
        <v>37.412245814138799</v>
      </c>
      <c r="J11" s="374">
        <v>37.101549580335494</v>
      </c>
      <c r="K11" s="374">
        <v>36.734134160143441</v>
      </c>
      <c r="L11" s="374">
        <v>36.326675742548005</v>
      </c>
      <c r="M11" s="374">
        <v>35.749860218301386</v>
      </c>
      <c r="N11" s="374">
        <v>35.507012146068433</v>
      </c>
    </row>
    <row r="12" spans="1:14">
      <c r="A12" s="374" t="s">
        <v>355</v>
      </c>
      <c r="B12" s="374">
        <v>-13.141443554252241</v>
      </c>
      <c r="C12" s="375">
        <v>33.072308780103846</v>
      </c>
      <c r="D12" s="374">
        <v>34.567527012955715</v>
      </c>
      <c r="E12" s="374">
        <v>32.329728754728762</v>
      </c>
      <c r="F12" s="374">
        <v>30.113686826547298</v>
      </c>
      <c r="G12" s="374">
        <v>28.445480422809815</v>
      </c>
      <c r="H12" s="374">
        <v>26.879880214882391</v>
      </c>
      <c r="I12" s="374">
        <v>25.373350525057369</v>
      </c>
      <c r="J12" s="374">
        <v>23.740192040305729</v>
      </c>
      <c r="K12" s="374">
        <v>22.2503551437926</v>
      </c>
      <c r="L12" s="374">
        <v>21.14129004235626</v>
      </c>
      <c r="M12" s="374">
        <v>20.428730111955094</v>
      </c>
      <c r="N12" s="374">
        <v>19.930865225851605</v>
      </c>
    </row>
    <row r="13" spans="1:14">
      <c r="A13" s="374" t="s">
        <v>353</v>
      </c>
      <c r="B13" s="374">
        <v>1.22379271892612E-2</v>
      </c>
      <c r="C13" s="375">
        <v>26.836084398269577</v>
      </c>
      <c r="D13" s="374">
        <v>26.30068096565607</v>
      </c>
      <c r="E13" s="374">
        <v>26.319699482088076</v>
      </c>
      <c r="F13" s="374">
        <v>26.363607201230682</v>
      </c>
      <c r="G13" s="374">
        <v>26.485639822960227</v>
      </c>
      <c r="H13" s="374">
        <v>26.545383891089696</v>
      </c>
      <c r="I13" s="374">
        <v>26.602451151974343</v>
      </c>
      <c r="J13" s="374">
        <v>26.62182344435702</v>
      </c>
      <c r="K13" s="374">
        <v>26.698724165671262</v>
      </c>
      <c r="L13" s="374">
        <v>26.771203388253944</v>
      </c>
      <c r="M13" s="374">
        <v>26.826484476020028</v>
      </c>
      <c r="N13" s="374">
        <v>26.848322325458838</v>
      </c>
    </row>
    <row r="14" spans="1:14">
      <c r="A14" s="374" t="s">
        <v>636</v>
      </c>
      <c r="B14" s="374">
        <v>-35.340855491999022</v>
      </c>
      <c r="C14" s="375">
        <v>76.98941426280544</v>
      </c>
      <c r="D14" s="374">
        <v>64.160192129036488</v>
      </c>
      <c r="E14" s="374">
        <v>61.199644407377228</v>
      </c>
      <c r="F14" s="374">
        <v>59.382433985526539</v>
      </c>
      <c r="G14" s="374">
        <v>57.138480375564662</v>
      </c>
      <c r="H14" s="374">
        <v>54.119909755070061</v>
      </c>
      <c r="I14" s="374">
        <v>50.525214540043109</v>
      </c>
      <c r="J14" s="374">
        <v>47.375477020423965</v>
      </c>
      <c r="K14" s="374">
        <v>44.644051179212759</v>
      </c>
      <c r="L14" s="374">
        <v>43.105482231972601</v>
      </c>
      <c r="M14" s="374">
        <v>42.327648237565434</v>
      </c>
      <c r="N14" s="374">
        <v>41.648558770806417</v>
      </c>
    </row>
    <row r="15" spans="1:14">
      <c r="A15" s="374" t="s">
        <v>357</v>
      </c>
      <c r="B15" s="374">
        <v>-20.193275297494189</v>
      </c>
      <c r="C15" s="375">
        <v>57.74430626503004</v>
      </c>
      <c r="D15" s="374">
        <v>55.089467468706907</v>
      </c>
      <c r="E15" s="374">
        <v>51.479457877848489</v>
      </c>
      <c r="F15" s="374">
        <v>48.2012397813929</v>
      </c>
      <c r="G15" s="374">
        <v>45.254140901458491</v>
      </c>
      <c r="H15" s="374">
        <v>42.682867379920694</v>
      </c>
      <c r="I15" s="374">
        <v>40.153018432711164</v>
      </c>
      <c r="J15" s="374">
        <v>37.650541060363111</v>
      </c>
      <c r="K15" s="374">
        <v>35.441153859008715</v>
      </c>
      <c r="L15" s="374">
        <v>34.276732680495151</v>
      </c>
      <c r="M15" s="374">
        <v>35.56139350739334</v>
      </c>
      <c r="N15" s="374">
        <v>37.551030967535851</v>
      </c>
    </row>
    <row r="16" spans="1:14">
      <c r="A16" s="374" t="s">
        <v>356</v>
      </c>
      <c r="B16" s="374">
        <v>-14.544238087010136</v>
      </c>
      <c r="C16" s="375">
        <v>50.454877921191013</v>
      </c>
      <c r="D16" s="374">
        <v>49.626793612468738</v>
      </c>
      <c r="E16" s="374">
        <v>48.784420240681911</v>
      </c>
      <c r="F16" s="374">
        <v>47.098443056702848</v>
      </c>
      <c r="G16" s="374">
        <v>45.559252704024608</v>
      </c>
      <c r="H16" s="374">
        <v>44.430973869208856</v>
      </c>
      <c r="I16" s="374">
        <v>42.831754999464863</v>
      </c>
      <c r="J16" s="374">
        <v>41.298441867394232</v>
      </c>
      <c r="K16" s="374">
        <v>40.039857469406535</v>
      </c>
      <c r="L16" s="374">
        <v>38.808373413285146</v>
      </c>
      <c r="M16" s="374">
        <v>37.352239516599923</v>
      </c>
      <c r="N16" s="374">
        <v>35.910639834180877</v>
      </c>
    </row>
    <row r="17" spans="1:14">
      <c r="A17" s="374" t="s">
        <v>476</v>
      </c>
      <c r="B17" s="374">
        <v>-13.874890881934604</v>
      </c>
      <c r="C17" s="375">
        <v>31.644344826876374</v>
      </c>
      <c r="D17" s="374">
        <v>31.152398524772838</v>
      </c>
      <c r="E17" s="374">
        <v>29.943692978514857</v>
      </c>
      <c r="F17" s="374">
        <v>28.129594405651904</v>
      </c>
      <c r="G17" s="374">
        <v>26.461158063450391</v>
      </c>
      <c r="H17" s="374">
        <v>24.679157241848696</v>
      </c>
      <c r="I17" s="374">
        <v>22.878434239431193</v>
      </c>
      <c r="J17" s="374">
        <v>21.417654573602736</v>
      </c>
      <c r="K17" s="374">
        <v>20.235508122094416</v>
      </c>
      <c r="L17" s="374">
        <v>19.257025890777264</v>
      </c>
      <c r="M17" s="374">
        <v>18.452843461517421</v>
      </c>
      <c r="N17" s="374">
        <v>17.76945394494177</v>
      </c>
    </row>
    <row r="18" spans="1:14">
      <c r="A18" s="374" t="s">
        <v>363</v>
      </c>
      <c r="B18" s="374">
        <v>-12.624104625218202</v>
      </c>
      <c r="C18" s="375">
        <v>58.904133668201432</v>
      </c>
      <c r="D18" s="374">
        <v>60.67295188245766</v>
      </c>
      <c r="E18" s="374">
        <v>64.069954383272346</v>
      </c>
      <c r="F18" s="374">
        <v>64.449288907257852</v>
      </c>
      <c r="G18" s="374">
        <v>62.943980279928127</v>
      </c>
      <c r="H18" s="374">
        <v>59.697568381960039</v>
      </c>
      <c r="I18" s="374">
        <v>55.504321348803884</v>
      </c>
      <c r="J18" s="374">
        <v>51.413664769746859</v>
      </c>
      <c r="K18" s="374">
        <v>48.407991802837472</v>
      </c>
      <c r="L18" s="374">
        <v>47.02657074443195</v>
      </c>
      <c r="M18" s="374">
        <v>46.501925330763868</v>
      </c>
      <c r="N18" s="374">
        <v>46.28002904298323</v>
      </c>
    </row>
    <row r="19" spans="1:14">
      <c r="A19" s="374" t="s">
        <v>637</v>
      </c>
      <c r="B19" s="374">
        <v>-22.098739979683316</v>
      </c>
      <c r="C19" s="375">
        <v>62.865454323620696</v>
      </c>
      <c r="D19" s="374">
        <v>58.154875965206983</v>
      </c>
      <c r="E19" s="374">
        <v>57.138297323300677</v>
      </c>
      <c r="F19" s="374">
        <v>56.381212369598011</v>
      </c>
      <c r="G19" s="374">
        <v>55.367831925267964</v>
      </c>
      <c r="H19" s="374">
        <v>52.981888075632291</v>
      </c>
      <c r="I19" s="374">
        <v>48.24333836913506</v>
      </c>
      <c r="J19" s="374">
        <v>44.252024063905253</v>
      </c>
      <c r="K19" s="374">
        <v>41.459800229491137</v>
      </c>
      <c r="L19" s="374">
        <v>40.174037443818335</v>
      </c>
      <c r="M19" s="374">
        <v>39.973066704317127</v>
      </c>
      <c r="N19" s="374">
        <v>40.76671434393738</v>
      </c>
    </row>
    <row r="20" spans="1:14">
      <c r="A20" s="374" t="s">
        <v>364</v>
      </c>
      <c r="B20" s="374">
        <v>-11.929021511502382</v>
      </c>
      <c r="C20" s="375">
        <v>24.014875232370454</v>
      </c>
      <c r="D20" s="374">
        <v>22.78678166500989</v>
      </c>
      <c r="E20" s="374">
        <v>19.76267597262731</v>
      </c>
      <c r="F20" s="374">
        <v>18.098605801965622</v>
      </c>
      <c r="G20" s="374">
        <v>17.26441751473579</v>
      </c>
      <c r="H20" s="374">
        <v>16.38224694468089</v>
      </c>
      <c r="I20" s="374">
        <v>15.476364521481766</v>
      </c>
      <c r="J20" s="374">
        <v>14.560596081498339</v>
      </c>
      <c r="K20" s="374">
        <v>13.586348101313039</v>
      </c>
      <c r="L20" s="374">
        <v>12.661369126463901</v>
      </c>
      <c r="M20" s="374">
        <v>12.11938978731254</v>
      </c>
      <c r="N20" s="374">
        <v>12.085853720868071</v>
      </c>
    </row>
    <row r="21" spans="1:14">
      <c r="A21" s="374" t="s">
        <v>365</v>
      </c>
      <c r="B21" s="374">
        <v>-12.146750719309725</v>
      </c>
      <c r="C21" s="375">
        <v>31.398654276786942</v>
      </c>
      <c r="D21" s="374">
        <v>33.055674524427907</v>
      </c>
      <c r="E21" s="374">
        <v>30.004322421541975</v>
      </c>
      <c r="F21" s="374">
        <v>27.073211831706061</v>
      </c>
      <c r="G21" s="374">
        <v>24.862333425043179</v>
      </c>
      <c r="H21" s="374">
        <v>23.368882850860366</v>
      </c>
      <c r="I21" s="374">
        <v>22.416639555285848</v>
      </c>
      <c r="J21" s="374">
        <v>21.517512138638605</v>
      </c>
      <c r="K21" s="374">
        <v>20.431783625866672</v>
      </c>
      <c r="L21" s="374">
        <v>19.446811694411711</v>
      </c>
      <c r="M21" s="374">
        <v>19.076264510598421</v>
      </c>
      <c r="N21" s="374">
        <v>19.251903557477217</v>
      </c>
    </row>
    <row r="22" spans="1:14">
      <c r="A22" s="374" t="s">
        <v>346</v>
      </c>
      <c r="B22" s="374">
        <v>0.57908525964079161</v>
      </c>
      <c r="C22" s="375">
        <v>51.797423368124228</v>
      </c>
      <c r="D22" s="374">
        <v>53.827098747231837</v>
      </c>
      <c r="E22" s="374">
        <v>54.355220543434378</v>
      </c>
      <c r="F22" s="374">
        <v>53.140423259783852</v>
      </c>
      <c r="G22" s="374">
        <v>52.415865464128188</v>
      </c>
      <c r="H22" s="374">
        <v>51.978381872710791</v>
      </c>
      <c r="I22" s="374">
        <v>51.78214127442542</v>
      </c>
      <c r="J22" s="374">
        <v>51.50282244739639</v>
      </c>
      <c r="K22" s="374">
        <v>51.953103007945103</v>
      </c>
      <c r="L22" s="374">
        <v>52.714233265799813</v>
      </c>
      <c r="M22" s="374">
        <v>52.769154457336228</v>
      </c>
      <c r="N22" s="374">
        <v>52.37650862776502</v>
      </c>
    </row>
    <row r="23" spans="1:14">
      <c r="A23" s="374" t="s">
        <v>360</v>
      </c>
      <c r="B23" s="374">
        <v>-7.7000000000000028</v>
      </c>
      <c r="C23" s="375">
        <v>40.35</v>
      </c>
      <c r="D23" s="374">
        <v>37.130000000000003</v>
      </c>
      <c r="E23" s="374">
        <v>34.79</v>
      </c>
      <c r="F23" s="374">
        <v>32.75</v>
      </c>
      <c r="G23" s="374">
        <v>31.790000000000003</v>
      </c>
      <c r="H23" s="374">
        <v>32.019999999999996</v>
      </c>
      <c r="I23" s="374">
        <v>32.590000000000003</v>
      </c>
      <c r="J23" s="374">
        <v>32.340000000000003</v>
      </c>
      <c r="K23" s="374">
        <v>32.01</v>
      </c>
      <c r="L23" s="374">
        <v>32.04</v>
      </c>
      <c r="M23" s="374">
        <v>32.269999999999996</v>
      </c>
      <c r="N23" s="374">
        <v>32.65</v>
      </c>
    </row>
    <row r="24" spans="1:14">
      <c r="A24" s="374" t="s">
        <v>362</v>
      </c>
      <c r="B24" s="374">
        <v>-9.8892559100151445</v>
      </c>
      <c r="C24" s="375">
        <v>49.162252101921986</v>
      </c>
      <c r="D24" s="374">
        <v>47.550403008891692</v>
      </c>
      <c r="E24" s="374">
        <v>42.666820716652325</v>
      </c>
      <c r="F24" s="374">
        <v>39.464109490439483</v>
      </c>
      <c r="G24" s="374">
        <v>37.969821399873958</v>
      </c>
      <c r="H24" s="374">
        <v>37.673096537015972</v>
      </c>
      <c r="I24" s="374">
        <v>38.2040315929559</v>
      </c>
      <c r="J24" s="374">
        <v>38.985364896071083</v>
      </c>
      <c r="K24" s="374">
        <v>39.6701850164064</v>
      </c>
      <c r="L24" s="374">
        <v>39.953660474581497</v>
      </c>
      <c r="M24" s="374">
        <v>39.723496699347407</v>
      </c>
      <c r="N24" s="374">
        <v>39.272996191906842</v>
      </c>
    </row>
    <row r="25" spans="1:14">
      <c r="A25" s="374" t="s">
        <v>345</v>
      </c>
      <c r="B25" s="374">
        <v>-1.7012556624099062</v>
      </c>
      <c r="C25" s="375">
        <v>35.653935083589737</v>
      </c>
      <c r="D25" s="374">
        <v>32.919733890203524</v>
      </c>
      <c r="E25" s="374">
        <v>32.018024130211018</v>
      </c>
      <c r="F25" s="374">
        <v>31.799078787283097</v>
      </c>
      <c r="G25" s="374">
        <v>32.717501341746946</v>
      </c>
      <c r="H25" s="374">
        <v>33.396399601024349</v>
      </c>
      <c r="I25" s="374">
        <v>33.80983617765505</v>
      </c>
      <c r="J25" s="374">
        <v>34.182379053689225</v>
      </c>
      <c r="K25" s="374">
        <v>34.378248068077262</v>
      </c>
      <c r="L25" s="374">
        <v>34.329990126757707</v>
      </c>
      <c r="M25" s="374">
        <v>34.124601257413914</v>
      </c>
      <c r="N25" s="374">
        <v>33.95267942117983</v>
      </c>
    </row>
    <row r="26" spans="1:14">
      <c r="A26" s="374" t="s">
        <v>354</v>
      </c>
      <c r="B26" s="374">
        <v>-11.594973071356634</v>
      </c>
      <c r="C26" s="375">
        <v>50.460166917776192</v>
      </c>
      <c r="D26" s="374">
        <v>50.528097889049064</v>
      </c>
      <c r="E26" s="374">
        <v>49.361755214504981</v>
      </c>
      <c r="F26" s="374">
        <v>48.459721386679909</v>
      </c>
      <c r="G26" s="374">
        <v>47.395288146639558</v>
      </c>
      <c r="H26" s="374">
        <v>45.776416144491336</v>
      </c>
      <c r="I26" s="374">
        <v>44.163797856223056</v>
      </c>
      <c r="J26" s="374">
        <v>42.839190284352405</v>
      </c>
      <c r="K26" s="374">
        <v>41.90791729715928</v>
      </c>
      <c r="L26" s="374">
        <v>41.044746271936532</v>
      </c>
      <c r="M26" s="374">
        <v>39.985450522693689</v>
      </c>
      <c r="N26" s="374">
        <v>38.865193846419558</v>
      </c>
    </row>
    <row r="27" spans="1:14">
      <c r="A27" s="374" t="s">
        <v>361</v>
      </c>
      <c r="B27" s="374">
        <v>-25.583377844162168</v>
      </c>
      <c r="C27" s="375">
        <v>48.49509195078226</v>
      </c>
      <c r="D27" s="374">
        <v>44.802372855181666</v>
      </c>
      <c r="E27" s="374">
        <v>41.602750453931407</v>
      </c>
      <c r="F27" s="374">
        <v>38.101164772892176</v>
      </c>
      <c r="G27" s="374">
        <v>34.923421844230049</v>
      </c>
      <c r="H27" s="374">
        <v>31.929023101494113</v>
      </c>
      <c r="I27" s="374">
        <v>29.342418152721184</v>
      </c>
      <c r="J27" s="374">
        <v>27.313466952864978</v>
      </c>
      <c r="K27" s="374">
        <v>25.77118042299405</v>
      </c>
      <c r="L27" s="374">
        <v>24.636547226925767</v>
      </c>
      <c r="M27" s="374">
        <v>23.703153869454638</v>
      </c>
      <c r="N27" s="374">
        <v>22.911714106620092</v>
      </c>
    </row>
    <row r="28" spans="1:14">
      <c r="A28" s="374" t="s">
        <v>348</v>
      </c>
      <c r="B28" s="374">
        <v>-23.48937344317666</v>
      </c>
      <c r="C28" s="375">
        <v>57.534820182313275</v>
      </c>
      <c r="D28" s="374">
        <v>57.912382866412329</v>
      </c>
      <c r="E28" s="374">
        <v>57.247907886664962</v>
      </c>
      <c r="F28" s="374">
        <v>56.207750223887622</v>
      </c>
      <c r="G28" s="374">
        <v>53.48712482835127</v>
      </c>
      <c r="H28" s="374">
        <v>49.716995153259468</v>
      </c>
      <c r="I28" s="374">
        <v>45.483776241788362</v>
      </c>
      <c r="J28" s="374">
        <v>40.998227944816847</v>
      </c>
      <c r="K28" s="374">
        <v>37.844521995772226</v>
      </c>
      <c r="L28" s="374">
        <v>35.81292136907765</v>
      </c>
      <c r="M28" s="374">
        <v>34.39609858096442</v>
      </c>
      <c r="N28" s="374">
        <v>34.045446739136615</v>
      </c>
    </row>
    <row r="29" spans="1:14">
      <c r="A29" s="374" t="s">
        <v>367</v>
      </c>
      <c r="B29" s="374">
        <v>-9.4940469237007683</v>
      </c>
      <c r="C29" s="375">
        <v>35.474897667465385</v>
      </c>
      <c r="D29" s="374">
        <v>31.88245436801526</v>
      </c>
      <c r="E29" s="374">
        <v>29.389542212423649</v>
      </c>
      <c r="F29" s="374">
        <v>26.582820910999651</v>
      </c>
      <c r="G29" s="374">
        <v>25.947617827556392</v>
      </c>
      <c r="H29" s="374">
        <v>25.760755175820961</v>
      </c>
      <c r="I29" s="374">
        <v>25.85178765496347</v>
      </c>
      <c r="J29" s="374">
        <v>25.843032182626491</v>
      </c>
      <c r="K29" s="374">
        <v>26.12489514652162</v>
      </c>
      <c r="L29" s="374">
        <v>25.876189471237382</v>
      </c>
      <c r="M29" s="374">
        <v>25.830776334075679</v>
      </c>
      <c r="N29" s="374">
        <v>25.980850743764616</v>
      </c>
    </row>
    <row r="30" spans="1:14">
      <c r="A30" s="374" t="s">
        <v>349</v>
      </c>
      <c r="B30" s="374">
        <v>-0.83458057572738653</v>
      </c>
      <c r="C30" s="375">
        <v>31.815827498693146</v>
      </c>
      <c r="D30" s="374">
        <v>30.083668372405885</v>
      </c>
      <c r="E30" s="374">
        <v>29.479889664811225</v>
      </c>
      <c r="F30" s="374">
        <v>29.320791811081932</v>
      </c>
      <c r="G30" s="374">
        <v>29.577908104677832</v>
      </c>
      <c r="H30" s="374">
        <v>29.855454177925161</v>
      </c>
      <c r="I30" s="374">
        <v>29.998802383638299</v>
      </c>
      <c r="J30" s="374">
        <v>30.048403098313152</v>
      </c>
      <c r="K30" s="374">
        <v>29.961598448704578</v>
      </c>
      <c r="L30" s="374">
        <v>30.036375554698392</v>
      </c>
      <c r="M30" s="374">
        <v>30.405610234653267</v>
      </c>
      <c r="N30" s="374">
        <v>30.981246922965759</v>
      </c>
    </row>
    <row r="31" spans="1:14">
      <c r="A31" s="376" t="s">
        <v>366</v>
      </c>
      <c r="B31" s="376">
        <v>-8.1550898674802283</v>
      </c>
      <c r="C31" s="376">
        <v>46.557871638523643</v>
      </c>
      <c r="D31" s="376">
        <v>44.427722090615248</v>
      </c>
      <c r="E31" s="376">
        <v>40.281527295703249</v>
      </c>
      <c r="F31" s="376">
        <v>37.479966753175589</v>
      </c>
      <c r="G31" s="376">
        <v>35.902955450682356</v>
      </c>
      <c r="H31" s="376">
        <v>35.027008889525604</v>
      </c>
      <c r="I31" s="376">
        <v>34.828444513085486</v>
      </c>
      <c r="J31" s="376">
        <v>34.66930477289349</v>
      </c>
      <c r="K31" s="376">
        <v>35.32474430282187</v>
      </c>
      <c r="L31" s="376">
        <v>36.532773404827523</v>
      </c>
      <c r="M31" s="376">
        <v>37.722697279055154</v>
      </c>
      <c r="N31" s="376">
        <v>38.402781771043415</v>
      </c>
    </row>
    <row r="32" spans="1:14">
      <c r="A32" s="374" t="s">
        <v>344</v>
      </c>
      <c r="B32" s="374">
        <v>-7.3604300742473967</v>
      </c>
      <c r="C32" s="375">
        <v>53.48870014676509</v>
      </c>
      <c r="D32" s="374">
        <v>53.098292533942612</v>
      </c>
      <c r="E32" s="374">
        <v>52.974519902235649</v>
      </c>
      <c r="F32" s="374">
        <v>52.364742005545061</v>
      </c>
      <c r="G32" s="374">
        <v>51.242902333419458</v>
      </c>
      <c r="H32" s="374">
        <v>49.701321462388101</v>
      </c>
      <c r="I32" s="374">
        <v>48.089806052612012</v>
      </c>
      <c r="J32" s="374">
        <v>47.051229341399733</v>
      </c>
      <c r="K32" s="374">
        <v>46.551671565648711</v>
      </c>
      <c r="L32" s="374">
        <v>46.134664576418906</v>
      </c>
      <c r="M32" s="374">
        <v>46.145444525947667</v>
      </c>
      <c r="N32" s="374">
        <v>46.128270072517694</v>
      </c>
    </row>
    <row r="33" spans="1:14">
      <c r="A33" s="374" t="s">
        <v>347</v>
      </c>
      <c r="B33" s="374">
        <v>-16.456866200904983</v>
      </c>
      <c r="C33" s="375">
        <v>38.58132808475014</v>
      </c>
      <c r="D33" s="374">
        <v>36.166508677796031</v>
      </c>
      <c r="E33" s="374">
        <v>33.514999201139666</v>
      </c>
      <c r="F33" s="374">
        <v>31.218536929772078</v>
      </c>
      <c r="G33" s="374">
        <v>29.481714278481348</v>
      </c>
      <c r="H33" s="374">
        <v>28.043815465198279</v>
      </c>
      <c r="I33" s="374">
        <v>26.692160723377036</v>
      </c>
      <c r="J33" s="374">
        <v>25.401609994566719</v>
      </c>
      <c r="K33" s="374">
        <v>24.274605993529327</v>
      </c>
      <c r="L33" s="374">
        <v>23.483713130978426</v>
      </c>
      <c r="M33" s="374">
        <v>22.750087640963368</v>
      </c>
      <c r="N33" s="374">
        <v>22.124461883845157</v>
      </c>
    </row>
    <row r="34" spans="1:14">
      <c r="A34" s="374" t="s">
        <v>352</v>
      </c>
      <c r="B34" s="374">
        <v>0.76816184468813731</v>
      </c>
      <c r="C34" s="375">
        <v>27.767869390145773</v>
      </c>
      <c r="D34" s="374">
        <v>28.418320951151593</v>
      </c>
      <c r="E34" s="374">
        <v>28.158993880918047</v>
      </c>
      <c r="F34" s="374">
        <v>28.505379266659777</v>
      </c>
      <c r="G34" s="374">
        <v>28.841920045456408</v>
      </c>
      <c r="H34" s="374">
        <v>28.933714450813053</v>
      </c>
      <c r="I34" s="374">
        <v>28.92596088811062</v>
      </c>
      <c r="J34" s="374">
        <v>29.103216038954503</v>
      </c>
      <c r="K34" s="374">
        <v>29.384500749630039</v>
      </c>
      <c r="L34" s="374">
        <v>29.503317965628028</v>
      </c>
      <c r="M34" s="374">
        <v>29.553636367298569</v>
      </c>
      <c r="N34" s="374">
        <v>28.53603123483391</v>
      </c>
    </row>
    <row r="35" spans="1:14">
      <c r="A35" s="377" t="s">
        <v>642</v>
      </c>
      <c r="B35" s="377">
        <v>-14.853219733307007</v>
      </c>
      <c r="C35" s="378">
        <v>50.632889709124015</v>
      </c>
      <c r="D35" s="377">
        <v>49.979614596987993</v>
      </c>
      <c r="E35" s="377">
        <v>48.578335406450371</v>
      </c>
      <c r="F35" s="377">
        <v>46.712908734320472</v>
      </c>
      <c r="G35" s="377">
        <v>44.648939167856014</v>
      </c>
      <c r="H35" s="377">
        <v>42.730498140294308</v>
      </c>
      <c r="I35" s="377">
        <v>41.087417424056518</v>
      </c>
      <c r="J35" s="377">
        <v>39.582627806682702</v>
      </c>
      <c r="K35" s="377">
        <v>38.211581522206245</v>
      </c>
      <c r="L35" s="377">
        <v>37.151704510411683</v>
      </c>
      <c r="M35" s="377">
        <v>36.392859727474708</v>
      </c>
      <c r="N35" s="377">
        <v>35.779669975817008</v>
      </c>
    </row>
    <row r="36" spans="1:14">
      <c r="A36" s="379" t="s">
        <v>740</v>
      </c>
      <c r="B36" s="379">
        <v>-10.555859127129139</v>
      </c>
      <c r="C36" s="380">
        <v>43.487491886773583</v>
      </c>
      <c r="D36" s="379">
        <v>42.034108336957253</v>
      </c>
      <c r="E36" s="379">
        <v>40.524586996214452</v>
      </c>
      <c r="F36" s="379">
        <v>39.129047442850052</v>
      </c>
      <c r="G36" s="379">
        <v>38.003849480266922</v>
      </c>
      <c r="H36" s="379">
        <v>36.884980257664282</v>
      </c>
      <c r="I36" s="379">
        <v>35.739424995111314</v>
      </c>
      <c r="J36" s="379">
        <v>34.662214155491668</v>
      </c>
      <c r="K36" s="379">
        <v>33.873729144516844</v>
      </c>
      <c r="L36" s="379">
        <v>33.37545266655281</v>
      </c>
      <c r="M36" s="379">
        <v>33.103235559100931</v>
      </c>
      <c r="N36" s="379">
        <v>32.931632759644444</v>
      </c>
    </row>
    <row r="37" spans="1:14">
      <c r="A37" s="381" t="s">
        <v>702</v>
      </c>
      <c r="B37" s="381">
        <v>-10.614788579486067</v>
      </c>
      <c r="C37" s="382">
        <v>44.124591255891197</v>
      </c>
      <c r="D37" s="381">
        <v>42.954080095997483</v>
      </c>
      <c r="E37" s="381">
        <v>41.668247348256493</v>
      </c>
      <c r="F37" s="381">
        <v>40.436101015306072</v>
      </c>
      <c r="G37" s="381">
        <v>39.320792164054247</v>
      </c>
      <c r="H37" s="381">
        <v>38.086349086488497</v>
      </c>
      <c r="I37" s="381">
        <v>36.722466767523997</v>
      </c>
      <c r="J37" s="381">
        <v>35.431937195295049</v>
      </c>
      <c r="K37" s="381">
        <v>34.47990947196395</v>
      </c>
      <c r="L37" s="381">
        <v>33.893845577606747</v>
      </c>
      <c r="M37" s="381">
        <v>33.613277797911948</v>
      </c>
      <c r="N37" s="381">
        <v>33.50980267640513</v>
      </c>
    </row>
    <row r="38" spans="1:14" s="20" customFormat="1">
      <c r="A38" s="445" t="s">
        <v>741</v>
      </c>
      <c r="B38" s="445">
        <v>-10.975267311270528</v>
      </c>
      <c r="C38" s="446">
        <v>44.069700127389432</v>
      </c>
      <c r="D38" s="445">
        <v>42.538396758653754</v>
      </c>
      <c r="E38" s="445">
        <v>40.982571926410621</v>
      </c>
      <c r="F38" s="445">
        <v>39.522516634560809</v>
      </c>
      <c r="G38" s="445">
        <v>38.34318020007472</v>
      </c>
      <c r="H38" s="445">
        <v>37.179471583843956</v>
      </c>
      <c r="I38" s="445">
        <v>35.991775517592821</v>
      </c>
      <c r="J38" s="445">
        <v>34.868102974622673</v>
      </c>
      <c r="K38" s="445">
        <v>34.039996862845982</v>
      </c>
      <c r="L38" s="445">
        <v>33.51886506288335</v>
      </c>
      <c r="M38" s="445">
        <v>33.234702195834352</v>
      </c>
      <c r="N38" s="445">
        <v>33.094432816118903</v>
      </c>
    </row>
    <row r="39" spans="1:14" s="20" customFormat="1">
      <c r="A39" s="445" t="s">
        <v>742</v>
      </c>
      <c r="B39" s="445">
        <v>-10.555859127129139</v>
      </c>
      <c r="C39" s="446">
        <v>43.487491886773583</v>
      </c>
      <c r="D39" s="445">
        <v>42.034108336957253</v>
      </c>
      <c r="E39" s="445">
        <v>40.524586996214452</v>
      </c>
      <c r="F39" s="445">
        <v>39.129047442850052</v>
      </c>
      <c r="G39" s="445">
        <v>38.003849480266922</v>
      </c>
      <c r="H39" s="445">
        <v>36.884980257664282</v>
      </c>
      <c r="I39" s="445">
        <v>35.739424995111314</v>
      </c>
      <c r="J39" s="445">
        <v>34.662214155491668</v>
      </c>
      <c r="K39" s="445">
        <v>33.873729144516844</v>
      </c>
      <c r="L39" s="445">
        <v>33.37545266655281</v>
      </c>
      <c r="M39" s="445">
        <v>33.103235559100931</v>
      </c>
      <c r="N39" s="445">
        <v>32.931632759644444</v>
      </c>
    </row>
    <row r="40" spans="1:14">
      <c r="A40" s="94" t="s">
        <v>58</v>
      </c>
      <c r="B40" s="383">
        <f t="shared" ref="B40:M40" si="0">AVERAGE(B7:B34)</f>
        <v>-10.555859127129139</v>
      </c>
      <c r="C40" s="384">
        <f t="shared" si="0"/>
        <v>43.487491886773583</v>
      </c>
      <c r="D40" s="383">
        <f t="shared" si="0"/>
        <v>42.034108336957253</v>
      </c>
      <c r="E40" s="383">
        <f t="shared" si="0"/>
        <v>40.524586996214452</v>
      </c>
      <c r="F40" s="383">
        <f t="shared" si="0"/>
        <v>39.129047442850052</v>
      </c>
      <c r="G40" s="383">
        <f t="shared" si="0"/>
        <v>38.003849480266922</v>
      </c>
      <c r="H40" s="383">
        <f t="shared" si="0"/>
        <v>36.884980257664282</v>
      </c>
      <c r="I40" s="383">
        <f t="shared" si="0"/>
        <v>35.739424995111314</v>
      </c>
      <c r="J40" s="383">
        <f t="shared" si="0"/>
        <v>34.662214155491668</v>
      </c>
      <c r="K40" s="383">
        <f t="shared" si="0"/>
        <v>33.873729144516844</v>
      </c>
      <c r="L40" s="383">
        <f t="shared" si="0"/>
        <v>33.37545266655281</v>
      </c>
      <c r="M40" s="383">
        <f t="shared" si="0"/>
        <v>33.103235559100931</v>
      </c>
      <c r="N40" s="383">
        <f>AVERAGE(N7:N34)</f>
        <v>32.931632759644444</v>
      </c>
    </row>
    <row r="41" spans="1:14">
      <c r="A41" s="94" t="s">
        <v>718</v>
      </c>
      <c r="B41" s="386">
        <f t="shared" ref="B41:L41" si="1">STDEV(B7:B34)</f>
        <v>8.9011027179777216</v>
      </c>
      <c r="C41" s="385">
        <f t="shared" si="1"/>
        <v>12.524445619571269</v>
      </c>
      <c r="D41" s="386">
        <f t="shared" si="1"/>
        <v>11.501709821099647</v>
      </c>
      <c r="E41" s="386">
        <f t="shared" si="1"/>
        <v>11.884838150631182</v>
      </c>
      <c r="F41" s="386">
        <f t="shared" si="1"/>
        <v>12.00592638997961</v>
      </c>
      <c r="G41" s="386">
        <f t="shared" si="1"/>
        <v>11.659503460678589</v>
      </c>
      <c r="H41" s="386">
        <f t="shared" si="1"/>
        <v>10.99877581774663</v>
      </c>
      <c r="I41" s="386">
        <f t="shared" si="1"/>
        <v>10.160242694695896</v>
      </c>
      <c r="J41" s="386">
        <f t="shared" si="1"/>
        <v>9.5593170878097116</v>
      </c>
      <c r="K41" s="386">
        <f t="shared" si="1"/>
        <v>9.3491540695418447</v>
      </c>
      <c r="L41" s="386">
        <f t="shared" si="1"/>
        <v>9.4205937650624811</v>
      </c>
      <c r="M41" s="386">
        <f>STDEV(M7:M34)</f>
        <v>9.4922668766425691</v>
      </c>
      <c r="N41" s="386">
        <f>STDEV(N7:N34)</f>
        <v>9.5142043874334767</v>
      </c>
    </row>
    <row r="42" spans="1:14">
      <c r="A42" s="305" t="s">
        <v>719</v>
      </c>
      <c r="B42" s="306">
        <f t="shared" ref="B42:L42" si="2">(B31-B40)/B41</f>
        <v>0.26971593697037477</v>
      </c>
      <c r="C42" s="306">
        <f t="shared" si="2"/>
        <v>0.24515095078956192</v>
      </c>
      <c r="D42" s="306">
        <f t="shared" si="2"/>
        <v>0.20810938468182882</v>
      </c>
      <c r="E42" s="306">
        <f t="shared" si="2"/>
        <v>-2.0451241946302393E-2</v>
      </c>
      <c r="F42" s="306">
        <f t="shared" si="2"/>
        <v>-0.13735555559051396</v>
      </c>
      <c r="G42" s="306">
        <f t="shared" si="2"/>
        <v>-0.18018726412061917</v>
      </c>
      <c r="H42" s="306">
        <f t="shared" si="2"/>
        <v>-0.16892528758889905</v>
      </c>
      <c r="I42" s="306">
        <f t="shared" si="2"/>
        <v>-8.9661291506491325E-2</v>
      </c>
      <c r="J42" s="306">
        <f t="shared" si="2"/>
        <v>7.4174936731244846E-4</v>
      </c>
      <c r="K42" s="306">
        <f t="shared" si="2"/>
        <v>0.15520282878129241</v>
      </c>
      <c r="L42" s="306">
        <f t="shared" si="2"/>
        <v>0.33515092753325748</v>
      </c>
      <c r="M42" s="306">
        <f>(M31-M40)/M41</f>
        <v>0.48665527212696058</v>
      </c>
      <c r="N42" s="306">
        <f>(N31-N40)/N41</f>
        <v>0.57505060734509317</v>
      </c>
    </row>
    <row r="44" spans="1:14">
      <c r="A44" t="s">
        <v>740</v>
      </c>
      <c r="B44" t="s">
        <v>744</v>
      </c>
    </row>
    <row r="45" spans="1:14">
      <c r="A45" t="s">
        <v>741</v>
      </c>
      <c r="B45" t="s">
        <v>745</v>
      </c>
    </row>
    <row r="46" spans="1:14">
      <c r="A46" t="s">
        <v>742</v>
      </c>
      <c r="B46" t="s">
        <v>746</v>
      </c>
    </row>
  </sheetData>
  <hyperlinks>
    <hyperlink ref="A1" r:id="rId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
  <sheetViews>
    <sheetView workbookViewId="0">
      <selection activeCell="M40" sqref="M40"/>
    </sheetView>
  </sheetViews>
  <sheetFormatPr defaultColWidth="9" defaultRowHeight="16.5"/>
  <cols>
    <col min="1" max="1" width="32.140625" customWidth="1"/>
    <col min="2" max="21" width="9.140625" bestFit="1" customWidth="1"/>
  </cols>
  <sheetData>
    <row r="1" spans="1:24">
      <c r="A1" s="5" t="s">
        <v>712</v>
      </c>
    </row>
    <row r="2" spans="1:24">
      <c r="A2" s="94" t="s">
        <v>698</v>
      </c>
    </row>
    <row r="3" spans="1:24">
      <c r="A3" t="s">
        <v>672</v>
      </c>
    </row>
    <row r="4" spans="1:24">
      <c r="A4" s="94" t="s">
        <v>119</v>
      </c>
      <c r="B4" s="631">
        <v>1995</v>
      </c>
      <c r="C4" s="631">
        <v>1996</v>
      </c>
      <c r="D4" s="631">
        <v>1997</v>
      </c>
      <c r="E4" s="631">
        <v>1998</v>
      </c>
      <c r="F4" s="631">
        <v>1999</v>
      </c>
      <c r="G4" s="631">
        <v>2000</v>
      </c>
      <c r="H4" s="631">
        <v>2001</v>
      </c>
      <c r="I4" s="631">
        <v>2002</v>
      </c>
      <c r="J4" s="631">
        <v>2003</v>
      </c>
      <c r="K4" s="631">
        <v>2004</v>
      </c>
      <c r="L4" s="631">
        <v>2005</v>
      </c>
      <c r="M4" s="631">
        <v>2006</v>
      </c>
      <c r="N4" s="631">
        <v>2007</v>
      </c>
      <c r="O4" s="631">
        <v>2008</v>
      </c>
      <c r="P4" s="631">
        <v>2009</v>
      </c>
      <c r="Q4" s="631">
        <v>2010</v>
      </c>
      <c r="R4" s="631">
        <v>2011</v>
      </c>
      <c r="S4" s="631">
        <v>2012</v>
      </c>
      <c r="T4" s="631">
        <v>2013</v>
      </c>
      <c r="U4" s="631">
        <v>2014</v>
      </c>
      <c r="V4" s="94">
        <v>2015</v>
      </c>
      <c r="W4" s="94">
        <v>2016</v>
      </c>
      <c r="X4" s="94">
        <v>2017</v>
      </c>
    </row>
    <row r="5" spans="1:24">
      <c r="A5" t="s">
        <v>15</v>
      </c>
      <c r="B5">
        <v>19</v>
      </c>
      <c r="C5">
        <v>25</v>
      </c>
      <c r="D5">
        <v>33.799999999999997</v>
      </c>
      <c r="E5">
        <v>41</v>
      </c>
      <c r="F5">
        <v>45</v>
      </c>
      <c r="G5">
        <v>48.4</v>
      </c>
      <c r="H5">
        <v>48.6</v>
      </c>
      <c r="I5">
        <v>49.4</v>
      </c>
      <c r="J5">
        <v>51</v>
      </c>
      <c r="K5">
        <v>51.7</v>
      </c>
      <c r="L5">
        <v>53.8</v>
      </c>
      <c r="M5">
        <v>54.6</v>
      </c>
      <c r="N5">
        <v>56.8</v>
      </c>
      <c r="O5">
        <v>53</v>
      </c>
      <c r="P5">
        <v>54.2</v>
      </c>
      <c r="Q5">
        <v>55.1</v>
      </c>
      <c r="R5">
        <v>54.7</v>
      </c>
      <c r="S5">
        <v>53.4</v>
      </c>
      <c r="T5">
        <v>52.8</v>
      </c>
      <c r="U5">
        <v>53.8</v>
      </c>
      <c r="V5">
        <v>53.5</v>
      </c>
      <c r="W5">
        <v>53.5</v>
      </c>
      <c r="X5">
        <v>53.7</v>
      </c>
    </row>
    <row r="6" spans="1:24">
      <c r="A6" t="s">
        <v>16</v>
      </c>
      <c r="B6">
        <v>0</v>
      </c>
      <c r="C6">
        <v>0</v>
      </c>
      <c r="D6">
        <v>0</v>
      </c>
      <c r="E6">
        <v>15.9</v>
      </c>
      <c r="F6">
        <v>15.7</v>
      </c>
      <c r="G6">
        <v>15.5</v>
      </c>
      <c r="H6">
        <v>16.100000000000001</v>
      </c>
      <c r="I6">
        <v>16.3</v>
      </c>
      <c r="J6">
        <v>16.5</v>
      </c>
      <c r="K6">
        <v>17.2</v>
      </c>
      <c r="L6">
        <v>18.3</v>
      </c>
      <c r="M6">
        <v>19.100000000000001</v>
      </c>
      <c r="N6">
        <v>20.6</v>
      </c>
      <c r="O6">
        <v>19.399999999999999</v>
      </c>
      <c r="P6">
        <v>19.899999999999999</v>
      </c>
      <c r="Q6">
        <v>24.5</v>
      </c>
      <c r="R6">
        <v>26.2</v>
      </c>
      <c r="S6">
        <v>25</v>
      </c>
      <c r="T6">
        <v>28.5</v>
      </c>
      <c r="U6">
        <v>23.1</v>
      </c>
      <c r="V6">
        <v>29.4</v>
      </c>
      <c r="W6">
        <v>31.8</v>
      </c>
      <c r="X6">
        <v>36.200000000000003</v>
      </c>
    </row>
    <row r="7" spans="1:24">
      <c r="A7" t="s">
        <v>17</v>
      </c>
      <c r="B7">
        <v>0</v>
      </c>
      <c r="C7">
        <v>0</v>
      </c>
      <c r="D7">
        <v>0</v>
      </c>
      <c r="E7">
        <v>0.6</v>
      </c>
      <c r="F7">
        <v>0.9</v>
      </c>
      <c r="G7">
        <v>0.9</v>
      </c>
      <c r="H7">
        <v>0.9</v>
      </c>
      <c r="I7">
        <v>0.9</v>
      </c>
      <c r="J7">
        <v>0.9</v>
      </c>
      <c r="K7">
        <v>5.5</v>
      </c>
      <c r="L7">
        <v>6.2</v>
      </c>
      <c r="M7">
        <v>7.4</v>
      </c>
      <c r="N7">
        <v>10.1</v>
      </c>
      <c r="O7">
        <v>10.4</v>
      </c>
      <c r="P7">
        <v>12.4</v>
      </c>
      <c r="Q7">
        <v>15.8</v>
      </c>
      <c r="R7">
        <v>17</v>
      </c>
      <c r="S7">
        <v>23.2</v>
      </c>
      <c r="T7">
        <v>24.2</v>
      </c>
      <c r="U7">
        <v>25.4</v>
      </c>
      <c r="V7">
        <v>29.7</v>
      </c>
      <c r="W7">
        <v>33.6</v>
      </c>
      <c r="X7">
        <v>34.1</v>
      </c>
    </row>
    <row r="8" spans="1:24">
      <c r="A8" t="s">
        <v>18</v>
      </c>
      <c r="B8">
        <v>25.2</v>
      </c>
      <c r="C8">
        <v>37</v>
      </c>
      <c r="D8">
        <v>35.4</v>
      </c>
      <c r="E8">
        <v>36</v>
      </c>
      <c r="F8">
        <v>38.9</v>
      </c>
      <c r="G8">
        <v>37.1</v>
      </c>
      <c r="H8">
        <v>36.1</v>
      </c>
      <c r="I8">
        <v>37.6</v>
      </c>
      <c r="J8">
        <v>40.9</v>
      </c>
      <c r="K8">
        <v>41</v>
      </c>
      <c r="L8">
        <v>41</v>
      </c>
      <c r="M8">
        <v>41.8</v>
      </c>
      <c r="N8">
        <v>44.2</v>
      </c>
      <c r="O8">
        <v>47.9</v>
      </c>
      <c r="P8">
        <v>48.8</v>
      </c>
      <c r="Q8" t="s">
        <v>101</v>
      </c>
      <c r="R8">
        <v>41.5</v>
      </c>
      <c r="S8">
        <v>42.1</v>
      </c>
      <c r="T8">
        <v>43.2</v>
      </c>
      <c r="U8">
        <v>45.1</v>
      </c>
      <c r="V8">
        <v>46.3</v>
      </c>
      <c r="W8">
        <v>46.9</v>
      </c>
      <c r="X8">
        <v>46.3</v>
      </c>
    </row>
    <row r="9" spans="1:24">
      <c r="A9" t="s">
        <v>19</v>
      </c>
      <c r="B9">
        <v>39.4</v>
      </c>
      <c r="C9">
        <v>42.2</v>
      </c>
      <c r="D9">
        <v>44.1</v>
      </c>
      <c r="E9">
        <v>45.6</v>
      </c>
      <c r="F9">
        <v>51.1</v>
      </c>
      <c r="G9">
        <v>52.5</v>
      </c>
      <c r="H9">
        <v>52.3</v>
      </c>
      <c r="I9">
        <v>56.1</v>
      </c>
      <c r="J9">
        <v>57.8</v>
      </c>
      <c r="K9">
        <v>56.4</v>
      </c>
      <c r="L9">
        <v>60.9</v>
      </c>
      <c r="M9">
        <v>62.1</v>
      </c>
      <c r="N9">
        <v>63.2</v>
      </c>
      <c r="O9">
        <v>63.8</v>
      </c>
      <c r="P9">
        <v>63.1</v>
      </c>
      <c r="Q9">
        <v>62.5</v>
      </c>
      <c r="R9">
        <v>63</v>
      </c>
      <c r="S9">
        <v>65.2</v>
      </c>
      <c r="T9">
        <v>63.8</v>
      </c>
      <c r="U9">
        <v>65.599999999999994</v>
      </c>
      <c r="V9">
        <v>66.7</v>
      </c>
      <c r="W9">
        <v>67.099999999999994</v>
      </c>
      <c r="X9">
        <v>67.599999999999994</v>
      </c>
    </row>
    <row r="10" spans="1:24">
      <c r="A10" t="s">
        <v>20</v>
      </c>
      <c r="B10">
        <v>0.6</v>
      </c>
      <c r="C10">
        <v>0.2</v>
      </c>
      <c r="D10">
        <v>0.2</v>
      </c>
      <c r="E10">
        <v>0.2</v>
      </c>
      <c r="F10">
        <v>0</v>
      </c>
      <c r="G10">
        <v>2.4</v>
      </c>
      <c r="H10">
        <v>5.0999999999999996</v>
      </c>
      <c r="I10">
        <v>2.7</v>
      </c>
      <c r="J10">
        <v>15</v>
      </c>
      <c r="K10">
        <v>24.8</v>
      </c>
      <c r="L10">
        <v>22.5</v>
      </c>
      <c r="M10">
        <v>17.399999999999999</v>
      </c>
      <c r="N10">
        <v>23.1</v>
      </c>
      <c r="O10">
        <v>20.2</v>
      </c>
      <c r="P10">
        <v>21</v>
      </c>
      <c r="Q10">
        <v>18.2</v>
      </c>
      <c r="R10">
        <v>23.3</v>
      </c>
      <c r="S10">
        <v>19.100000000000001</v>
      </c>
      <c r="T10">
        <v>17.899999999999999</v>
      </c>
      <c r="U10">
        <v>31.3</v>
      </c>
      <c r="V10">
        <v>28.3</v>
      </c>
      <c r="W10">
        <v>28.1</v>
      </c>
      <c r="X10">
        <v>28.4</v>
      </c>
    </row>
    <row r="11" spans="1:24">
      <c r="A11" t="s">
        <v>44</v>
      </c>
      <c r="B11" t="s">
        <v>101</v>
      </c>
      <c r="C11" t="s">
        <v>101</v>
      </c>
      <c r="D11" t="s">
        <v>101</v>
      </c>
      <c r="E11">
        <v>8.1</v>
      </c>
      <c r="F11" t="s">
        <v>101</v>
      </c>
      <c r="G11">
        <v>11.9</v>
      </c>
      <c r="H11">
        <v>11.3</v>
      </c>
      <c r="I11">
        <v>18.3</v>
      </c>
      <c r="J11">
        <v>23.6</v>
      </c>
      <c r="K11">
        <v>29.5</v>
      </c>
      <c r="L11">
        <v>31.1</v>
      </c>
      <c r="M11">
        <v>33.1</v>
      </c>
      <c r="N11">
        <v>34.1</v>
      </c>
      <c r="O11">
        <v>33.6</v>
      </c>
      <c r="P11">
        <v>33.5</v>
      </c>
      <c r="Q11">
        <v>35.700000000000003</v>
      </c>
      <c r="R11">
        <v>36.1</v>
      </c>
      <c r="S11">
        <v>36.6</v>
      </c>
      <c r="T11">
        <v>36.6</v>
      </c>
      <c r="U11">
        <v>39.799999999999997</v>
      </c>
      <c r="V11" t="s">
        <v>101</v>
      </c>
      <c r="W11">
        <v>40.700000000000003</v>
      </c>
      <c r="X11" t="s">
        <v>101</v>
      </c>
    </row>
    <row r="12" spans="1:24">
      <c r="A12" t="s">
        <v>42</v>
      </c>
      <c r="B12" t="s">
        <v>101</v>
      </c>
      <c r="C12" t="s">
        <v>101</v>
      </c>
      <c r="D12">
        <v>9.1999999999999993</v>
      </c>
      <c r="E12">
        <v>8.9</v>
      </c>
      <c r="F12">
        <v>8.9</v>
      </c>
      <c r="G12">
        <v>8.8000000000000007</v>
      </c>
      <c r="H12">
        <v>8.8000000000000007</v>
      </c>
      <c r="I12">
        <v>8.8000000000000007</v>
      </c>
      <c r="J12">
        <v>8.1</v>
      </c>
      <c r="K12">
        <v>10.1</v>
      </c>
      <c r="L12">
        <v>11.8</v>
      </c>
      <c r="M12">
        <v>12.8</v>
      </c>
      <c r="N12">
        <v>20.100000000000001</v>
      </c>
      <c r="O12">
        <v>17.7</v>
      </c>
      <c r="P12">
        <v>18.899999999999999</v>
      </c>
      <c r="Q12">
        <v>17.100000000000001</v>
      </c>
      <c r="R12">
        <v>17.8</v>
      </c>
      <c r="S12">
        <v>17</v>
      </c>
      <c r="T12">
        <v>15.8</v>
      </c>
      <c r="U12">
        <v>15.4</v>
      </c>
      <c r="V12">
        <v>15.8</v>
      </c>
      <c r="W12">
        <v>17.2</v>
      </c>
      <c r="X12" t="s">
        <v>101</v>
      </c>
    </row>
    <row r="13" spans="1:24">
      <c r="A13" t="s">
        <v>21</v>
      </c>
      <c r="B13">
        <v>7</v>
      </c>
      <c r="C13">
        <v>7.8</v>
      </c>
      <c r="D13">
        <v>8.4</v>
      </c>
      <c r="E13">
        <v>9.1999999999999993</v>
      </c>
      <c r="F13">
        <v>14.2</v>
      </c>
      <c r="G13">
        <v>18.399999999999999</v>
      </c>
      <c r="H13">
        <v>21.4</v>
      </c>
      <c r="I13">
        <v>29.3</v>
      </c>
      <c r="J13">
        <v>28.7</v>
      </c>
      <c r="K13">
        <v>30.9</v>
      </c>
      <c r="L13">
        <v>31.4</v>
      </c>
      <c r="M13">
        <v>31.2</v>
      </c>
      <c r="N13">
        <v>30.6</v>
      </c>
      <c r="O13">
        <v>39.700000000000003</v>
      </c>
      <c r="P13">
        <v>33.200000000000003</v>
      </c>
      <c r="Q13">
        <v>29.2</v>
      </c>
      <c r="R13">
        <v>26.7</v>
      </c>
      <c r="S13">
        <v>29.8</v>
      </c>
      <c r="T13">
        <v>32.5</v>
      </c>
      <c r="U13">
        <v>30.8</v>
      </c>
      <c r="V13">
        <v>30</v>
      </c>
      <c r="W13">
        <v>33.9</v>
      </c>
      <c r="X13">
        <v>33.5</v>
      </c>
    </row>
    <row r="14" spans="1:24">
      <c r="A14" t="s">
        <v>22</v>
      </c>
      <c r="B14">
        <v>17.7</v>
      </c>
      <c r="C14">
        <v>18.7</v>
      </c>
      <c r="D14">
        <v>20</v>
      </c>
      <c r="E14">
        <v>21.8</v>
      </c>
      <c r="F14">
        <v>22.9</v>
      </c>
      <c r="G14">
        <v>24.5</v>
      </c>
      <c r="H14">
        <v>26.1</v>
      </c>
      <c r="I14">
        <v>27.3</v>
      </c>
      <c r="J14">
        <v>28</v>
      </c>
      <c r="K14">
        <v>29</v>
      </c>
      <c r="L14">
        <v>29.7</v>
      </c>
      <c r="M14">
        <v>30.6</v>
      </c>
      <c r="N14">
        <v>31.9</v>
      </c>
      <c r="O14">
        <v>33.299999999999997</v>
      </c>
      <c r="P14">
        <v>34.1</v>
      </c>
      <c r="Q14">
        <v>36</v>
      </c>
      <c r="R14">
        <v>36.799999999999997</v>
      </c>
      <c r="S14">
        <v>37.700000000000003</v>
      </c>
      <c r="T14">
        <v>38.700000000000003</v>
      </c>
      <c r="U14">
        <v>39.799999999999997</v>
      </c>
      <c r="V14">
        <v>40.799999999999997</v>
      </c>
      <c r="W14">
        <v>41.8</v>
      </c>
      <c r="X14">
        <v>42.9</v>
      </c>
    </row>
    <row r="15" spans="1:24">
      <c r="A15" t="s">
        <v>63</v>
      </c>
      <c r="B15" t="s">
        <v>101</v>
      </c>
      <c r="C15" t="s">
        <v>101</v>
      </c>
      <c r="D15">
        <v>0</v>
      </c>
      <c r="E15" t="s">
        <v>101</v>
      </c>
      <c r="F15" t="s">
        <v>101</v>
      </c>
      <c r="G15" t="s">
        <v>101</v>
      </c>
      <c r="H15" t="s">
        <v>101</v>
      </c>
      <c r="I15" t="s">
        <v>101</v>
      </c>
      <c r="J15" t="s">
        <v>101</v>
      </c>
      <c r="K15" t="s">
        <v>101</v>
      </c>
      <c r="L15" t="s">
        <v>101</v>
      </c>
      <c r="M15" t="s">
        <v>101</v>
      </c>
      <c r="N15">
        <v>3.1</v>
      </c>
      <c r="O15">
        <v>2.8</v>
      </c>
      <c r="P15">
        <v>2.2999999999999998</v>
      </c>
      <c r="Q15">
        <v>4</v>
      </c>
      <c r="R15">
        <v>8.3000000000000007</v>
      </c>
      <c r="S15">
        <v>14.7</v>
      </c>
      <c r="T15">
        <v>14.9</v>
      </c>
      <c r="U15">
        <v>16.5</v>
      </c>
      <c r="V15">
        <v>18</v>
      </c>
      <c r="W15">
        <v>21</v>
      </c>
      <c r="X15">
        <v>23.6</v>
      </c>
    </row>
    <row r="16" spans="1:24">
      <c r="A16" t="s">
        <v>23</v>
      </c>
      <c r="B16">
        <v>4.8</v>
      </c>
      <c r="C16">
        <v>6.4</v>
      </c>
      <c r="D16">
        <v>9.3000000000000007</v>
      </c>
      <c r="E16">
        <v>11</v>
      </c>
      <c r="F16">
        <v>12.1</v>
      </c>
      <c r="G16">
        <v>14.2</v>
      </c>
      <c r="H16">
        <v>17.8</v>
      </c>
      <c r="I16">
        <v>14.8</v>
      </c>
      <c r="J16">
        <v>16.3</v>
      </c>
      <c r="K16">
        <v>17.600000000000001</v>
      </c>
      <c r="L16">
        <v>18.5</v>
      </c>
      <c r="M16">
        <v>19.2</v>
      </c>
      <c r="N16">
        <v>25</v>
      </c>
      <c r="O16">
        <v>23.8</v>
      </c>
      <c r="P16">
        <v>29.7</v>
      </c>
      <c r="Q16">
        <v>31</v>
      </c>
      <c r="R16">
        <v>35.5</v>
      </c>
      <c r="S16">
        <v>38.4</v>
      </c>
      <c r="T16">
        <v>39.4</v>
      </c>
      <c r="U16">
        <v>41.6</v>
      </c>
      <c r="V16">
        <v>44.3</v>
      </c>
      <c r="W16">
        <v>45.9</v>
      </c>
      <c r="X16">
        <v>47.7</v>
      </c>
    </row>
    <row r="17" spans="1:24">
      <c r="A17" t="s">
        <v>24</v>
      </c>
      <c r="B17">
        <v>0</v>
      </c>
      <c r="C17">
        <v>2.8</v>
      </c>
      <c r="D17">
        <v>3.2</v>
      </c>
      <c r="E17">
        <v>2.9</v>
      </c>
      <c r="F17">
        <v>3.1</v>
      </c>
      <c r="G17">
        <v>3</v>
      </c>
      <c r="H17">
        <v>3.1</v>
      </c>
      <c r="I17">
        <v>3.2</v>
      </c>
      <c r="J17">
        <v>3.1</v>
      </c>
      <c r="K17">
        <v>3.2</v>
      </c>
      <c r="L17">
        <v>3.7</v>
      </c>
      <c r="M17">
        <v>4.2</v>
      </c>
      <c r="N17">
        <v>5.2</v>
      </c>
      <c r="O17">
        <v>7.3</v>
      </c>
      <c r="P17">
        <v>8.3000000000000007</v>
      </c>
      <c r="Q17">
        <v>10.7</v>
      </c>
      <c r="R17">
        <v>12.6</v>
      </c>
      <c r="S17">
        <v>13.6</v>
      </c>
      <c r="T17">
        <v>14.6</v>
      </c>
      <c r="U17">
        <v>16.8</v>
      </c>
      <c r="V17">
        <v>17.899999999999999</v>
      </c>
      <c r="W17">
        <v>17.2</v>
      </c>
      <c r="X17">
        <v>16.100000000000001</v>
      </c>
    </row>
    <row r="18" spans="1:24">
      <c r="A18" t="s">
        <v>25</v>
      </c>
      <c r="B18">
        <v>0</v>
      </c>
      <c r="C18">
        <v>0</v>
      </c>
      <c r="D18">
        <v>0</v>
      </c>
      <c r="E18">
        <v>0</v>
      </c>
      <c r="F18">
        <v>0</v>
      </c>
      <c r="G18">
        <v>0</v>
      </c>
      <c r="H18">
        <v>0.4</v>
      </c>
      <c r="I18">
        <v>0.4</v>
      </c>
      <c r="J18">
        <v>2.2999999999999998</v>
      </c>
      <c r="K18">
        <v>4.5999999999999996</v>
      </c>
      <c r="L18">
        <v>3.8</v>
      </c>
      <c r="M18">
        <v>4.5</v>
      </c>
      <c r="N18">
        <v>5</v>
      </c>
      <c r="O18">
        <v>6.4</v>
      </c>
      <c r="P18">
        <v>7.7</v>
      </c>
      <c r="Q18">
        <v>9.4</v>
      </c>
      <c r="R18">
        <v>9.6999999999999993</v>
      </c>
      <c r="S18">
        <v>14.7</v>
      </c>
      <c r="T18">
        <v>25.9</v>
      </c>
      <c r="U18">
        <v>27</v>
      </c>
      <c r="V18">
        <v>28.7</v>
      </c>
      <c r="W18">
        <v>25.2</v>
      </c>
      <c r="X18">
        <v>23.3</v>
      </c>
    </row>
    <row r="19" spans="1:24">
      <c r="A19" t="s">
        <v>26</v>
      </c>
      <c r="B19">
        <v>0</v>
      </c>
      <c r="C19">
        <v>0</v>
      </c>
      <c r="D19">
        <v>0</v>
      </c>
      <c r="E19">
        <v>0</v>
      </c>
      <c r="F19">
        <v>0</v>
      </c>
      <c r="G19">
        <v>0</v>
      </c>
      <c r="H19">
        <v>0</v>
      </c>
      <c r="I19">
        <v>0</v>
      </c>
      <c r="J19">
        <v>0</v>
      </c>
      <c r="K19">
        <v>1.9</v>
      </c>
      <c r="L19">
        <v>1.9</v>
      </c>
      <c r="M19">
        <v>1.9</v>
      </c>
      <c r="N19">
        <v>7.5</v>
      </c>
      <c r="O19">
        <v>8.5</v>
      </c>
      <c r="P19">
        <v>8.5</v>
      </c>
      <c r="Q19">
        <v>4.9000000000000004</v>
      </c>
      <c r="R19">
        <v>19.899999999999999</v>
      </c>
      <c r="S19">
        <v>23.5</v>
      </c>
      <c r="T19">
        <v>27.8</v>
      </c>
      <c r="U19">
        <v>30.5</v>
      </c>
      <c r="V19">
        <v>33.1</v>
      </c>
      <c r="W19">
        <v>48</v>
      </c>
      <c r="X19">
        <v>48.1</v>
      </c>
    </row>
    <row r="20" spans="1:24">
      <c r="A20" t="s">
        <v>27</v>
      </c>
      <c r="B20">
        <v>20</v>
      </c>
      <c r="C20">
        <v>20.2</v>
      </c>
      <c r="D20">
        <v>26.9</v>
      </c>
      <c r="E20">
        <v>30.8</v>
      </c>
      <c r="F20">
        <v>30.6</v>
      </c>
      <c r="G20">
        <v>36.1</v>
      </c>
      <c r="H20">
        <v>37.200000000000003</v>
      </c>
      <c r="I20">
        <v>38.1</v>
      </c>
      <c r="J20">
        <v>42.5</v>
      </c>
      <c r="K20">
        <v>41.5</v>
      </c>
      <c r="L20">
        <v>43.5</v>
      </c>
      <c r="M20">
        <v>43.7</v>
      </c>
      <c r="N20">
        <v>45</v>
      </c>
      <c r="O20">
        <v>46</v>
      </c>
      <c r="P20">
        <v>46.2</v>
      </c>
      <c r="Q20">
        <v>46.5</v>
      </c>
      <c r="R20">
        <v>46.4</v>
      </c>
      <c r="S20">
        <v>47.4</v>
      </c>
      <c r="T20">
        <v>46.6</v>
      </c>
      <c r="U20">
        <v>47.7</v>
      </c>
      <c r="V20">
        <v>47.4</v>
      </c>
      <c r="W20">
        <v>48.2</v>
      </c>
      <c r="X20">
        <v>48.3</v>
      </c>
    </row>
    <row r="21" spans="1:24">
      <c r="A21" t="s">
        <v>28</v>
      </c>
      <c r="B21">
        <v>1.6</v>
      </c>
      <c r="C21">
        <v>1.6</v>
      </c>
      <c r="D21">
        <v>1.6</v>
      </c>
      <c r="E21">
        <v>1.6</v>
      </c>
      <c r="F21">
        <v>1.6</v>
      </c>
      <c r="G21">
        <v>1.6</v>
      </c>
      <c r="H21">
        <v>1.6</v>
      </c>
      <c r="I21">
        <v>2.5</v>
      </c>
      <c r="J21">
        <v>3.5</v>
      </c>
      <c r="K21">
        <v>11.8</v>
      </c>
      <c r="L21">
        <v>9.6</v>
      </c>
      <c r="M21">
        <v>10.4</v>
      </c>
      <c r="N21">
        <v>12.1</v>
      </c>
      <c r="O21">
        <v>15.2</v>
      </c>
      <c r="P21">
        <v>15.4</v>
      </c>
      <c r="Q21">
        <v>19.600000000000001</v>
      </c>
      <c r="R21">
        <v>22</v>
      </c>
      <c r="S21">
        <v>25.5</v>
      </c>
      <c r="T21">
        <v>26.4</v>
      </c>
      <c r="U21">
        <v>30.5</v>
      </c>
      <c r="V21">
        <v>32.200000000000003</v>
      </c>
      <c r="W21">
        <v>34.700000000000003</v>
      </c>
      <c r="X21">
        <v>35</v>
      </c>
    </row>
    <row r="22" spans="1:24">
      <c r="A22" t="s">
        <v>29</v>
      </c>
      <c r="B22">
        <v>13.7</v>
      </c>
      <c r="C22">
        <v>12.2</v>
      </c>
      <c r="D22">
        <v>10.8</v>
      </c>
      <c r="E22">
        <v>9.6</v>
      </c>
      <c r="F22">
        <v>7.2</v>
      </c>
      <c r="G22">
        <v>10.1</v>
      </c>
      <c r="H22">
        <v>9</v>
      </c>
      <c r="I22">
        <v>5.0999999999999996</v>
      </c>
      <c r="J22">
        <v>6.5</v>
      </c>
      <c r="K22">
        <v>6.4</v>
      </c>
      <c r="L22">
        <v>8.6999999999999993</v>
      </c>
      <c r="M22">
        <v>13.4</v>
      </c>
      <c r="N22">
        <v>4.0999999999999996</v>
      </c>
      <c r="O22">
        <v>3.6</v>
      </c>
      <c r="P22">
        <v>3.7</v>
      </c>
      <c r="Q22">
        <v>5.2</v>
      </c>
      <c r="R22">
        <v>9</v>
      </c>
      <c r="S22">
        <v>9.6999999999999993</v>
      </c>
      <c r="T22">
        <v>8.1</v>
      </c>
      <c r="U22">
        <v>7.4</v>
      </c>
      <c r="V22">
        <v>6.7</v>
      </c>
      <c r="W22">
        <v>7</v>
      </c>
      <c r="X22">
        <v>6.4</v>
      </c>
    </row>
    <row r="23" spans="1:24">
      <c r="A23" t="s">
        <v>30</v>
      </c>
      <c r="B23">
        <v>39.700000000000003</v>
      </c>
      <c r="C23">
        <v>41.5</v>
      </c>
      <c r="D23">
        <v>43.6</v>
      </c>
      <c r="E23">
        <v>43.9</v>
      </c>
      <c r="F23">
        <v>43.8</v>
      </c>
      <c r="G23">
        <v>44.1</v>
      </c>
      <c r="H23">
        <v>43.7</v>
      </c>
      <c r="I23">
        <v>45.3</v>
      </c>
      <c r="J23">
        <v>45.6</v>
      </c>
      <c r="K23">
        <v>46.9</v>
      </c>
      <c r="L23">
        <v>46.7</v>
      </c>
      <c r="M23">
        <v>46.8</v>
      </c>
      <c r="N23">
        <v>48.3</v>
      </c>
      <c r="O23">
        <v>48.4</v>
      </c>
      <c r="P23">
        <v>49.1</v>
      </c>
      <c r="Q23">
        <v>49.2</v>
      </c>
      <c r="R23">
        <v>49.1</v>
      </c>
      <c r="S23">
        <v>49.4</v>
      </c>
      <c r="T23">
        <v>49.8</v>
      </c>
      <c r="U23">
        <v>50.9</v>
      </c>
      <c r="V23">
        <v>51.8</v>
      </c>
      <c r="W23">
        <v>53.1</v>
      </c>
      <c r="X23">
        <v>54.2</v>
      </c>
    </row>
    <row r="24" spans="1:24">
      <c r="A24" t="s">
        <v>31</v>
      </c>
      <c r="B24">
        <v>50.5</v>
      </c>
      <c r="C24">
        <v>62.1</v>
      </c>
      <c r="D24">
        <v>63.5</v>
      </c>
      <c r="E24">
        <v>64.400000000000006</v>
      </c>
      <c r="F24">
        <v>63.5</v>
      </c>
      <c r="G24">
        <v>63.4</v>
      </c>
      <c r="H24">
        <v>64.3</v>
      </c>
      <c r="I24">
        <v>62.5</v>
      </c>
      <c r="J24">
        <v>64.2</v>
      </c>
      <c r="K24">
        <v>57.4</v>
      </c>
      <c r="L24">
        <v>58.3</v>
      </c>
      <c r="M24">
        <v>59.2</v>
      </c>
      <c r="N24">
        <v>60.2</v>
      </c>
      <c r="O24">
        <v>63.2</v>
      </c>
      <c r="P24">
        <v>61.9</v>
      </c>
      <c r="Q24">
        <v>59.4</v>
      </c>
      <c r="R24">
        <v>56.7</v>
      </c>
      <c r="S24">
        <v>57.7</v>
      </c>
      <c r="T24">
        <v>57.7</v>
      </c>
      <c r="U24">
        <v>56.3</v>
      </c>
      <c r="V24">
        <v>56.9</v>
      </c>
      <c r="W24">
        <v>57.6</v>
      </c>
      <c r="X24">
        <v>57.7</v>
      </c>
    </row>
    <row r="25" spans="1:24">
      <c r="A25" t="s">
        <v>32</v>
      </c>
      <c r="B25">
        <v>1.8</v>
      </c>
      <c r="C25">
        <v>1.9</v>
      </c>
      <c r="D25">
        <v>3</v>
      </c>
      <c r="E25">
        <v>2</v>
      </c>
      <c r="F25">
        <v>2</v>
      </c>
      <c r="G25">
        <v>2.1</v>
      </c>
      <c r="H25">
        <v>4.0999999999999996</v>
      </c>
      <c r="I25">
        <v>3.1</v>
      </c>
      <c r="J25">
        <v>2.8</v>
      </c>
      <c r="K25">
        <v>4.9000000000000004</v>
      </c>
      <c r="L25">
        <v>5.6</v>
      </c>
      <c r="M25">
        <v>6.9</v>
      </c>
      <c r="N25">
        <v>7.7</v>
      </c>
      <c r="O25">
        <v>10.5</v>
      </c>
      <c r="P25">
        <v>13.2</v>
      </c>
      <c r="Q25">
        <v>16.3</v>
      </c>
      <c r="R25">
        <v>11.4</v>
      </c>
      <c r="S25">
        <v>12</v>
      </c>
      <c r="T25">
        <v>15.1</v>
      </c>
      <c r="U25">
        <v>26.5</v>
      </c>
      <c r="V25">
        <v>32.5</v>
      </c>
      <c r="W25">
        <v>34.799999999999997</v>
      </c>
      <c r="X25">
        <v>33.799999999999997</v>
      </c>
    </row>
    <row r="26" spans="1:24">
      <c r="A26" t="s">
        <v>50</v>
      </c>
      <c r="B26">
        <v>9.6999999999999993</v>
      </c>
      <c r="C26">
        <v>9.8000000000000007</v>
      </c>
      <c r="D26">
        <v>9.9</v>
      </c>
      <c r="E26">
        <v>10.3</v>
      </c>
      <c r="F26">
        <v>10.7</v>
      </c>
      <c r="G26">
        <v>10.5</v>
      </c>
      <c r="H26">
        <v>11.9</v>
      </c>
      <c r="I26">
        <v>7.6</v>
      </c>
      <c r="J26">
        <v>10.9</v>
      </c>
      <c r="K26">
        <v>13.5</v>
      </c>
      <c r="L26">
        <v>15.2</v>
      </c>
      <c r="M26">
        <v>15.9</v>
      </c>
      <c r="N26">
        <v>17.100000000000001</v>
      </c>
      <c r="O26">
        <v>17.3</v>
      </c>
      <c r="P26">
        <v>19.5</v>
      </c>
      <c r="Q26">
        <v>18.7</v>
      </c>
      <c r="R26">
        <v>20.100000000000001</v>
      </c>
      <c r="S26">
        <v>26.1</v>
      </c>
      <c r="T26">
        <v>25.8</v>
      </c>
      <c r="U26">
        <v>30.4</v>
      </c>
      <c r="V26">
        <v>29.8</v>
      </c>
      <c r="W26">
        <v>30.9</v>
      </c>
      <c r="X26">
        <v>28.4</v>
      </c>
    </row>
    <row r="27" spans="1:24">
      <c r="A27" t="s">
        <v>33</v>
      </c>
      <c r="B27">
        <v>0</v>
      </c>
      <c r="C27">
        <v>0</v>
      </c>
      <c r="D27">
        <v>0</v>
      </c>
      <c r="E27">
        <v>0</v>
      </c>
      <c r="F27">
        <v>0</v>
      </c>
      <c r="G27">
        <v>0</v>
      </c>
      <c r="H27">
        <v>1.6</v>
      </c>
      <c r="I27">
        <v>2</v>
      </c>
      <c r="J27">
        <v>0.2</v>
      </c>
      <c r="K27">
        <v>1.1000000000000001</v>
      </c>
      <c r="L27">
        <v>1.8</v>
      </c>
      <c r="M27">
        <v>0.5</v>
      </c>
      <c r="N27">
        <v>0.4</v>
      </c>
      <c r="O27">
        <v>0.9</v>
      </c>
      <c r="P27">
        <v>1.1000000000000001</v>
      </c>
      <c r="Q27">
        <v>12.8</v>
      </c>
      <c r="R27">
        <v>11.7</v>
      </c>
      <c r="S27">
        <v>14.8</v>
      </c>
      <c r="T27">
        <v>13.2</v>
      </c>
      <c r="U27">
        <v>13.1</v>
      </c>
      <c r="V27">
        <v>13.2</v>
      </c>
      <c r="W27">
        <v>13.3</v>
      </c>
      <c r="X27">
        <v>13.9</v>
      </c>
    </row>
    <row r="28" spans="1:24">
      <c r="A28" t="s">
        <v>34</v>
      </c>
      <c r="B28">
        <v>2</v>
      </c>
      <c r="C28">
        <v>5.3</v>
      </c>
      <c r="D28">
        <v>6</v>
      </c>
      <c r="E28">
        <v>9.6</v>
      </c>
      <c r="F28">
        <v>6.3</v>
      </c>
      <c r="G28">
        <v>6</v>
      </c>
      <c r="H28">
        <v>2.7</v>
      </c>
      <c r="I28">
        <v>9</v>
      </c>
      <c r="J28">
        <v>12.6</v>
      </c>
      <c r="K28">
        <v>20.399999999999999</v>
      </c>
      <c r="L28">
        <v>18.600000000000001</v>
      </c>
      <c r="M28">
        <v>15.4</v>
      </c>
      <c r="N28">
        <v>21.9</v>
      </c>
      <c r="O28">
        <v>18.899999999999999</v>
      </c>
      <c r="P28">
        <v>19.600000000000001</v>
      </c>
      <c r="Q28">
        <v>22.4</v>
      </c>
      <c r="R28">
        <v>35.6</v>
      </c>
      <c r="S28">
        <v>41.9</v>
      </c>
      <c r="T28">
        <v>34.799999999999997</v>
      </c>
      <c r="U28">
        <v>36</v>
      </c>
      <c r="V28">
        <v>54.1</v>
      </c>
      <c r="W28">
        <v>55.6</v>
      </c>
      <c r="X28">
        <v>57.8</v>
      </c>
    </row>
    <row r="29" spans="1:24">
      <c r="A29" s="277" t="s">
        <v>35</v>
      </c>
      <c r="B29" s="277">
        <v>2.8</v>
      </c>
      <c r="C29" s="277">
        <v>2.8</v>
      </c>
      <c r="D29" s="277">
        <v>5</v>
      </c>
      <c r="E29" s="277">
        <v>4.7</v>
      </c>
      <c r="F29" s="277">
        <v>4.8</v>
      </c>
      <c r="G29" s="277">
        <v>5.0999999999999996</v>
      </c>
      <c r="H29" s="277">
        <v>5.4</v>
      </c>
      <c r="I29" s="277">
        <v>4.8</v>
      </c>
      <c r="J29" s="277">
        <v>5.6</v>
      </c>
      <c r="K29" s="277">
        <v>6.2</v>
      </c>
      <c r="L29" s="277">
        <v>2</v>
      </c>
      <c r="M29" s="277">
        <v>4.0999999999999996</v>
      </c>
      <c r="N29" s="277">
        <v>6.6</v>
      </c>
      <c r="O29" s="277">
        <v>7.4</v>
      </c>
      <c r="P29" s="277">
        <v>8.1999999999999993</v>
      </c>
      <c r="Q29" s="277">
        <v>9.1</v>
      </c>
      <c r="R29" s="277">
        <v>10.3</v>
      </c>
      <c r="S29" s="277">
        <v>13.3</v>
      </c>
      <c r="T29" s="277">
        <v>10.8</v>
      </c>
      <c r="U29" s="277">
        <v>10.3</v>
      </c>
      <c r="V29" s="277">
        <v>14.9</v>
      </c>
      <c r="W29" s="277">
        <v>23</v>
      </c>
      <c r="X29" s="277">
        <v>29.8</v>
      </c>
    </row>
    <row r="30" spans="1:24">
      <c r="A30" t="s">
        <v>36</v>
      </c>
      <c r="B30">
        <v>33.6</v>
      </c>
      <c r="C30">
        <v>33.6</v>
      </c>
      <c r="D30">
        <v>33.6</v>
      </c>
      <c r="E30">
        <v>33.6</v>
      </c>
      <c r="F30">
        <v>33.6</v>
      </c>
      <c r="G30">
        <v>33.6</v>
      </c>
      <c r="H30">
        <v>33.6</v>
      </c>
      <c r="I30">
        <v>33.6</v>
      </c>
      <c r="J30">
        <v>33.6</v>
      </c>
      <c r="K30">
        <v>33.6</v>
      </c>
      <c r="L30">
        <v>33.6</v>
      </c>
      <c r="M30">
        <v>33.6</v>
      </c>
      <c r="N30">
        <v>35.6</v>
      </c>
      <c r="O30">
        <v>34.299999999999997</v>
      </c>
      <c r="P30">
        <v>35.9</v>
      </c>
      <c r="Q30">
        <v>32.799999999999997</v>
      </c>
      <c r="R30">
        <v>34.799999999999997</v>
      </c>
      <c r="S30">
        <v>33.299999999999997</v>
      </c>
      <c r="T30">
        <v>32.5</v>
      </c>
      <c r="U30">
        <v>32.5</v>
      </c>
      <c r="V30">
        <v>40.6</v>
      </c>
      <c r="W30">
        <v>42</v>
      </c>
      <c r="X30">
        <v>40.5</v>
      </c>
    </row>
    <row r="31" spans="1:24">
      <c r="A31" t="s">
        <v>37</v>
      </c>
      <c r="B31">
        <v>26.3</v>
      </c>
      <c r="C31">
        <v>30.4</v>
      </c>
      <c r="D31">
        <v>32.6</v>
      </c>
      <c r="E31">
        <v>35</v>
      </c>
      <c r="F31">
        <v>37.299999999999997</v>
      </c>
      <c r="G31">
        <v>38.299999999999997</v>
      </c>
      <c r="H31">
        <v>39</v>
      </c>
      <c r="I31">
        <v>39.700000000000003</v>
      </c>
      <c r="J31">
        <v>41.3</v>
      </c>
      <c r="K31">
        <v>44</v>
      </c>
      <c r="L31">
        <v>44.8</v>
      </c>
      <c r="M31">
        <v>47.9</v>
      </c>
      <c r="N31">
        <v>46.9</v>
      </c>
      <c r="O31">
        <v>45.8</v>
      </c>
      <c r="P31">
        <v>49.5</v>
      </c>
      <c r="Q31">
        <v>48.1</v>
      </c>
      <c r="R31">
        <v>47.3</v>
      </c>
      <c r="S31">
        <v>47.3</v>
      </c>
      <c r="T31">
        <v>48.7</v>
      </c>
      <c r="U31">
        <v>49.9</v>
      </c>
      <c r="V31">
        <v>48</v>
      </c>
      <c r="W31">
        <v>48.9</v>
      </c>
      <c r="X31">
        <v>46.8</v>
      </c>
    </row>
    <row r="32" spans="1:24">
      <c r="A32" t="s">
        <v>54</v>
      </c>
      <c r="B32" t="s">
        <v>101</v>
      </c>
      <c r="C32" t="s">
        <v>101</v>
      </c>
      <c r="D32" t="s">
        <v>101</v>
      </c>
      <c r="E32" t="s">
        <v>101</v>
      </c>
      <c r="F32" t="s">
        <v>101</v>
      </c>
      <c r="G32">
        <v>11.1</v>
      </c>
      <c r="H32">
        <v>12.4</v>
      </c>
      <c r="I32">
        <v>14.5</v>
      </c>
      <c r="J32">
        <v>18.100000000000001</v>
      </c>
      <c r="K32">
        <v>22.6</v>
      </c>
      <c r="L32">
        <v>26.7</v>
      </c>
      <c r="M32">
        <v>30.3</v>
      </c>
      <c r="N32">
        <v>33.6</v>
      </c>
      <c r="O32">
        <v>36.4</v>
      </c>
      <c r="P32">
        <v>38.299999999999997</v>
      </c>
      <c r="Q32">
        <v>40.200000000000003</v>
      </c>
      <c r="R32">
        <v>42</v>
      </c>
      <c r="S32">
        <v>42.6</v>
      </c>
      <c r="T32">
        <v>43.3</v>
      </c>
      <c r="U32">
        <v>43.7</v>
      </c>
      <c r="V32">
        <v>43.6</v>
      </c>
      <c r="W32">
        <v>44.3</v>
      </c>
      <c r="X32" t="s">
        <v>101</v>
      </c>
    </row>
    <row r="33" spans="1:24">
      <c r="A33" s="94" t="s">
        <v>58</v>
      </c>
      <c r="B33" s="304">
        <f>AVERAGE(B5:B32)</f>
        <v>13.141666666666667</v>
      </c>
      <c r="C33" s="304">
        <f t="shared" ref="C33:T33" si="0">AVERAGE(C5:C32)</f>
        <v>15.0625</v>
      </c>
      <c r="D33" s="304">
        <f t="shared" si="0"/>
        <v>15.38846153846154</v>
      </c>
      <c r="E33" s="304">
        <f t="shared" si="0"/>
        <v>17.180769230769233</v>
      </c>
      <c r="F33" s="304">
        <f t="shared" si="0"/>
        <v>18.167999999999999</v>
      </c>
      <c r="G33" s="304">
        <f t="shared" si="0"/>
        <v>18.50370370370371</v>
      </c>
      <c r="H33" s="304">
        <f t="shared" si="0"/>
        <v>19.055555555555561</v>
      </c>
      <c r="I33" s="304">
        <f t="shared" si="0"/>
        <v>19.737037037037044</v>
      </c>
      <c r="J33" s="304">
        <f t="shared" si="0"/>
        <v>21.466666666666669</v>
      </c>
      <c r="K33" s="304">
        <f t="shared" si="0"/>
        <v>23.470370370370372</v>
      </c>
      <c r="L33" s="304">
        <f t="shared" si="0"/>
        <v>24.062962962962963</v>
      </c>
      <c r="M33" s="304">
        <f t="shared" si="0"/>
        <v>24.740740740740737</v>
      </c>
      <c r="N33" s="304">
        <f t="shared" si="0"/>
        <v>25.714285714285719</v>
      </c>
      <c r="O33" s="304">
        <f t="shared" si="0"/>
        <v>26.274999999999995</v>
      </c>
      <c r="P33" s="304">
        <f t="shared" si="0"/>
        <v>27.042857142857144</v>
      </c>
      <c r="Q33" s="304">
        <f t="shared" si="0"/>
        <v>27.199999999999996</v>
      </c>
      <c r="R33" s="304">
        <f t="shared" si="0"/>
        <v>29.482142857142858</v>
      </c>
      <c r="S33" s="304">
        <f t="shared" si="0"/>
        <v>31.249999999999996</v>
      </c>
      <c r="T33" s="304">
        <f t="shared" si="0"/>
        <v>31.764285714285709</v>
      </c>
      <c r="U33" s="304">
        <f>AVERAGE(U5:U32)</f>
        <v>33.489285714285714</v>
      </c>
      <c r="V33" s="304">
        <f>AVERAGE(V5:V32)</f>
        <v>35.340740740740749</v>
      </c>
      <c r="W33" s="304">
        <f>AVERAGE(W5:W32)</f>
        <v>37.332142857142856</v>
      </c>
      <c r="X33" s="304">
        <f>AVERAGE(X5:X32)</f>
        <v>38.163999999999994</v>
      </c>
    </row>
    <row r="34" spans="1:24">
      <c r="A34" s="94" t="s">
        <v>718</v>
      </c>
      <c r="B34" s="304">
        <f>STDEV(B5:B32)</f>
        <v>15.373068395218244</v>
      </c>
      <c r="C34" s="304">
        <f t="shared" ref="C34:T34" si="1">STDEV(C5:C32)</f>
        <v>17.5894190649799</v>
      </c>
      <c r="D34" s="304">
        <f t="shared" si="1"/>
        <v>17.856322732815446</v>
      </c>
      <c r="E34" s="304">
        <f t="shared" si="1"/>
        <v>18.072366070457274</v>
      </c>
      <c r="F34" s="304">
        <f t="shared" si="1"/>
        <v>19.092989987601911</v>
      </c>
      <c r="G34" s="304">
        <f t="shared" si="1"/>
        <v>18.722641198487278</v>
      </c>
      <c r="H34" s="304">
        <f t="shared" si="1"/>
        <v>18.673352740311589</v>
      </c>
      <c r="I34" s="304">
        <f t="shared" si="1"/>
        <v>19.150941895859205</v>
      </c>
      <c r="J34" s="304">
        <f t="shared" si="1"/>
        <v>19.337389052936164</v>
      </c>
      <c r="K34" s="304">
        <f t="shared" si="1"/>
        <v>17.9210408097215</v>
      </c>
      <c r="L34" s="304">
        <f t="shared" si="1"/>
        <v>18.58761266890788</v>
      </c>
      <c r="M34" s="304">
        <f t="shared" si="1"/>
        <v>18.757670415864542</v>
      </c>
      <c r="N34" s="304">
        <f t="shared" si="1"/>
        <v>18.855802020631998</v>
      </c>
      <c r="O34" s="304">
        <f t="shared" si="1"/>
        <v>18.975727673550256</v>
      </c>
      <c r="P34" s="304">
        <f t="shared" si="1"/>
        <v>18.745556087133643</v>
      </c>
      <c r="Q34" s="304">
        <f t="shared" si="1"/>
        <v>17.495977559691575</v>
      </c>
      <c r="R34" s="304">
        <f t="shared" si="1"/>
        <v>16.249947089860953</v>
      </c>
      <c r="S34" s="304">
        <f t="shared" si="1"/>
        <v>15.563002185858522</v>
      </c>
      <c r="T34" s="304">
        <f t="shared" si="1"/>
        <v>15.163118370907725</v>
      </c>
      <c r="U34" s="304">
        <f>STDEV(U5:U32)</f>
        <v>14.860345923038981</v>
      </c>
      <c r="V34" s="304">
        <f>STDEV(V5:V32)</f>
        <v>15.179091369868432</v>
      </c>
      <c r="W34" s="304">
        <f>STDEV(W5:W32)</f>
        <v>14.778313780707801</v>
      </c>
      <c r="X34" s="304">
        <f>STDEV(X5:X32)</f>
        <v>15.059130120959841</v>
      </c>
    </row>
    <row r="35" spans="1:24">
      <c r="A35" s="305" t="s">
        <v>719</v>
      </c>
      <c r="B35" s="306">
        <f>(B29-B33)/B34</f>
        <v>-0.67271324115642517</v>
      </c>
      <c r="C35" s="306">
        <f t="shared" ref="C35:T35" si="2">(C29-C33)/C34</f>
        <v>-0.69715207504574916</v>
      </c>
      <c r="D35" s="306">
        <f t="shared" si="2"/>
        <v>-0.58178056556796831</v>
      </c>
      <c r="E35" s="306">
        <f t="shared" si="2"/>
        <v>-0.69059962498056238</v>
      </c>
      <c r="F35" s="306">
        <f t="shared" si="2"/>
        <v>-0.70015225528744052</v>
      </c>
      <c r="G35" s="306">
        <f t="shared" si="2"/>
        <v>-0.71590880590002881</v>
      </c>
      <c r="H35" s="306">
        <f t="shared" si="2"/>
        <v>-0.73128568530043736</v>
      </c>
      <c r="I35" s="306">
        <f t="shared" si="2"/>
        <v>-0.77996357141403649</v>
      </c>
      <c r="J35" s="306">
        <f t="shared" si="2"/>
        <v>-0.82051752815396217</v>
      </c>
      <c r="K35" s="306">
        <f t="shared" si="2"/>
        <v>-0.96369237444076561</v>
      </c>
      <c r="L35" s="306">
        <f t="shared" si="2"/>
        <v>-1.1869713101924282</v>
      </c>
      <c r="M35" s="306">
        <f t="shared" si="2"/>
        <v>-1.1003893491637196</v>
      </c>
      <c r="N35" s="306">
        <f t="shared" si="2"/>
        <v>-1.0137084433412533</v>
      </c>
      <c r="O35" s="306">
        <f t="shared" si="2"/>
        <v>-0.99469176227214384</v>
      </c>
      <c r="P35" s="306">
        <f t="shared" si="2"/>
        <v>-1.0051906198605804</v>
      </c>
      <c r="Q35" s="306">
        <f t="shared" si="2"/>
        <v>-1.034523503373713</v>
      </c>
      <c r="R35" s="306">
        <f t="shared" si="2"/>
        <v>-1.1804434039733844</v>
      </c>
      <c r="S35" s="306">
        <f t="shared" si="2"/>
        <v>-1.1533764363478944</v>
      </c>
      <c r="T35" s="306">
        <f t="shared" si="2"/>
        <v>-1.3825840570174683</v>
      </c>
      <c r="U35" s="306">
        <f>(U29-U33)/U34</f>
        <v>-1.5604808820993745</v>
      </c>
      <c r="V35" s="306">
        <f>(V29-V33)/V34</f>
        <v>-1.3466379668362141</v>
      </c>
      <c r="W35" s="306">
        <f>(W29-W33)/W34</f>
        <v>-0.96980907766707491</v>
      </c>
      <c r="X35" s="306">
        <f>(X29-X33)/X34</f>
        <v>-0.55541056706580127</v>
      </c>
    </row>
    <row r="37" spans="1:24">
      <c r="A37" t="s">
        <v>121</v>
      </c>
      <c r="B37" t="s">
        <v>2</v>
      </c>
    </row>
    <row r="38" spans="1:24">
      <c r="A38" t="s">
        <v>122</v>
      </c>
      <c r="B38" s="415">
        <v>43480</v>
      </c>
    </row>
    <row r="39" spans="1:24">
      <c r="A39" t="s">
        <v>123</v>
      </c>
      <c r="B39" t="s">
        <v>1057</v>
      </c>
    </row>
    <row r="40" spans="1:24">
      <c r="A40" t="s">
        <v>124</v>
      </c>
      <c r="B40" t="s">
        <v>712</v>
      </c>
    </row>
    <row r="41" spans="1:24">
      <c r="A41" t="s">
        <v>125</v>
      </c>
      <c r="B41" t="s">
        <v>126</v>
      </c>
    </row>
    <row r="42" spans="1:24">
      <c r="A42" t="s">
        <v>127</v>
      </c>
      <c r="B42" t="s">
        <v>1058</v>
      </c>
    </row>
    <row r="43" spans="1:24">
      <c r="A43" t="s">
        <v>128</v>
      </c>
      <c r="B43" t="s">
        <v>713</v>
      </c>
    </row>
  </sheetData>
  <hyperlinks>
    <hyperlink ref="A1" r:id="rId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workbookViewId="0">
      <selection activeCell="I44" sqref="I44"/>
    </sheetView>
  </sheetViews>
  <sheetFormatPr defaultColWidth="9.140625" defaultRowHeight="16.5"/>
  <cols>
    <col min="1" max="1" width="30.140625" customWidth="1"/>
    <col min="2" max="9" width="10.42578125" bestFit="1" customWidth="1"/>
    <col min="10" max="16" width="10.140625" bestFit="1" customWidth="1"/>
  </cols>
  <sheetData>
    <row r="1" spans="1:16">
      <c r="A1" t="s">
        <v>5</v>
      </c>
    </row>
    <row r="2" spans="1:16">
      <c r="A2" t="s">
        <v>1042</v>
      </c>
    </row>
    <row r="4" spans="1:16">
      <c r="A4" s="94" t="s">
        <v>77</v>
      </c>
      <c r="B4" s="94">
        <v>2010</v>
      </c>
      <c r="C4" s="94">
        <v>2011</v>
      </c>
      <c r="D4" s="94">
        <v>2012</v>
      </c>
      <c r="E4" s="94">
        <v>2013</v>
      </c>
      <c r="F4" s="94">
        <v>2014</v>
      </c>
      <c r="G4" s="94">
        <v>2015</v>
      </c>
      <c r="H4" s="94">
        <v>2016</v>
      </c>
      <c r="I4" s="94">
        <v>2017</v>
      </c>
      <c r="J4" s="20"/>
      <c r="K4" s="20"/>
      <c r="L4" s="20"/>
      <c r="M4" s="20"/>
      <c r="N4" s="20"/>
      <c r="O4" s="20"/>
      <c r="P4" s="20"/>
    </row>
    <row r="5" spans="1:16">
      <c r="A5" s="630" t="s">
        <v>39</v>
      </c>
      <c r="B5" s="630">
        <v>10.535589999999999</v>
      </c>
      <c r="C5" s="630">
        <v>10.882669999999999</v>
      </c>
      <c r="D5" s="630">
        <v>10.401479999999999</v>
      </c>
      <c r="E5" s="630">
        <v>9.8432899999999997</v>
      </c>
      <c r="F5" s="630">
        <v>9.3611699999999995</v>
      </c>
      <c r="G5" s="630">
        <v>9.2027699999999992</v>
      </c>
      <c r="H5" s="630">
        <v>8.5358099999999997</v>
      </c>
      <c r="I5" s="630">
        <v>8.5243699999999993</v>
      </c>
      <c r="J5" s="630"/>
      <c r="K5" s="13"/>
      <c r="L5" s="13"/>
      <c r="M5" s="13"/>
      <c r="N5" s="13"/>
      <c r="O5" s="13"/>
      <c r="P5" s="13"/>
    </row>
    <row r="6" spans="1:16">
      <c r="A6" s="25" t="s">
        <v>31</v>
      </c>
      <c r="B6" s="630">
        <v>15.36477</v>
      </c>
      <c r="C6" s="630">
        <v>15.674010000000001</v>
      </c>
      <c r="D6" s="630">
        <v>14.503410000000001</v>
      </c>
      <c r="E6" s="630">
        <v>14.28511</v>
      </c>
      <c r="F6" s="630">
        <v>13.534979999999999</v>
      </c>
      <c r="G6" s="630">
        <v>13.599130000000001</v>
      </c>
      <c r="H6" s="630">
        <v>12.657439999999999</v>
      </c>
      <c r="I6" s="630">
        <v>12.68774</v>
      </c>
      <c r="J6" s="630"/>
      <c r="K6" s="13"/>
      <c r="L6" s="13"/>
      <c r="M6" s="13"/>
      <c r="N6" s="13"/>
      <c r="O6" s="13"/>
      <c r="P6" s="13"/>
    </row>
    <row r="7" spans="1:16">
      <c r="A7" s="20" t="s">
        <v>15</v>
      </c>
      <c r="B7" s="13">
        <v>16.224270000000001</v>
      </c>
      <c r="C7" s="13">
        <v>16.013570000000001</v>
      </c>
      <c r="D7" s="13">
        <v>14.93425</v>
      </c>
      <c r="E7" s="13">
        <v>14.290620000000001</v>
      </c>
      <c r="F7" s="13">
        <v>13.44477</v>
      </c>
      <c r="G7" s="13">
        <v>13.790649999999999</v>
      </c>
      <c r="H7" s="13">
        <v>13.063219999999999</v>
      </c>
      <c r="I7" s="13">
        <v>13.099349999999999</v>
      </c>
      <c r="J7" s="13"/>
      <c r="K7" s="13"/>
      <c r="L7" s="13"/>
      <c r="M7" s="13"/>
      <c r="N7" s="13"/>
      <c r="O7" s="13"/>
      <c r="P7" s="13"/>
    </row>
    <row r="8" spans="1:16">
      <c r="A8" s="20" t="s">
        <v>41</v>
      </c>
      <c r="B8" s="13">
        <v>8.3760100000000008</v>
      </c>
      <c r="C8" s="13">
        <v>8.5701300000000007</v>
      </c>
      <c r="D8" s="13">
        <v>8.1012299999999993</v>
      </c>
      <c r="E8" s="13">
        <v>7.7500299999999998</v>
      </c>
      <c r="F8" s="13">
        <v>7.3065300000000004</v>
      </c>
      <c r="G8" s="13">
        <v>7.1720600000000001</v>
      </c>
      <c r="H8" s="13">
        <v>6.4802799999999996</v>
      </c>
      <c r="I8" s="13">
        <v>6.4593100000000003</v>
      </c>
      <c r="J8" s="13"/>
      <c r="K8" s="13"/>
      <c r="L8" s="13"/>
      <c r="M8" s="13"/>
      <c r="N8" s="13"/>
      <c r="O8" s="13"/>
      <c r="P8" s="13"/>
    </row>
    <row r="9" spans="1:16">
      <c r="A9" s="20" t="s">
        <v>56</v>
      </c>
      <c r="B9" s="13">
        <v>27.194769999999998</v>
      </c>
      <c r="C9" s="13">
        <v>28.592669999999998</v>
      </c>
      <c r="D9" s="13">
        <v>26.248380000000001</v>
      </c>
      <c r="E9" s="13">
        <v>25.411799999999999</v>
      </c>
      <c r="F9" s="13">
        <v>23.998259999999998</v>
      </c>
      <c r="G9" s="13">
        <v>23.725390000000001</v>
      </c>
      <c r="H9" s="13">
        <v>22.166090000000001</v>
      </c>
      <c r="I9" s="13">
        <v>22.137090000000001</v>
      </c>
      <c r="J9" s="13"/>
      <c r="K9" s="13"/>
      <c r="L9" s="13"/>
      <c r="M9" s="13"/>
      <c r="N9" s="13"/>
      <c r="O9" s="13"/>
      <c r="P9" s="13"/>
    </row>
    <row r="10" spans="1:16">
      <c r="A10" s="20" t="s">
        <v>17</v>
      </c>
      <c r="B10" s="13">
        <v>20.779240000000001</v>
      </c>
      <c r="C10" s="13">
        <v>20.251200000000001</v>
      </c>
      <c r="D10" s="13">
        <v>18.797049999999999</v>
      </c>
      <c r="E10" s="13">
        <v>18.31878</v>
      </c>
      <c r="F10" s="13">
        <v>17.538250000000001</v>
      </c>
      <c r="G10" s="13">
        <v>17.648119999999999</v>
      </c>
      <c r="H10" s="13">
        <v>16.217030000000001</v>
      </c>
      <c r="I10" s="13">
        <v>16.21481</v>
      </c>
      <c r="J10" s="13"/>
      <c r="K10" s="13"/>
      <c r="L10" s="13"/>
      <c r="M10" s="13"/>
      <c r="N10" s="13"/>
      <c r="O10" s="13"/>
      <c r="P10" s="13"/>
    </row>
    <row r="11" spans="1:16">
      <c r="A11" s="20" t="s">
        <v>18</v>
      </c>
      <c r="B11" s="13">
        <v>12.302250000000001</v>
      </c>
      <c r="C11" s="13">
        <v>12.957039999999999</v>
      </c>
      <c r="D11" s="13">
        <v>11.382289999999999</v>
      </c>
      <c r="E11" s="13">
        <v>11.02389</v>
      </c>
      <c r="F11" s="13">
        <v>11.32302</v>
      </c>
      <c r="G11" s="13">
        <v>10.88294</v>
      </c>
      <c r="H11" s="13">
        <v>10.350709999999999</v>
      </c>
      <c r="I11" s="13">
        <v>10.35431</v>
      </c>
      <c r="J11" s="13"/>
      <c r="K11" s="13"/>
      <c r="L11" s="13"/>
      <c r="M11" s="13"/>
      <c r="N11" s="13"/>
      <c r="O11" s="13"/>
      <c r="P11" s="13"/>
    </row>
    <row r="12" spans="1:16">
      <c r="A12" s="20" t="s">
        <v>20</v>
      </c>
      <c r="B12" s="13">
        <v>8.6419700000000006</v>
      </c>
      <c r="C12" s="13">
        <v>8.5172299999999996</v>
      </c>
      <c r="D12" s="13">
        <v>7.96305</v>
      </c>
      <c r="E12" s="13">
        <v>7.5431299999999997</v>
      </c>
      <c r="F12" s="13">
        <v>7.7359900000000001</v>
      </c>
      <c r="G12" s="13">
        <v>7.09232</v>
      </c>
      <c r="H12" s="13">
        <v>6.8855399999999998</v>
      </c>
      <c r="I12" s="13">
        <v>6.84199</v>
      </c>
      <c r="J12" s="13"/>
      <c r="K12" s="13"/>
      <c r="L12" s="13"/>
      <c r="M12" s="13"/>
      <c r="N12" s="13"/>
      <c r="O12" s="13"/>
      <c r="P12" s="13"/>
    </row>
    <row r="13" spans="1:16">
      <c r="A13" s="20" t="s">
        <v>36</v>
      </c>
      <c r="B13" s="13">
        <v>7.2889900000000001</v>
      </c>
      <c r="C13" s="13">
        <v>7.3937600000000003</v>
      </c>
      <c r="D13" s="13">
        <v>6.7105199999999998</v>
      </c>
      <c r="E13" s="13">
        <v>6.3459000000000003</v>
      </c>
      <c r="F13" s="13">
        <v>6.5750799999999998</v>
      </c>
      <c r="G13" s="13">
        <v>6.0847300000000004</v>
      </c>
      <c r="H13" s="13">
        <v>5.9418600000000001</v>
      </c>
      <c r="I13" s="13">
        <v>5.9060300000000003</v>
      </c>
      <c r="J13" s="13"/>
      <c r="K13" s="13"/>
      <c r="L13" s="13"/>
      <c r="M13" s="13"/>
      <c r="N13" s="13"/>
      <c r="O13" s="13"/>
      <c r="P13" s="13"/>
    </row>
    <row r="14" spans="1:16">
      <c r="A14" s="20" t="s">
        <v>22</v>
      </c>
      <c r="B14" s="13">
        <v>14.84296</v>
      </c>
      <c r="C14" s="13">
        <v>15.09754</v>
      </c>
      <c r="D14" s="13">
        <v>14.00249</v>
      </c>
      <c r="E14" s="13">
        <v>13.69998</v>
      </c>
      <c r="F14" s="13">
        <v>12.56274</v>
      </c>
      <c r="G14" s="13">
        <v>12.82713</v>
      </c>
      <c r="H14" s="13">
        <v>11.9765</v>
      </c>
      <c r="I14" s="13">
        <v>11.959619999999999</v>
      </c>
      <c r="J14" s="13"/>
      <c r="K14" s="13"/>
      <c r="L14" s="13"/>
      <c r="M14" s="13"/>
      <c r="N14" s="13"/>
      <c r="O14" s="13"/>
      <c r="P14" s="13"/>
    </row>
    <row r="15" spans="1:16">
      <c r="A15" s="20" t="s">
        <v>19</v>
      </c>
      <c r="B15" s="13">
        <v>15.381119999999999</v>
      </c>
      <c r="C15" s="13">
        <v>14.9885</v>
      </c>
      <c r="D15" s="13">
        <v>13.77974</v>
      </c>
      <c r="E15" s="13">
        <v>13.34938</v>
      </c>
      <c r="F15" s="13">
        <v>12.95331</v>
      </c>
      <c r="G15" s="13">
        <v>12.97559</v>
      </c>
      <c r="H15" s="13">
        <v>12.087350000000001</v>
      </c>
      <c r="I15" s="13">
        <v>12.08939</v>
      </c>
      <c r="J15" s="13"/>
      <c r="K15" s="13"/>
      <c r="L15" s="13"/>
      <c r="M15" s="13"/>
      <c r="N15" s="13"/>
      <c r="O15" s="13"/>
      <c r="P15" s="13"/>
    </row>
    <row r="16" spans="1:16">
      <c r="A16" s="20" t="s">
        <v>42</v>
      </c>
      <c r="B16" s="13">
        <v>19.139679999999998</v>
      </c>
      <c r="C16" s="13">
        <v>20.058710000000001</v>
      </c>
      <c r="D16" s="13">
        <v>18.604769999999998</v>
      </c>
      <c r="E16" s="13">
        <v>17.758880000000001</v>
      </c>
      <c r="F16" s="13">
        <v>17.5534</v>
      </c>
      <c r="G16" s="13">
        <v>17.604089999999999</v>
      </c>
      <c r="H16" s="13">
        <v>16.36196</v>
      </c>
      <c r="I16" s="13">
        <v>16.47663</v>
      </c>
      <c r="J16" s="13"/>
      <c r="K16" s="13"/>
      <c r="L16" s="13"/>
      <c r="M16" s="13"/>
      <c r="N16" s="13"/>
      <c r="O16" s="13"/>
      <c r="P16" s="13"/>
    </row>
    <row r="17" spans="1:16">
      <c r="A17" s="20" t="s">
        <v>28</v>
      </c>
      <c r="B17" s="13">
        <v>19.505279999999999</v>
      </c>
      <c r="C17" s="13">
        <v>19.714770000000001</v>
      </c>
      <c r="D17" s="13">
        <v>17.756309999999999</v>
      </c>
      <c r="E17" s="13">
        <v>17.388909999999999</v>
      </c>
      <c r="F17" s="13">
        <v>16.508009999999999</v>
      </c>
      <c r="G17" s="13">
        <v>17.396660000000001</v>
      </c>
      <c r="H17" s="13">
        <v>16.066929999999999</v>
      </c>
      <c r="I17" s="13">
        <v>16.084620000000001</v>
      </c>
      <c r="J17" s="13"/>
      <c r="K17" s="13"/>
      <c r="L17" s="13"/>
      <c r="M17" s="13"/>
      <c r="N17" s="13"/>
      <c r="O17" s="13"/>
      <c r="P17" s="13"/>
    </row>
    <row r="18" spans="1:16">
      <c r="A18" s="20" t="s">
        <v>43</v>
      </c>
      <c r="B18" s="13">
        <v>8.2118599999999997</v>
      </c>
      <c r="C18" s="13">
        <v>8.4531100000000006</v>
      </c>
      <c r="D18" s="13">
        <v>7.7302299999999997</v>
      </c>
      <c r="E18" s="13">
        <v>7.5736499999999998</v>
      </c>
      <c r="F18" s="13">
        <v>7.2095399999999996</v>
      </c>
      <c r="G18" s="13">
        <v>7.2192400000000001</v>
      </c>
      <c r="H18" s="13">
        <v>6.8092800000000002</v>
      </c>
      <c r="I18" s="13">
        <v>6.7828299999999997</v>
      </c>
      <c r="J18" s="13"/>
      <c r="K18" s="13"/>
      <c r="L18" s="13"/>
      <c r="M18" s="13"/>
      <c r="N18" s="13"/>
      <c r="O18" s="13"/>
      <c r="P18" s="13"/>
    </row>
    <row r="19" spans="1:16">
      <c r="A19" s="20" t="s">
        <v>44</v>
      </c>
      <c r="B19" s="13">
        <v>10.01998</v>
      </c>
      <c r="C19" s="13">
        <v>10.30893</v>
      </c>
      <c r="D19" s="13">
        <v>9.5713500000000007</v>
      </c>
      <c r="E19" s="13">
        <v>9.4543099999999995</v>
      </c>
      <c r="F19" s="13">
        <v>8.7991399999999995</v>
      </c>
      <c r="G19" s="13">
        <v>8.7355599999999995</v>
      </c>
      <c r="H19" s="13">
        <v>8.2776800000000001</v>
      </c>
      <c r="I19" s="13">
        <v>8.2717700000000001</v>
      </c>
      <c r="J19" s="13"/>
      <c r="K19" s="13"/>
      <c r="L19" s="13"/>
      <c r="M19" s="13"/>
      <c r="N19" s="13"/>
      <c r="O19" s="13"/>
      <c r="P19" s="13"/>
    </row>
    <row r="20" spans="1:16">
      <c r="A20" s="20" t="s">
        <v>57</v>
      </c>
      <c r="B20" s="13">
        <v>23.783460000000002</v>
      </c>
      <c r="C20" s="13">
        <v>23.656870000000001</v>
      </c>
      <c r="D20" s="13">
        <v>22.81231</v>
      </c>
      <c r="E20" s="13">
        <v>22.705880000000001</v>
      </c>
      <c r="F20" s="13">
        <v>21.849869999999999</v>
      </c>
      <c r="G20" s="13">
        <v>22.27252</v>
      </c>
      <c r="H20" s="13">
        <v>20.62678</v>
      </c>
      <c r="I20" s="13">
        <v>20.811299999999999</v>
      </c>
      <c r="J20" s="13"/>
      <c r="K20" s="13"/>
      <c r="L20" s="13"/>
      <c r="M20" s="13"/>
      <c r="N20" s="13"/>
      <c r="O20" s="13"/>
      <c r="P20" s="13"/>
    </row>
    <row r="21" spans="1:16">
      <c r="A21" s="20" t="s">
        <v>23</v>
      </c>
      <c r="B21" s="13">
        <v>18.996939999999999</v>
      </c>
      <c r="C21" s="13">
        <v>19.845829999999999</v>
      </c>
      <c r="D21" s="13">
        <v>18.220880000000001</v>
      </c>
      <c r="E21" s="13">
        <v>17.732710000000001</v>
      </c>
      <c r="F21" s="13">
        <v>17.594909999999999</v>
      </c>
      <c r="G21" s="13">
        <v>17.681100000000001</v>
      </c>
      <c r="H21" s="13">
        <v>16.33775</v>
      </c>
      <c r="I21" s="13">
        <v>16.4971</v>
      </c>
      <c r="J21" s="13"/>
      <c r="K21" s="13"/>
      <c r="L21" s="13"/>
      <c r="M21" s="13"/>
      <c r="N21" s="13"/>
      <c r="O21" s="13"/>
      <c r="P21" s="13"/>
    </row>
    <row r="22" spans="1:16">
      <c r="A22" s="20" t="s">
        <v>45</v>
      </c>
      <c r="B22" s="13">
        <v>14.409369999999999</v>
      </c>
      <c r="C22" s="13">
        <v>14.36904</v>
      </c>
      <c r="D22" s="13">
        <v>13.36078</v>
      </c>
      <c r="E22" s="13">
        <v>13.557449999999999</v>
      </c>
      <c r="F22" s="13">
        <v>12.77393</v>
      </c>
      <c r="G22" s="13">
        <v>12.88608</v>
      </c>
      <c r="H22" s="13">
        <v>11.794639999999999</v>
      </c>
      <c r="I22" s="13">
        <v>11.86181</v>
      </c>
      <c r="J22" s="13"/>
      <c r="K22" s="13"/>
      <c r="L22" s="13"/>
      <c r="M22" s="13"/>
      <c r="N22" s="13"/>
      <c r="O22" s="13"/>
      <c r="P22" s="13"/>
    </row>
    <row r="23" spans="1:16">
      <c r="A23" s="20" t="s">
        <v>46</v>
      </c>
      <c r="B23" s="13">
        <v>30.035399999999999</v>
      </c>
      <c r="C23" s="13">
        <v>29.96</v>
      </c>
      <c r="D23" s="13">
        <v>28.05809</v>
      </c>
      <c r="E23" s="13">
        <v>29.302530000000001</v>
      </c>
      <c r="F23" s="13">
        <v>27.199110000000001</v>
      </c>
      <c r="G23" s="13">
        <v>28.056509999999999</v>
      </c>
      <c r="H23" s="13">
        <v>24.997730000000001</v>
      </c>
      <c r="I23" s="13">
        <v>25.13889</v>
      </c>
      <c r="J23" s="13"/>
      <c r="K23" s="13"/>
      <c r="L23" s="13"/>
      <c r="M23" s="13"/>
      <c r="N23" s="13"/>
      <c r="O23" s="13"/>
      <c r="P23" s="13"/>
    </row>
    <row r="24" spans="1:16">
      <c r="A24" s="20" t="s">
        <v>25</v>
      </c>
      <c r="B24" s="13">
        <v>17.915469999999999</v>
      </c>
      <c r="C24" s="13">
        <v>17.354510000000001</v>
      </c>
      <c r="D24" s="13">
        <v>16.37997</v>
      </c>
      <c r="E24" s="13">
        <v>15.5543</v>
      </c>
      <c r="F24" s="13">
        <v>15.70783</v>
      </c>
      <c r="G24" s="13">
        <v>14.68759</v>
      </c>
      <c r="H24" s="13">
        <v>14.23517</v>
      </c>
      <c r="I24" s="13">
        <v>14.109629999999999</v>
      </c>
      <c r="J24" s="13"/>
      <c r="K24" s="13"/>
      <c r="L24" s="13"/>
      <c r="M24" s="13"/>
      <c r="N24" s="13"/>
      <c r="O24" s="13"/>
      <c r="P24" s="13"/>
    </row>
    <row r="25" spans="1:16">
      <c r="A25" s="20" t="s">
        <v>26</v>
      </c>
      <c r="B25" s="13">
        <v>14.974209999999999</v>
      </c>
      <c r="C25" s="13">
        <v>14.54603</v>
      </c>
      <c r="D25" s="13">
        <v>13.7674</v>
      </c>
      <c r="E25" s="13">
        <v>13.01484</v>
      </c>
      <c r="F25" s="13">
        <v>12.858510000000001</v>
      </c>
      <c r="G25" s="13">
        <v>12.49352</v>
      </c>
      <c r="H25" s="13">
        <v>11.93642</v>
      </c>
      <c r="I25" s="13">
        <v>11.902240000000001</v>
      </c>
      <c r="J25" s="13"/>
      <c r="K25" s="13"/>
      <c r="L25" s="13"/>
      <c r="M25" s="13"/>
      <c r="N25" s="13"/>
      <c r="O25" s="13"/>
      <c r="P25" s="13"/>
    </row>
    <row r="26" spans="1:16">
      <c r="A26" s="20" t="s">
        <v>27</v>
      </c>
      <c r="B26" s="13">
        <v>12.79199</v>
      </c>
      <c r="C26" s="13">
        <v>12.589259999999999</v>
      </c>
      <c r="D26" s="13">
        <v>11.633940000000001</v>
      </c>
      <c r="E26" s="13">
        <v>11.45083</v>
      </c>
      <c r="F26" s="13">
        <v>10.67315</v>
      </c>
      <c r="G26" s="13">
        <v>10.87678</v>
      </c>
      <c r="H26" s="13">
        <v>10.164389999999999</v>
      </c>
      <c r="I26" s="13">
        <v>10.179040000000001</v>
      </c>
      <c r="J26" s="13"/>
      <c r="K26" s="13"/>
      <c r="L26" s="13"/>
      <c r="M26" s="13"/>
      <c r="N26" s="13"/>
      <c r="O26" s="13"/>
      <c r="P26" s="13"/>
    </row>
    <row r="27" spans="1:16">
      <c r="A27" s="20" t="s">
        <v>47</v>
      </c>
      <c r="B27" s="13">
        <v>26.754529999999999</v>
      </c>
      <c r="C27" s="13">
        <v>28.212910000000001</v>
      </c>
      <c r="D27" s="13">
        <v>26.436900000000001</v>
      </c>
      <c r="E27" s="13">
        <v>25.792439999999999</v>
      </c>
      <c r="F27" s="13">
        <v>23.608910000000002</v>
      </c>
      <c r="G27" s="13">
        <v>22.589369999999999</v>
      </c>
      <c r="H27" s="13">
        <v>21.256830000000001</v>
      </c>
      <c r="I27" s="13">
        <v>21.236149999999999</v>
      </c>
      <c r="J27" s="13"/>
      <c r="K27" s="13"/>
      <c r="L27" s="13"/>
      <c r="M27" s="13"/>
      <c r="N27" s="13"/>
      <c r="O27" s="13"/>
      <c r="P27" s="13"/>
    </row>
    <row r="28" spans="1:16" s="20" customFormat="1">
      <c r="A28" s="20" t="s">
        <v>30</v>
      </c>
      <c r="B28" s="13">
        <v>15.072559999999999</v>
      </c>
      <c r="C28" s="13">
        <v>15.000120000000001</v>
      </c>
      <c r="D28" s="13">
        <v>13.781639999999999</v>
      </c>
      <c r="E28" s="13">
        <v>13.04299</v>
      </c>
      <c r="F28" s="13">
        <v>12.738910000000001</v>
      </c>
      <c r="G28" s="13">
        <v>12.87384</v>
      </c>
      <c r="H28" s="13">
        <v>12.074389999999999</v>
      </c>
      <c r="I28" s="13">
        <v>12.086</v>
      </c>
      <c r="J28" s="13"/>
      <c r="K28" s="13"/>
      <c r="L28" s="13"/>
      <c r="M28" s="13"/>
      <c r="N28" s="13"/>
      <c r="O28" s="13"/>
      <c r="P28" s="13"/>
    </row>
    <row r="29" spans="1:16">
      <c r="A29" s="20" t="s">
        <v>48</v>
      </c>
      <c r="B29" s="13">
        <v>7.2527699999999999</v>
      </c>
      <c r="C29" s="13">
        <v>7.5161899999999999</v>
      </c>
      <c r="D29" s="13">
        <v>6.9462799999999998</v>
      </c>
      <c r="E29" s="13">
        <v>6.7909199999999998</v>
      </c>
      <c r="F29" s="13">
        <v>6.4372400000000001</v>
      </c>
      <c r="G29" s="13">
        <v>6.3973599999999999</v>
      </c>
      <c r="H29" s="13">
        <v>6.0296700000000003</v>
      </c>
      <c r="I29" s="13">
        <v>5.9918100000000001</v>
      </c>
      <c r="J29" s="13"/>
      <c r="K29" s="13"/>
      <c r="L29" s="13"/>
      <c r="M29" s="13"/>
      <c r="N29" s="13"/>
      <c r="O29" s="13"/>
      <c r="P29" s="13"/>
    </row>
    <row r="30" spans="1:16">
      <c r="A30" s="20" t="s">
        <v>49</v>
      </c>
      <c r="B30" s="13">
        <v>8.4918200000000006</v>
      </c>
      <c r="C30" s="13">
        <v>8.9941700000000004</v>
      </c>
      <c r="D30" s="13">
        <v>8.0464699999999993</v>
      </c>
      <c r="E30" s="13">
        <v>7.7408900000000003</v>
      </c>
      <c r="F30" s="13">
        <v>7.7832499999999998</v>
      </c>
      <c r="G30" s="13">
        <v>7.3318399999999997</v>
      </c>
      <c r="H30" s="13">
        <v>7.0562100000000001</v>
      </c>
      <c r="I30" s="13">
        <v>7.0457999999999998</v>
      </c>
      <c r="J30" s="13"/>
      <c r="K30" s="13"/>
      <c r="L30" s="13"/>
      <c r="M30" s="13"/>
      <c r="N30" s="13"/>
      <c r="O30" s="13"/>
      <c r="P30" s="13"/>
    </row>
    <row r="31" spans="1:16">
      <c r="A31" s="20" t="s">
        <v>32</v>
      </c>
      <c r="B31" s="13">
        <v>27.10558</v>
      </c>
      <c r="C31" s="13">
        <v>26.152139999999999</v>
      </c>
      <c r="D31" s="13">
        <v>24.297080000000001</v>
      </c>
      <c r="E31" s="13">
        <v>23.222249999999999</v>
      </c>
      <c r="F31" s="13">
        <v>22.170739999999999</v>
      </c>
      <c r="G31" s="13">
        <v>22.691479999999999</v>
      </c>
      <c r="H31" s="13">
        <v>20.936419999999998</v>
      </c>
      <c r="I31" s="13">
        <v>20.943269999999998</v>
      </c>
      <c r="J31" s="13"/>
      <c r="K31" s="13"/>
      <c r="L31" s="13"/>
      <c r="M31" s="13"/>
      <c r="N31" s="13"/>
      <c r="O31" s="13"/>
      <c r="P31" s="13"/>
    </row>
    <row r="32" spans="1:16">
      <c r="A32" s="20" t="s">
        <v>50</v>
      </c>
      <c r="B32" s="13">
        <v>10.053129999999999</v>
      </c>
      <c r="C32" s="13">
        <v>10.35092</v>
      </c>
      <c r="D32" s="13">
        <v>9.4109300000000005</v>
      </c>
      <c r="E32" s="13">
        <v>9.3304799999999997</v>
      </c>
      <c r="F32" s="13">
        <v>8.7697000000000003</v>
      </c>
      <c r="G32" s="13">
        <v>8.8526000000000007</v>
      </c>
      <c r="H32" s="13">
        <v>8.0771200000000007</v>
      </c>
      <c r="I32" s="13">
        <v>8.1208799999999997</v>
      </c>
      <c r="J32" s="13"/>
      <c r="K32" s="13"/>
      <c r="L32" s="13"/>
      <c r="M32" s="13"/>
      <c r="N32" s="13"/>
      <c r="O32" s="13"/>
      <c r="P32" s="13"/>
    </row>
    <row r="33" spans="1:16">
      <c r="A33" s="333" t="s">
        <v>51</v>
      </c>
      <c r="B33" s="333">
        <v>21.990839999999999</v>
      </c>
      <c r="C33" s="333">
        <v>22.016190000000002</v>
      </c>
      <c r="D33" s="333">
        <v>20.102679999999999</v>
      </c>
      <c r="E33" s="333">
        <v>19.752949999999998</v>
      </c>
      <c r="F33" s="333">
        <v>18.56035</v>
      </c>
      <c r="G33" s="333">
        <v>19.169160000000002</v>
      </c>
      <c r="H33" s="333">
        <v>17.904779999999999</v>
      </c>
      <c r="I33" s="333">
        <v>17.93355</v>
      </c>
      <c r="J33" s="13"/>
      <c r="K33" s="13"/>
      <c r="L33" s="13"/>
      <c r="M33" s="13"/>
      <c r="N33" s="13"/>
      <c r="O33" s="13"/>
      <c r="P33" s="13"/>
    </row>
    <row r="34" spans="1:16">
      <c r="A34" s="20" t="s">
        <v>34</v>
      </c>
      <c r="B34" s="13">
        <v>19.013999999999999</v>
      </c>
      <c r="C34" s="13">
        <v>19.865079999999999</v>
      </c>
      <c r="D34" s="13">
        <v>17.99879</v>
      </c>
      <c r="E34" s="13">
        <v>17.823170000000001</v>
      </c>
      <c r="F34" s="13">
        <v>17.023679999999999</v>
      </c>
      <c r="G34" s="13">
        <v>17.52007</v>
      </c>
      <c r="H34" s="13">
        <v>16.140720000000002</v>
      </c>
      <c r="I34" s="13">
        <v>16.254110000000001</v>
      </c>
      <c r="J34" s="13"/>
      <c r="K34" s="13"/>
      <c r="L34" s="13"/>
      <c r="M34" s="13"/>
      <c r="N34" s="13"/>
      <c r="O34" s="13"/>
      <c r="P34" s="13"/>
    </row>
    <row r="35" spans="1:16">
      <c r="A35" s="20" t="s">
        <v>21</v>
      </c>
      <c r="B35" s="13">
        <v>11.72598</v>
      </c>
      <c r="C35" s="13">
        <v>12.295260000000001</v>
      </c>
      <c r="D35" s="13">
        <v>11.43863</v>
      </c>
      <c r="E35" s="13">
        <v>10.987410000000001</v>
      </c>
      <c r="F35" s="13">
        <v>10.279859999999999</v>
      </c>
      <c r="G35" s="13">
        <v>10.67482</v>
      </c>
      <c r="H35" s="13">
        <v>9.8956199999999992</v>
      </c>
      <c r="I35" s="13">
        <v>9.9141899999999996</v>
      </c>
      <c r="J35" s="13"/>
      <c r="K35" s="13"/>
      <c r="L35" s="13"/>
      <c r="M35" s="13"/>
      <c r="N35" s="13"/>
      <c r="O35" s="13"/>
      <c r="P35" s="13"/>
    </row>
    <row r="36" spans="1:16">
      <c r="A36" s="20" t="s">
        <v>37</v>
      </c>
      <c r="B36" s="13">
        <v>7.2187700000000001</v>
      </c>
      <c r="C36" s="13">
        <v>7.4530700000000003</v>
      </c>
      <c r="D36" s="13">
        <v>6.6132200000000001</v>
      </c>
      <c r="E36" s="13">
        <v>6.4196999999999997</v>
      </c>
      <c r="F36" s="13">
        <v>6.9082499999999998</v>
      </c>
      <c r="G36" s="13">
        <v>6.2858499999999999</v>
      </c>
      <c r="H36" s="13">
        <v>6.1117499999999998</v>
      </c>
      <c r="I36" s="13">
        <v>6.13443</v>
      </c>
      <c r="J36" s="13"/>
      <c r="K36" s="13"/>
      <c r="L36" s="13"/>
      <c r="M36" s="13"/>
      <c r="N36" s="13"/>
      <c r="O36" s="13"/>
      <c r="P36" s="13"/>
    </row>
    <row r="37" spans="1:16">
      <c r="A37" s="20" t="s">
        <v>52</v>
      </c>
      <c r="B37" s="13">
        <v>13.098330000000001</v>
      </c>
      <c r="C37" s="13">
        <v>13.29447</v>
      </c>
      <c r="D37" s="13">
        <v>12.522650000000001</v>
      </c>
      <c r="E37" s="13">
        <v>12.048349999999999</v>
      </c>
      <c r="F37" s="13">
        <v>11.592230000000001</v>
      </c>
      <c r="G37" s="13">
        <v>11.35572</v>
      </c>
      <c r="H37" s="13">
        <v>10.44713</v>
      </c>
      <c r="I37" s="13">
        <v>10.44407</v>
      </c>
      <c r="J37" s="13"/>
      <c r="K37" s="13"/>
      <c r="L37" s="13"/>
      <c r="M37" s="13"/>
      <c r="N37" s="13"/>
      <c r="O37" s="13"/>
      <c r="P37" s="13"/>
    </row>
    <row r="38" spans="1:16">
      <c r="A38" s="20" t="s">
        <v>54</v>
      </c>
      <c r="B38" s="13">
        <v>12.3034</v>
      </c>
      <c r="C38" s="13">
        <v>12.841889999999999</v>
      </c>
      <c r="D38" s="13">
        <v>11.806229999999999</v>
      </c>
      <c r="E38" s="13">
        <v>11.60548</v>
      </c>
      <c r="F38" s="13">
        <v>10.786960000000001</v>
      </c>
      <c r="G38" s="13">
        <v>10.73807</v>
      </c>
      <c r="H38" s="13">
        <v>10.48657</v>
      </c>
      <c r="I38" s="13">
        <v>10.44482</v>
      </c>
      <c r="J38" s="13"/>
      <c r="K38" s="13"/>
      <c r="L38" s="13"/>
      <c r="M38" s="13"/>
      <c r="N38" s="13"/>
      <c r="O38" s="13"/>
      <c r="P38" s="13"/>
    </row>
    <row r="39" spans="1:16">
      <c r="A39" s="20" t="s">
        <v>55</v>
      </c>
      <c r="B39" s="13">
        <v>9.2929700000000004</v>
      </c>
      <c r="C39" s="13">
        <v>9.6648200000000006</v>
      </c>
      <c r="D39" s="13">
        <v>8.9608299999999996</v>
      </c>
      <c r="E39" s="13">
        <v>8.6738300000000006</v>
      </c>
      <c r="F39" s="13">
        <v>8.1695600000000006</v>
      </c>
      <c r="G39" s="13">
        <v>8.0188799999999993</v>
      </c>
      <c r="H39" s="13">
        <v>7.3763300000000003</v>
      </c>
      <c r="I39" s="13">
        <v>7.3636499999999998</v>
      </c>
      <c r="J39" s="13"/>
      <c r="K39" s="13"/>
      <c r="L39" s="13"/>
      <c r="M39" s="13"/>
      <c r="N39" s="13"/>
      <c r="O39" s="13"/>
      <c r="P39" s="13"/>
    </row>
    <row r="40" spans="1:16">
      <c r="A40" s="94" t="s">
        <v>58</v>
      </c>
      <c r="B40" s="304">
        <f t="shared" ref="B40:I40" si="0">AVERAGE(B5:B39)</f>
        <v>15.316864571428569</v>
      </c>
      <c r="C40" s="304">
        <f t="shared" si="0"/>
        <v>15.527217428571428</v>
      </c>
      <c r="D40" s="304">
        <f t="shared" si="0"/>
        <v>14.373778571428574</v>
      </c>
      <c r="E40" s="304">
        <f t="shared" si="0"/>
        <v>14.016773142857142</v>
      </c>
      <c r="F40" s="304">
        <f t="shared" si="0"/>
        <v>13.425461142857147</v>
      </c>
      <c r="G40" s="304">
        <f t="shared" si="0"/>
        <v>13.41170114285714</v>
      </c>
      <c r="H40" s="304">
        <f t="shared" si="0"/>
        <v>12.507545714285715</v>
      </c>
      <c r="I40" s="304">
        <f t="shared" si="0"/>
        <v>12.522931428571429</v>
      </c>
      <c r="J40" s="304"/>
      <c r="K40" s="304"/>
      <c r="L40" s="304"/>
      <c r="M40" s="304"/>
      <c r="N40" s="304"/>
      <c r="O40" s="304"/>
      <c r="P40" s="304"/>
    </row>
    <row r="41" spans="1:16">
      <c r="A41" s="94" t="s">
        <v>718</v>
      </c>
      <c r="B41" s="304">
        <f t="shared" ref="B41:I41" si="1">STDEV(B5:B39)</f>
        <v>6.3798222123068005</v>
      </c>
      <c r="C41" s="304">
        <f t="shared" si="1"/>
        <v>6.4149683806076672</v>
      </c>
      <c r="D41" s="304">
        <f t="shared" si="1"/>
        <v>6.0056885714629615</v>
      </c>
      <c r="E41" s="304">
        <f t="shared" si="1"/>
        <v>6.0066443776292076</v>
      </c>
      <c r="F41" s="304">
        <f t="shared" si="1"/>
        <v>5.5787611277972911</v>
      </c>
      <c r="G41" s="304">
        <f t="shared" si="1"/>
        <v>5.7447769962353794</v>
      </c>
      <c r="H41" s="304">
        <f t="shared" si="1"/>
        <v>5.2213116772609593</v>
      </c>
      <c r="I41" s="304">
        <f t="shared" si="1"/>
        <v>5.2507338133799397</v>
      </c>
      <c r="J41" s="304"/>
      <c r="K41" s="304"/>
      <c r="L41" s="304"/>
      <c r="M41" s="304"/>
      <c r="N41" s="304"/>
      <c r="O41" s="304"/>
      <c r="P41" s="304"/>
    </row>
    <row r="42" spans="1:16" s="25" customFormat="1">
      <c r="A42" s="305" t="s">
        <v>719</v>
      </c>
      <c r="B42" s="306">
        <f>-(B33-B40)/B41</f>
        <v>-1.0461068046217967</v>
      </c>
      <c r="C42" s="306">
        <f t="shared" ref="C42:I42" si="2">-(C33-C40)/C41</f>
        <v>-1.0115361739029953</v>
      </c>
      <c r="D42" s="306">
        <f t="shared" si="2"/>
        <v>-0.95391250485302614</v>
      </c>
      <c r="E42" s="306">
        <f t="shared" si="2"/>
        <v>-0.95497194382046913</v>
      </c>
      <c r="F42" s="306">
        <f t="shared" si="2"/>
        <v>-0.92043533313467107</v>
      </c>
      <c r="G42" s="306">
        <f t="shared" si="2"/>
        <v>-1.0022075462486695</v>
      </c>
      <c r="H42" s="306">
        <f t="shared" si="2"/>
        <v>-1.0336931827340388</v>
      </c>
      <c r="I42" s="306">
        <f t="shared" si="2"/>
        <v>-1.0304499835130116</v>
      </c>
      <c r="J42" s="397"/>
      <c r="K42" s="397"/>
      <c r="L42" s="397"/>
      <c r="M42" s="397"/>
      <c r="N42" s="397"/>
      <c r="O42" s="397"/>
      <c r="P42" s="397"/>
    </row>
    <row r="44" spans="1:16">
      <c r="A44" s="1401" t="s">
        <v>1045</v>
      </c>
      <c r="B44" s="1401"/>
    </row>
    <row r="45" spans="1:16">
      <c r="A45" t="s">
        <v>1044</v>
      </c>
    </row>
    <row r="46" spans="1:16">
      <c r="A46" t="s">
        <v>1043</v>
      </c>
    </row>
    <row r="47" spans="1:16" ht="16.5" customHeight="1">
      <c r="A47" s="1402" t="s">
        <v>1046</v>
      </c>
      <c r="B47" s="1402"/>
      <c r="C47" s="1402"/>
      <c r="D47" s="1402"/>
      <c r="E47" s="1402"/>
      <c r="F47" s="1402"/>
      <c r="G47" s="1402"/>
      <c r="H47" s="1402"/>
      <c r="I47" s="1402"/>
      <c r="J47" s="20"/>
      <c r="K47" s="20"/>
      <c r="L47" s="20"/>
      <c r="M47" s="20"/>
      <c r="N47" s="20"/>
    </row>
    <row r="48" spans="1:16">
      <c r="A48" s="1402"/>
      <c r="B48" s="1402"/>
      <c r="C48" s="1402"/>
      <c r="D48" s="1402"/>
      <c r="E48" s="1402"/>
      <c r="F48" s="1402"/>
      <c r="G48" s="1402"/>
      <c r="H48" s="1402"/>
      <c r="I48" s="1402"/>
    </row>
    <row r="49" spans="1:9">
      <c r="A49" s="1402"/>
      <c r="B49" s="1402"/>
      <c r="C49" s="1402"/>
      <c r="D49" s="1402"/>
      <c r="E49" s="1402"/>
      <c r="F49" s="1402"/>
      <c r="G49" s="1402"/>
      <c r="H49" s="1402"/>
      <c r="I49" s="1402"/>
    </row>
  </sheetData>
  <mergeCells count="2">
    <mergeCell ref="A44:B44"/>
    <mergeCell ref="A47:I49"/>
  </mergeCells>
  <hyperlinks>
    <hyperlink ref="J17" r:id="rId1" display="http://localhost/OECDStat_Metadata/ShowMetadata.ashx?Dataset=EXP_PM2_5&amp;Coords=[COU].[DEU]&amp;ShowOnWeb=true&amp;Lang=en"/>
    <hyperlink ref="J22" r:id="rId2" display="http://localhost/OECDStat_Metadata/ShowMetadata.ashx?Dataset=EXP_PM2_5&amp;Coords=[COU].[ISR]&amp;ShowOnWeb=true&amp;Lang=en"/>
    <hyperlink ref="A44:B44" r:id="rId3" display="https://stats.oecd.org/index.aspx?queryid=72722"/>
    <hyperlink ref="A44" r:id="rId4"/>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90"/>
  <sheetViews>
    <sheetView zoomScale="115" zoomScaleNormal="115" workbookViewId="0">
      <selection activeCell="D14" sqref="D14"/>
    </sheetView>
  </sheetViews>
  <sheetFormatPr defaultRowHeight="16.5"/>
  <cols>
    <col min="1" max="1" width="36.85546875" style="26" customWidth="1"/>
    <col min="2" max="2" width="56.42578125" style="46" customWidth="1"/>
    <col min="3" max="3" width="14.42578125" style="157" customWidth="1"/>
    <col min="4" max="4" width="16.5703125" style="20" customWidth="1"/>
    <col min="5" max="16384" width="9.140625" style="20"/>
  </cols>
  <sheetData>
    <row r="1" spans="1:4" ht="20.25" customHeight="1">
      <c r="A1" s="135" t="s">
        <v>100</v>
      </c>
      <c r="B1" s="136" t="s">
        <v>0</v>
      </c>
    </row>
    <row r="2" spans="1:4" ht="20.25" customHeight="1">
      <c r="A2" s="135" t="s">
        <v>390</v>
      </c>
      <c r="B2" s="136"/>
    </row>
    <row r="3" spans="1:4" ht="81">
      <c r="A3" s="169" t="s">
        <v>338</v>
      </c>
      <c r="B3" s="170" t="s">
        <v>1155</v>
      </c>
      <c r="C3" s="156"/>
    </row>
    <row r="4" spans="1:4">
      <c r="A4" s="51" t="s">
        <v>327</v>
      </c>
      <c r="B4" s="1291" t="s">
        <v>341</v>
      </c>
      <c r="C4" s="156"/>
    </row>
    <row r="5" spans="1:4">
      <c r="A5" s="47" t="s">
        <v>328</v>
      </c>
      <c r="B5" s="1291"/>
      <c r="C5" s="156"/>
    </row>
    <row r="6" spans="1:4">
      <c r="A6" s="47" t="s">
        <v>339</v>
      </c>
      <c r="B6" s="1291"/>
      <c r="C6" s="156"/>
    </row>
    <row r="7" spans="1:4">
      <c r="A7" s="47" t="s">
        <v>333</v>
      </c>
      <c r="B7" s="1291"/>
      <c r="C7" s="156"/>
    </row>
    <row r="8" spans="1:4">
      <c r="A8" s="47" t="s">
        <v>332</v>
      </c>
      <c r="B8" s="1291"/>
      <c r="C8" s="156"/>
    </row>
    <row r="9" spans="1:4">
      <c r="A9" s="137" t="s">
        <v>325</v>
      </c>
      <c r="B9" s="1291"/>
      <c r="C9" s="156"/>
    </row>
    <row r="10" spans="1:4">
      <c r="A10" s="47" t="s">
        <v>326</v>
      </c>
      <c r="B10" s="1291"/>
      <c r="C10" s="156"/>
    </row>
    <row r="11" spans="1:4" ht="16.5" customHeight="1">
      <c r="A11" s="47" t="s">
        <v>324</v>
      </c>
      <c r="B11" s="1291"/>
      <c r="C11" s="156"/>
    </row>
    <row r="12" spans="1:4">
      <c r="A12" s="47" t="s">
        <v>330</v>
      </c>
      <c r="B12" s="1291"/>
      <c r="C12" s="156"/>
    </row>
    <row r="13" spans="1:4">
      <c r="A13" s="138" t="s">
        <v>331</v>
      </c>
      <c r="B13" s="1292"/>
      <c r="C13" s="156"/>
    </row>
    <row r="14" spans="1:4">
      <c r="A14" s="138" t="s">
        <v>645</v>
      </c>
      <c r="B14" s="140" t="s">
        <v>1338</v>
      </c>
    </row>
    <row r="15" spans="1:4">
      <c r="A15" s="139"/>
      <c r="B15" s="121"/>
      <c r="C15" s="156"/>
    </row>
    <row r="16" spans="1:4" ht="67.5">
      <c r="A16" s="169" t="s">
        <v>98</v>
      </c>
      <c r="B16" s="170" t="s">
        <v>1100</v>
      </c>
      <c r="C16" s="156"/>
      <c r="D16" s="642"/>
    </row>
    <row r="17" spans="1:3">
      <c r="A17" s="51" t="s">
        <v>1814</v>
      </c>
      <c r="B17" s="52" t="s">
        <v>1296</v>
      </c>
      <c r="C17" s="156"/>
    </row>
    <row r="18" spans="1:3">
      <c r="A18" s="138" t="s">
        <v>148</v>
      </c>
      <c r="B18" s="140" t="s">
        <v>1295</v>
      </c>
    </row>
    <row r="19" spans="1:3">
      <c r="A19" s="139"/>
      <c r="B19" s="121"/>
      <c r="C19" s="156"/>
    </row>
    <row r="20" spans="1:3" ht="67.5">
      <c r="A20" s="171" t="s">
        <v>116</v>
      </c>
      <c r="B20" s="170" t="s">
        <v>1304</v>
      </c>
      <c r="C20" s="156"/>
    </row>
    <row r="21" spans="1:3" ht="27">
      <c r="A21" s="47" t="s">
        <v>223</v>
      </c>
      <c r="B21" s="45" t="s">
        <v>1210</v>
      </c>
      <c r="C21" s="156"/>
    </row>
    <row r="22" spans="1:3">
      <c r="A22" s="47" t="s">
        <v>1232</v>
      </c>
      <c r="B22" s="45" t="s">
        <v>1294</v>
      </c>
      <c r="C22" s="156"/>
    </row>
    <row r="23" spans="1:3">
      <c r="A23" s="138" t="s">
        <v>1813</v>
      </c>
      <c r="B23" s="140" t="s">
        <v>1295</v>
      </c>
    </row>
    <row r="24" spans="1:3">
      <c r="A24" s="139"/>
      <c r="B24" s="121"/>
      <c r="C24" s="156"/>
    </row>
    <row r="25" spans="1:3" ht="40.5">
      <c r="A25" s="171" t="s">
        <v>1207</v>
      </c>
      <c r="B25" s="170" t="s">
        <v>600</v>
      </c>
      <c r="C25" s="156"/>
    </row>
    <row r="26" spans="1:3" ht="27">
      <c r="A26" s="180" t="s">
        <v>700</v>
      </c>
      <c r="B26" s="144" t="s">
        <v>1208</v>
      </c>
      <c r="C26" s="156"/>
    </row>
    <row r="27" spans="1:3" ht="27">
      <c r="A27" s="180" t="s">
        <v>1326</v>
      </c>
      <c r="B27" s="144" t="s">
        <v>1327</v>
      </c>
      <c r="C27" s="156"/>
    </row>
    <row r="28" spans="1:3" ht="26.25" customHeight="1">
      <c r="A28" s="47" t="s">
        <v>295</v>
      </c>
      <c r="B28" s="45" t="s">
        <v>1209</v>
      </c>
      <c r="C28" s="156"/>
    </row>
    <row r="29" spans="1:3" ht="27">
      <c r="A29" s="180" t="s">
        <v>316</v>
      </c>
      <c r="B29" s="144" t="s">
        <v>1247</v>
      </c>
      <c r="C29" s="156"/>
    </row>
    <row r="30" spans="1:3" ht="27">
      <c r="A30" s="180" t="s">
        <v>629</v>
      </c>
      <c r="B30" s="45" t="s">
        <v>643</v>
      </c>
      <c r="C30" s="156"/>
    </row>
    <row r="31" spans="1:3" ht="40.5">
      <c r="A31" s="138" t="s">
        <v>631</v>
      </c>
      <c r="B31" s="140" t="s">
        <v>1211</v>
      </c>
    </row>
    <row r="32" spans="1:3">
      <c r="A32" s="139"/>
      <c r="B32" s="121"/>
      <c r="C32" s="156"/>
    </row>
    <row r="33" spans="1:5">
      <c r="A33" s="135" t="s">
        <v>391</v>
      </c>
      <c r="B33" s="121"/>
      <c r="C33" s="156"/>
    </row>
    <row r="34" spans="1:5" ht="67.5">
      <c r="A34" s="171" t="s">
        <v>480</v>
      </c>
      <c r="B34" s="170" t="s">
        <v>1330</v>
      </c>
      <c r="C34" s="156"/>
    </row>
    <row r="35" spans="1:5" ht="27">
      <c r="A35" s="47" t="s">
        <v>129</v>
      </c>
      <c r="B35" s="45" t="s">
        <v>1858</v>
      </c>
      <c r="C35" s="156"/>
    </row>
    <row r="36" spans="1:5">
      <c r="A36" s="47" t="s">
        <v>130</v>
      </c>
      <c r="B36" s="45" t="s">
        <v>1859</v>
      </c>
      <c r="C36" s="156"/>
    </row>
    <row r="37" spans="1:5" ht="27">
      <c r="A37" s="47" t="s">
        <v>131</v>
      </c>
      <c r="B37" s="45" t="s">
        <v>1860</v>
      </c>
      <c r="C37" s="156"/>
    </row>
    <row r="38" spans="1:5" ht="29.25" customHeight="1">
      <c r="A38" s="47" t="s">
        <v>147</v>
      </c>
      <c r="B38" s="45" t="s">
        <v>1861</v>
      </c>
      <c r="C38" s="1487"/>
    </row>
    <row r="39" spans="1:5" ht="57" customHeight="1">
      <c r="A39" s="164" t="s">
        <v>342</v>
      </c>
      <c r="B39" s="165" t="s">
        <v>1126</v>
      </c>
    </row>
    <row r="40" spans="1:5">
      <c r="A40" s="139"/>
      <c r="B40" s="141"/>
      <c r="C40" s="156"/>
    </row>
    <row r="41" spans="1:5" ht="54">
      <c r="A41" s="172" t="s">
        <v>1111</v>
      </c>
      <c r="B41" s="170" t="s">
        <v>1206</v>
      </c>
      <c r="C41" s="156"/>
    </row>
    <row r="42" spans="1:5">
      <c r="A42" s="47" t="s">
        <v>279</v>
      </c>
      <c r="B42" s="45" t="s">
        <v>1101</v>
      </c>
      <c r="C42" s="156"/>
    </row>
    <row r="43" spans="1:5" ht="40.5">
      <c r="A43" s="47" t="s">
        <v>1214</v>
      </c>
      <c r="B43" s="45" t="s">
        <v>1279</v>
      </c>
      <c r="C43" s="156"/>
    </row>
    <row r="44" spans="1:5" ht="27">
      <c r="A44" s="47" t="s">
        <v>1289</v>
      </c>
      <c r="B44" s="45" t="s">
        <v>1291</v>
      </c>
      <c r="C44" s="156"/>
    </row>
    <row r="45" spans="1:5" ht="26.25" customHeight="1">
      <c r="A45" s="139" t="s">
        <v>311</v>
      </c>
      <c r="B45" s="889" t="s">
        <v>1293</v>
      </c>
      <c r="E45" s="156"/>
    </row>
    <row r="46" spans="1:5" ht="27">
      <c r="A46" s="138" t="s">
        <v>704</v>
      </c>
      <c r="B46" s="140" t="s">
        <v>1102</v>
      </c>
    </row>
    <row r="48" spans="1:5" ht="67.5">
      <c r="A48" s="171" t="s">
        <v>699</v>
      </c>
      <c r="B48" s="170" t="s">
        <v>1305</v>
      </c>
      <c r="E48" s="156"/>
    </row>
    <row r="49" spans="1:5" ht="40.5">
      <c r="A49" s="180" t="s">
        <v>302</v>
      </c>
      <c r="B49" s="45" t="s">
        <v>1297</v>
      </c>
      <c r="C49" s="156"/>
      <c r="E49" s="156"/>
    </row>
    <row r="50" spans="1:5" ht="27">
      <c r="A50" s="180" t="s">
        <v>697</v>
      </c>
      <c r="B50" s="144" t="s">
        <v>1298</v>
      </c>
      <c r="C50" s="156"/>
      <c r="D50" s="28"/>
      <c r="E50" s="156"/>
    </row>
    <row r="51" spans="1:5">
      <c r="A51" s="180" t="s">
        <v>696</v>
      </c>
      <c r="B51" s="45" t="s">
        <v>1299</v>
      </c>
      <c r="C51" s="156"/>
      <c r="D51" s="28"/>
      <c r="E51" s="156"/>
    </row>
    <row r="52" spans="1:5" s="25" customFormat="1">
      <c r="A52" s="180" t="s">
        <v>1154</v>
      </c>
      <c r="B52" s="45" t="s">
        <v>1156</v>
      </c>
      <c r="C52" s="156"/>
      <c r="D52" s="28"/>
      <c r="E52" s="156"/>
    </row>
    <row r="53" spans="1:5" s="25" customFormat="1" ht="27">
      <c r="A53" s="180" t="s">
        <v>556</v>
      </c>
      <c r="B53" s="45" t="s">
        <v>601</v>
      </c>
      <c r="C53" s="156"/>
      <c r="D53" s="28"/>
    </row>
    <row r="54" spans="1:5" ht="27">
      <c r="A54" s="180" t="s">
        <v>555</v>
      </c>
      <c r="B54" s="45" t="s">
        <v>1300</v>
      </c>
      <c r="C54" s="156"/>
      <c r="D54" s="28"/>
    </row>
    <row r="55" spans="1:5" ht="27">
      <c r="A55" s="180" t="s">
        <v>1159</v>
      </c>
      <c r="B55" s="45" t="s">
        <v>1301</v>
      </c>
      <c r="C55" s="156"/>
      <c r="D55" s="28"/>
    </row>
    <row r="56" spans="1:5" ht="40.5">
      <c r="A56" s="138" t="s">
        <v>532</v>
      </c>
      <c r="B56" s="140" t="s">
        <v>1158</v>
      </c>
      <c r="D56" s="28"/>
    </row>
    <row r="57" spans="1:5">
      <c r="A57" s="142"/>
      <c r="B57" s="121"/>
    </row>
    <row r="58" spans="1:5">
      <c r="A58" s="135" t="s">
        <v>200</v>
      </c>
      <c r="B58" s="121"/>
      <c r="C58" s="158"/>
      <c r="E58" s="416"/>
    </row>
    <row r="59" spans="1:5">
      <c r="A59" s="172" t="s">
        <v>287</v>
      </c>
      <c r="B59" s="170" t="s">
        <v>314</v>
      </c>
      <c r="C59" s="156"/>
      <c r="E59" s="416"/>
    </row>
    <row r="60" spans="1:5" ht="40.5">
      <c r="A60" s="138" t="s">
        <v>303</v>
      </c>
      <c r="B60" s="140" t="s">
        <v>602</v>
      </c>
    </row>
    <row r="61" spans="1:5" ht="27">
      <c r="A61" s="180" t="s">
        <v>1784</v>
      </c>
      <c r="B61" s="144" t="s">
        <v>1785</v>
      </c>
    </row>
    <row r="62" spans="1:5">
      <c r="A62" s="143"/>
      <c r="B62" s="144"/>
      <c r="C62" s="156"/>
    </row>
    <row r="63" spans="1:5" ht="27">
      <c r="A63" s="171" t="s">
        <v>288</v>
      </c>
      <c r="B63" s="170" t="s">
        <v>315</v>
      </c>
      <c r="C63" s="156"/>
    </row>
    <row r="64" spans="1:5" ht="27">
      <c r="A64" s="680" t="s">
        <v>1775</v>
      </c>
      <c r="B64" s="681" t="s">
        <v>1777</v>
      </c>
      <c r="C64" s="156"/>
      <c r="D64" s="416"/>
    </row>
    <row r="65" spans="1:5" ht="40.5">
      <c r="A65" s="47" t="s">
        <v>304</v>
      </c>
      <c r="B65" s="45" t="s">
        <v>603</v>
      </c>
      <c r="C65" s="156"/>
    </row>
    <row r="66" spans="1:5" ht="27">
      <c r="A66" s="47" t="s">
        <v>317</v>
      </c>
      <c r="B66" s="45" t="s">
        <v>604</v>
      </c>
      <c r="C66" s="156"/>
    </row>
    <row r="67" spans="1:5" ht="40.5">
      <c r="A67" s="47" t="s">
        <v>306</v>
      </c>
      <c r="B67" s="45" t="s">
        <v>1797</v>
      </c>
      <c r="C67" s="156"/>
    </row>
    <row r="68" spans="1:5" ht="27">
      <c r="A68" s="47" t="s">
        <v>220</v>
      </c>
      <c r="B68" s="45" t="s">
        <v>1205</v>
      </c>
      <c r="C68" s="156"/>
    </row>
    <row r="69" spans="1:5">
      <c r="A69" s="47" t="s">
        <v>307</v>
      </c>
      <c r="B69" s="45" t="s">
        <v>1296</v>
      </c>
      <c r="C69" s="156"/>
    </row>
    <row r="70" spans="1:5" ht="27">
      <c r="A70" s="47" t="s">
        <v>1204</v>
      </c>
      <c r="B70" s="45" t="s">
        <v>310</v>
      </c>
      <c r="C70" s="156"/>
    </row>
    <row r="71" spans="1:5" ht="40.5">
      <c r="A71" s="47" t="s">
        <v>606</v>
      </c>
      <c r="B71" s="45" t="s">
        <v>607</v>
      </c>
      <c r="C71" s="156"/>
    </row>
    <row r="72" spans="1:5" ht="40.5">
      <c r="A72" s="47" t="s">
        <v>605</v>
      </c>
      <c r="B72" s="45" t="s">
        <v>609</v>
      </c>
      <c r="C72" s="156"/>
    </row>
    <row r="73" spans="1:5" ht="40.5">
      <c r="A73" s="180" t="s">
        <v>318</v>
      </c>
      <c r="B73" s="144" t="s">
        <v>368</v>
      </c>
      <c r="C73" s="156"/>
      <c r="D73" s="416"/>
      <c r="E73" s="416"/>
    </row>
    <row r="74" spans="1:5">
      <c r="A74" s="180" t="s">
        <v>625</v>
      </c>
      <c r="B74" s="144" t="s">
        <v>310</v>
      </c>
      <c r="C74" s="156"/>
    </row>
    <row r="75" spans="1:5" ht="27">
      <c r="A75" s="47" t="s">
        <v>626</v>
      </c>
      <c r="B75" s="45" t="s">
        <v>310</v>
      </c>
      <c r="C75" s="156"/>
    </row>
    <row r="76" spans="1:5">
      <c r="C76" s="156"/>
    </row>
    <row r="77" spans="1:5" ht="54">
      <c r="A77" s="171" t="s">
        <v>6</v>
      </c>
      <c r="B77" s="170" t="s">
        <v>1865</v>
      </c>
      <c r="C77" s="156"/>
    </row>
    <row r="78" spans="1:5" ht="27">
      <c r="A78" s="680" t="s">
        <v>1125</v>
      </c>
      <c r="B78" s="681" t="s">
        <v>1118</v>
      </c>
      <c r="C78" s="156"/>
    </row>
    <row r="79" spans="1:5">
      <c r="A79" s="47" t="s">
        <v>150</v>
      </c>
      <c r="B79" s="45" t="s">
        <v>313</v>
      </c>
      <c r="C79" s="156"/>
    </row>
    <row r="80" spans="1:5" ht="27">
      <c r="A80" s="47" t="s">
        <v>225</v>
      </c>
      <c r="B80" s="45" t="s">
        <v>312</v>
      </c>
      <c r="C80" s="156"/>
    </row>
    <row r="81" spans="1:3" ht="27">
      <c r="A81" s="47" t="s">
        <v>1225</v>
      </c>
      <c r="B81" s="45" t="s">
        <v>1116</v>
      </c>
      <c r="C81" s="156"/>
    </row>
    <row r="82" spans="1:3" ht="27">
      <c r="A82" s="47" t="s">
        <v>1224</v>
      </c>
      <c r="B82" s="45" t="s">
        <v>610</v>
      </c>
      <c r="C82" s="156"/>
    </row>
    <row r="83" spans="1:3">
      <c r="A83" s="47" t="s">
        <v>308</v>
      </c>
      <c r="B83" s="45" t="s">
        <v>309</v>
      </c>
      <c r="C83" s="156"/>
    </row>
    <row r="84" spans="1:3" ht="40.5">
      <c r="A84" s="138" t="s">
        <v>611</v>
      </c>
      <c r="B84" s="140" t="s">
        <v>1203</v>
      </c>
    </row>
    <row r="85" spans="1:3">
      <c r="C85" s="156"/>
    </row>
    <row r="86" spans="1:3" ht="27">
      <c r="A86" s="171" t="s">
        <v>7</v>
      </c>
      <c r="B86" s="170" t="s">
        <v>1229</v>
      </c>
      <c r="C86" s="156"/>
    </row>
    <row r="87" spans="1:3" ht="40.5">
      <c r="A87" s="47" t="s">
        <v>1862</v>
      </c>
      <c r="B87" s="45" t="s">
        <v>1302</v>
      </c>
    </row>
    <row r="88" spans="1:3">
      <c r="A88" s="47" t="s">
        <v>1850</v>
      </c>
      <c r="B88" s="45" t="s">
        <v>1855</v>
      </c>
    </row>
    <row r="89" spans="1:3">
      <c r="A89" s="47" t="s">
        <v>1851</v>
      </c>
      <c r="B89" s="45" t="s">
        <v>1856</v>
      </c>
    </row>
    <row r="90" spans="1:3">
      <c r="A90" s="47" t="s">
        <v>1852</v>
      </c>
      <c r="B90" s="45" t="s">
        <v>1857</v>
      </c>
    </row>
  </sheetData>
  <mergeCells count="1">
    <mergeCell ref="B4:B13"/>
  </mergeCells>
  <pageMargins left="0.7" right="0.7" top="0.75" bottom="0.75" header="0.3" footer="0.3"/>
  <pageSetup paperSize="9" orientation="portrait" horizont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7" workbookViewId="0">
      <selection activeCell="G36" sqref="G36"/>
    </sheetView>
  </sheetViews>
  <sheetFormatPr defaultColWidth="7.7109375" defaultRowHeight="16.5"/>
  <cols>
    <col min="1" max="1" width="40.28515625" customWidth="1"/>
    <col min="2" max="6" width="16.140625" bestFit="1" customWidth="1"/>
    <col min="7" max="7" width="20.7109375" customWidth="1"/>
    <col min="10" max="10" width="14.42578125" customWidth="1"/>
  </cols>
  <sheetData>
    <row r="1" spans="1:7" s="20" customFormat="1">
      <c r="A1" s="2" t="s">
        <v>1048</v>
      </c>
    </row>
    <row r="2" spans="1:7">
      <c r="A2" s="94" t="s">
        <v>1088</v>
      </c>
    </row>
    <row r="3" spans="1:7" ht="36.75" customHeight="1">
      <c r="A3" s="1403" t="s">
        <v>1089</v>
      </c>
      <c r="B3" s="1403"/>
      <c r="C3" s="1403"/>
      <c r="D3" s="1403"/>
      <c r="E3" s="1403"/>
      <c r="F3" s="1403"/>
      <c r="G3" s="1403"/>
    </row>
    <row r="5" spans="1:7">
      <c r="A5" s="94" t="s">
        <v>528</v>
      </c>
      <c r="B5" s="94" t="s">
        <v>592</v>
      </c>
      <c r="C5" s="94" t="s">
        <v>593</v>
      </c>
      <c r="D5" s="94" t="s">
        <v>594</v>
      </c>
      <c r="E5" s="94" t="s">
        <v>595</v>
      </c>
      <c r="F5" s="94" t="s">
        <v>596</v>
      </c>
      <c r="G5" s="94" t="s">
        <v>1087</v>
      </c>
    </row>
    <row r="6" spans="1:7">
      <c r="A6" t="s">
        <v>31</v>
      </c>
      <c r="B6" s="13">
        <v>56.699300000000001</v>
      </c>
      <c r="C6" s="13">
        <v>70.779899999999998</v>
      </c>
      <c r="D6" s="13">
        <v>76.496049999999997</v>
      </c>
      <c r="E6" s="13">
        <v>88.690244375000006</v>
      </c>
      <c r="F6" s="13">
        <v>94.306173333333305</v>
      </c>
      <c r="G6" s="13">
        <v>99.08</v>
      </c>
    </row>
    <row r="7" spans="1:7">
      <c r="A7" t="s">
        <v>15</v>
      </c>
      <c r="B7" s="13">
        <v>25.368218666666699</v>
      </c>
      <c r="C7" s="13">
        <v>31.896351200000002</v>
      </c>
      <c r="D7" s="13">
        <v>43.210693300000003</v>
      </c>
      <c r="E7" s="13">
        <v>67.110063999999994</v>
      </c>
      <c r="F7" s="13">
        <v>89.775959999999998</v>
      </c>
      <c r="G7" s="13">
        <v>98.08</v>
      </c>
    </row>
    <row r="8" spans="1:7">
      <c r="A8" t="s">
        <v>16</v>
      </c>
      <c r="B8" s="13">
        <v>24.12</v>
      </c>
      <c r="C8" s="13">
        <v>24.597999999999999</v>
      </c>
      <c r="D8" s="13">
        <v>36.169235999999998</v>
      </c>
      <c r="E8" s="13">
        <v>52.925300399999998</v>
      </c>
      <c r="F8" s="13">
        <v>60.809396399999997</v>
      </c>
      <c r="G8" s="13">
        <v>93.93</v>
      </c>
    </row>
    <row r="9" spans="1:7">
      <c r="A9" t="s">
        <v>24</v>
      </c>
      <c r="B9" s="13">
        <v>1.09666666666667</v>
      </c>
      <c r="C9" s="13">
        <v>1.8680000000000001</v>
      </c>
      <c r="D9" s="13">
        <v>27.898</v>
      </c>
      <c r="E9" s="13">
        <v>100</v>
      </c>
      <c r="F9" s="13">
        <v>14.9</v>
      </c>
      <c r="G9" s="13">
        <v>79.34</v>
      </c>
    </row>
    <row r="10" spans="1:7">
      <c r="A10" t="s">
        <v>17</v>
      </c>
      <c r="B10" s="13">
        <v>39.664360000000002</v>
      </c>
      <c r="C10" s="13">
        <v>45.005899999999997</v>
      </c>
      <c r="D10" s="13">
        <v>52.423499999999997</v>
      </c>
      <c r="E10" s="13">
        <v>56.631787799999998</v>
      </c>
      <c r="F10" s="13">
        <v>63.007634000000003</v>
      </c>
      <c r="G10" s="13">
        <v>95.77</v>
      </c>
    </row>
    <row r="11" spans="1:7">
      <c r="A11" t="s">
        <v>19</v>
      </c>
      <c r="B11" s="13">
        <v>81.508499999999998</v>
      </c>
      <c r="C11" s="13">
        <v>85.886399999999995</v>
      </c>
      <c r="D11" s="13">
        <v>88.591350000000006</v>
      </c>
      <c r="E11" s="13">
        <v>93.12</v>
      </c>
      <c r="F11" s="13">
        <v>95.301599999999993</v>
      </c>
      <c r="G11" s="13">
        <v>99.65</v>
      </c>
    </row>
    <row r="12" spans="1:7">
      <c r="A12" t="s">
        <v>18</v>
      </c>
      <c r="B12" s="13">
        <v>76.0167</v>
      </c>
      <c r="C12" s="13">
        <v>77.690676999999994</v>
      </c>
      <c r="D12" s="13">
        <v>77.0972905</v>
      </c>
      <c r="E12" s="13">
        <v>85.080449999999999</v>
      </c>
      <c r="F12" s="13">
        <v>91.5954306</v>
      </c>
      <c r="G12" s="13">
        <v>98.45</v>
      </c>
    </row>
    <row r="13" spans="1:7">
      <c r="A13" t="s">
        <v>21</v>
      </c>
      <c r="B13" s="13" t="s">
        <v>597</v>
      </c>
      <c r="C13" s="13">
        <v>75.33</v>
      </c>
      <c r="D13" s="13">
        <v>90.5</v>
      </c>
      <c r="E13" s="13">
        <v>90.558750000000003</v>
      </c>
      <c r="F13" s="13">
        <v>94.521916666666698</v>
      </c>
      <c r="G13" s="13">
        <v>99.71</v>
      </c>
    </row>
    <row r="14" spans="1:7">
      <c r="A14" t="s">
        <v>20</v>
      </c>
      <c r="B14" s="13">
        <v>55.44</v>
      </c>
      <c r="C14" s="13">
        <v>49.728000000000002</v>
      </c>
      <c r="D14" s="13">
        <v>52.015000000000001</v>
      </c>
      <c r="E14" s="13">
        <v>63.776000000000003</v>
      </c>
      <c r="F14" s="13">
        <v>71.860258999999999</v>
      </c>
      <c r="G14" s="13">
        <v>96.42</v>
      </c>
    </row>
    <row r="15" spans="1:7">
      <c r="A15" t="s">
        <v>36</v>
      </c>
      <c r="B15" s="13">
        <v>59.91</v>
      </c>
      <c r="C15" s="13">
        <v>63.372</v>
      </c>
      <c r="D15" s="13">
        <v>65.61</v>
      </c>
      <c r="E15" s="13" t="s">
        <v>597</v>
      </c>
      <c r="F15" s="13">
        <v>83.722499999999997</v>
      </c>
      <c r="G15" s="13">
        <v>97.01</v>
      </c>
    </row>
    <row r="16" spans="1:7">
      <c r="A16" t="s">
        <v>22</v>
      </c>
      <c r="B16" s="13">
        <v>60.83</v>
      </c>
      <c r="C16" s="13">
        <v>62.770291499999999</v>
      </c>
      <c r="D16" s="13">
        <v>68.593956875000003</v>
      </c>
      <c r="E16" s="13" t="s">
        <v>597</v>
      </c>
      <c r="F16" s="13">
        <v>79.563550000000006</v>
      </c>
      <c r="G16" s="13">
        <v>95.56</v>
      </c>
    </row>
    <row r="17" spans="1:7">
      <c r="A17" t="s">
        <v>54</v>
      </c>
      <c r="B17" s="13">
        <v>82.896000000000001</v>
      </c>
      <c r="C17" s="13">
        <v>78.959999999999994</v>
      </c>
      <c r="D17" s="13">
        <v>95.257499999999993</v>
      </c>
      <c r="E17" s="13">
        <v>94.184438249999999</v>
      </c>
      <c r="F17" s="13">
        <v>96.338194000000001</v>
      </c>
      <c r="G17" s="13">
        <v>99.82</v>
      </c>
    </row>
    <row r="18" spans="1:7">
      <c r="A18" t="s">
        <v>42</v>
      </c>
      <c r="B18" s="13">
        <v>37.935000000000002</v>
      </c>
      <c r="C18" s="13">
        <v>37.935000000000002</v>
      </c>
      <c r="D18" s="13" t="s">
        <v>597</v>
      </c>
      <c r="E18" s="13">
        <v>74.244546</v>
      </c>
      <c r="F18" s="13">
        <v>77.623566499999995</v>
      </c>
      <c r="G18" s="13">
        <v>97.72</v>
      </c>
    </row>
    <row r="19" spans="1:7">
      <c r="A19" t="s">
        <v>63</v>
      </c>
      <c r="B19" s="13" t="s">
        <v>597</v>
      </c>
      <c r="C19" s="13">
        <v>3.5287999999999999</v>
      </c>
      <c r="D19" s="13">
        <v>4.9531999999999998</v>
      </c>
      <c r="E19" s="13">
        <v>3.1004</v>
      </c>
      <c r="F19" s="13">
        <v>50.22907</v>
      </c>
      <c r="G19" s="13">
        <v>86.58</v>
      </c>
    </row>
    <row r="20" spans="1:7">
      <c r="A20" t="s">
        <v>28</v>
      </c>
      <c r="B20" s="13">
        <v>9.4837600000000002</v>
      </c>
      <c r="C20" s="13">
        <v>17.378423999999999</v>
      </c>
      <c r="D20" s="13">
        <v>32.671861999999997</v>
      </c>
      <c r="E20" s="13">
        <v>42.294452</v>
      </c>
      <c r="F20" s="13">
        <v>51.099178774415897</v>
      </c>
      <c r="G20" s="13">
        <v>93.42</v>
      </c>
    </row>
    <row r="21" spans="1:7">
      <c r="A21" t="s">
        <v>44</v>
      </c>
      <c r="B21" s="13">
        <v>49.283333333333303</v>
      </c>
      <c r="C21" s="13">
        <v>65.12</v>
      </c>
      <c r="D21" s="13">
        <v>72.45</v>
      </c>
      <c r="E21" s="13">
        <v>59.543599</v>
      </c>
      <c r="F21" s="13">
        <v>51.107443500000002</v>
      </c>
      <c r="G21" s="13">
        <v>91.19</v>
      </c>
    </row>
    <row r="22" spans="1:7">
      <c r="A22" t="s">
        <v>23</v>
      </c>
      <c r="B22" s="13" t="s">
        <v>597</v>
      </c>
      <c r="C22" s="13" t="s">
        <v>597</v>
      </c>
      <c r="D22" s="13">
        <v>76.844999999999999</v>
      </c>
      <c r="E22" s="13">
        <v>79.782499999999999</v>
      </c>
      <c r="F22" s="13">
        <v>81.168999999999997</v>
      </c>
      <c r="G22" s="13">
        <v>97.53</v>
      </c>
    </row>
    <row r="23" spans="1:7">
      <c r="A23" t="s">
        <v>26</v>
      </c>
      <c r="B23" s="13" t="s">
        <v>597</v>
      </c>
      <c r="C23" s="13" t="s">
        <v>597</v>
      </c>
      <c r="D23" s="13">
        <v>43.946666666666701</v>
      </c>
      <c r="E23" s="13">
        <v>44.256</v>
      </c>
      <c r="F23" s="13">
        <v>46.820228</v>
      </c>
      <c r="G23" s="13">
        <v>93.49</v>
      </c>
    </row>
    <row r="24" spans="1:7">
      <c r="A24" t="s">
        <v>27</v>
      </c>
      <c r="B24" s="13">
        <v>76.387699999999995</v>
      </c>
      <c r="C24" s="13">
        <v>86.49</v>
      </c>
      <c r="D24" s="13">
        <v>94.8</v>
      </c>
      <c r="E24" s="13" t="s">
        <v>597</v>
      </c>
      <c r="F24" s="13">
        <v>96.844075000000004</v>
      </c>
      <c r="G24" s="13">
        <v>99.76</v>
      </c>
    </row>
    <row r="25" spans="1:7">
      <c r="A25" t="s">
        <v>25</v>
      </c>
      <c r="B25" s="13" t="s">
        <v>597</v>
      </c>
      <c r="C25" s="13" t="s">
        <v>597</v>
      </c>
      <c r="D25" s="13">
        <v>45.210875000000001</v>
      </c>
      <c r="E25" s="13">
        <v>71.634</v>
      </c>
      <c r="F25" s="13">
        <v>94.23</v>
      </c>
      <c r="G25" s="13">
        <v>96.3</v>
      </c>
    </row>
    <row r="26" spans="1:7">
      <c r="A26" t="s">
        <v>29</v>
      </c>
      <c r="B26" s="13">
        <v>13</v>
      </c>
      <c r="C26" s="13">
        <v>21.911999999999999</v>
      </c>
      <c r="D26" s="13">
        <v>26.474</v>
      </c>
      <c r="E26" s="13">
        <v>13.49</v>
      </c>
      <c r="F26" s="13">
        <v>68.489999999999995</v>
      </c>
      <c r="G26" s="13">
        <v>100</v>
      </c>
    </row>
    <row r="27" spans="1:7">
      <c r="A27" t="s">
        <v>30</v>
      </c>
      <c r="B27" s="13">
        <v>93.95496</v>
      </c>
      <c r="C27" s="13">
        <v>95.942819999999998</v>
      </c>
      <c r="D27" s="13">
        <v>97.727417799999998</v>
      </c>
      <c r="E27" s="13">
        <v>99.199489999999997</v>
      </c>
      <c r="F27" s="13">
        <v>99.274765250000002</v>
      </c>
      <c r="G27" s="13">
        <v>99.9</v>
      </c>
    </row>
    <row r="28" spans="1:7">
      <c r="A28" t="s">
        <v>32</v>
      </c>
      <c r="B28" s="13">
        <v>23.704833333333301</v>
      </c>
      <c r="C28" s="13">
        <v>28.718219999999999</v>
      </c>
      <c r="D28" s="13">
        <v>37.931240000000003</v>
      </c>
      <c r="E28" s="13">
        <v>54.045140000000004</v>
      </c>
      <c r="F28" s="13">
        <v>57.176020000000001</v>
      </c>
      <c r="G28" s="13">
        <v>92.35</v>
      </c>
    </row>
    <row r="29" spans="1:7">
      <c r="A29" t="s">
        <v>50</v>
      </c>
      <c r="B29" s="13">
        <v>11.4885</v>
      </c>
      <c r="C29" s="13">
        <v>29.48</v>
      </c>
      <c r="D29" s="13">
        <v>46.43</v>
      </c>
      <c r="E29" s="13">
        <v>54.6205304</v>
      </c>
      <c r="F29" s="13">
        <v>54.120925999999997</v>
      </c>
      <c r="G29" s="13">
        <v>93.82</v>
      </c>
    </row>
    <row r="30" spans="1:7">
      <c r="A30" t="s">
        <v>33</v>
      </c>
      <c r="B30" s="13" t="s">
        <v>597</v>
      </c>
      <c r="C30" s="13" t="s">
        <v>597</v>
      </c>
      <c r="D30" s="13">
        <v>9.4726999999999997</v>
      </c>
      <c r="E30" s="13">
        <v>9.5435400000000001</v>
      </c>
      <c r="F30" s="13">
        <v>15.39138</v>
      </c>
      <c r="G30" s="13">
        <v>83.95</v>
      </c>
    </row>
    <row r="31" spans="1:7">
      <c r="A31" s="277" t="s">
        <v>35</v>
      </c>
      <c r="B31" s="333">
        <v>25.310193999999999</v>
      </c>
      <c r="C31" s="333">
        <v>27.12988</v>
      </c>
      <c r="D31" s="333">
        <v>29.804161199999999</v>
      </c>
      <c r="E31" s="333">
        <v>50.9920902</v>
      </c>
      <c r="F31" s="333">
        <v>54.693412000000002</v>
      </c>
      <c r="G31" s="333">
        <v>89.95</v>
      </c>
    </row>
    <row r="32" spans="1:7">
      <c r="A32" t="s">
        <v>34</v>
      </c>
      <c r="B32" s="13" t="s">
        <v>597</v>
      </c>
      <c r="C32" s="13">
        <v>15.439685750000001</v>
      </c>
      <c r="D32" s="13">
        <v>33.923520000000003</v>
      </c>
      <c r="E32" s="13">
        <v>59.857280000000003</v>
      </c>
      <c r="F32" s="13">
        <v>59.778179999999999</v>
      </c>
      <c r="G32" s="13">
        <v>88.5</v>
      </c>
    </row>
    <row r="33" spans="1:7">
      <c r="A33" t="s">
        <v>37</v>
      </c>
      <c r="B33" s="13">
        <v>86.49</v>
      </c>
      <c r="C33" s="13">
        <v>80.224999999999994</v>
      </c>
      <c r="D33" s="13">
        <v>75.037499999999994</v>
      </c>
      <c r="E33" s="13">
        <v>90.396000000000001</v>
      </c>
      <c r="F33" s="13">
        <v>93.2</v>
      </c>
      <c r="G33" s="13">
        <v>98.49</v>
      </c>
    </row>
    <row r="34" spans="1:7">
      <c r="A34" s="94" t="s">
        <v>58</v>
      </c>
      <c r="B34" s="304">
        <f t="shared" ref="B34:G34" si="0">AVERAGE(B6:B33)</f>
        <v>47.170858380952389</v>
      </c>
      <c r="C34" s="304">
        <f t="shared" si="0"/>
        <v>49.049389560416671</v>
      </c>
      <c r="D34" s="304">
        <f t="shared" si="0"/>
        <v>55.612619234876547</v>
      </c>
      <c r="E34" s="304">
        <f t="shared" si="0"/>
        <v>63.963064096999986</v>
      </c>
      <c r="F34" s="304">
        <f t="shared" si="0"/>
        <v>70.962494965157731</v>
      </c>
      <c r="G34" s="304">
        <f t="shared" si="0"/>
        <v>94.848928571428559</v>
      </c>
    </row>
    <row r="35" spans="1:7">
      <c r="A35" s="94" t="s">
        <v>718</v>
      </c>
      <c r="B35" s="304">
        <f t="shared" ref="B35:G35" si="1">STDEV(B6:B33)</f>
        <v>28.765620729115511</v>
      </c>
      <c r="C35" s="304">
        <f t="shared" si="1"/>
        <v>28.693070513200549</v>
      </c>
      <c r="D35" s="304">
        <f t="shared" si="1"/>
        <v>26.77180438341405</v>
      </c>
      <c r="E35" s="304">
        <f t="shared" si="1"/>
        <v>27.255670090755743</v>
      </c>
      <c r="F35" s="304">
        <f t="shared" si="1"/>
        <v>23.631453704673426</v>
      </c>
      <c r="G35" s="304">
        <f t="shared" si="1"/>
        <v>5.2548907302913133</v>
      </c>
    </row>
    <row r="36" spans="1:7">
      <c r="A36" s="305" t="s">
        <v>719</v>
      </c>
      <c r="B36" s="306">
        <f t="shared" ref="B36:G36" si="2">(B31-B34)/B35</f>
        <v>-0.75995802721635075</v>
      </c>
      <c r="C36" s="306">
        <f t="shared" si="2"/>
        <v>-0.76393042530364152</v>
      </c>
      <c r="D36" s="306">
        <f t="shared" si="2"/>
        <v>-0.96401638325378158</v>
      </c>
      <c r="E36" s="306">
        <f t="shared" si="2"/>
        <v>-0.47590001837450069</v>
      </c>
      <c r="F36" s="306">
        <f t="shared" si="2"/>
        <v>-0.6884503665527909</v>
      </c>
      <c r="G36" s="306">
        <f t="shared" si="2"/>
        <v>-0.93226078768663112</v>
      </c>
    </row>
    <row r="39" spans="1:7">
      <c r="A39" s="5" t="s">
        <v>1049</v>
      </c>
    </row>
  </sheetData>
  <mergeCells count="1">
    <mergeCell ref="A3:G3"/>
  </mergeCells>
  <hyperlinks>
    <hyperlink ref="A39" r:id="rId1"/>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
  <sheetViews>
    <sheetView topLeftCell="I4" workbookViewId="0">
      <selection activeCell="U6" sqref="U6"/>
    </sheetView>
  </sheetViews>
  <sheetFormatPr defaultRowHeight="16.5"/>
  <cols>
    <col min="1" max="1" width="37.28515625" customWidth="1"/>
    <col min="2" max="2" width="21.85546875" bestFit="1" customWidth="1"/>
    <col min="3" max="18" width="19.7109375" style="20" bestFit="1" customWidth="1"/>
    <col min="19" max="19" width="20.7109375" style="20" bestFit="1" customWidth="1"/>
    <col min="20" max="20" width="25.140625" style="20" bestFit="1" customWidth="1"/>
    <col min="21" max="21" width="18.140625" style="20" customWidth="1"/>
    <col min="22" max="22" width="9.140625" style="20"/>
  </cols>
  <sheetData>
    <row r="1" spans="1:23">
      <c r="A1" t="s">
        <v>1048</v>
      </c>
    </row>
    <row r="2" spans="1:23">
      <c r="A2" s="94" t="s">
        <v>1149</v>
      </c>
      <c r="U2" s="94"/>
      <c r="W2" s="94"/>
    </row>
    <row r="3" spans="1:23">
      <c r="A3" s="1404"/>
      <c r="B3" s="1404"/>
      <c r="C3" s="1404"/>
    </row>
    <row r="5" spans="1:23">
      <c r="A5" s="94" t="s">
        <v>528</v>
      </c>
      <c r="B5" s="94" t="s">
        <v>1130</v>
      </c>
      <c r="C5" s="94" t="s">
        <v>1131</v>
      </c>
      <c r="D5" s="94" t="s">
        <v>1132</v>
      </c>
      <c r="E5" s="94" t="s">
        <v>1133</v>
      </c>
      <c r="F5" s="94" t="s">
        <v>1134</v>
      </c>
      <c r="G5" s="94" t="s">
        <v>1135</v>
      </c>
      <c r="H5" s="94" t="s">
        <v>1136</v>
      </c>
      <c r="I5" s="94" t="s">
        <v>1137</v>
      </c>
      <c r="J5" s="94" t="s">
        <v>1138</v>
      </c>
      <c r="K5" s="94" t="s">
        <v>1139</v>
      </c>
      <c r="L5" s="94" t="s">
        <v>1140</v>
      </c>
      <c r="M5" s="94" t="s">
        <v>1141</v>
      </c>
      <c r="N5" s="94" t="s">
        <v>1142</v>
      </c>
      <c r="O5" s="94" t="s">
        <v>1143</v>
      </c>
      <c r="P5" s="94" t="s">
        <v>1144</v>
      </c>
      <c r="Q5" s="94" t="s">
        <v>1145</v>
      </c>
      <c r="R5" s="94" t="s">
        <v>1146</v>
      </c>
      <c r="S5" s="94" t="s">
        <v>1147</v>
      </c>
      <c r="T5" s="94" t="s">
        <v>1148</v>
      </c>
    </row>
    <row r="6" spans="1:23">
      <c r="A6" t="s">
        <v>39</v>
      </c>
      <c r="B6" s="682">
        <v>42309945.689999998</v>
      </c>
      <c r="C6" s="682">
        <v>218827.58296259199</v>
      </c>
      <c r="D6" s="682">
        <v>312157.238000062</v>
      </c>
      <c r="E6" s="682">
        <v>373853.49180628802</v>
      </c>
      <c r="F6" s="682">
        <v>124778.06620574401</v>
      </c>
      <c r="G6" s="682">
        <v>177035.846851743</v>
      </c>
      <c r="H6" s="682">
        <v>186316.091219833</v>
      </c>
      <c r="I6" s="682">
        <v>372725.23785945401</v>
      </c>
      <c r="J6" s="682">
        <v>205736.35875717201</v>
      </c>
      <c r="K6" s="682">
        <v>203723.663742476</v>
      </c>
      <c r="L6" s="682">
        <v>290741.24165085901</v>
      </c>
      <c r="M6" s="682">
        <v>121327.092819867</v>
      </c>
      <c r="N6" s="682">
        <v>139823.36432076001</v>
      </c>
      <c r="O6" s="682">
        <v>260095.01314895399</v>
      </c>
      <c r="P6" s="682">
        <v>281760.22138803202</v>
      </c>
      <c r="Q6" s="682">
        <v>261585.57832223899</v>
      </c>
      <c r="R6" s="682">
        <v>430910.62677490403</v>
      </c>
      <c r="S6" s="682">
        <v>3961396.7158309794</v>
      </c>
      <c r="T6" s="682">
        <v>9.36280264894611E-2</v>
      </c>
    </row>
    <row r="7" spans="1:23">
      <c r="A7" t="s">
        <v>31</v>
      </c>
      <c r="B7" s="682">
        <v>4336043.0640000002</v>
      </c>
      <c r="C7" s="682">
        <v>6926.2690078513697</v>
      </c>
      <c r="D7" s="682">
        <v>10902.149877056199</v>
      </c>
      <c r="E7" s="682">
        <v>14475.642533849799</v>
      </c>
      <c r="F7" s="682">
        <v>14599.404767321999</v>
      </c>
      <c r="G7" s="682">
        <v>21657.145608500799</v>
      </c>
      <c r="H7" s="682">
        <v>12583.533393473799</v>
      </c>
      <c r="I7" s="682">
        <v>31669.689927658601</v>
      </c>
      <c r="J7" s="682">
        <v>26895.7431901526</v>
      </c>
      <c r="K7" s="682">
        <v>15887.114562216901</v>
      </c>
      <c r="L7" s="682">
        <v>16712.863781334901</v>
      </c>
      <c r="M7" s="682">
        <v>18089.761358072101</v>
      </c>
      <c r="N7" s="682">
        <v>11158.4292337276</v>
      </c>
      <c r="O7" s="682">
        <v>7645.3418126543902</v>
      </c>
      <c r="P7" s="682">
        <v>9869.5686112681906</v>
      </c>
      <c r="Q7" s="682">
        <v>7937.7048835399301</v>
      </c>
      <c r="R7" s="682">
        <v>17210.293187757699</v>
      </c>
      <c r="S7" s="682">
        <v>244220.65573643689</v>
      </c>
      <c r="T7" s="682">
        <v>5.6323392579764486E-2</v>
      </c>
    </row>
    <row r="8" spans="1:23">
      <c r="A8" t="s">
        <v>15</v>
      </c>
      <c r="B8" s="682">
        <v>865425.83559999999</v>
      </c>
      <c r="C8" s="682">
        <v>971.48819527669002</v>
      </c>
      <c r="D8" s="682">
        <v>2348.3905956582598</v>
      </c>
      <c r="E8" s="682">
        <v>1889.77751265137</v>
      </c>
      <c r="F8" s="682">
        <v>4793.3406507606696</v>
      </c>
      <c r="G8" s="682">
        <v>3027.93466925659</v>
      </c>
      <c r="H8" s="682">
        <v>6916.0356319652601</v>
      </c>
      <c r="I8" s="682">
        <v>5985.1918574371502</v>
      </c>
      <c r="J8" s="682">
        <v>7213.5448857087804</v>
      </c>
      <c r="K8" s="682">
        <v>5176.3629585456101</v>
      </c>
      <c r="L8" s="682">
        <v>10909.0212656853</v>
      </c>
      <c r="M8" s="682">
        <v>5016.2686189712003</v>
      </c>
      <c r="N8" s="682">
        <v>5635.1676072890104</v>
      </c>
      <c r="O8" s="682">
        <v>3314.9495059645001</v>
      </c>
      <c r="P8" s="682">
        <v>4239.2665485330799</v>
      </c>
      <c r="Q8" s="682">
        <v>3420.2739244404302</v>
      </c>
      <c r="R8" s="682">
        <v>4512.3425340661097</v>
      </c>
      <c r="S8" s="682">
        <v>75369.356962210004</v>
      </c>
      <c r="T8" s="682">
        <v>8.7089330895646772E-2</v>
      </c>
    </row>
    <row r="9" spans="1:23">
      <c r="A9" t="s">
        <v>41</v>
      </c>
      <c r="B9" s="682">
        <v>418066969.30000001</v>
      </c>
      <c r="C9" s="682">
        <v>1358154.9587423401</v>
      </c>
      <c r="D9" s="682">
        <v>2316887.7702364</v>
      </c>
      <c r="E9" s="682">
        <v>1607282.5796398199</v>
      </c>
      <c r="F9" s="682">
        <v>2706458.8198017101</v>
      </c>
      <c r="G9" s="682">
        <v>2920793.2386084702</v>
      </c>
      <c r="H9" s="682">
        <v>2406190.73630103</v>
      </c>
      <c r="I9" s="682">
        <v>2117900.2211720399</v>
      </c>
      <c r="J9" s="682">
        <v>1949007.8372109199</v>
      </c>
      <c r="K9" s="682">
        <v>1550371.9872814601</v>
      </c>
      <c r="L9" s="682">
        <v>2104876.3276706198</v>
      </c>
      <c r="M9" s="682">
        <v>2160700.6012927401</v>
      </c>
      <c r="N9" s="682">
        <v>2545494.2239893498</v>
      </c>
      <c r="O9" s="682">
        <v>2807337.59158797</v>
      </c>
      <c r="P9" s="682">
        <v>2643608.5411798698</v>
      </c>
      <c r="Q9" s="682">
        <v>2733439.41840804</v>
      </c>
      <c r="R9" s="682">
        <v>2084425.6748786799</v>
      </c>
      <c r="S9" s="682">
        <v>36012930.528001457</v>
      </c>
      <c r="T9" s="682">
        <v>8.6141535142803871E-2</v>
      </c>
    </row>
    <row r="10" spans="1:23">
      <c r="A10" t="s">
        <v>56</v>
      </c>
      <c r="B10" s="682">
        <v>19287066.420000002</v>
      </c>
      <c r="C10" s="682">
        <v>72711.302806927604</v>
      </c>
      <c r="D10" s="682">
        <v>78080.972982279796</v>
      </c>
      <c r="E10" s="682">
        <v>82843.764036345907</v>
      </c>
      <c r="F10" s="682">
        <v>85728.7824274671</v>
      </c>
      <c r="G10" s="682">
        <v>106925.718613695</v>
      </c>
      <c r="H10" s="682">
        <v>91923.239390231305</v>
      </c>
      <c r="I10" s="682">
        <v>121652.328860711</v>
      </c>
      <c r="J10" s="682">
        <v>123068.313397705</v>
      </c>
      <c r="K10" s="682">
        <v>88566.576924212903</v>
      </c>
      <c r="L10" s="682">
        <v>91495.543457012405</v>
      </c>
      <c r="M10" s="682">
        <v>99349.744020616796</v>
      </c>
      <c r="N10" s="682">
        <v>174809.51185030601</v>
      </c>
      <c r="O10" s="682">
        <v>102242.77187019501</v>
      </c>
      <c r="P10" s="682">
        <v>119335.125255052</v>
      </c>
      <c r="Q10" s="682">
        <v>106106.683652386</v>
      </c>
      <c r="R10" s="682">
        <v>113904.393784381</v>
      </c>
      <c r="S10" s="682">
        <v>1658744.7733295248</v>
      </c>
      <c r="T10" s="682">
        <v>8.6002958521958814E-2</v>
      </c>
    </row>
    <row r="11" spans="1:23">
      <c r="A11" t="s">
        <v>17</v>
      </c>
      <c r="B11" s="682">
        <v>3078239.3050000002</v>
      </c>
      <c r="C11" s="682">
        <v>3453.8058251776902</v>
      </c>
      <c r="D11" s="682">
        <v>6762.0428756415304</v>
      </c>
      <c r="E11" s="682">
        <v>3921.3234448216799</v>
      </c>
      <c r="F11" s="682">
        <v>13449.224543746401</v>
      </c>
      <c r="G11" s="682">
        <v>25528.330726400702</v>
      </c>
      <c r="H11" s="682">
        <v>8602.3888689147097</v>
      </c>
      <c r="I11" s="682">
        <v>21312.125803634299</v>
      </c>
      <c r="J11" s="682">
        <v>16860.945422521701</v>
      </c>
      <c r="K11" s="682">
        <v>13502.1877935145</v>
      </c>
      <c r="L11" s="682">
        <v>15433.432295615001</v>
      </c>
      <c r="M11" s="682">
        <v>21841.333875623899</v>
      </c>
      <c r="N11" s="682">
        <v>14003.889824771601</v>
      </c>
      <c r="O11" s="682">
        <v>7652.8878861200001</v>
      </c>
      <c r="P11" s="682">
        <v>13932.941507752001</v>
      </c>
      <c r="Q11" s="682">
        <v>8040.6307148528504</v>
      </c>
      <c r="R11" s="682">
        <v>22792.210956318399</v>
      </c>
      <c r="S11" s="682">
        <v>217089.70236542699</v>
      </c>
      <c r="T11" s="682">
        <v>7.0523984932817613E-2</v>
      </c>
    </row>
    <row r="12" spans="1:23">
      <c r="A12" t="s">
        <v>18</v>
      </c>
      <c r="B12" s="682">
        <v>663203.78399999999</v>
      </c>
      <c r="C12" s="682">
        <v>4329.2958531864897</v>
      </c>
      <c r="D12" s="682">
        <v>1204.48993902496</v>
      </c>
      <c r="E12" s="682">
        <v>1579.71326026976</v>
      </c>
      <c r="F12" s="682">
        <v>2413.81285344562</v>
      </c>
      <c r="G12" s="682">
        <v>9048.8040028048999</v>
      </c>
      <c r="H12" s="682">
        <v>5213.7067189806403</v>
      </c>
      <c r="I12" s="682">
        <v>4381.4073036447699</v>
      </c>
      <c r="J12" s="682">
        <v>6060.8081062811298</v>
      </c>
      <c r="K12" s="682">
        <v>6645.6789496593901</v>
      </c>
      <c r="L12" s="682">
        <v>4427.7238970286699</v>
      </c>
      <c r="M12" s="682">
        <v>3132.3822869392998</v>
      </c>
      <c r="N12" s="682">
        <v>4451.9523526902503</v>
      </c>
      <c r="O12" s="682">
        <v>2015.3666264959099</v>
      </c>
      <c r="P12" s="682">
        <v>5320.7704946241602</v>
      </c>
      <c r="Q12" s="682">
        <v>2583.2304257524202</v>
      </c>
      <c r="R12" s="682">
        <v>4656.3405200430998</v>
      </c>
      <c r="S12" s="682">
        <v>67465.483590871459</v>
      </c>
      <c r="T12" s="682">
        <v>0.1017266264434816</v>
      </c>
    </row>
    <row r="13" spans="1:23">
      <c r="A13" t="s">
        <v>20</v>
      </c>
      <c r="B13" s="682">
        <v>2639428.1579999998</v>
      </c>
      <c r="C13" s="682">
        <v>16872.434505275</v>
      </c>
      <c r="D13" s="682">
        <v>21918.386454017898</v>
      </c>
      <c r="E13" s="682">
        <v>5632.5619786091102</v>
      </c>
      <c r="F13" s="682">
        <v>18106.220701026101</v>
      </c>
      <c r="G13" s="682">
        <v>14818.2134534541</v>
      </c>
      <c r="H13" s="682">
        <v>21731.766073141</v>
      </c>
      <c r="I13" s="682">
        <v>16188.5950671382</v>
      </c>
      <c r="J13" s="682">
        <v>18296.511605803698</v>
      </c>
      <c r="K13" s="682">
        <v>18822.700119731599</v>
      </c>
      <c r="L13" s="682">
        <v>21496.378842193499</v>
      </c>
      <c r="M13" s="682">
        <v>27199.285047966001</v>
      </c>
      <c r="N13" s="682">
        <v>17685.111359163799</v>
      </c>
      <c r="O13" s="682">
        <v>17088.5005114542</v>
      </c>
      <c r="P13" s="682">
        <v>23576.651021258702</v>
      </c>
      <c r="Q13" s="682">
        <v>25420.295895456999</v>
      </c>
      <c r="R13" s="682">
        <v>36334.908351765102</v>
      </c>
      <c r="S13" s="682">
        <v>321188.52098745503</v>
      </c>
      <c r="T13" s="682">
        <v>0.12168867715302106</v>
      </c>
    </row>
    <row r="14" spans="1:23">
      <c r="A14" t="s">
        <v>36</v>
      </c>
      <c r="B14" s="682">
        <v>21627650.23</v>
      </c>
      <c r="C14" s="682">
        <v>151003.25307043301</v>
      </c>
      <c r="D14" s="682">
        <v>142432.40404863999</v>
      </c>
      <c r="E14" s="682">
        <v>89696.551154784</v>
      </c>
      <c r="F14" s="682">
        <v>146602.38465470201</v>
      </c>
      <c r="G14" s="682">
        <v>230333.52063237</v>
      </c>
      <c r="H14" s="682">
        <v>182294.793957988</v>
      </c>
      <c r="I14" s="682">
        <v>151914.83913566501</v>
      </c>
      <c r="J14" s="682">
        <v>200192.03396000899</v>
      </c>
      <c r="K14" s="682">
        <v>176320.22567522901</v>
      </c>
      <c r="L14" s="682">
        <v>167507.31785404499</v>
      </c>
      <c r="M14" s="682">
        <v>159354.70089161099</v>
      </c>
      <c r="N14" s="682">
        <v>160310.44806057299</v>
      </c>
      <c r="O14" s="682">
        <v>148660.93730075899</v>
      </c>
      <c r="P14" s="682">
        <v>186628.87111179499</v>
      </c>
      <c r="Q14" s="682">
        <v>172639.39511739899</v>
      </c>
      <c r="R14" s="682">
        <v>240428.38527357101</v>
      </c>
      <c r="S14" s="682">
        <v>2706320.0618995726</v>
      </c>
      <c r="T14" s="682">
        <v>0.12513241305084544</v>
      </c>
    </row>
    <row r="15" spans="1:23">
      <c r="A15" t="s">
        <v>22</v>
      </c>
      <c r="B15" s="682">
        <v>16783020.190000001</v>
      </c>
      <c r="C15" s="682">
        <v>34420.963394332401</v>
      </c>
      <c r="D15" s="682">
        <v>33888.397171840697</v>
      </c>
      <c r="E15" s="682">
        <v>26393.334176958699</v>
      </c>
      <c r="F15" s="682">
        <v>76134.344561803504</v>
      </c>
      <c r="G15" s="682">
        <v>46390.591050977098</v>
      </c>
      <c r="H15" s="682">
        <v>55049.474361461303</v>
      </c>
      <c r="I15" s="682">
        <v>49246.173174412601</v>
      </c>
      <c r="J15" s="682">
        <v>86955.399925348596</v>
      </c>
      <c r="K15" s="682">
        <v>67053.599176015297</v>
      </c>
      <c r="L15" s="682">
        <v>143265.20964321101</v>
      </c>
      <c r="M15" s="682">
        <v>64074.316862991</v>
      </c>
      <c r="N15" s="682">
        <v>67302.618432080402</v>
      </c>
      <c r="O15" s="682">
        <v>30351.836932721399</v>
      </c>
      <c r="P15" s="682">
        <v>44359.063655810802</v>
      </c>
      <c r="Q15" s="682">
        <v>37292.530327595501</v>
      </c>
      <c r="R15" s="682">
        <v>60768.469506011701</v>
      </c>
      <c r="S15" s="682">
        <v>922946.322353572</v>
      </c>
      <c r="T15" s="682">
        <v>5.4992862542315273E-2</v>
      </c>
    </row>
    <row r="16" spans="1:23">
      <c r="A16" t="s">
        <v>19</v>
      </c>
      <c r="B16" s="682">
        <v>12526554.27</v>
      </c>
      <c r="C16" s="682">
        <v>15286.3805678836</v>
      </c>
      <c r="D16" s="682">
        <v>15303.2623748892</v>
      </c>
      <c r="E16" s="682">
        <v>6448.5261352330699</v>
      </c>
      <c r="F16" s="682">
        <v>44939.889999539599</v>
      </c>
      <c r="G16" s="682">
        <v>39738.1813826461</v>
      </c>
      <c r="H16" s="682">
        <v>42652.8848688246</v>
      </c>
      <c r="I16" s="682">
        <v>93223.481349409907</v>
      </c>
      <c r="J16" s="682">
        <v>61696.171085771603</v>
      </c>
      <c r="K16" s="682">
        <v>28758.2981514729</v>
      </c>
      <c r="L16" s="682">
        <v>75677.996107908999</v>
      </c>
      <c r="M16" s="682">
        <v>34271.552045566801</v>
      </c>
      <c r="N16" s="682">
        <v>26005.479882989399</v>
      </c>
      <c r="O16" s="682">
        <v>15499.3685199142</v>
      </c>
      <c r="P16" s="682">
        <v>21169.068914582898</v>
      </c>
      <c r="Q16" s="682">
        <v>12929.4928975613</v>
      </c>
      <c r="R16" s="682">
        <v>26877.009097369901</v>
      </c>
      <c r="S16" s="682">
        <v>560477.04338156409</v>
      </c>
      <c r="T16" s="682">
        <v>4.4743113812539613E-2</v>
      </c>
    </row>
    <row r="17" spans="1:20">
      <c r="A17" t="s">
        <v>42</v>
      </c>
      <c r="B17" s="682">
        <v>3672496.6209999998</v>
      </c>
      <c r="C17" s="682">
        <v>12616.8220221466</v>
      </c>
      <c r="D17" s="682">
        <v>5126.0493131379999</v>
      </c>
      <c r="E17" s="682">
        <v>2562.5351736098</v>
      </c>
      <c r="F17" s="682">
        <v>6813.6906173228999</v>
      </c>
      <c r="G17" s="682">
        <v>4180.5577148750999</v>
      </c>
      <c r="H17" s="682">
        <v>7345.9701697697001</v>
      </c>
      <c r="I17" s="682">
        <v>46061.556959784903</v>
      </c>
      <c r="J17" s="682">
        <v>21197.2076812536</v>
      </c>
      <c r="K17" s="682">
        <v>6564.2672502169899</v>
      </c>
      <c r="L17" s="682">
        <v>7785.2990200658996</v>
      </c>
      <c r="M17" s="682">
        <v>6198.6165019786004</v>
      </c>
      <c r="N17" s="682">
        <v>13242.084540182999</v>
      </c>
      <c r="O17" s="682">
        <v>5906.5559940439998</v>
      </c>
      <c r="P17" s="682">
        <v>3803.1537480484999</v>
      </c>
      <c r="Q17" s="682">
        <v>3840.0029775572998</v>
      </c>
      <c r="R17" s="682">
        <v>6034.1999031944697</v>
      </c>
      <c r="S17" s="682">
        <v>159278.56958718935</v>
      </c>
      <c r="T17" s="682">
        <v>4.3370651092340208E-2</v>
      </c>
    </row>
    <row r="18" spans="1:20">
      <c r="A18" t="s">
        <v>28</v>
      </c>
      <c r="B18" s="682">
        <v>1990161.219</v>
      </c>
      <c r="C18" s="682">
        <v>7522.0593318174797</v>
      </c>
      <c r="D18" s="682">
        <v>7711.0373696121096</v>
      </c>
      <c r="E18" s="682">
        <v>5733.0750252820399</v>
      </c>
      <c r="F18" s="682">
        <v>12008.5091346924</v>
      </c>
      <c r="G18" s="682">
        <v>10398.1454615685</v>
      </c>
      <c r="H18" s="682">
        <v>7989.9347102695601</v>
      </c>
      <c r="I18" s="682">
        <v>9361.0712771390608</v>
      </c>
      <c r="J18" s="682">
        <v>8911.6029853182608</v>
      </c>
      <c r="K18" s="682">
        <v>10072.467244433399</v>
      </c>
      <c r="L18" s="682">
        <v>11255.4878597725</v>
      </c>
      <c r="M18" s="682">
        <v>8225.2757692798405</v>
      </c>
      <c r="N18" s="682">
        <v>11921.858273255501</v>
      </c>
      <c r="O18" s="682">
        <v>8951.9286682774891</v>
      </c>
      <c r="P18" s="682">
        <v>15139.9478800539</v>
      </c>
      <c r="Q18" s="682">
        <v>10720.012872798001</v>
      </c>
      <c r="R18" s="682">
        <v>14020.675000515001</v>
      </c>
      <c r="S18" s="682">
        <v>159943.08886408503</v>
      </c>
      <c r="T18" s="682">
        <v>8.0366900599365479E-2</v>
      </c>
    </row>
    <row r="19" spans="1:20">
      <c r="A19" t="s">
        <v>43</v>
      </c>
      <c r="B19" s="682" t="s">
        <v>597</v>
      </c>
      <c r="C19" s="682" t="s">
        <v>597</v>
      </c>
      <c r="D19" s="682" t="s">
        <v>597</v>
      </c>
      <c r="E19" s="682" t="s">
        <v>597</v>
      </c>
      <c r="F19" s="682" t="s">
        <v>597</v>
      </c>
      <c r="G19" s="682" t="s">
        <v>597</v>
      </c>
      <c r="H19" s="682" t="s">
        <v>597</v>
      </c>
      <c r="I19" s="682" t="s">
        <v>597</v>
      </c>
      <c r="J19" s="682" t="s">
        <v>597</v>
      </c>
      <c r="K19" s="682" t="s">
        <v>597</v>
      </c>
      <c r="L19" s="682" t="s">
        <v>597</v>
      </c>
      <c r="M19" s="682" t="s">
        <v>597</v>
      </c>
      <c r="N19" s="682" t="s">
        <v>597</v>
      </c>
      <c r="O19" s="682" t="s">
        <v>597</v>
      </c>
      <c r="P19" s="682" t="s">
        <v>597</v>
      </c>
      <c r="Q19" s="682" t="s">
        <v>597</v>
      </c>
      <c r="R19" s="682" t="s">
        <v>597</v>
      </c>
      <c r="S19" s="682" t="s">
        <v>597</v>
      </c>
      <c r="T19" s="682" t="s">
        <v>597</v>
      </c>
    </row>
    <row r="20" spans="1:20">
      <c r="A20" t="s">
        <v>44</v>
      </c>
      <c r="B20" s="682">
        <v>841570.76980000001</v>
      </c>
      <c r="C20" s="682">
        <v>9559.4741408654008</v>
      </c>
      <c r="D20" s="682">
        <v>5298.2809393979496</v>
      </c>
      <c r="E20" s="682">
        <v>2262.8651822041102</v>
      </c>
      <c r="F20" s="682">
        <v>6865.7729889959901</v>
      </c>
      <c r="G20" s="682">
        <v>8093.54785607554</v>
      </c>
      <c r="H20" s="682">
        <v>5248.2754624830995</v>
      </c>
      <c r="I20" s="682">
        <v>11681.901580885</v>
      </c>
      <c r="J20" s="682">
        <v>6923.78620744416</v>
      </c>
      <c r="K20" s="682">
        <v>7230.7238508188402</v>
      </c>
      <c r="L20" s="682">
        <v>3854.6787514078001</v>
      </c>
      <c r="M20" s="682">
        <v>3108.8282691324298</v>
      </c>
      <c r="N20" s="682">
        <v>5825.9025876794003</v>
      </c>
      <c r="O20" s="682">
        <v>4772.8267584926998</v>
      </c>
      <c r="P20" s="682">
        <v>5717.7499434982001</v>
      </c>
      <c r="Q20" s="682">
        <v>4484.1691377273801</v>
      </c>
      <c r="R20" s="682">
        <v>9388.1569213428793</v>
      </c>
      <c r="S20" s="682">
        <v>100316.94057845087</v>
      </c>
      <c r="T20" s="682">
        <v>0.1192020257574907</v>
      </c>
    </row>
    <row r="21" spans="1:20">
      <c r="A21" t="s">
        <v>57</v>
      </c>
      <c r="B21" s="682">
        <v>29485.285220000002</v>
      </c>
      <c r="C21" s="682">
        <v>145.96523805471699</v>
      </c>
      <c r="D21" s="682">
        <v>111.730678502223</v>
      </c>
      <c r="E21" s="682">
        <v>30.171658193150002</v>
      </c>
      <c r="F21" s="682">
        <v>67.757395840810005</v>
      </c>
      <c r="G21" s="682">
        <v>137.286097903577</v>
      </c>
      <c r="H21" s="682">
        <v>132.227680381157</v>
      </c>
      <c r="I21" s="682">
        <v>47.960470124103999</v>
      </c>
      <c r="J21" s="682">
        <v>65.055923083699994</v>
      </c>
      <c r="K21" s="682">
        <v>93.095759803269999</v>
      </c>
      <c r="L21" s="682">
        <v>89.079576049251997</v>
      </c>
      <c r="M21" s="682">
        <v>1065.3923516842899</v>
      </c>
      <c r="N21" s="682">
        <v>49.230189698579501</v>
      </c>
      <c r="O21" s="682">
        <v>45.730708194891903</v>
      </c>
      <c r="P21" s="682">
        <v>122.084869460869</v>
      </c>
      <c r="Q21" s="682">
        <v>51.332728029503997</v>
      </c>
      <c r="R21" s="682">
        <v>64.871298090147306</v>
      </c>
      <c r="S21" s="682">
        <v>2318.9726230942415</v>
      </c>
      <c r="T21" s="682">
        <v>7.8648471798443781E-2</v>
      </c>
    </row>
    <row r="22" spans="1:20">
      <c r="A22" t="s">
        <v>23</v>
      </c>
      <c r="B22" s="682">
        <v>9318960.6050000004</v>
      </c>
      <c r="C22" s="682">
        <v>9871.4969316615297</v>
      </c>
      <c r="D22" s="682">
        <v>10931.227553918699</v>
      </c>
      <c r="E22" s="682">
        <v>3613.1910383976701</v>
      </c>
      <c r="F22" s="682">
        <v>17224.877344731402</v>
      </c>
      <c r="G22" s="682">
        <v>10896.0610145671</v>
      </c>
      <c r="H22" s="682">
        <v>8901.8653521976394</v>
      </c>
      <c r="I22" s="682">
        <v>11590.055713956301</v>
      </c>
      <c r="J22" s="682">
        <v>15153.6151286327</v>
      </c>
      <c r="K22" s="682">
        <v>14792.7006997561</v>
      </c>
      <c r="L22" s="682">
        <v>15806.3768230646</v>
      </c>
      <c r="M22" s="682">
        <v>11450.6265712194</v>
      </c>
      <c r="N22" s="682">
        <v>21489.452658453501</v>
      </c>
      <c r="O22" s="682">
        <v>15524.7235268146</v>
      </c>
      <c r="P22" s="682">
        <v>19832.764060756599</v>
      </c>
      <c r="Q22" s="682">
        <v>14124.4624501161</v>
      </c>
      <c r="R22" s="682">
        <v>24721.590975668802</v>
      </c>
      <c r="S22" s="682">
        <v>225925.08784391271</v>
      </c>
      <c r="T22" s="682">
        <v>2.4243592973522684E-2</v>
      </c>
    </row>
    <row r="23" spans="1:20">
      <c r="A23" t="s">
        <v>45</v>
      </c>
      <c r="B23" s="682">
        <v>26387250.170000002</v>
      </c>
      <c r="C23" s="682">
        <v>23977.461618866801</v>
      </c>
      <c r="D23" s="682">
        <v>26154.039833719999</v>
      </c>
      <c r="E23" s="682">
        <v>19747.364254441502</v>
      </c>
      <c r="F23" s="682">
        <v>37312.535035444002</v>
      </c>
      <c r="G23" s="682">
        <v>36385.890713432098</v>
      </c>
      <c r="H23" s="682">
        <v>38974.453828156002</v>
      </c>
      <c r="I23" s="682">
        <v>45585.778159299502</v>
      </c>
      <c r="J23" s="682">
        <v>40839.315101169697</v>
      </c>
      <c r="K23" s="682">
        <v>40894.990859431702</v>
      </c>
      <c r="L23" s="682">
        <v>35745.324726548599</v>
      </c>
      <c r="M23" s="682">
        <v>35955.326889319404</v>
      </c>
      <c r="N23" s="682">
        <v>45672.063610171703</v>
      </c>
      <c r="O23" s="682">
        <v>23234.0784764089</v>
      </c>
      <c r="P23" s="682">
        <v>28175.666668860998</v>
      </c>
      <c r="Q23" s="682">
        <v>31145.402758702501</v>
      </c>
      <c r="R23" s="682">
        <v>54993.731622523897</v>
      </c>
      <c r="S23" s="682">
        <v>564793.42415649723</v>
      </c>
      <c r="T23" s="682">
        <v>2.1404027343425804E-2</v>
      </c>
    </row>
    <row r="24" spans="1:20">
      <c r="A24" t="s">
        <v>529</v>
      </c>
      <c r="B24" s="682">
        <v>5367962.2869999995</v>
      </c>
      <c r="C24" s="682">
        <v>5503.4453348678699</v>
      </c>
      <c r="D24" s="682">
        <v>4705.3268718755198</v>
      </c>
      <c r="E24" s="682">
        <v>3611.3329734300701</v>
      </c>
      <c r="F24" s="682">
        <v>11406.234742438701</v>
      </c>
      <c r="G24" s="682">
        <v>8922.2212040006507</v>
      </c>
      <c r="H24" s="682">
        <v>10148.495214439599</v>
      </c>
      <c r="I24" s="682">
        <v>8096.1663345268998</v>
      </c>
      <c r="J24" s="682">
        <v>14022.0319056153</v>
      </c>
      <c r="K24" s="682">
        <v>16415.859903551602</v>
      </c>
      <c r="L24" s="682">
        <v>14425.151523607299</v>
      </c>
      <c r="M24" s="682">
        <v>11709.6790210405</v>
      </c>
      <c r="N24" s="682">
        <v>15941.075642956501</v>
      </c>
      <c r="O24" s="682">
        <v>9469.9129379542101</v>
      </c>
      <c r="P24" s="682">
        <v>13425.755919806301</v>
      </c>
      <c r="Q24" s="682">
        <v>17340.926475314602</v>
      </c>
      <c r="R24" s="682">
        <v>22537.6541723603</v>
      </c>
      <c r="S24" s="682">
        <v>187681.27017778595</v>
      </c>
      <c r="T24" s="682">
        <v>3.4963224431048608E-2</v>
      </c>
    </row>
    <row r="25" spans="1:20">
      <c r="A25" t="s">
        <v>25</v>
      </c>
      <c r="B25" s="682">
        <v>3553506.9810000001</v>
      </c>
      <c r="C25" s="682">
        <v>24907.621124483001</v>
      </c>
      <c r="D25" s="682">
        <v>29175.988194321999</v>
      </c>
      <c r="E25" s="682">
        <v>21321.415898292998</v>
      </c>
      <c r="F25" s="682">
        <v>30638.906536499999</v>
      </c>
      <c r="G25" s="682">
        <v>40712.260751772999</v>
      </c>
      <c r="H25" s="682">
        <v>38893.5032535219</v>
      </c>
      <c r="I25" s="682">
        <v>36128.711393612997</v>
      </c>
      <c r="J25" s="682">
        <v>29308.354963259899</v>
      </c>
      <c r="K25" s="682">
        <v>34916.223871430899</v>
      </c>
      <c r="L25" s="682">
        <v>48507.109982471004</v>
      </c>
      <c r="M25" s="682">
        <v>44737.561134709998</v>
      </c>
      <c r="N25" s="682">
        <v>34285.458226144998</v>
      </c>
      <c r="O25" s="682">
        <v>27766.438976939</v>
      </c>
      <c r="P25" s="682">
        <v>32203.119553274999</v>
      </c>
      <c r="Q25" s="682">
        <v>30829.686516250898</v>
      </c>
      <c r="R25" s="682">
        <v>44945.462230999801</v>
      </c>
      <c r="S25" s="682">
        <v>549277.82260798733</v>
      </c>
      <c r="T25" s="682">
        <v>0.15457344689200916</v>
      </c>
    </row>
    <row r="26" spans="1:20">
      <c r="A26" t="s">
        <v>26</v>
      </c>
      <c r="B26" s="682">
        <v>2335002.0619999999</v>
      </c>
      <c r="C26" s="682">
        <v>7952.7842108221002</v>
      </c>
      <c r="D26" s="682">
        <v>10340.8109766077</v>
      </c>
      <c r="E26" s="682">
        <v>8909.1515894755503</v>
      </c>
      <c r="F26" s="682">
        <v>13090.041550226801</v>
      </c>
      <c r="G26" s="682">
        <v>20375.396873684</v>
      </c>
      <c r="H26" s="682">
        <v>17446.428194084801</v>
      </c>
      <c r="I26" s="682">
        <v>16026.148744591999</v>
      </c>
      <c r="J26" s="682">
        <v>15195.448875804699</v>
      </c>
      <c r="K26" s="682">
        <v>14395.8060846633</v>
      </c>
      <c r="L26" s="682">
        <v>21655.378337314702</v>
      </c>
      <c r="M26" s="682">
        <v>21731.6602953539</v>
      </c>
      <c r="N26" s="682">
        <v>17597.771167803701</v>
      </c>
      <c r="O26" s="682">
        <v>13917.7446217456</v>
      </c>
      <c r="P26" s="682">
        <v>15961.3144685508</v>
      </c>
      <c r="Q26" s="682">
        <v>15788.9829201223</v>
      </c>
      <c r="R26" s="682">
        <v>25519.285900966901</v>
      </c>
      <c r="S26" s="682">
        <v>255904.15481181885</v>
      </c>
      <c r="T26" s="682">
        <v>0.10959483033288167</v>
      </c>
    </row>
    <row r="27" spans="1:20">
      <c r="A27" t="s">
        <v>27</v>
      </c>
      <c r="B27" s="682">
        <v>101326.3847</v>
      </c>
      <c r="C27" s="682">
        <v>68.609691967329994</v>
      </c>
      <c r="D27" s="682">
        <v>90.456915163359994</v>
      </c>
      <c r="E27" s="682">
        <v>103.41997074485</v>
      </c>
      <c r="F27" s="682">
        <v>311.49134237699002</v>
      </c>
      <c r="G27" s="682">
        <v>67.949173435899993</v>
      </c>
      <c r="H27" s="682">
        <v>365.98880422139899</v>
      </c>
      <c r="I27" s="682">
        <v>502.23257465728</v>
      </c>
      <c r="J27" s="682">
        <v>983.52876027989998</v>
      </c>
      <c r="K27" s="682">
        <v>216.40010891342999</v>
      </c>
      <c r="L27" s="682">
        <v>880.43525572108899</v>
      </c>
      <c r="M27" s="682">
        <v>447.80867152210999</v>
      </c>
      <c r="N27" s="682">
        <v>444.28945532746002</v>
      </c>
      <c r="O27" s="682">
        <v>347.987237170919</v>
      </c>
      <c r="P27" s="682">
        <v>429.551098563609</v>
      </c>
      <c r="Q27" s="682">
        <v>327.46531145359</v>
      </c>
      <c r="R27" s="682">
        <v>520.68008953909305</v>
      </c>
      <c r="S27" s="682">
        <v>6108.2944610583099</v>
      </c>
      <c r="T27" s="682">
        <v>6.0283355407807326E-2</v>
      </c>
    </row>
    <row r="28" spans="1:20">
      <c r="A28" t="s">
        <v>47</v>
      </c>
      <c r="B28" s="682">
        <v>53185271.100000001</v>
      </c>
      <c r="C28" s="682">
        <v>158302.91476649599</v>
      </c>
      <c r="D28" s="682">
        <v>158834.12538160701</v>
      </c>
      <c r="E28" s="682">
        <v>152559.29621054299</v>
      </c>
      <c r="F28" s="682">
        <v>169841.45032370399</v>
      </c>
      <c r="G28" s="682">
        <v>206855.71614978201</v>
      </c>
      <c r="H28" s="682">
        <v>179043.665935864</v>
      </c>
      <c r="I28" s="682">
        <v>218600.754247145</v>
      </c>
      <c r="J28" s="682">
        <v>184377.24756427499</v>
      </c>
      <c r="K28" s="682">
        <v>281232.44921868498</v>
      </c>
      <c r="L28" s="682">
        <v>166728.98748383499</v>
      </c>
      <c r="M28" s="682">
        <v>186771.299619739</v>
      </c>
      <c r="N28" s="682">
        <v>174753.06375347401</v>
      </c>
      <c r="O28" s="682">
        <v>219047.75260280201</v>
      </c>
      <c r="P28" s="682">
        <v>170749.77378094601</v>
      </c>
      <c r="Q28" s="682">
        <v>197650.954151543</v>
      </c>
      <c r="R28" s="682">
        <v>274182.58205951698</v>
      </c>
      <c r="S28" s="682">
        <v>3099532.0332499575</v>
      </c>
      <c r="T28" s="682">
        <v>5.8278015118549568E-2</v>
      </c>
    </row>
    <row r="29" spans="1:20">
      <c r="A29" t="s">
        <v>30</v>
      </c>
      <c r="B29" s="682">
        <v>593051.67559999996</v>
      </c>
      <c r="C29" s="682">
        <v>736.421623385418</v>
      </c>
      <c r="D29" s="682">
        <v>824.58135856093998</v>
      </c>
      <c r="E29" s="682">
        <v>309.85426338724801</v>
      </c>
      <c r="F29" s="682">
        <v>1297.3122068257701</v>
      </c>
      <c r="G29" s="682">
        <v>1472.0380617266201</v>
      </c>
      <c r="H29" s="682">
        <v>1482.39589770769</v>
      </c>
      <c r="I29" s="682">
        <v>1646.0940346674399</v>
      </c>
      <c r="J29" s="682">
        <v>1150.7522817338399</v>
      </c>
      <c r="K29" s="682">
        <v>1559.08597329292</v>
      </c>
      <c r="L29" s="682">
        <v>3403.3420560039399</v>
      </c>
      <c r="M29" s="682">
        <v>1155.29188051196</v>
      </c>
      <c r="N29" s="682">
        <v>946.75700224734703</v>
      </c>
      <c r="O29" s="682">
        <v>514.17702035765797</v>
      </c>
      <c r="P29" s="682">
        <v>875.26149253935603</v>
      </c>
      <c r="Q29" s="682">
        <v>894.19968320661303</v>
      </c>
      <c r="R29" s="682">
        <v>1406.6382512158</v>
      </c>
      <c r="S29" s="682">
        <v>19674.203087370566</v>
      </c>
      <c r="T29" s="682">
        <v>3.3174517325941046E-2</v>
      </c>
    </row>
    <row r="30" spans="1:20">
      <c r="A30" t="s">
        <v>48</v>
      </c>
      <c r="B30" s="682">
        <v>11282734.439999999</v>
      </c>
      <c r="C30" s="682">
        <v>50532.892756621099</v>
      </c>
      <c r="D30" s="682">
        <v>63243.300027294397</v>
      </c>
      <c r="E30" s="682">
        <v>44806.112574806299</v>
      </c>
      <c r="F30" s="682">
        <v>60690.456026814798</v>
      </c>
      <c r="G30" s="682">
        <v>52528.436631821802</v>
      </c>
      <c r="H30" s="682">
        <v>61681.867989067803</v>
      </c>
      <c r="I30" s="682">
        <v>62657.296871006598</v>
      </c>
      <c r="J30" s="682">
        <v>61385.801744692501</v>
      </c>
      <c r="K30" s="682">
        <v>59623.241127439498</v>
      </c>
      <c r="L30" s="682">
        <v>56135.706297423298</v>
      </c>
      <c r="M30" s="682">
        <v>59953.814912173497</v>
      </c>
      <c r="N30" s="682">
        <v>69512.216907435693</v>
      </c>
      <c r="O30" s="682">
        <v>77550.144957909797</v>
      </c>
      <c r="P30" s="682">
        <v>79420.182141212994</v>
      </c>
      <c r="Q30" s="682">
        <v>64008.0383563828</v>
      </c>
      <c r="R30" s="682">
        <v>80372.052029355706</v>
      </c>
      <c r="S30" s="682">
        <v>1004101.5613514601</v>
      </c>
      <c r="T30" s="682">
        <v>8.8994522266843193E-2</v>
      </c>
    </row>
    <row r="31" spans="1:20">
      <c r="A31" t="s">
        <v>49</v>
      </c>
      <c r="B31" s="682">
        <v>11739520.810000001</v>
      </c>
      <c r="C31" s="682">
        <v>22445.9413993015</v>
      </c>
      <c r="D31" s="682">
        <v>26635.753194624202</v>
      </c>
      <c r="E31" s="682">
        <v>14817.431472910899</v>
      </c>
      <c r="F31" s="682">
        <v>33742.071118605803</v>
      </c>
      <c r="G31" s="682">
        <v>24918.837518617001</v>
      </c>
      <c r="H31" s="682">
        <v>40648.512858673697</v>
      </c>
      <c r="I31" s="682">
        <v>31841.161950332898</v>
      </c>
      <c r="J31" s="682">
        <v>33815.400520673204</v>
      </c>
      <c r="K31" s="682">
        <v>23316.519384401199</v>
      </c>
      <c r="L31" s="682">
        <v>40128.910596959402</v>
      </c>
      <c r="M31" s="682">
        <v>32768.9195442415</v>
      </c>
      <c r="N31" s="682">
        <v>29947.0881587734</v>
      </c>
      <c r="O31" s="682">
        <v>33069.382602790902</v>
      </c>
      <c r="P31" s="682">
        <v>39149.000587118499</v>
      </c>
      <c r="Q31" s="682">
        <v>36638.8855908236</v>
      </c>
      <c r="R31" s="682">
        <v>60081.761578565602</v>
      </c>
      <c r="S31" s="682">
        <v>523965.57807741326</v>
      </c>
      <c r="T31" s="682">
        <v>4.4632620577757062E-2</v>
      </c>
    </row>
    <row r="32" spans="1:20" s="25" customFormat="1">
      <c r="A32" t="s">
        <v>32</v>
      </c>
      <c r="B32" s="682">
        <v>10461916.810000001</v>
      </c>
      <c r="C32" s="682">
        <v>19103.0461208171</v>
      </c>
      <c r="D32" s="682">
        <v>31087.722104668101</v>
      </c>
      <c r="E32" s="682">
        <v>33323.857879361603</v>
      </c>
      <c r="F32" s="682">
        <v>41941.161656451201</v>
      </c>
      <c r="G32" s="682">
        <v>82451.052091576901</v>
      </c>
      <c r="H32" s="682">
        <v>37706.1636420129</v>
      </c>
      <c r="I32" s="682">
        <v>57404.130430464102</v>
      </c>
      <c r="J32" s="682">
        <v>47973.966605077898</v>
      </c>
      <c r="K32" s="682">
        <v>46976.510646815303</v>
      </c>
      <c r="L32" s="682">
        <v>71873.856776852306</v>
      </c>
      <c r="M32" s="682">
        <v>56692.749433505101</v>
      </c>
      <c r="N32" s="682">
        <v>54937.259363503297</v>
      </c>
      <c r="O32" s="682">
        <v>35029.589190644598</v>
      </c>
      <c r="P32" s="682">
        <v>56308.268234668802</v>
      </c>
      <c r="Q32" s="682">
        <v>42767.384146314398</v>
      </c>
      <c r="R32" s="682">
        <v>86595.131429768706</v>
      </c>
      <c r="S32" s="682">
        <v>802171.84975250228</v>
      </c>
      <c r="T32" s="682">
        <v>7.6675418503208498E-2</v>
      </c>
    </row>
    <row r="33" spans="1:21" s="25" customFormat="1">
      <c r="A33" t="s">
        <v>50</v>
      </c>
      <c r="B33" s="682">
        <v>2302478.37</v>
      </c>
      <c r="C33" s="682">
        <v>24405.379822218001</v>
      </c>
      <c r="D33" s="682">
        <v>34903.349145623702</v>
      </c>
      <c r="E33" s="682">
        <v>26840.336369855799</v>
      </c>
      <c r="F33" s="682">
        <v>55314.557673257303</v>
      </c>
      <c r="G33" s="682">
        <v>38934.425151012299</v>
      </c>
      <c r="H33" s="682">
        <v>42566.241610896199</v>
      </c>
      <c r="I33" s="682">
        <v>36321.938748202803</v>
      </c>
      <c r="J33" s="682">
        <v>33614.956623462102</v>
      </c>
      <c r="K33" s="682">
        <v>39859.771978764002</v>
      </c>
      <c r="L33" s="682">
        <v>48400.918973665903</v>
      </c>
      <c r="M33" s="682">
        <v>26672.7635932513</v>
      </c>
      <c r="N33" s="682">
        <v>58236.135175193602</v>
      </c>
      <c r="O33" s="682">
        <v>51884.196073467901</v>
      </c>
      <c r="P33" s="682">
        <v>60258.855955757201</v>
      </c>
      <c r="Q33" s="682">
        <v>46097.025436857301</v>
      </c>
      <c r="R33" s="682">
        <v>94646.724289685997</v>
      </c>
      <c r="S33" s="682">
        <v>718957.57662117132</v>
      </c>
      <c r="T33" s="682">
        <v>0.31225378096436635</v>
      </c>
    </row>
    <row r="34" spans="1:21" s="25" customFormat="1">
      <c r="A34" s="277" t="s">
        <v>35</v>
      </c>
      <c r="B34" s="713">
        <v>2396813.716</v>
      </c>
      <c r="C34" s="713">
        <v>3897.0878582701298</v>
      </c>
      <c r="D34" s="713">
        <v>4015.0772372911101</v>
      </c>
      <c r="E34" s="713">
        <v>3748.7399374203501</v>
      </c>
      <c r="F34" s="713">
        <v>4624.6126118329303</v>
      </c>
      <c r="G34" s="713">
        <v>27675.2072731636</v>
      </c>
      <c r="H34" s="713">
        <v>8020.9983232140903</v>
      </c>
      <c r="I34" s="713">
        <v>9481.4813119108003</v>
      </c>
      <c r="J34" s="713">
        <v>13462.995705568101</v>
      </c>
      <c r="K34" s="713">
        <v>11230.517833965499</v>
      </c>
      <c r="L34" s="713">
        <v>17089.9065394524</v>
      </c>
      <c r="M34" s="713">
        <v>11539.209850540899</v>
      </c>
      <c r="N34" s="713">
        <v>9164.1334507147403</v>
      </c>
      <c r="O34" s="713">
        <v>5075.8609904456098</v>
      </c>
      <c r="P34" s="713">
        <v>17358.887918685999</v>
      </c>
      <c r="Q34" s="713">
        <v>5279.5627089917398</v>
      </c>
      <c r="R34" s="713">
        <v>16941.908599403101</v>
      </c>
      <c r="S34" s="713">
        <v>168606.18815087108</v>
      </c>
      <c r="T34" s="713">
        <v>7.0345970996968002E-2</v>
      </c>
    </row>
    <row r="35" spans="1:21" s="25" customFormat="1">
      <c r="A35" t="s">
        <v>34</v>
      </c>
      <c r="B35" s="682">
        <v>1293520.8470000001</v>
      </c>
      <c r="C35" s="682">
        <v>615.46031050898</v>
      </c>
      <c r="D35" s="682">
        <v>723.87250782982903</v>
      </c>
      <c r="E35" s="682">
        <v>528.34974258625596</v>
      </c>
      <c r="F35" s="682">
        <v>1271.7874973471401</v>
      </c>
      <c r="G35" s="682">
        <v>1950.9542617234899</v>
      </c>
      <c r="H35" s="682">
        <v>1246.11894832295</v>
      </c>
      <c r="I35" s="682">
        <v>2106.65848425796</v>
      </c>
      <c r="J35" s="682">
        <v>1856.87272013846</v>
      </c>
      <c r="K35" s="682">
        <v>1951.3042367717001</v>
      </c>
      <c r="L35" s="682">
        <v>1433.9513534200701</v>
      </c>
      <c r="M35" s="682">
        <v>1436.1345837034501</v>
      </c>
      <c r="N35" s="682">
        <v>906.48167794504195</v>
      </c>
      <c r="O35" s="682">
        <v>638.88803467040202</v>
      </c>
      <c r="P35" s="682">
        <v>5388.7808662298203</v>
      </c>
      <c r="Q35" s="682">
        <v>1024.5275249358001</v>
      </c>
      <c r="R35" s="682">
        <v>5394.6189191234998</v>
      </c>
      <c r="S35" s="682">
        <v>28474.76166951485</v>
      </c>
      <c r="T35" s="682">
        <v>2.2013376696289801E-2</v>
      </c>
    </row>
    <row r="36" spans="1:21">
      <c r="A36" t="s">
        <v>21</v>
      </c>
      <c r="B36" s="682">
        <v>11018923.24</v>
      </c>
      <c r="C36" s="682">
        <v>32811.053519202702</v>
      </c>
      <c r="D36" s="682">
        <v>37699.019809625497</v>
      </c>
      <c r="E36" s="682">
        <v>23315.393436020298</v>
      </c>
      <c r="F36" s="682">
        <v>67273.875617484795</v>
      </c>
      <c r="G36" s="682">
        <v>48955.001046455698</v>
      </c>
      <c r="H36" s="682">
        <v>72719.077323372097</v>
      </c>
      <c r="I36" s="682">
        <v>60256.316847709997</v>
      </c>
      <c r="J36" s="682">
        <v>44287.9742240001</v>
      </c>
      <c r="K36" s="682">
        <v>67544.779975583893</v>
      </c>
      <c r="L36" s="682">
        <v>56093.422150216997</v>
      </c>
      <c r="M36" s="682">
        <v>39325.568509631397</v>
      </c>
      <c r="N36" s="682">
        <v>80495.8297144096</v>
      </c>
      <c r="O36" s="682">
        <v>63955.870659612898</v>
      </c>
      <c r="P36" s="682">
        <v>74226.434563680101</v>
      </c>
      <c r="Q36" s="682">
        <v>65413.869197351698</v>
      </c>
      <c r="R36" s="682">
        <v>107562.364927224</v>
      </c>
      <c r="S36" s="682">
        <v>941935.85152158176</v>
      </c>
      <c r="T36" s="682">
        <v>8.5483475200393705E-2</v>
      </c>
    </row>
    <row r="37" spans="1:21">
      <c r="A37" t="s">
        <v>37</v>
      </c>
      <c r="B37" s="682">
        <v>27883713.390000001</v>
      </c>
      <c r="C37" s="682">
        <v>144927.19564979101</v>
      </c>
      <c r="D37" s="682">
        <v>178264.08081169901</v>
      </c>
      <c r="E37" s="682">
        <v>92619.334417074802</v>
      </c>
      <c r="F37" s="682">
        <v>271564.20154729701</v>
      </c>
      <c r="G37" s="682">
        <v>248560.16867122601</v>
      </c>
      <c r="H37" s="682">
        <v>249126.153313546</v>
      </c>
      <c r="I37" s="682">
        <v>182858.03359692599</v>
      </c>
      <c r="J37" s="682">
        <v>293724.02657850401</v>
      </c>
      <c r="K37" s="682">
        <v>208257.96862797401</v>
      </c>
      <c r="L37" s="682">
        <v>263646.38563954103</v>
      </c>
      <c r="M37" s="682">
        <v>205321.30074373301</v>
      </c>
      <c r="N37" s="682">
        <v>234882.615779482</v>
      </c>
      <c r="O37" s="682">
        <v>197658.34397388401</v>
      </c>
      <c r="P37" s="682">
        <v>242522.74080153601</v>
      </c>
      <c r="Q37" s="682">
        <v>216031.23983823799</v>
      </c>
      <c r="R37" s="682">
        <v>310348.25531066401</v>
      </c>
      <c r="S37" s="682">
        <v>3540312.0453011151</v>
      </c>
      <c r="T37" s="682">
        <v>0.12696702178020469</v>
      </c>
    </row>
    <row r="38" spans="1:21">
      <c r="A38" t="s">
        <v>52</v>
      </c>
      <c r="B38" s="682">
        <v>1544417.5009999999</v>
      </c>
      <c r="C38" s="682">
        <v>1165.2132473264401</v>
      </c>
      <c r="D38" s="682">
        <v>881.30390268880001</v>
      </c>
      <c r="E38" s="682">
        <v>433.28288506441999</v>
      </c>
      <c r="F38" s="682">
        <v>3829.6591221970698</v>
      </c>
      <c r="G38" s="682">
        <v>2321.12070444869</v>
      </c>
      <c r="H38" s="682">
        <v>2048.8504959245502</v>
      </c>
      <c r="I38" s="682">
        <v>1852.2483516531099</v>
      </c>
      <c r="J38" s="682">
        <v>2419.26864017363</v>
      </c>
      <c r="K38" s="682">
        <v>2274.49216362674</v>
      </c>
      <c r="L38" s="682">
        <v>1737.94546222494</v>
      </c>
      <c r="M38" s="682">
        <v>1939.8543180223501</v>
      </c>
      <c r="N38" s="682">
        <v>1518.0646772478501</v>
      </c>
      <c r="O38" s="682">
        <v>793.624675702986</v>
      </c>
      <c r="P38" s="682">
        <v>1503.55265843812</v>
      </c>
      <c r="Q38" s="682">
        <v>772.56632277457197</v>
      </c>
      <c r="R38" s="682">
        <v>1678.9900987180999</v>
      </c>
      <c r="S38" s="682">
        <v>27170.037726232367</v>
      </c>
      <c r="T38" s="682">
        <v>1.759241766467937E-2</v>
      </c>
    </row>
    <row r="39" spans="1:21">
      <c r="A39" t="s">
        <v>53</v>
      </c>
      <c r="B39" s="682">
        <v>10060827.699999999</v>
      </c>
      <c r="C39" s="682">
        <v>22910.005489399002</v>
      </c>
      <c r="D39" s="682">
        <v>25722.221416785302</v>
      </c>
      <c r="E39" s="682">
        <v>17743.881680885199</v>
      </c>
      <c r="F39" s="682">
        <v>28978.047260207699</v>
      </c>
      <c r="G39" s="682">
        <v>20410.7274523097</v>
      </c>
      <c r="H39" s="682">
        <v>25884.823812202099</v>
      </c>
      <c r="I39" s="682">
        <v>25344.146204369801</v>
      </c>
      <c r="J39" s="682">
        <v>28891.373876407699</v>
      </c>
      <c r="K39" s="682">
        <v>28108.253609550098</v>
      </c>
      <c r="L39" s="682">
        <v>17007.9651433215</v>
      </c>
      <c r="M39" s="682">
        <v>23887.927234924398</v>
      </c>
      <c r="N39" s="682">
        <v>28467.0850543837</v>
      </c>
      <c r="O39" s="682">
        <v>22542.957668817799</v>
      </c>
      <c r="P39" s="682">
        <v>22005.4414873963</v>
      </c>
      <c r="Q39" s="682">
        <v>27735.2844777928</v>
      </c>
      <c r="R39" s="682">
        <v>25633.047734697</v>
      </c>
      <c r="S39" s="682">
        <v>391273.18960345013</v>
      </c>
      <c r="T39" s="682">
        <v>3.8890755439877987E-2</v>
      </c>
    </row>
    <row r="40" spans="1:21">
      <c r="A40" t="s">
        <v>54</v>
      </c>
      <c r="B40" s="682">
        <v>3695717.9589999998</v>
      </c>
      <c r="C40" s="682">
        <v>23244.1272506608</v>
      </c>
      <c r="D40" s="682">
        <v>20112.3499596939</v>
      </c>
      <c r="E40" s="682">
        <v>1875.1673696661201</v>
      </c>
      <c r="F40" s="682">
        <v>24846.812633908201</v>
      </c>
      <c r="G40" s="682">
        <v>8872.53213175577</v>
      </c>
      <c r="H40" s="682">
        <v>21053.764414308302</v>
      </c>
      <c r="I40" s="682">
        <v>31222.419594953099</v>
      </c>
      <c r="J40" s="682">
        <v>12505.177551848499</v>
      </c>
      <c r="K40" s="682">
        <v>37709.699012325298</v>
      </c>
      <c r="L40" s="682">
        <v>28469.225897010201</v>
      </c>
      <c r="M40" s="682">
        <v>22657.271647860998</v>
      </c>
      <c r="N40" s="682">
        <v>35668.6662465466</v>
      </c>
      <c r="O40" s="682">
        <v>28596.145209640799</v>
      </c>
      <c r="P40" s="682">
        <v>30371.657667400799</v>
      </c>
      <c r="Q40" s="682">
        <v>23996.8960169071</v>
      </c>
      <c r="R40" s="682">
        <v>28808.246988810799</v>
      </c>
      <c r="S40" s="682">
        <v>380010.15959329723</v>
      </c>
      <c r="T40" s="682">
        <v>0.10282444813405667</v>
      </c>
    </row>
    <row r="41" spans="1:21">
      <c r="A41" t="s">
        <v>78</v>
      </c>
      <c r="B41" s="682">
        <v>279376624.19999999</v>
      </c>
      <c r="C41" s="682">
        <v>1943318.58476198</v>
      </c>
      <c r="D41" s="682">
        <v>2038435.63628578</v>
      </c>
      <c r="E41" s="682">
        <v>1649383.9095028599</v>
      </c>
      <c r="F41" s="682">
        <v>2746257.3400223101</v>
      </c>
      <c r="G41" s="682">
        <v>2691544.17728259</v>
      </c>
      <c r="H41" s="682">
        <v>2605855.5543940598</v>
      </c>
      <c r="I41" s="682">
        <v>2435127.9288225798</v>
      </c>
      <c r="J41" s="682">
        <v>2213723.5387478601</v>
      </c>
      <c r="K41" s="682">
        <v>1608980.9631825199</v>
      </c>
      <c r="L41" s="682">
        <v>2167662.1883141599</v>
      </c>
      <c r="M41" s="682">
        <v>1663692.30440059</v>
      </c>
      <c r="N41" s="682">
        <v>1964094.3492656799</v>
      </c>
      <c r="O41" s="682">
        <v>1736445.5361150899</v>
      </c>
      <c r="P41" s="682">
        <v>1736526.8071503199</v>
      </c>
      <c r="Q41" s="682">
        <v>2289649.1787818102</v>
      </c>
      <c r="R41" s="682">
        <v>2264066.7497078199</v>
      </c>
      <c r="S41" s="682">
        <v>33754764.746738009</v>
      </c>
      <c r="T41" s="682">
        <v>0.12082172172920834</v>
      </c>
    </row>
    <row r="42" spans="1:21">
      <c r="A42" s="94" t="s">
        <v>58</v>
      </c>
      <c r="B42" s="682"/>
      <c r="C42" s="682"/>
      <c r="D42" s="682"/>
      <c r="E42" s="682"/>
      <c r="F42" s="682"/>
      <c r="G42" s="682"/>
      <c r="H42" s="682"/>
      <c r="I42" s="682"/>
      <c r="J42" s="682"/>
      <c r="K42" s="682"/>
      <c r="L42" s="682"/>
      <c r="M42" s="682"/>
      <c r="N42" s="682"/>
      <c r="O42" s="682"/>
      <c r="P42" s="682"/>
      <c r="Q42" s="682"/>
      <c r="R42" s="682"/>
      <c r="S42" s="682"/>
      <c r="T42" s="393">
        <f>AVERAGE(T6:T41)</f>
        <v>8.1531186016895296E-2</v>
      </c>
      <c r="U42" s="712"/>
    </row>
    <row r="43" spans="1:21">
      <c r="A43" s="94" t="s">
        <v>718</v>
      </c>
      <c r="B43" s="682"/>
      <c r="C43" s="682"/>
      <c r="D43" s="682"/>
      <c r="E43" s="682"/>
      <c r="F43" s="682"/>
      <c r="G43" s="682"/>
      <c r="H43" s="682"/>
      <c r="I43" s="682"/>
      <c r="J43" s="682"/>
      <c r="K43" s="682"/>
      <c r="L43" s="682"/>
      <c r="M43" s="682"/>
      <c r="N43" s="682"/>
      <c r="O43" s="682"/>
      <c r="P43" s="682"/>
      <c r="Q43" s="682"/>
      <c r="R43" s="682"/>
      <c r="S43" s="682"/>
      <c r="T43" s="393">
        <f>STDEV(T6:T41)</f>
        <v>5.3325578236081E-2</v>
      </c>
    </row>
    <row r="44" spans="1:21">
      <c r="A44" s="305" t="s">
        <v>719</v>
      </c>
      <c r="B44" s="413"/>
      <c r="C44" s="413"/>
      <c r="D44" s="413"/>
      <c r="E44" s="413"/>
      <c r="F44" s="413"/>
      <c r="G44" s="413"/>
      <c r="H44" s="413"/>
      <c r="I44" s="413"/>
      <c r="J44" s="413"/>
      <c r="K44" s="413"/>
      <c r="L44" s="413"/>
      <c r="M44" s="413"/>
      <c r="N44" s="413"/>
      <c r="O44" s="413"/>
      <c r="P44" s="413"/>
      <c r="Q44" s="413"/>
      <c r="R44" s="413"/>
      <c r="S44" s="413"/>
      <c r="T44" s="413">
        <f>-(T34-T42)/T43</f>
        <v>0.20975328144419794</v>
      </c>
    </row>
    <row r="46" spans="1:21">
      <c r="A46" s="20" t="s">
        <v>1049</v>
      </c>
    </row>
  </sheetData>
  <mergeCells count="1">
    <mergeCell ref="A3:C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
  <sheetViews>
    <sheetView workbookViewId="0"/>
  </sheetViews>
  <sheetFormatPr defaultRowHeight="16.5"/>
  <cols>
    <col min="1" max="1" width="26.85546875" customWidth="1"/>
  </cols>
  <sheetData>
    <row r="1" spans="1:29" s="20" customFormat="1">
      <c r="A1" s="78" t="s">
        <v>557</v>
      </c>
    </row>
    <row r="2" spans="1:29" s="20" customFormat="1">
      <c r="A2" s="1409" t="s">
        <v>558</v>
      </c>
      <c r="B2" s="1410"/>
      <c r="C2" s="1405" t="s">
        <v>559</v>
      </c>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11"/>
      <c r="AB2" s="1405"/>
      <c r="AC2" s="1406"/>
    </row>
    <row r="3" spans="1:29" s="20" customFormat="1" ht="33" customHeight="1">
      <c r="A3" s="1409" t="s">
        <v>179</v>
      </c>
      <c r="B3" s="1410"/>
      <c r="C3" s="568" t="s">
        <v>560</v>
      </c>
      <c r="D3" s="569"/>
      <c r="E3" s="569"/>
      <c r="F3" s="569"/>
      <c r="G3" s="569"/>
      <c r="H3" s="569"/>
      <c r="I3" s="569"/>
      <c r="J3" s="569"/>
      <c r="K3" s="569"/>
      <c r="L3" s="569"/>
      <c r="M3" s="569"/>
      <c r="N3" s="569"/>
      <c r="O3" s="569"/>
      <c r="P3" s="569"/>
      <c r="Q3" s="569"/>
      <c r="R3" s="569"/>
      <c r="S3" s="569"/>
      <c r="T3" s="569"/>
      <c r="U3" s="569"/>
      <c r="V3" s="569"/>
      <c r="W3" s="569"/>
      <c r="X3" s="569"/>
      <c r="Y3" s="569"/>
      <c r="Z3" s="569"/>
      <c r="AA3" s="570"/>
      <c r="AB3" s="568"/>
      <c r="AC3" s="569"/>
    </row>
    <row r="4" spans="1:29" s="20" customFormat="1">
      <c r="A4" s="1409" t="s">
        <v>153</v>
      </c>
      <c r="B4" s="1410"/>
      <c r="C4" s="1412" t="s">
        <v>561</v>
      </c>
      <c r="D4" s="1413"/>
      <c r="E4" s="1413"/>
      <c r="F4" s="1413"/>
      <c r="G4" s="1413"/>
      <c r="H4" s="1413"/>
      <c r="I4" s="1413"/>
      <c r="J4" s="1413"/>
      <c r="K4" s="1413"/>
      <c r="L4" s="1413"/>
      <c r="M4" s="1413"/>
      <c r="N4" s="1413"/>
      <c r="O4" s="1413"/>
      <c r="P4" s="1413"/>
      <c r="Q4" s="1413"/>
      <c r="R4" s="1413"/>
      <c r="S4" s="1413"/>
      <c r="T4" s="1413"/>
      <c r="U4" s="1413"/>
      <c r="V4" s="1413"/>
      <c r="W4" s="1413"/>
      <c r="X4" s="1413"/>
      <c r="Y4" s="1413"/>
      <c r="Z4" s="1413"/>
      <c r="AA4" s="1414"/>
      <c r="AB4" s="1405"/>
      <c r="AC4" s="1406"/>
    </row>
    <row r="5" spans="1:29" s="20" customFormat="1">
      <c r="A5" s="1407" t="s">
        <v>163</v>
      </c>
      <c r="B5" s="1408"/>
      <c r="C5" s="15" t="s">
        <v>154</v>
      </c>
      <c r="D5" s="15" t="s">
        <v>155</v>
      </c>
      <c r="E5" s="15" t="s">
        <v>156</v>
      </c>
      <c r="F5" s="15" t="s">
        <v>157</v>
      </c>
      <c r="G5" s="15" t="s">
        <v>158</v>
      </c>
      <c r="H5" s="15" t="s">
        <v>80</v>
      </c>
      <c r="I5" s="15" t="s">
        <v>81</v>
      </c>
      <c r="J5" s="15" t="s">
        <v>82</v>
      </c>
      <c r="K5" s="15" t="s">
        <v>83</v>
      </c>
      <c r="L5" s="15" t="s">
        <v>84</v>
      </c>
      <c r="M5" s="15" t="s">
        <v>85</v>
      </c>
      <c r="N5" s="15" t="s">
        <v>86</v>
      </c>
      <c r="O5" s="15" t="s">
        <v>87</v>
      </c>
      <c r="P5" s="15" t="s">
        <v>88</v>
      </c>
      <c r="Q5" s="15" t="s">
        <v>89</v>
      </c>
      <c r="R5" s="15" t="s">
        <v>90</v>
      </c>
      <c r="S5" s="15" t="s">
        <v>91</v>
      </c>
      <c r="T5" s="15" t="s">
        <v>92</v>
      </c>
      <c r="U5" s="15" t="s">
        <v>93</v>
      </c>
      <c r="V5" s="15" t="s">
        <v>94</v>
      </c>
      <c r="W5" s="15" t="s">
        <v>95</v>
      </c>
      <c r="X5" s="15" t="s">
        <v>96</v>
      </c>
      <c r="Y5" s="15" t="s">
        <v>97</v>
      </c>
      <c r="Z5" s="15" t="s">
        <v>110</v>
      </c>
      <c r="AA5" s="15" t="s">
        <v>120</v>
      </c>
      <c r="AB5" s="15" t="s">
        <v>379</v>
      </c>
      <c r="AC5" s="15" t="s">
        <v>537</v>
      </c>
    </row>
    <row r="6" spans="1:29" s="20" customFormat="1">
      <c r="A6" s="152" t="s">
        <v>77</v>
      </c>
      <c r="B6" s="9" t="s">
        <v>40</v>
      </c>
      <c r="C6" s="9" t="s">
        <v>40</v>
      </c>
      <c r="D6" s="9" t="s">
        <v>40</v>
      </c>
      <c r="E6" s="9" t="s">
        <v>40</v>
      </c>
      <c r="F6" s="9" t="s">
        <v>40</v>
      </c>
      <c r="G6" s="9" t="s">
        <v>40</v>
      </c>
      <c r="H6" s="9" t="s">
        <v>40</v>
      </c>
      <c r="I6" s="9" t="s">
        <v>40</v>
      </c>
      <c r="J6" s="9" t="s">
        <v>40</v>
      </c>
      <c r="K6" s="9" t="s">
        <v>40</v>
      </c>
      <c r="L6" s="9" t="s">
        <v>40</v>
      </c>
      <c r="M6" s="9" t="s">
        <v>40</v>
      </c>
      <c r="N6" s="9" t="s">
        <v>40</v>
      </c>
      <c r="O6" s="9" t="s">
        <v>40</v>
      </c>
      <c r="P6" s="9" t="s">
        <v>40</v>
      </c>
      <c r="Q6" s="9" t="s">
        <v>40</v>
      </c>
      <c r="R6" s="9" t="s">
        <v>40</v>
      </c>
      <c r="S6" s="9" t="s">
        <v>40</v>
      </c>
      <c r="T6" s="9" t="s">
        <v>40</v>
      </c>
      <c r="U6" s="9" t="s">
        <v>40</v>
      </c>
      <c r="V6" s="9" t="s">
        <v>40</v>
      </c>
      <c r="W6" s="9" t="s">
        <v>40</v>
      </c>
      <c r="X6" s="9" t="s">
        <v>40</v>
      </c>
      <c r="Y6" s="9" t="s">
        <v>40</v>
      </c>
      <c r="Z6" s="9" t="s">
        <v>40</v>
      </c>
      <c r="AA6" s="9" t="s">
        <v>40</v>
      </c>
      <c r="AB6" s="9"/>
      <c r="AC6" s="9"/>
    </row>
    <row r="7" spans="1:29" s="20" customFormat="1">
      <c r="A7" s="571" t="s">
        <v>39</v>
      </c>
      <c r="B7" s="9" t="s">
        <v>40</v>
      </c>
      <c r="C7" s="75">
        <v>0.86</v>
      </c>
      <c r="D7" s="75">
        <v>0.85799999999999998</v>
      </c>
      <c r="E7" s="75">
        <v>0.83399999999999996</v>
      </c>
      <c r="F7" s="75">
        <v>0.80200000000000005</v>
      </c>
      <c r="G7" s="75">
        <v>0.77200000000000002</v>
      </c>
      <c r="H7" s="75">
        <v>0.76</v>
      </c>
      <c r="I7" s="75">
        <v>0.74199999999999999</v>
      </c>
      <c r="J7" s="75">
        <v>0.73</v>
      </c>
      <c r="K7" s="75">
        <v>0.71699999999999997</v>
      </c>
      <c r="L7" s="75">
        <v>0.69799999999999995</v>
      </c>
      <c r="M7" s="75">
        <v>0.70099999999999996</v>
      </c>
      <c r="N7" s="75">
        <v>0.68500000000000005</v>
      </c>
      <c r="O7" s="75">
        <v>0.67</v>
      </c>
      <c r="P7" s="75">
        <v>0.64600000000000002</v>
      </c>
      <c r="Q7" s="75">
        <v>0.64800000000000002</v>
      </c>
      <c r="R7" s="75">
        <v>0.63700000000000001</v>
      </c>
      <c r="S7" s="75">
        <v>0.61899999999999999</v>
      </c>
      <c r="T7" s="75">
        <v>0.60599999999999998</v>
      </c>
      <c r="U7" s="75">
        <v>0.59799999999999998</v>
      </c>
      <c r="V7" s="75">
        <v>0.59099999999999997</v>
      </c>
      <c r="W7" s="75">
        <v>0.57399999999999995</v>
      </c>
      <c r="X7" s="75">
        <v>0.55600000000000005</v>
      </c>
      <c r="Y7" s="75">
        <v>0.54500000000000004</v>
      </c>
      <c r="Z7" s="75">
        <v>0.52100000000000002</v>
      </c>
      <c r="AA7" s="75">
        <v>0.503</v>
      </c>
      <c r="AB7" s="75">
        <v>0.499</v>
      </c>
      <c r="AC7" s="75">
        <v>0.497</v>
      </c>
    </row>
    <row r="8" spans="1:29" s="20" customFormat="1">
      <c r="A8" s="571" t="s">
        <v>31</v>
      </c>
      <c r="B8" s="9" t="s">
        <v>40</v>
      </c>
      <c r="C8" s="76">
        <v>0.33800000000000002</v>
      </c>
      <c r="D8" s="76">
        <v>0.34200000000000003</v>
      </c>
      <c r="E8" s="76">
        <v>0.308</v>
      </c>
      <c r="F8" s="76">
        <v>0.307</v>
      </c>
      <c r="G8" s="76">
        <v>0.30199999999999999</v>
      </c>
      <c r="H8" s="76">
        <v>0.307</v>
      </c>
      <c r="I8" s="76">
        <v>0.311</v>
      </c>
      <c r="J8" s="76">
        <v>0.30299999999999999</v>
      </c>
      <c r="K8" s="76">
        <v>0.28999999999999998</v>
      </c>
      <c r="L8" s="76">
        <v>0.27400000000000002</v>
      </c>
      <c r="M8" s="76">
        <v>0.26600000000000001</v>
      </c>
      <c r="N8" s="76">
        <v>0.27600000000000002</v>
      </c>
      <c r="O8" s="76">
        <v>0.27700000000000002</v>
      </c>
      <c r="P8" s="76">
        <v>0.29299999999999998</v>
      </c>
      <c r="Q8" s="76">
        <v>0.28499999999999998</v>
      </c>
      <c r="R8" s="76">
        <v>0.28199999999999997</v>
      </c>
      <c r="S8" s="76">
        <v>0.26400000000000001</v>
      </c>
      <c r="T8" s="76">
        <v>0.247</v>
      </c>
      <c r="U8" s="76">
        <v>0.24299999999999999</v>
      </c>
      <c r="V8" s="76">
        <v>0.23300000000000001</v>
      </c>
      <c r="W8" s="76">
        <v>0.24199999999999999</v>
      </c>
      <c r="X8" s="76">
        <v>0.22900000000000001</v>
      </c>
      <c r="Y8" s="76">
        <v>0.22</v>
      </c>
      <c r="Z8" s="76">
        <v>0.221</v>
      </c>
      <c r="AA8" s="76">
        <v>0.20899999999999999</v>
      </c>
      <c r="AB8" s="76">
        <v>0.214</v>
      </c>
      <c r="AC8" s="76">
        <v>0.21299999999999999</v>
      </c>
    </row>
    <row r="9" spans="1:29" s="20" customFormat="1">
      <c r="A9" s="571" t="s">
        <v>15</v>
      </c>
      <c r="B9" s="9" t="s">
        <v>40</v>
      </c>
      <c r="C9" s="75">
        <v>0.49099999999999999</v>
      </c>
      <c r="D9" s="75">
        <v>0.49099999999999999</v>
      </c>
      <c r="E9" s="75">
        <v>0.48199999999999998</v>
      </c>
      <c r="F9" s="75">
        <v>0.48299999999999998</v>
      </c>
      <c r="G9" s="75">
        <v>0.48299999999999998</v>
      </c>
      <c r="H9" s="75">
        <v>0.47799999999999998</v>
      </c>
      <c r="I9" s="75">
        <v>0.48199999999999998</v>
      </c>
      <c r="J9" s="75">
        <v>0.44</v>
      </c>
      <c r="K9" s="75">
        <v>0.44600000000000001</v>
      </c>
      <c r="L9" s="75">
        <v>0.41299999999999998</v>
      </c>
      <c r="M9" s="75">
        <v>0.40200000000000002</v>
      </c>
      <c r="N9" s="75">
        <v>0.39400000000000002</v>
      </c>
      <c r="O9" s="75">
        <v>0.38600000000000001</v>
      </c>
      <c r="P9" s="75">
        <v>0.38400000000000001</v>
      </c>
      <c r="Q9" s="75">
        <v>0.374</v>
      </c>
      <c r="R9" s="75">
        <v>0.35599999999999998</v>
      </c>
      <c r="S9" s="75">
        <v>0.34200000000000003</v>
      </c>
      <c r="T9" s="75">
        <v>0.32200000000000001</v>
      </c>
      <c r="U9" s="75">
        <v>0.31900000000000001</v>
      </c>
      <c r="V9" s="75">
        <v>0.29599999999999999</v>
      </c>
      <c r="W9" s="75">
        <v>0.30399999999999999</v>
      </c>
      <c r="X9" s="75">
        <v>0.27400000000000002</v>
      </c>
      <c r="Y9" s="75">
        <v>0.26800000000000002</v>
      </c>
      <c r="Z9" s="75">
        <v>0.26900000000000002</v>
      </c>
      <c r="AA9" s="75">
        <v>0.252</v>
      </c>
      <c r="AB9" s="75">
        <v>0.25600000000000001</v>
      </c>
      <c r="AC9" s="75">
        <v>0.253</v>
      </c>
    </row>
    <row r="10" spans="1:29" s="20" customFormat="1">
      <c r="A10" s="571" t="s">
        <v>41</v>
      </c>
      <c r="B10" s="9" t="s">
        <v>40</v>
      </c>
      <c r="C10" s="76">
        <v>0.70499999999999996</v>
      </c>
      <c r="D10" s="76">
        <v>0.71099999999999997</v>
      </c>
      <c r="E10" s="76">
        <v>0.72499999999999998</v>
      </c>
      <c r="F10" s="76">
        <v>0.70799999999999996</v>
      </c>
      <c r="G10" s="76">
        <v>0.70099999999999996</v>
      </c>
      <c r="H10" s="76">
        <v>0.70099999999999996</v>
      </c>
      <c r="I10" s="76">
        <v>0.71199999999999997</v>
      </c>
      <c r="J10" s="76">
        <v>0.69799999999999995</v>
      </c>
      <c r="K10" s="76">
        <v>0.68</v>
      </c>
      <c r="L10" s="76">
        <v>0.65800000000000003</v>
      </c>
      <c r="M10" s="76">
        <v>0.64600000000000002</v>
      </c>
      <c r="N10" s="76">
        <v>0.625</v>
      </c>
      <c r="O10" s="76">
        <v>0.61</v>
      </c>
      <c r="P10" s="76">
        <v>0.61399999999999999</v>
      </c>
      <c r="Q10" s="76">
        <v>0.59699999999999998</v>
      </c>
      <c r="R10" s="76">
        <v>0.56899999999999995</v>
      </c>
      <c r="S10" s="76">
        <v>0.54800000000000004</v>
      </c>
      <c r="T10" s="76">
        <v>0.55300000000000005</v>
      </c>
      <c r="U10" s="76">
        <v>0.53200000000000003</v>
      </c>
      <c r="V10" s="76">
        <v>0.51600000000000001</v>
      </c>
      <c r="W10" s="76">
        <v>0.51</v>
      </c>
      <c r="X10" s="76">
        <v>0.498</v>
      </c>
      <c r="Y10" s="76">
        <v>0.495</v>
      </c>
      <c r="Z10" s="76">
        <v>0.48899999999999999</v>
      </c>
      <c r="AA10" s="76">
        <v>0.47699999999999998</v>
      </c>
      <c r="AB10" s="76">
        <v>0.47099999999999997</v>
      </c>
      <c r="AC10" s="76">
        <v>0.45800000000000002</v>
      </c>
    </row>
    <row r="11" spans="1:29" s="20" customFormat="1">
      <c r="A11" s="571" t="s">
        <v>56</v>
      </c>
      <c r="B11" s="9" t="s">
        <v>40</v>
      </c>
      <c r="C11" s="75">
        <v>0.47799999999999998</v>
      </c>
      <c r="D11" s="75">
        <v>0.42899999999999999</v>
      </c>
      <c r="E11" s="75">
        <v>0.39600000000000002</v>
      </c>
      <c r="F11" s="75">
        <v>0.39</v>
      </c>
      <c r="G11" s="75">
        <v>0.38800000000000001</v>
      </c>
      <c r="H11" s="75">
        <v>0.37</v>
      </c>
      <c r="I11" s="75">
        <v>0.38100000000000001</v>
      </c>
      <c r="J11" s="75">
        <v>0.39300000000000002</v>
      </c>
      <c r="K11" s="75">
        <v>0.38</v>
      </c>
      <c r="L11" s="75">
        <v>0.39800000000000002</v>
      </c>
      <c r="M11" s="75">
        <v>0.36599999999999999</v>
      </c>
      <c r="N11" s="75">
        <v>0.34499999999999997</v>
      </c>
      <c r="O11" s="75">
        <v>0.33900000000000002</v>
      </c>
      <c r="P11" s="75">
        <v>0.33</v>
      </c>
      <c r="Q11" s="75">
        <v>0.33100000000000002</v>
      </c>
      <c r="R11" s="75">
        <v>0.32</v>
      </c>
      <c r="S11" s="75">
        <v>0.30499999999999999</v>
      </c>
      <c r="T11" s="75">
        <v>0.32300000000000001</v>
      </c>
      <c r="U11" s="75">
        <v>0.315</v>
      </c>
      <c r="V11" s="75">
        <v>0.307</v>
      </c>
      <c r="W11" s="75">
        <v>0.29499999999999998</v>
      </c>
      <c r="X11" s="75">
        <v>0.308</v>
      </c>
      <c r="Y11" s="75">
        <v>0.30599999999999999</v>
      </c>
      <c r="Z11" s="75">
        <v>0.30299999999999999</v>
      </c>
      <c r="AA11" s="75" t="s">
        <v>159</v>
      </c>
      <c r="AB11" s="75" t="s">
        <v>159</v>
      </c>
      <c r="AC11" s="75" t="s">
        <v>159</v>
      </c>
    </row>
    <row r="12" spans="1:29" s="20" customFormat="1">
      <c r="A12" s="571" t="s">
        <v>17</v>
      </c>
      <c r="B12" s="9" t="s">
        <v>40</v>
      </c>
      <c r="C12" s="76">
        <v>0.97899999999999998</v>
      </c>
      <c r="D12" s="76">
        <v>1.0029999999999999</v>
      </c>
      <c r="E12" s="76">
        <v>0.97099999999999997</v>
      </c>
      <c r="F12" s="76">
        <v>0.92600000000000005</v>
      </c>
      <c r="G12" s="76">
        <v>0.85799999999999998</v>
      </c>
      <c r="H12" s="76">
        <v>0.81</v>
      </c>
      <c r="I12" s="76">
        <v>0.78800000000000003</v>
      </c>
      <c r="J12" s="76">
        <v>0.77300000000000002</v>
      </c>
      <c r="K12" s="76">
        <v>0.74299999999999999</v>
      </c>
      <c r="L12" s="76">
        <v>0.68600000000000005</v>
      </c>
      <c r="M12" s="76">
        <v>0.70299999999999996</v>
      </c>
      <c r="N12" s="76">
        <v>0.68100000000000005</v>
      </c>
      <c r="O12" s="76">
        <v>0.65400000000000003</v>
      </c>
      <c r="P12" s="76">
        <v>0.64500000000000002</v>
      </c>
      <c r="Q12" s="76">
        <v>0.61799999999999999</v>
      </c>
      <c r="R12" s="76">
        <v>0.57199999999999995</v>
      </c>
      <c r="S12" s="76">
        <v>0.54</v>
      </c>
      <c r="T12" s="76">
        <v>0.51800000000000002</v>
      </c>
      <c r="U12" s="76">
        <v>0.48899999999999999</v>
      </c>
      <c r="V12" s="76">
        <v>0.48399999999999999</v>
      </c>
      <c r="W12" s="76">
        <v>0.48199999999999998</v>
      </c>
      <c r="X12" s="76">
        <v>0.46500000000000002</v>
      </c>
      <c r="Y12" s="76">
        <v>0.45500000000000002</v>
      </c>
      <c r="Z12" s="76">
        <v>0.44</v>
      </c>
      <c r="AA12" s="76">
        <v>0.42199999999999999</v>
      </c>
      <c r="AB12" s="76">
        <v>0.40699999999999997</v>
      </c>
      <c r="AC12" s="76">
        <v>0.40400000000000003</v>
      </c>
    </row>
    <row r="13" spans="1:29" s="20" customFormat="1">
      <c r="A13" s="571" t="s">
        <v>18</v>
      </c>
      <c r="B13" s="9" t="s">
        <v>40</v>
      </c>
      <c r="C13" s="75">
        <v>0.41499999999999998</v>
      </c>
      <c r="D13" s="75">
        <v>0.47099999999999997</v>
      </c>
      <c r="E13" s="75">
        <v>0.42799999999999999</v>
      </c>
      <c r="F13" s="75">
        <v>0.44</v>
      </c>
      <c r="G13" s="75">
        <v>0.439</v>
      </c>
      <c r="H13" s="75">
        <v>0.41099999999999998</v>
      </c>
      <c r="I13" s="75">
        <v>0.46600000000000003</v>
      </c>
      <c r="J13" s="75">
        <v>0.40500000000000003</v>
      </c>
      <c r="K13" s="75">
        <v>0.377</v>
      </c>
      <c r="L13" s="75">
        <v>0.35499999999999998</v>
      </c>
      <c r="M13" s="75">
        <v>0.32200000000000001</v>
      </c>
      <c r="N13" s="75">
        <v>0.32800000000000001</v>
      </c>
      <c r="O13" s="75">
        <v>0.32400000000000001</v>
      </c>
      <c r="P13" s="75">
        <v>0.34499999999999997</v>
      </c>
      <c r="Q13" s="75">
        <v>0.31</v>
      </c>
      <c r="R13" s="75">
        <v>0.28399999999999997</v>
      </c>
      <c r="S13" s="75">
        <v>0.30499999999999999</v>
      </c>
      <c r="T13" s="75">
        <v>0.28399999999999997</v>
      </c>
      <c r="U13" s="75">
        <v>0.27</v>
      </c>
      <c r="V13" s="75">
        <v>0.27200000000000002</v>
      </c>
      <c r="W13" s="75">
        <v>0.27</v>
      </c>
      <c r="X13" s="75">
        <v>0.245</v>
      </c>
      <c r="Y13" s="75">
        <v>0.224</v>
      </c>
      <c r="Z13" s="75">
        <v>0.23</v>
      </c>
      <c r="AA13" s="75">
        <v>0.20899999999999999</v>
      </c>
      <c r="AB13" s="75">
        <v>0.19600000000000001</v>
      </c>
      <c r="AC13" s="75">
        <v>0.20100000000000001</v>
      </c>
    </row>
    <row r="14" spans="1:29" s="20" customFormat="1">
      <c r="A14" s="571" t="s">
        <v>20</v>
      </c>
      <c r="B14" s="9" t="s">
        <v>40</v>
      </c>
      <c r="C14" s="76">
        <v>1.8049999999999999</v>
      </c>
      <c r="D14" s="76">
        <v>1.7230000000000001</v>
      </c>
      <c r="E14" s="76">
        <v>1.3759999999999999</v>
      </c>
      <c r="F14" s="76">
        <v>1.411</v>
      </c>
      <c r="G14" s="76">
        <v>1.482</v>
      </c>
      <c r="H14" s="76">
        <v>1.302</v>
      </c>
      <c r="I14" s="76">
        <v>1.2789999999999999</v>
      </c>
      <c r="J14" s="76">
        <v>1.1240000000000001</v>
      </c>
      <c r="K14" s="76">
        <v>0.996</v>
      </c>
      <c r="L14" s="76">
        <v>0.93200000000000005</v>
      </c>
      <c r="M14" s="76">
        <v>0.83</v>
      </c>
      <c r="N14" s="76">
        <v>0.79800000000000004</v>
      </c>
      <c r="O14" s="76">
        <v>0.73</v>
      </c>
      <c r="P14" s="76">
        <v>0.754</v>
      </c>
      <c r="Q14" s="76">
        <v>0.71899999999999997</v>
      </c>
      <c r="R14" s="76">
        <v>0.65200000000000002</v>
      </c>
      <c r="S14" s="76">
        <v>0.56899999999999995</v>
      </c>
      <c r="T14" s="76">
        <v>0.63500000000000001</v>
      </c>
      <c r="U14" s="76">
        <v>0.60499999999999998</v>
      </c>
      <c r="V14" s="76">
        <v>0.59199999999999997</v>
      </c>
      <c r="W14" s="76">
        <v>0.73399999999999999</v>
      </c>
      <c r="X14" s="76">
        <v>0.68300000000000005</v>
      </c>
      <c r="Y14" s="76">
        <v>0.621</v>
      </c>
      <c r="Z14" s="76">
        <v>0.66700000000000004</v>
      </c>
      <c r="AA14" s="76">
        <v>0.625</v>
      </c>
      <c r="AB14" s="76">
        <v>0.52800000000000002</v>
      </c>
      <c r="AC14" s="76">
        <v>0.56499999999999995</v>
      </c>
    </row>
    <row r="15" spans="1:29" s="20" customFormat="1">
      <c r="A15" s="571" t="s">
        <v>36</v>
      </c>
      <c r="B15" s="9" t="s">
        <v>40</v>
      </c>
      <c r="C15" s="75">
        <v>0.50700000000000001</v>
      </c>
      <c r="D15" s="75">
        <v>0.52200000000000002</v>
      </c>
      <c r="E15" s="75">
        <v>0.52900000000000003</v>
      </c>
      <c r="F15" s="75">
        <v>0.55000000000000004</v>
      </c>
      <c r="G15" s="75">
        <v>0.57199999999999995</v>
      </c>
      <c r="H15" s="75">
        <v>0.52300000000000002</v>
      </c>
      <c r="I15" s="75">
        <v>0.54600000000000004</v>
      </c>
      <c r="J15" s="75">
        <v>0.504</v>
      </c>
      <c r="K15" s="75">
        <v>0.45500000000000002</v>
      </c>
      <c r="L15" s="75">
        <v>0.432</v>
      </c>
      <c r="M15" s="75">
        <v>0.39800000000000002</v>
      </c>
      <c r="N15" s="75">
        <v>0.41799999999999998</v>
      </c>
      <c r="O15" s="75">
        <v>0.42399999999999999</v>
      </c>
      <c r="P15" s="75">
        <v>0.45700000000000002</v>
      </c>
      <c r="Q15" s="75">
        <v>0.42</v>
      </c>
      <c r="R15" s="75">
        <v>0.34899999999999998</v>
      </c>
      <c r="S15" s="75">
        <v>0.38900000000000001</v>
      </c>
      <c r="T15" s="75">
        <v>0.36299999999999999</v>
      </c>
      <c r="U15" s="75">
        <v>0.32300000000000001</v>
      </c>
      <c r="V15" s="75">
        <v>0.33500000000000002</v>
      </c>
      <c r="W15" s="75">
        <v>0.36299999999999999</v>
      </c>
      <c r="X15" s="75">
        <v>0.317</v>
      </c>
      <c r="Y15" s="75">
        <v>0.29599999999999999</v>
      </c>
      <c r="Z15" s="75">
        <v>0.30199999999999999</v>
      </c>
      <c r="AA15" s="75">
        <v>0.28399999999999997</v>
      </c>
      <c r="AB15" s="75">
        <v>0.26600000000000001</v>
      </c>
      <c r="AC15" s="75">
        <v>0.27600000000000002</v>
      </c>
    </row>
    <row r="16" spans="1:29" s="20" customFormat="1">
      <c r="A16" s="571" t="s">
        <v>22</v>
      </c>
      <c r="B16" s="9" t="s">
        <v>40</v>
      </c>
      <c r="C16" s="76">
        <v>0.32500000000000001</v>
      </c>
      <c r="D16" s="76">
        <v>0.33800000000000002</v>
      </c>
      <c r="E16" s="76">
        <v>0.32600000000000001</v>
      </c>
      <c r="F16" s="76">
        <v>0.316</v>
      </c>
      <c r="G16" s="76">
        <v>0.30499999999999999</v>
      </c>
      <c r="H16" s="76">
        <v>0.30299999999999999</v>
      </c>
      <c r="I16" s="76">
        <v>0.308</v>
      </c>
      <c r="J16" s="76">
        <v>0.29699999999999999</v>
      </c>
      <c r="K16" s="76">
        <v>0.29399999999999998</v>
      </c>
      <c r="L16" s="76">
        <v>0.28100000000000003</v>
      </c>
      <c r="M16" s="76">
        <v>0.26700000000000002</v>
      </c>
      <c r="N16" s="76">
        <v>0.26400000000000001</v>
      </c>
      <c r="O16" s="76">
        <v>0.25800000000000001</v>
      </c>
      <c r="P16" s="76">
        <v>0.25800000000000001</v>
      </c>
      <c r="Q16" s="76">
        <v>0.25</v>
      </c>
      <c r="R16" s="76">
        <v>0.247</v>
      </c>
      <c r="S16" s="76">
        <v>0.23599999999999999</v>
      </c>
      <c r="T16" s="76">
        <v>0.22700000000000001</v>
      </c>
      <c r="U16" s="76">
        <v>0.224</v>
      </c>
      <c r="V16" s="76">
        <v>0.221</v>
      </c>
      <c r="W16" s="76">
        <v>0.221</v>
      </c>
      <c r="X16" s="76">
        <v>0.20499999999999999</v>
      </c>
      <c r="Y16" s="76">
        <v>0.20499999999999999</v>
      </c>
      <c r="Z16" s="76">
        <v>0.20300000000000001</v>
      </c>
      <c r="AA16" s="76">
        <v>0.189</v>
      </c>
      <c r="AB16" s="76">
        <v>0.189</v>
      </c>
      <c r="AC16" s="76">
        <v>0.187</v>
      </c>
    </row>
    <row r="17" spans="1:29" s="20" customFormat="1">
      <c r="A17" s="571" t="s">
        <v>19</v>
      </c>
      <c r="B17" s="9" t="s">
        <v>40</v>
      </c>
      <c r="C17" s="75">
        <v>0.51900000000000002</v>
      </c>
      <c r="D17" s="75">
        <v>0.47499999999999998</v>
      </c>
      <c r="E17" s="75">
        <v>0.44600000000000001</v>
      </c>
      <c r="F17" s="75">
        <v>0.44700000000000001</v>
      </c>
      <c r="G17" s="75">
        <v>0.42899999999999999</v>
      </c>
      <c r="H17" s="75">
        <v>0.42099999999999999</v>
      </c>
      <c r="I17" s="75">
        <v>0.42399999999999999</v>
      </c>
      <c r="J17" s="75">
        <v>0.40400000000000003</v>
      </c>
      <c r="K17" s="75">
        <v>0.38700000000000001</v>
      </c>
      <c r="L17" s="75">
        <v>0.36699999999999999</v>
      </c>
      <c r="M17" s="75">
        <v>0.35599999999999998</v>
      </c>
      <c r="N17" s="75">
        <v>0.35499999999999998</v>
      </c>
      <c r="O17" s="75">
        <v>0.34799999999999998</v>
      </c>
      <c r="P17" s="75">
        <v>0.34899999999999998</v>
      </c>
      <c r="Q17" s="75">
        <v>0.34</v>
      </c>
      <c r="R17" s="75">
        <v>0.32900000000000001</v>
      </c>
      <c r="S17" s="75">
        <v>0.31900000000000001</v>
      </c>
      <c r="T17" s="75">
        <v>0.30099999999999999</v>
      </c>
      <c r="U17" s="75">
        <v>0.29799999999999999</v>
      </c>
      <c r="V17" s="75">
        <v>0.29399999999999998</v>
      </c>
      <c r="W17" s="75">
        <v>0.29399999999999998</v>
      </c>
      <c r="X17" s="75">
        <v>0.27700000000000002</v>
      </c>
      <c r="Y17" s="75">
        <v>0.27600000000000002</v>
      </c>
      <c r="Z17" s="75">
        <v>0.28000000000000003</v>
      </c>
      <c r="AA17" s="75">
        <v>0.26400000000000001</v>
      </c>
      <c r="AB17" s="75">
        <v>0.26100000000000001</v>
      </c>
      <c r="AC17" s="75">
        <v>0.25700000000000001</v>
      </c>
    </row>
    <row r="18" spans="1:29" s="20" customFormat="1">
      <c r="A18" s="571" t="s">
        <v>42</v>
      </c>
      <c r="B18" s="9" t="s">
        <v>40</v>
      </c>
      <c r="C18" s="76">
        <v>0.498</v>
      </c>
      <c r="D18" s="76">
        <v>0.48299999999999998</v>
      </c>
      <c r="E18" s="76">
        <v>0.48599999999999999</v>
      </c>
      <c r="F18" s="76">
        <v>0.49199999999999999</v>
      </c>
      <c r="G18" s="76">
        <v>0.495</v>
      </c>
      <c r="H18" s="76">
        <v>0.495</v>
      </c>
      <c r="I18" s="76">
        <v>0.496</v>
      </c>
      <c r="J18" s="76">
        <v>0.495</v>
      </c>
      <c r="K18" s="76">
        <v>0.499</v>
      </c>
      <c r="L18" s="76">
        <v>0.48499999999999999</v>
      </c>
      <c r="M18" s="76">
        <v>0.47899999999999998</v>
      </c>
      <c r="N18" s="76">
        <v>0.46400000000000002</v>
      </c>
      <c r="O18" s="76">
        <v>0.44700000000000001</v>
      </c>
      <c r="P18" s="76">
        <v>0.435</v>
      </c>
      <c r="Q18" s="76">
        <v>0.41599999999999998</v>
      </c>
      <c r="R18" s="76">
        <v>0.42699999999999999</v>
      </c>
      <c r="S18" s="76">
        <v>0.39300000000000002</v>
      </c>
      <c r="T18" s="76">
        <v>0.38800000000000001</v>
      </c>
      <c r="U18" s="76">
        <v>0.38</v>
      </c>
      <c r="V18" s="76">
        <v>0.375</v>
      </c>
      <c r="W18" s="76">
        <v>0.377</v>
      </c>
      <c r="X18" s="76">
        <v>0.40500000000000003</v>
      </c>
      <c r="Y18" s="76">
        <v>0.42399999999999999</v>
      </c>
      <c r="Z18" s="76">
        <v>0.40100000000000002</v>
      </c>
      <c r="AA18" s="76">
        <v>0.38600000000000001</v>
      </c>
      <c r="AB18" s="76">
        <v>0.372</v>
      </c>
      <c r="AC18" s="76">
        <v>0.35799999999999998</v>
      </c>
    </row>
    <row r="19" spans="1:29" s="20" customFormat="1">
      <c r="A19" s="571" t="s">
        <v>28</v>
      </c>
      <c r="B19" s="9" t="s">
        <v>40</v>
      </c>
      <c r="C19" s="75">
        <v>0.6</v>
      </c>
      <c r="D19" s="75">
        <v>0.57799999999999996</v>
      </c>
      <c r="E19" s="75">
        <v>0.52800000000000002</v>
      </c>
      <c r="F19" s="75">
        <v>0.53700000000000003</v>
      </c>
      <c r="G19" s="75">
        <v>0.51400000000000001</v>
      </c>
      <c r="H19" s="75">
        <v>0.498</v>
      </c>
      <c r="I19" s="75">
        <v>0.51300000000000001</v>
      </c>
      <c r="J19" s="75">
        <v>0.48699999999999999</v>
      </c>
      <c r="K19" s="75">
        <v>0.46400000000000002</v>
      </c>
      <c r="L19" s="75">
        <v>0.45300000000000001</v>
      </c>
      <c r="M19" s="75">
        <v>0.41799999999999998</v>
      </c>
      <c r="N19" s="75">
        <v>0.41399999999999998</v>
      </c>
      <c r="O19" s="75">
        <v>0.38700000000000001</v>
      </c>
      <c r="P19" s="75">
        <v>0.38900000000000001</v>
      </c>
      <c r="Q19" s="75">
        <v>0.36599999999999999</v>
      </c>
      <c r="R19" s="75">
        <v>0.34899999999999998</v>
      </c>
      <c r="S19" s="75">
        <v>0.33100000000000002</v>
      </c>
      <c r="T19" s="75">
        <v>0.32200000000000001</v>
      </c>
      <c r="U19" s="75">
        <v>0.311</v>
      </c>
      <c r="V19" s="75">
        <v>0.30499999999999999</v>
      </c>
      <c r="W19" s="75">
        <v>0.30399999999999999</v>
      </c>
      <c r="X19" s="75">
        <v>0.29199999999999998</v>
      </c>
      <c r="Y19" s="75">
        <v>0.28000000000000003</v>
      </c>
      <c r="Z19" s="75">
        <v>0.26100000000000001</v>
      </c>
      <c r="AA19" s="75">
        <v>0.254</v>
      </c>
      <c r="AB19" s="75">
        <v>0.25900000000000001</v>
      </c>
      <c r="AC19" s="75">
        <v>0.25600000000000001</v>
      </c>
    </row>
    <row r="20" spans="1:29" s="20" customFormat="1">
      <c r="A20" s="571" t="s">
        <v>43</v>
      </c>
      <c r="B20" s="9" t="s">
        <v>40</v>
      </c>
      <c r="C20" s="76">
        <v>0.495</v>
      </c>
      <c r="D20" s="76">
        <v>0.46600000000000003</v>
      </c>
      <c r="E20" s="76">
        <v>0.46899999999999997</v>
      </c>
      <c r="F20" s="76">
        <v>0.47499999999999998</v>
      </c>
      <c r="G20" s="76">
        <v>0.44800000000000001</v>
      </c>
      <c r="H20" s="76">
        <v>0.46400000000000002</v>
      </c>
      <c r="I20" s="76">
        <v>0.44900000000000001</v>
      </c>
      <c r="J20" s="76">
        <v>0.44900000000000001</v>
      </c>
      <c r="K20" s="76">
        <v>0.44</v>
      </c>
      <c r="L20" s="76">
        <v>0.44800000000000001</v>
      </c>
      <c r="M20" s="76">
        <v>0.42899999999999999</v>
      </c>
      <c r="N20" s="76">
        <v>0.40200000000000002</v>
      </c>
      <c r="O20" s="76">
        <v>0.40799999999999997</v>
      </c>
      <c r="P20" s="76">
        <v>0.39600000000000002</v>
      </c>
      <c r="Q20" s="76">
        <v>0.376</v>
      </c>
      <c r="R20" s="76">
        <v>0.34</v>
      </c>
      <c r="S20" s="76">
        <v>0.373</v>
      </c>
      <c r="T20" s="76">
        <v>0.36399999999999999</v>
      </c>
      <c r="U20" s="76">
        <v>0.38700000000000001</v>
      </c>
      <c r="V20" s="76">
        <v>0.39300000000000002</v>
      </c>
      <c r="W20" s="76">
        <v>0.39900000000000002</v>
      </c>
      <c r="X20" s="76">
        <v>0.37</v>
      </c>
      <c r="Y20" s="76">
        <v>0.36799999999999999</v>
      </c>
      <c r="Z20" s="76">
        <v>0.35199999999999998</v>
      </c>
      <c r="AA20" s="76">
        <v>0.34799999999999998</v>
      </c>
      <c r="AB20" s="76">
        <v>0.34</v>
      </c>
      <c r="AC20" s="76">
        <v>0.312</v>
      </c>
    </row>
    <row r="21" spans="1:29" s="20" customFormat="1">
      <c r="A21" s="571" t="s">
        <v>44</v>
      </c>
      <c r="B21" s="9" t="s">
        <v>40</v>
      </c>
      <c r="C21" s="75">
        <v>0.754</v>
      </c>
      <c r="D21" s="75">
        <v>0.749</v>
      </c>
      <c r="E21" s="75">
        <v>0.72299999999999998</v>
      </c>
      <c r="F21" s="75">
        <v>0.70899999999999996</v>
      </c>
      <c r="G21" s="75">
        <v>0.68600000000000005</v>
      </c>
      <c r="H21" s="75">
        <v>0.64100000000000001</v>
      </c>
      <c r="I21" s="75">
        <v>0.60899999999999999</v>
      </c>
      <c r="J21" s="75">
        <v>0.56200000000000006</v>
      </c>
      <c r="K21" s="75">
        <v>0.54</v>
      </c>
      <c r="L21" s="75">
        <v>0.496</v>
      </c>
      <c r="M21" s="75">
        <v>0.46600000000000003</v>
      </c>
      <c r="N21" s="75">
        <v>0.45300000000000001</v>
      </c>
      <c r="O21" s="75">
        <v>0.41599999999999998</v>
      </c>
      <c r="P21" s="75">
        <v>0.40300000000000002</v>
      </c>
      <c r="Q21" s="75">
        <v>0.373</v>
      </c>
      <c r="R21" s="75">
        <v>0.36099999999999999</v>
      </c>
      <c r="S21" s="75">
        <v>0.33700000000000002</v>
      </c>
      <c r="T21" s="75">
        <v>0.32200000000000001</v>
      </c>
      <c r="U21" s="75">
        <v>0.33300000000000002</v>
      </c>
      <c r="V21" s="75">
        <v>0.31900000000000001</v>
      </c>
      <c r="W21" s="75">
        <v>0.311</v>
      </c>
      <c r="X21" s="75">
        <v>0.28999999999999998</v>
      </c>
      <c r="Y21" s="75">
        <v>0.29599999999999999</v>
      </c>
      <c r="Z21" s="75">
        <v>0.29199999999999998</v>
      </c>
      <c r="AA21" s="75">
        <v>0.26800000000000002</v>
      </c>
      <c r="AB21" s="75">
        <v>0.22</v>
      </c>
      <c r="AC21" s="75">
        <v>0.217</v>
      </c>
    </row>
    <row r="22" spans="1:29" s="20" customFormat="1">
      <c r="A22" s="571" t="s">
        <v>57</v>
      </c>
      <c r="B22" s="9" t="s">
        <v>40</v>
      </c>
      <c r="C22" s="76" t="s">
        <v>159</v>
      </c>
      <c r="D22" s="76" t="s">
        <v>159</v>
      </c>
      <c r="E22" s="76" t="s">
        <v>159</v>
      </c>
      <c r="F22" s="76" t="s">
        <v>159</v>
      </c>
      <c r="G22" s="76" t="s">
        <v>159</v>
      </c>
      <c r="H22" s="76" t="s">
        <v>159</v>
      </c>
      <c r="I22" s="76">
        <v>0.438</v>
      </c>
      <c r="J22" s="76" t="s">
        <v>159</v>
      </c>
      <c r="K22" s="76" t="s">
        <v>159</v>
      </c>
      <c r="L22" s="76" t="s">
        <v>159</v>
      </c>
      <c r="M22" s="76">
        <v>0.41799999999999998</v>
      </c>
      <c r="N22" s="76" t="s">
        <v>159</v>
      </c>
      <c r="O22" s="76" t="s">
        <v>159</v>
      </c>
      <c r="P22" s="76">
        <v>0.441</v>
      </c>
      <c r="Q22" s="76">
        <v>0.42199999999999999</v>
      </c>
      <c r="R22" s="76">
        <v>0.40899999999999997</v>
      </c>
      <c r="S22" s="76">
        <v>0.39400000000000002</v>
      </c>
      <c r="T22" s="76">
        <v>0.38700000000000001</v>
      </c>
      <c r="U22" s="76">
        <v>0.38300000000000001</v>
      </c>
      <c r="V22" s="76">
        <v>0.35899999999999999</v>
      </c>
      <c r="W22" s="76">
        <v>0.35199999999999998</v>
      </c>
      <c r="X22" s="76">
        <v>0.34399999999999997</v>
      </c>
      <c r="Y22" s="76">
        <v>0.36</v>
      </c>
      <c r="Z22" s="76">
        <v>0.32100000000000001</v>
      </c>
      <c r="AA22" s="76">
        <v>0.30299999999999999</v>
      </c>
      <c r="AB22" s="76">
        <v>0.308</v>
      </c>
      <c r="AC22" s="76" t="s">
        <v>159</v>
      </c>
    </row>
    <row r="23" spans="1:29" s="20" customFormat="1">
      <c r="A23" s="571" t="s">
        <v>23</v>
      </c>
      <c r="B23" s="9" t="s">
        <v>40</v>
      </c>
      <c r="C23" s="75">
        <v>0.30299999999999999</v>
      </c>
      <c r="D23" s="75">
        <v>0.29899999999999999</v>
      </c>
      <c r="E23" s="75">
        <v>0.29499999999999998</v>
      </c>
      <c r="F23" s="75">
        <v>0.29399999999999998</v>
      </c>
      <c r="G23" s="75">
        <v>0.28399999999999997</v>
      </c>
      <c r="H23" s="75">
        <v>0.29199999999999998</v>
      </c>
      <c r="I23" s="75">
        <v>0.28399999999999997</v>
      </c>
      <c r="J23" s="75">
        <v>0.28199999999999997</v>
      </c>
      <c r="K23" s="75">
        <v>0.28299999999999997</v>
      </c>
      <c r="L23" s="75">
        <v>0.28199999999999997</v>
      </c>
      <c r="M23" s="75">
        <v>0.27500000000000002</v>
      </c>
      <c r="N23" s="75">
        <v>0.27400000000000002</v>
      </c>
      <c r="O23" s="75">
        <v>0.27300000000000002</v>
      </c>
      <c r="P23" s="75">
        <v>0.28000000000000003</v>
      </c>
      <c r="Q23" s="75">
        <v>0.27700000000000002</v>
      </c>
      <c r="R23" s="75">
        <v>0.27500000000000002</v>
      </c>
      <c r="S23" s="75">
        <v>0.26500000000000001</v>
      </c>
      <c r="T23" s="75">
        <v>0.25700000000000001</v>
      </c>
      <c r="U23" s="75">
        <v>0.253</v>
      </c>
      <c r="V23" s="75">
        <v>0.24199999999999999</v>
      </c>
      <c r="W23" s="75">
        <v>0.24199999999999999</v>
      </c>
      <c r="X23" s="75">
        <v>0.23499999999999999</v>
      </c>
      <c r="Y23" s="75">
        <v>0.23200000000000001</v>
      </c>
      <c r="Z23" s="75">
        <v>0.221</v>
      </c>
      <c r="AA23" s="75">
        <v>0.21299999999999999</v>
      </c>
      <c r="AB23" s="75">
        <v>0.215</v>
      </c>
      <c r="AC23" s="75">
        <v>0.21</v>
      </c>
    </row>
    <row r="24" spans="1:29" s="20" customFormat="1">
      <c r="A24" s="571" t="s">
        <v>45</v>
      </c>
      <c r="B24" s="9" t="s">
        <v>40</v>
      </c>
      <c r="C24" s="76">
        <v>0.34399999999999997</v>
      </c>
      <c r="D24" s="76">
        <v>0.33700000000000002</v>
      </c>
      <c r="E24" s="76">
        <v>0.33700000000000002</v>
      </c>
      <c r="F24" s="76">
        <v>0.33500000000000002</v>
      </c>
      <c r="G24" s="76">
        <v>0.34899999999999998</v>
      </c>
      <c r="H24" s="76">
        <v>0.34499999999999997</v>
      </c>
      <c r="I24" s="76">
        <v>0.33700000000000002</v>
      </c>
      <c r="J24" s="76">
        <v>0.33200000000000002</v>
      </c>
      <c r="K24" s="76">
        <v>0.32400000000000001</v>
      </c>
      <c r="L24" s="76">
        <v>0.33</v>
      </c>
      <c r="M24" s="76">
        <v>0.32600000000000001</v>
      </c>
      <c r="N24" s="76">
        <v>0.31900000000000001</v>
      </c>
      <c r="O24" s="76">
        <v>0.32400000000000001</v>
      </c>
      <c r="P24" s="76">
        <v>0.32100000000000001</v>
      </c>
      <c r="Q24" s="76">
        <v>0.312</v>
      </c>
      <c r="R24" s="76">
        <v>0.308</v>
      </c>
      <c r="S24" s="76">
        <v>0.29899999999999999</v>
      </c>
      <c r="T24" s="76">
        <v>0.30199999999999999</v>
      </c>
      <c r="U24" s="76">
        <v>0.28999999999999998</v>
      </c>
      <c r="V24" s="76">
        <v>0.28999999999999998</v>
      </c>
      <c r="W24" s="76">
        <v>0.28999999999999998</v>
      </c>
      <c r="X24" s="76">
        <v>0.30199999999999999</v>
      </c>
      <c r="Y24" s="76">
        <v>0.307</v>
      </c>
      <c r="Z24" s="76">
        <v>0.30399999999999999</v>
      </c>
      <c r="AA24" s="76">
        <v>0.29199999999999998</v>
      </c>
      <c r="AB24" s="76">
        <v>0.28100000000000003</v>
      </c>
      <c r="AC24" s="76">
        <v>0.27400000000000002</v>
      </c>
    </row>
    <row r="25" spans="1:29" s="20" customFormat="1">
      <c r="A25" s="571" t="s">
        <v>46</v>
      </c>
      <c r="B25" s="9" t="s">
        <v>40</v>
      </c>
      <c r="C25" s="75">
        <v>0.58699999999999997</v>
      </c>
      <c r="D25" s="75">
        <v>0.57399999999999995</v>
      </c>
      <c r="E25" s="75">
        <v>0.58699999999999997</v>
      </c>
      <c r="F25" s="75">
        <v>0.60599999999999998</v>
      </c>
      <c r="G25" s="75">
        <v>0.59199999999999997</v>
      </c>
      <c r="H25" s="75">
        <v>0.58499999999999996</v>
      </c>
      <c r="I25" s="75">
        <v>0.58499999999999996</v>
      </c>
      <c r="J25" s="75">
        <v>0.58799999999999997</v>
      </c>
      <c r="K25" s="75">
        <v>0.53400000000000003</v>
      </c>
      <c r="L25" s="75">
        <v>0.52200000000000002</v>
      </c>
      <c r="M25" s="75">
        <v>0.51300000000000001</v>
      </c>
      <c r="N25" s="75">
        <v>0.504</v>
      </c>
      <c r="O25" s="75">
        <v>0.48799999999999999</v>
      </c>
      <c r="P25" s="75">
        <v>0.48399999999999999</v>
      </c>
      <c r="Q25" s="75">
        <v>0.46899999999999997</v>
      </c>
      <c r="R25" s="75">
        <v>0.45400000000000001</v>
      </c>
      <c r="S25" s="75">
        <v>0.436</v>
      </c>
      <c r="T25" s="75">
        <v>0.42399999999999999</v>
      </c>
      <c r="U25" s="75">
        <v>0.42199999999999999</v>
      </c>
      <c r="V25" s="75">
        <v>0.42199999999999999</v>
      </c>
      <c r="W25" s="75">
        <v>0.436</v>
      </c>
      <c r="X25" s="75">
        <v>0.437</v>
      </c>
      <c r="Y25" s="75">
        <v>0.43</v>
      </c>
      <c r="Z25" s="75">
        <v>0.42299999999999999</v>
      </c>
      <c r="AA25" s="75">
        <v>0.40600000000000003</v>
      </c>
      <c r="AB25" s="75">
        <v>0.39600000000000002</v>
      </c>
      <c r="AC25" s="75" t="s">
        <v>159</v>
      </c>
    </row>
    <row r="26" spans="1:29" s="20" customFormat="1">
      <c r="A26" s="571" t="s">
        <v>25</v>
      </c>
      <c r="B26" s="9" t="s">
        <v>40</v>
      </c>
      <c r="C26" s="76">
        <v>0.68600000000000005</v>
      </c>
      <c r="D26" s="76">
        <v>0.79500000000000004</v>
      </c>
      <c r="E26" s="76">
        <v>0.69799999999999995</v>
      </c>
      <c r="F26" s="76">
        <v>0.75700000000000001</v>
      </c>
      <c r="G26" s="76">
        <v>0.71</v>
      </c>
      <c r="H26" s="76">
        <v>0.65300000000000002</v>
      </c>
      <c r="I26" s="76">
        <v>0.63900000000000001</v>
      </c>
      <c r="J26" s="76">
        <v>0.56100000000000005</v>
      </c>
      <c r="K26" s="76">
        <v>0.505</v>
      </c>
      <c r="L26" s="76">
        <v>0.45900000000000002</v>
      </c>
      <c r="M26" s="76">
        <v>0.41299999999999998</v>
      </c>
      <c r="N26" s="76">
        <v>0.40899999999999997</v>
      </c>
      <c r="O26" s="76">
        <v>0.38200000000000001</v>
      </c>
      <c r="P26" s="76">
        <v>0.35699999999999998</v>
      </c>
      <c r="Q26" s="76">
        <v>0.32900000000000001</v>
      </c>
      <c r="R26" s="76">
        <v>0.30299999999999999</v>
      </c>
      <c r="S26" s="76">
        <v>0.28299999999999997</v>
      </c>
      <c r="T26" s="76">
        <v>0.26700000000000002</v>
      </c>
      <c r="U26" s="76">
        <v>0.26600000000000001</v>
      </c>
      <c r="V26" s="76">
        <v>0.29199999999999998</v>
      </c>
      <c r="W26" s="76">
        <v>0.33500000000000002</v>
      </c>
      <c r="X26" s="76">
        <v>0.29399999999999998</v>
      </c>
      <c r="Y26" s="76">
        <v>0.27900000000000003</v>
      </c>
      <c r="Z26" s="76">
        <v>0.27</v>
      </c>
      <c r="AA26" s="76">
        <v>0.26300000000000001</v>
      </c>
      <c r="AB26" s="76">
        <v>0.25800000000000001</v>
      </c>
      <c r="AC26" s="76">
        <v>0.252</v>
      </c>
    </row>
    <row r="27" spans="1:29" s="20" customFormat="1">
      <c r="A27" s="571" t="s">
        <v>26</v>
      </c>
      <c r="B27" s="9"/>
      <c r="C27" s="75">
        <v>0.81200000000000006</v>
      </c>
      <c r="D27" s="75">
        <v>0.79400000000000004</v>
      </c>
      <c r="E27" s="75">
        <v>0.56499999999999995</v>
      </c>
      <c r="F27" s="75">
        <v>0.74</v>
      </c>
      <c r="G27" s="75">
        <v>0.73499999999999999</v>
      </c>
      <c r="H27" s="75">
        <v>0.68799999999999994</v>
      </c>
      <c r="I27" s="75">
        <v>0.68400000000000005</v>
      </c>
      <c r="J27" s="75">
        <v>0.61899999999999999</v>
      </c>
      <c r="K27" s="75">
        <v>0.6</v>
      </c>
      <c r="L27" s="75">
        <v>0.53600000000000003</v>
      </c>
      <c r="M27" s="75">
        <v>0.47799999999999998</v>
      </c>
      <c r="N27" s="75">
        <v>0.46600000000000003</v>
      </c>
      <c r="O27" s="75">
        <v>0.44500000000000001</v>
      </c>
      <c r="P27" s="75">
        <v>0.40600000000000003</v>
      </c>
      <c r="Q27" s="75">
        <v>0.39600000000000002</v>
      </c>
      <c r="R27" s="75">
        <v>0.38800000000000001</v>
      </c>
      <c r="S27" s="75">
        <v>0.36599999999999999</v>
      </c>
      <c r="T27" s="75">
        <v>0.36</v>
      </c>
      <c r="U27" s="75">
        <v>0.33700000000000002</v>
      </c>
      <c r="V27" s="75">
        <v>0.32400000000000001</v>
      </c>
      <c r="W27" s="75">
        <v>0.33200000000000002</v>
      </c>
      <c r="X27" s="75">
        <v>0.32200000000000001</v>
      </c>
      <c r="Y27" s="75">
        <v>0.309</v>
      </c>
      <c r="Z27" s="75">
        <v>0.28100000000000003</v>
      </c>
      <c r="AA27" s="75">
        <v>0.27100000000000002</v>
      </c>
      <c r="AB27" s="75">
        <v>0.27</v>
      </c>
      <c r="AC27" s="75">
        <v>0.26200000000000001</v>
      </c>
    </row>
    <row r="28" spans="1:29" s="20" customFormat="1">
      <c r="A28" s="571" t="s">
        <v>27</v>
      </c>
      <c r="B28" s="9" t="s">
        <v>40</v>
      </c>
      <c r="C28" s="76">
        <v>0.64900000000000002</v>
      </c>
      <c r="D28" s="76">
        <v>0.627</v>
      </c>
      <c r="E28" s="76">
        <v>0.60399999999999998</v>
      </c>
      <c r="F28" s="76">
        <v>0.58599999999999997</v>
      </c>
      <c r="G28" s="76">
        <v>0.52800000000000002</v>
      </c>
      <c r="H28" s="76">
        <v>0.40400000000000003</v>
      </c>
      <c r="I28" s="76">
        <v>0.40100000000000002</v>
      </c>
      <c r="J28" s="76">
        <v>0.35499999999999998</v>
      </c>
      <c r="K28" s="76">
        <v>0.30399999999999999</v>
      </c>
      <c r="L28" s="76">
        <v>0.29499999999999998</v>
      </c>
      <c r="M28" s="76">
        <v>0.28999999999999998</v>
      </c>
      <c r="N28" s="76">
        <v>0.29699999999999999</v>
      </c>
      <c r="O28" s="76">
        <v>0.308</v>
      </c>
      <c r="P28" s="76">
        <v>0.315</v>
      </c>
      <c r="Q28" s="76">
        <v>0.34200000000000003</v>
      </c>
      <c r="R28" s="76">
        <v>0.33800000000000002</v>
      </c>
      <c r="S28" s="76">
        <v>0.317</v>
      </c>
      <c r="T28" s="76">
        <v>0.27900000000000003</v>
      </c>
      <c r="U28" s="76">
        <v>0.28000000000000003</v>
      </c>
      <c r="V28" s="76">
        <v>0.28000000000000003</v>
      </c>
      <c r="W28" s="76">
        <v>0.28000000000000003</v>
      </c>
      <c r="X28" s="76">
        <v>0.27</v>
      </c>
      <c r="Y28" s="76">
        <v>0.26500000000000001</v>
      </c>
      <c r="Z28" s="76">
        <v>0.24299999999999999</v>
      </c>
      <c r="AA28" s="76">
        <v>0.221</v>
      </c>
      <c r="AB28" s="76">
        <v>0.20200000000000001</v>
      </c>
      <c r="AC28" s="76">
        <v>0.19</v>
      </c>
    </row>
    <row r="29" spans="1:29" s="20" customFormat="1">
      <c r="A29" s="571" t="s">
        <v>47</v>
      </c>
      <c r="B29" s="9" t="s">
        <v>40</v>
      </c>
      <c r="C29" s="75">
        <v>0.437</v>
      </c>
      <c r="D29" s="75">
        <v>0.42699999999999999</v>
      </c>
      <c r="E29" s="75">
        <v>0.41399999999999998</v>
      </c>
      <c r="F29" s="75">
        <v>0.40899999999999997</v>
      </c>
      <c r="G29" s="75">
        <v>0.41199999999999998</v>
      </c>
      <c r="H29" s="75">
        <v>0.42899999999999999</v>
      </c>
      <c r="I29" s="75">
        <v>0.42699999999999999</v>
      </c>
      <c r="J29" s="75">
        <v>0.42</v>
      </c>
      <c r="K29" s="75">
        <v>0.42</v>
      </c>
      <c r="L29" s="75">
        <v>0.39300000000000002</v>
      </c>
      <c r="M29" s="75">
        <v>0.374</v>
      </c>
      <c r="N29" s="75">
        <v>0.37</v>
      </c>
      <c r="O29" s="75">
        <v>0.38100000000000001</v>
      </c>
      <c r="P29" s="75">
        <v>0.378</v>
      </c>
      <c r="Q29" s="75">
        <v>0.36799999999999999</v>
      </c>
      <c r="R29" s="75">
        <v>0.36799999999999999</v>
      </c>
      <c r="S29" s="75">
        <v>0.36399999999999999</v>
      </c>
      <c r="T29" s="75">
        <v>0.372</v>
      </c>
      <c r="U29" s="75">
        <v>0.39300000000000002</v>
      </c>
      <c r="V29" s="75">
        <v>0.4</v>
      </c>
      <c r="W29" s="75">
        <v>0.379</v>
      </c>
      <c r="X29" s="75">
        <v>0.372</v>
      </c>
      <c r="Y29" s="75">
        <v>0.35199999999999998</v>
      </c>
      <c r="Z29" s="75">
        <v>0.35199999999999998</v>
      </c>
      <c r="AA29" s="75">
        <v>0.34499999999999997</v>
      </c>
      <c r="AB29" s="75">
        <v>0.34300000000000003</v>
      </c>
      <c r="AC29" s="75" t="s">
        <v>159</v>
      </c>
    </row>
    <row r="30" spans="1:29" s="20" customFormat="1">
      <c r="A30" s="571" t="s">
        <v>30</v>
      </c>
      <c r="B30" s="9" t="s">
        <v>40</v>
      </c>
      <c r="C30" s="76">
        <v>0.46899999999999997</v>
      </c>
      <c r="D30" s="76">
        <v>0.47399999999999998</v>
      </c>
      <c r="E30" s="76">
        <v>0.46800000000000003</v>
      </c>
      <c r="F30" s="76">
        <v>0.46300000000000002</v>
      </c>
      <c r="G30" s="76">
        <v>0.45200000000000001</v>
      </c>
      <c r="H30" s="76">
        <v>0.439</v>
      </c>
      <c r="I30" s="76">
        <v>0.44400000000000001</v>
      </c>
      <c r="J30" s="76">
        <v>0.41199999999999998</v>
      </c>
      <c r="K30" s="76">
        <v>0.39400000000000002</v>
      </c>
      <c r="L30" s="76">
        <v>0.35399999999999998</v>
      </c>
      <c r="M30" s="76">
        <v>0.33700000000000002</v>
      </c>
      <c r="N30" s="76">
        <v>0.33</v>
      </c>
      <c r="O30" s="76">
        <v>0.32700000000000001</v>
      </c>
      <c r="P30" s="76">
        <v>0.32700000000000001</v>
      </c>
      <c r="Q30" s="76">
        <v>0.32300000000000001</v>
      </c>
      <c r="R30" s="76">
        <v>0.308</v>
      </c>
      <c r="S30" s="76">
        <v>0.28999999999999998</v>
      </c>
      <c r="T30" s="76">
        <v>0.27800000000000002</v>
      </c>
      <c r="U30" s="76">
        <v>0.27300000000000002</v>
      </c>
      <c r="V30" s="76">
        <v>0.27500000000000002</v>
      </c>
      <c r="W30" s="76">
        <v>0.28799999999999998</v>
      </c>
      <c r="X30" s="76">
        <v>0.26400000000000001</v>
      </c>
      <c r="Y30" s="76">
        <v>0.26100000000000001</v>
      </c>
      <c r="Z30" s="76">
        <v>0.26100000000000001</v>
      </c>
      <c r="AA30" s="76">
        <v>0.247</v>
      </c>
      <c r="AB30" s="76">
        <v>0.25</v>
      </c>
      <c r="AC30" s="76">
        <v>0.246</v>
      </c>
    </row>
    <row r="31" spans="1:29" s="20" customFormat="1">
      <c r="A31" s="571" t="s">
        <v>48</v>
      </c>
      <c r="B31" s="9" t="s">
        <v>40</v>
      </c>
      <c r="C31" s="75">
        <v>0.85799999999999998</v>
      </c>
      <c r="D31" s="75">
        <v>0.88400000000000001</v>
      </c>
      <c r="E31" s="75">
        <v>0.88900000000000001</v>
      </c>
      <c r="F31" s="75">
        <v>0.82899999999999996</v>
      </c>
      <c r="G31" s="75">
        <v>0.80100000000000005</v>
      </c>
      <c r="H31" s="75">
        <v>0.77600000000000002</v>
      </c>
      <c r="I31" s="75">
        <v>0.77300000000000002</v>
      </c>
      <c r="J31" s="75">
        <v>0.77900000000000003</v>
      </c>
      <c r="K31" s="75">
        <v>0.747</v>
      </c>
      <c r="L31" s="75">
        <v>0.73</v>
      </c>
      <c r="M31" s="75">
        <v>0.73399999999999999</v>
      </c>
      <c r="N31" s="75">
        <v>0.73199999999999998</v>
      </c>
      <c r="O31" s="75">
        <v>0.70199999999999996</v>
      </c>
      <c r="P31" s="75">
        <v>0.69099999999999995</v>
      </c>
      <c r="Q31" s="75">
        <v>0.66600000000000004</v>
      </c>
      <c r="R31" s="75">
        <v>0.66</v>
      </c>
      <c r="S31" s="75">
        <v>0.64400000000000002</v>
      </c>
      <c r="T31" s="75">
        <v>0.60299999999999998</v>
      </c>
      <c r="U31" s="75">
        <v>0.61199999999999999</v>
      </c>
      <c r="V31" s="75">
        <v>0.58099999999999996</v>
      </c>
      <c r="W31" s="75">
        <v>0.57799999999999996</v>
      </c>
      <c r="X31" s="75">
        <v>0.56200000000000006</v>
      </c>
      <c r="Y31" s="75">
        <v>0.56499999999999995</v>
      </c>
      <c r="Z31" s="75">
        <v>0.54900000000000004</v>
      </c>
      <c r="AA31" s="75">
        <v>0.53800000000000003</v>
      </c>
      <c r="AB31" s="75">
        <v>0.52</v>
      </c>
      <c r="AC31" s="75">
        <v>0.48799999999999999</v>
      </c>
    </row>
    <row r="32" spans="1:29" s="20" customFormat="1">
      <c r="A32" s="571" t="s">
        <v>49</v>
      </c>
      <c r="B32" s="9" t="s">
        <v>40</v>
      </c>
      <c r="C32" s="76">
        <v>0.30599999999999999</v>
      </c>
      <c r="D32" s="76">
        <v>0.28299999999999997</v>
      </c>
      <c r="E32" s="76">
        <v>0.26300000000000001</v>
      </c>
      <c r="F32" s="76">
        <v>0.26700000000000002</v>
      </c>
      <c r="G32" s="76">
        <v>0.26400000000000001</v>
      </c>
      <c r="H32" s="76">
        <v>0.252</v>
      </c>
      <c r="I32" s="76">
        <v>0.254</v>
      </c>
      <c r="J32" s="76">
        <v>0.24099999999999999</v>
      </c>
      <c r="K32" s="76">
        <v>0.23499999999999999</v>
      </c>
      <c r="L32" s="76">
        <v>0.23400000000000001</v>
      </c>
      <c r="M32" s="76">
        <v>0.22500000000000001</v>
      </c>
      <c r="N32" s="76">
        <v>0.22500000000000001</v>
      </c>
      <c r="O32" s="76">
        <v>0.218</v>
      </c>
      <c r="P32" s="76">
        <v>0.218</v>
      </c>
      <c r="Q32" s="76">
        <v>0.21199999999999999</v>
      </c>
      <c r="R32" s="76">
        <v>0.20300000000000001</v>
      </c>
      <c r="S32" s="76">
        <v>0.19800000000000001</v>
      </c>
      <c r="T32" s="76">
        <v>0.19900000000000001</v>
      </c>
      <c r="U32" s="76">
        <v>0.193</v>
      </c>
      <c r="V32" s="76">
        <v>0.186</v>
      </c>
      <c r="W32" s="76">
        <v>0.19400000000000001</v>
      </c>
      <c r="X32" s="76">
        <v>0.189</v>
      </c>
      <c r="Y32" s="76">
        <v>0.183</v>
      </c>
      <c r="Z32" s="76">
        <v>0.18</v>
      </c>
      <c r="AA32" s="76">
        <v>0.17599999999999999</v>
      </c>
      <c r="AB32" s="76">
        <v>0.17499999999999999</v>
      </c>
      <c r="AC32" s="76">
        <v>0.17100000000000001</v>
      </c>
    </row>
    <row r="33" spans="1:29" s="20" customFormat="1">
      <c r="A33" s="571" t="s">
        <v>32</v>
      </c>
      <c r="B33" s="9" t="s">
        <v>40</v>
      </c>
      <c r="C33" s="75">
        <v>1.232</v>
      </c>
      <c r="D33" s="75">
        <v>1.2909999999999999</v>
      </c>
      <c r="E33" s="75">
        <v>1.2230000000000001</v>
      </c>
      <c r="F33" s="75">
        <v>1.1779999999999999</v>
      </c>
      <c r="G33" s="75">
        <v>1.1060000000000001</v>
      </c>
      <c r="H33" s="75">
        <v>1.0369999999999999</v>
      </c>
      <c r="I33" s="75">
        <v>1.008</v>
      </c>
      <c r="J33" s="75">
        <v>0.92800000000000005</v>
      </c>
      <c r="K33" s="75">
        <v>0.82499999999999996</v>
      </c>
      <c r="L33" s="75">
        <v>0.76700000000000002</v>
      </c>
      <c r="M33" s="75">
        <v>0.71399999999999997</v>
      </c>
      <c r="N33" s="75">
        <v>0.70299999999999996</v>
      </c>
      <c r="O33" s="75">
        <v>0.67100000000000004</v>
      </c>
      <c r="P33" s="75">
        <v>0.67200000000000004</v>
      </c>
      <c r="Q33" s="75">
        <v>0.64700000000000002</v>
      </c>
      <c r="R33" s="75">
        <v>0.626</v>
      </c>
      <c r="S33" s="75">
        <v>0.61099999999999999</v>
      </c>
      <c r="T33" s="75">
        <v>0.57099999999999995</v>
      </c>
      <c r="U33" s="75">
        <v>0.53800000000000003</v>
      </c>
      <c r="V33" s="75">
        <v>0.501</v>
      </c>
      <c r="W33" s="75">
        <v>0.50600000000000001</v>
      </c>
      <c r="X33" s="75">
        <v>0.48099999999999998</v>
      </c>
      <c r="Y33" s="75">
        <v>0.46500000000000002</v>
      </c>
      <c r="Z33" s="75">
        <v>0.45500000000000002</v>
      </c>
      <c r="AA33" s="75">
        <v>0.42599999999999999</v>
      </c>
      <c r="AB33" s="75">
        <v>0.41399999999999998</v>
      </c>
      <c r="AC33" s="75">
        <v>0.41399999999999998</v>
      </c>
    </row>
    <row r="34" spans="1:29" s="20" customFormat="1">
      <c r="A34" s="571" t="s">
        <v>50</v>
      </c>
      <c r="B34" s="9" t="s">
        <v>40</v>
      </c>
      <c r="C34" s="76">
        <v>0.29599999999999999</v>
      </c>
      <c r="D34" s="76">
        <v>0.29199999999999998</v>
      </c>
      <c r="E34" s="76">
        <v>0.309</v>
      </c>
      <c r="F34" s="76">
        <v>0.309</v>
      </c>
      <c r="G34" s="76">
        <v>0.311</v>
      </c>
      <c r="H34" s="76">
        <v>0.31900000000000001</v>
      </c>
      <c r="I34" s="76">
        <v>0.29799999999999999</v>
      </c>
      <c r="J34" s="76">
        <v>0.29899999999999999</v>
      </c>
      <c r="K34" s="76">
        <v>0.30499999999999999</v>
      </c>
      <c r="L34" s="76">
        <v>0.32400000000000001</v>
      </c>
      <c r="M34" s="76">
        <v>0.309</v>
      </c>
      <c r="N34" s="76">
        <v>0.30199999999999999</v>
      </c>
      <c r="O34" s="76">
        <v>0.315</v>
      </c>
      <c r="P34" s="76">
        <v>0.29899999999999999</v>
      </c>
      <c r="Q34" s="76">
        <v>0.30499999999999999</v>
      </c>
      <c r="R34" s="76">
        <v>0.309</v>
      </c>
      <c r="S34" s="76">
        <v>0.28799999999999998</v>
      </c>
      <c r="T34" s="76">
        <v>0.27300000000000002</v>
      </c>
      <c r="U34" s="76">
        <v>0.26400000000000001</v>
      </c>
      <c r="V34" s="76">
        <v>0.26100000000000001</v>
      </c>
      <c r="W34" s="76">
        <v>0.24199999999999999</v>
      </c>
      <c r="X34" s="76">
        <v>0.24199999999999999</v>
      </c>
      <c r="Y34" s="76">
        <v>0.246</v>
      </c>
      <c r="Z34" s="76">
        <v>0.24199999999999999</v>
      </c>
      <c r="AA34" s="76">
        <v>0.23899999999999999</v>
      </c>
      <c r="AB34" s="76">
        <v>0.251</v>
      </c>
      <c r="AC34" s="76">
        <v>0.24099999999999999</v>
      </c>
    </row>
    <row r="35" spans="1:29" s="20" customFormat="1">
      <c r="A35" s="572" t="s">
        <v>51</v>
      </c>
      <c r="B35" s="369" t="s">
        <v>40</v>
      </c>
      <c r="C35" s="396">
        <v>0.98799999999999999</v>
      </c>
      <c r="D35" s="396">
        <v>0.88400000000000001</v>
      </c>
      <c r="E35" s="396">
        <v>0.96</v>
      </c>
      <c r="F35" s="396">
        <v>0.88700000000000001</v>
      </c>
      <c r="G35" s="396">
        <v>0.79500000000000004</v>
      </c>
      <c r="H35" s="396">
        <v>0.76800000000000002</v>
      </c>
      <c r="I35" s="396">
        <v>0.72499999999999998</v>
      </c>
      <c r="J35" s="396">
        <v>0.68</v>
      </c>
      <c r="K35" s="396">
        <v>0.63700000000000001</v>
      </c>
      <c r="L35" s="396">
        <v>0.623</v>
      </c>
      <c r="M35" s="396">
        <v>0.59299999999999997</v>
      </c>
      <c r="N35" s="396">
        <v>0.60299999999999998</v>
      </c>
      <c r="O35" s="396">
        <v>0.55500000000000005</v>
      </c>
      <c r="P35" s="396">
        <v>0.53</v>
      </c>
      <c r="Q35" s="396">
        <v>0.51100000000000001</v>
      </c>
      <c r="R35" s="396">
        <v>0.47799999999999998</v>
      </c>
      <c r="S35" s="396">
        <v>0.439</v>
      </c>
      <c r="T35" s="396">
        <v>0.38200000000000001</v>
      </c>
      <c r="U35" s="396">
        <v>0.36599999999999999</v>
      </c>
      <c r="V35" s="396">
        <v>0.35299999999999998</v>
      </c>
      <c r="W35" s="396">
        <v>0.34300000000000003</v>
      </c>
      <c r="X35" s="396">
        <v>0.32600000000000001</v>
      </c>
      <c r="Y35" s="396">
        <v>0.30499999999999999</v>
      </c>
      <c r="Z35" s="396">
        <v>0.29799999999999999</v>
      </c>
      <c r="AA35" s="396">
        <v>0.27600000000000002</v>
      </c>
      <c r="AB35" s="396">
        <v>0.26900000000000002</v>
      </c>
      <c r="AC35" s="396">
        <v>0.26100000000000001</v>
      </c>
    </row>
    <row r="36" spans="1:29" s="20" customFormat="1">
      <c r="A36" s="571" t="s">
        <v>34</v>
      </c>
      <c r="B36" s="9" t="s">
        <v>40</v>
      </c>
      <c r="C36" s="76">
        <v>0.50900000000000001</v>
      </c>
      <c r="D36" s="76">
        <v>0.52</v>
      </c>
      <c r="E36" s="76">
        <v>0.55300000000000005</v>
      </c>
      <c r="F36" s="76">
        <v>0.54300000000000004</v>
      </c>
      <c r="G36" s="76">
        <v>0.52700000000000002</v>
      </c>
      <c r="H36" s="76">
        <v>0.52700000000000002</v>
      </c>
      <c r="I36" s="76">
        <v>0.52700000000000002</v>
      </c>
      <c r="J36" s="76">
        <v>0.51</v>
      </c>
      <c r="K36" s="76">
        <v>0.48699999999999999</v>
      </c>
      <c r="L36" s="76">
        <v>0.44800000000000001</v>
      </c>
      <c r="M36" s="76">
        <v>0.436</v>
      </c>
      <c r="N36" s="76">
        <v>0.443</v>
      </c>
      <c r="O36" s="76">
        <v>0.43099999999999999</v>
      </c>
      <c r="P36" s="76">
        <v>0.41299999999999998</v>
      </c>
      <c r="Q36" s="76">
        <v>0.40300000000000002</v>
      </c>
      <c r="R36" s="76">
        <v>0.39300000000000002</v>
      </c>
      <c r="S36" s="76">
        <v>0.376</v>
      </c>
      <c r="T36" s="76">
        <v>0.35399999999999998</v>
      </c>
      <c r="U36" s="76">
        <v>0.35399999999999998</v>
      </c>
      <c r="V36" s="76">
        <v>0.34899999999999998</v>
      </c>
      <c r="W36" s="76">
        <v>0.34499999999999997</v>
      </c>
      <c r="X36" s="76">
        <v>0.34300000000000003</v>
      </c>
      <c r="Y36" s="76">
        <v>0.34300000000000003</v>
      </c>
      <c r="Z36" s="76">
        <v>0.33400000000000002</v>
      </c>
      <c r="AA36" s="76">
        <v>0.29299999999999998</v>
      </c>
      <c r="AB36" s="76">
        <v>0.28999999999999998</v>
      </c>
      <c r="AC36" s="76">
        <v>0.29699999999999999</v>
      </c>
    </row>
    <row r="37" spans="1:29" s="20" customFormat="1">
      <c r="A37" s="571" t="s">
        <v>21</v>
      </c>
      <c r="B37" s="9" t="s">
        <v>40</v>
      </c>
      <c r="C37" s="75">
        <v>0.317</v>
      </c>
      <c r="D37" s="75">
        <v>0.317</v>
      </c>
      <c r="E37" s="75">
        <v>0.32500000000000001</v>
      </c>
      <c r="F37" s="75">
        <v>0.317</v>
      </c>
      <c r="G37" s="75">
        <v>0.32700000000000001</v>
      </c>
      <c r="H37" s="75">
        <v>0.33400000000000002</v>
      </c>
      <c r="I37" s="75">
        <v>0.317</v>
      </c>
      <c r="J37" s="75">
        <v>0.32</v>
      </c>
      <c r="K37" s="75">
        <v>0.316</v>
      </c>
      <c r="L37" s="75">
        <v>0.32600000000000001</v>
      </c>
      <c r="M37" s="75">
        <v>0.32200000000000001</v>
      </c>
      <c r="N37" s="75">
        <v>0.308</v>
      </c>
      <c r="O37" s="75">
        <v>0.314</v>
      </c>
      <c r="P37" s="75">
        <v>0.31</v>
      </c>
      <c r="Q37" s="75">
        <v>0.312</v>
      </c>
      <c r="R37" s="75">
        <v>0.311</v>
      </c>
      <c r="S37" s="75">
        <v>0.29399999999999998</v>
      </c>
      <c r="T37" s="75">
        <v>0.28999999999999998</v>
      </c>
      <c r="U37" s="75">
        <v>0.26500000000000001</v>
      </c>
      <c r="V37" s="75">
        <v>0.249</v>
      </c>
      <c r="W37" s="75">
        <v>0.23899999999999999</v>
      </c>
      <c r="X37" s="75">
        <v>0.24099999999999999</v>
      </c>
      <c r="Y37" s="75">
        <v>0.24399999999999999</v>
      </c>
      <c r="Z37" s="75">
        <v>0.22900000000000001</v>
      </c>
      <c r="AA37" s="75">
        <v>0.22700000000000001</v>
      </c>
      <c r="AB37" s="75">
        <v>0.22800000000000001</v>
      </c>
      <c r="AC37" s="75">
        <v>0.214</v>
      </c>
    </row>
    <row r="38" spans="1:29" s="20" customFormat="1">
      <c r="A38" s="571" t="s">
        <v>37</v>
      </c>
      <c r="B38" s="9" t="s">
        <v>40</v>
      </c>
      <c r="C38" s="76">
        <v>0.27800000000000002</v>
      </c>
      <c r="D38" s="76">
        <v>0.28199999999999997</v>
      </c>
      <c r="E38" s="76">
        <v>0.28299999999999997</v>
      </c>
      <c r="F38" s="76">
        <v>0.29099999999999998</v>
      </c>
      <c r="G38" s="76">
        <v>0.28799999999999998</v>
      </c>
      <c r="H38" s="76">
        <v>0.27600000000000002</v>
      </c>
      <c r="I38" s="76">
        <v>0.28499999999999998</v>
      </c>
      <c r="J38" s="76">
        <v>0.26</v>
      </c>
      <c r="K38" s="76">
        <v>0.251</v>
      </c>
      <c r="L38" s="76">
        <v>0.23</v>
      </c>
      <c r="M38" s="76">
        <v>0.216</v>
      </c>
      <c r="N38" s="76">
        <v>0.214</v>
      </c>
      <c r="O38" s="76">
        <v>0.21299999999999999</v>
      </c>
      <c r="P38" s="76">
        <v>0.20899999999999999</v>
      </c>
      <c r="Q38" s="76">
        <v>0.19800000000000001</v>
      </c>
      <c r="R38" s="76">
        <v>0.185</v>
      </c>
      <c r="S38" s="76">
        <v>0.17599999999999999</v>
      </c>
      <c r="T38" s="76">
        <v>0.16600000000000001</v>
      </c>
      <c r="U38" s="76">
        <v>0.161</v>
      </c>
      <c r="V38" s="76">
        <v>0.159</v>
      </c>
      <c r="W38" s="76">
        <v>0.16500000000000001</v>
      </c>
      <c r="X38" s="76">
        <v>0.15</v>
      </c>
      <c r="Y38" s="76">
        <v>0.14199999999999999</v>
      </c>
      <c r="Z38" s="76">
        <v>0.13700000000000001</v>
      </c>
      <c r="AA38" s="76">
        <v>0.13</v>
      </c>
      <c r="AB38" s="76">
        <v>0.124</v>
      </c>
      <c r="AC38" s="76">
        <v>0.11899999999999999</v>
      </c>
    </row>
    <row r="39" spans="1:29" s="20" customFormat="1">
      <c r="A39" s="571" t="s">
        <v>52</v>
      </c>
      <c r="B39" s="9" t="s">
        <v>40</v>
      </c>
      <c r="C39" s="75">
        <v>0.17399999999999999</v>
      </c>
      <c r="D39" s="75">
        <v>0.182</v>
      </c>
      <c r="E39" s="75">
        <v>0.18099999999999999</v>
      </c>
      <c r="F39" s="75">
        <v>0.17299999999999999</v>
      </c>
      <c r="G39" s="75">
        <v>0.16700000000000001</v>
      </c>
      <c r="H39" s="75">
        <v>0.16900000000000001</v>
      </c>
      <c r="I39" s="75">
        <v>0.17</v>
      </c>
      <c r="J39" s="75">
        <v>0.16300000000000001</v>
      </c>
      <c r="K39" s="75">
        <v>0.16300000000000001</v>
      </c>
      <c r="L39" s="75">
        <v>0.16</v>
      </c>
      <c r="M39" s="75">
        <v>0.152</v>
      </c>
      <c r="N39" s="75">
        <v>0.154</v>
      </c>
      <c r="O39" s="75">
        <v>0.14899999999999999</v>
      </c>
      <c r="P39" s="75">
        <v>0.152</v>
      </c>
      <c r="Q39" s="75">
        <v>0.15</v>
      </c>
      <c r="R39" s="75">
        <v>0.14699999999999999</v>
      </c>
      <c r="S39" s="75">
        <v>0.14099999999999999</v>
      </c>
      <c r="T39" s="75">
        <v>0.13</v>
      </c>
      <c r="U39" s="75">
        <v>0.13100000000000001</v>
      </c>
      <c r="V39" s="75">
        <v>0.13100000000000001</v>
      </c>
      <c r="W39" s="75">
        <v>0.13100000000000001</v>
      </c>
      <c r="X39" s="75">
        <v>0.11899999999999999</v>
      </c>
      <c r="Y39" s="75">
        <v>0.121</v>
      </c>
      <c r="Z39" s="75">
        <v>0.121</v>
      </c>
      <c r="AA39" s="75">
        <v>0.109</v>
      </c>
      <c r="AB39" s="75">
        <v>0.107</v>
      </c>
      <c r="AC39" s="75">
        <v>0.107</v>
      </c>
    </row>
    <row r="40" spans="1:29" s="20" customFormat="1">
      <c r="A40" s="571" t="s">
        <v>53</v>
      </c>
      <c r="B40" s="9" t="s">
        <v>40</v>
      </c>
      <c r="C40" s="76">
        <v>0.35399999999999998</v>
      </c>
      <c r="D40" s="76">
        <v>0.36399999999999999</v>
      </c>
      <c r="E40" s="76">
        <v>0.35299999999999998</v>
      </c>
      <c r="F40" s="76">
        <v>0.33900000000000002</v>
      </c>
      <c r="G40" s="76">
        <v>0.35</v>
      </c>
      <c r="H40" s="76">
        <v>0.34699999999999998</v>
      </c>
      <c r="I40" s="76">
        <v>0.35</v>
      </c>
      <c r="J40" s="76">
        <v>0.34</v>
      </c>
      <c r="K40" s="76">
        <v>0.33200000000000002</v>
      </c>
      <c r="L40" s="76">
        <v>0.34</v>
      </c>
      <c r="M40" s="76">
        <v>0.34399999999999997</v>
      </c>
      <c r="N40" s="76">
        <v>0.34200000000000003</v>
      </c>
      <c r="O40" s="76">
        <v>0.32900000000000001</v>
      </c>
      <c r="P40" s="76">
        <v>0.33300000000000002</v>
      </c>
      <c r="Q40" s="76">
        <v>0.315</v>
      </c>
      <c r="R40" s="76">
        <v>0.309</v>
      </c>
      <c r="S40" s="76">
        <v>0.309</v>
      </c>
      <c r="T40" s="76">
        <v>0.32200000000000001</v>
      </c>
      <c r="U40" s="76">
        <v>0.318</v>
      </c>
      <c r="V40" s="76">
        <v>0.34</v>
      </c>
      <c r="W40" s="76">
        <v>0.31900000000000001</v>
      </c>
      <c r="X40" s="76">
        <v>0.307</v>
      </c>
      <c r="Y40" s="76">
        <v>0.30299999999999999</v>
      </c>
      <c r="Z40" s="76">
        <v>0.27500000000000002</v>
      </c>
      <c r="AA40" s="76">
        <v>0.26900000000000002</v>
      </c>
      <c r="AB40" s="76">
        <v>0.26400000000000001</v>
      </c>
      <c r="AC40" s="76">
        <v>0.27100000000000002</v>
      </c>
    </row>
    <row r="41" spans="1:29" s="20" customFormat="1">
      <c r="A41" s="571" t="s">
        <v>54</v>
      </c>
      <c r="B41" s="9" t="s">
        <v>40</v>
      </c>
      <c r="C41" s="75">
        <v>0.52900000000000003</v>
      </c>
      <c r="D41" s="75">
        <v>0.54100000000000004</v>
      </c>
      <c r="E41" s="75">
        <v>0.52500000000000002</v>
      </c>
      <c r="F41" s="75">
        <v>0.499</v>
      </c>
      <c r="G41" s="75">
        <v>0.47499999999999998</v>
      </c>
      <c r="H41" s="75">
        <v>0.45900000000000002</v>
      </c>
      <c r="I41" s="75">
        <v>0.46100000000000002</v>
      </c>
      <c r="J41" s="75">
        <v>0.432</v>
      </c>
      <c r="K41" s="75">
        <v>0.41799999999999998</v>
      </c>
      <c r="L41" s="75">
        <v>0.38800000000000001</v>
      </c>
      <c r="M41" s="75">
        <v>0.374</v>
      </c>
      <c r="N41" s="75">
        <v>0.36599999999999999</v>
      </c>
      <c r="O41" s="75">
        <v>0.34699999999999998</v>
      </c>
      <c r="P41" s="75">
        <v>0.33900000000000002</v>
      </c>
      <c r="Q41" s="75">
        <v>0.32900000000000001</v>
      </c>
      <c r="R41" s="75">
        <v>0.316</v>
      </c>
      <c r="S41" s="75">
        <v>0.30499999999999999</v>
      </c>
      <c r="T41" s="75">
        <v>0.29299999999999998</v>
      </c>
      <c r="U41" s="75">
        <v>0.28599999999999998</v>
      </c>
      <c r="V41" s="75">
        <v>0.27300000000000002</v>
      </c>
      <c r="W41" s="75">
        <v>0.27400000000000002</v>
      </c>
      <c r="X41" s="75">
        <v>0.249</v>
      </c>
      <c r="Y41" s="75">
        <v>0.253</v>
      </c>
      <c r="Z41" s="75">
        <v>0.24199999999999999</v>
      </c>
      <c r="AA41" s="75">
        <v>0.218</v>
      </c>
      <c r="AB41" s="75">
        <v>0.20599999999999999</v>
      </c>
      <c r="AC41" s="75">
        <v>0.193</v>
      </c>
    </row>
    <row r="42" spans="1:29" s="20" customFormat="1">
      <c r="A42" s="571" t="s">
        <v>55</v>
      </c>
      <c r="B42" s="9" t="s">
        <v>40</v>
      </c>
      <c r="C42" s="76">
        <v>0.70099999999999996</v>
      </c>
      <c r="D42" s="76">
        <v>0.69599999999999995</v>
      </c>
      <c r="E42" s="76">
        <v>0.68300000000000005</v>
      </c>
      <c r="F42" s="76">
        <v>0.67600000000000005</v>
      </c>
      <c r="G42" s="76">
        <v>0.65900000000000003</v>
      </c>
      <c r="H42" s="76">
        <v>0.65</v>
      </c>
      <c r="I42" s="76">
        <v>0.64500000000000002</v>
      </c>
      <c r="J42" s="76">
        <v>0.622</v>
      </c>
      <c r="K42" s="76">
        <v>0.60099999999999998</v>
      </c>
      <c r="L42" s="76">
        <v>0.57799999999999996</v>
      </c>
      <c r="M42" s="76">
        <v>0.56799999999999995</v>
      </c>
      <c r="N42" s="76">
        <v>0.55300000000000005</v>
      </c>
      <c r="O42" s="76">
        <v>0.54600000000000004</v>
      </c>
      <c r="P42" s="76">
        <v>0.53500000000000003</v>
      </c>
      <c r="Q42" s="76">
        <v>0.52500000000000002</v>
      </c>
      <c r="R42" s="76">
        <v>0.50800000000000001</v>
      </c>
      <c r="S42" s="76">
        <v>0.49</v>
      </c>
      <c r="T42" s="76">
        <v>0.48799999999999999</v>
      </c>
      <c r="U42" s="76">
        <v>0.47599999999999998</v>
      </c>
      <c r="V42" s="76">
        <v>0.45900000000000002</v>
      </c>
      <c r="W42" s="76">
        <v>0.46300000000000002</v>
      </c>
      <c r="X42" s="76">
        <v>0.44500000000000001</v>
      </c>
      <c r="Y42" s="76">
        <v>0.42</v>
      </c>
      <c r="Z42" s="76">
        <v>0.42499999999999999</v>
      </c>
      <c r="AA42" s="76">
        <v>0.41799999999999998</v>
      </c>
      <c r="AB42" s="76">
        <v>0.4</v>
      </c>
      <c r="AC42" s="76">
        <v>0.38600000000000001</v>
      </c>
    </row>
    <row r="43" spans="1:29">
      <c r="A43" s="146" t="s">
        <v>58</v>
      </c>
      <c r="C43" s="122">
        <f t="shared" ref="C43:AA43" si="0">AVERAGE(C7:C42)</f>
        <v>0.58851428571428555</v>
      </c>
      <c r="D43" s="122">
        <f t="shared" si="0"/>
        <v>0.58577142857142861</v>
      </c>
      <c r="E43" s="122">
        <f t="shared" si="0"/>
        <v>0.55834285714285714</v>
      </c>
      <c r="F43" s="122">
        <f t="shared" si="0"/>
        <v>0.5568857142857141</v>
      </c>
      <c r="G43" s="122">
        <f t="shared" si="0"/>
        <v>0.54302857142857164</v>
      </c>
      <c r="H43" s="122">
        <f t="shared" si="0"/>
        <v>0.52094285714285726</v>
      </c>
      <c r="I43" s="122">
        <f t="shared" si="0"/>
        <v>0.51550000000000007</v>
      </c>
      <c r="J43" s="122">
        <f t="shared" si="0"/>
        <v>0.49162857142857136</v>
      </c>
      <c r="K43" s="122">
        <f t="shared" si="0"/>
        <v>0.46825714285714282</v>
      </c>
      <c r="L43" s="122">
        <f t="shared" si="0"/>
        <v>0.44842857142857145</v>
      </c>
      <c r="M43" s="122">
        <f t="shared" si="0"/>
        <v>0.42944444444444435</v>
      </c>
      <c r="N43" s="122">
        <f t="shared" si="0"/>
        <v>0.4233142857142857</v>
      </c>
      <c r="O43" s="122">
        <f t="shared" si="0"/>
        <v>0.41131428571428558</v>
      </c>
      <c r="P43" s="122">
        <f t="shared" si="0"/>
        <v>0.40855555555555551</v>
      </c>
      <c r="Q43" s="122">
        <f t="shared" si="0"/>
        <v>0.39538888888888901</v>
      </c>
      <c r="R43" s="122">
        <f t="shared" si="0"/>
        <v>0.37972222222222218</v>
      </c>
      <c r="S43" s="122">
        <f t="shared" si="0"/>
        <v>0.36541666666666672</v>
      </c>
      <c r="T43" s="122">
        <f t="shared" si="0"/>
        <v>0.35477777777777769</v>
      </c>
      <c r="U43" s="122">
        <f t="shared" si="0"/>
        <v>0.34688888888888886</v>
      </c>
      <c r="V43" s="122">
        <f t="shared" si="0"/>
        <v>0.34052777777777776</v>
      </c>
      <c r="W43" s="122">
        <f t="shared" si="0"/>
        <v>0.34480555555555559</v>
      </c>
      <c r="X43" s="122">
        <f t="shared" si="0"/>
        <v>0.33077777777777778</v>
      </c>
      <c r="Y43" s="122">
        <f t="shared" si="0"/>
        <v>0.32400000000000007</v>
      </c>
      <c r="Z43" s="122">
        <f t="shared" si="0"/>
        <v>0.31649999999999995</v>
      </c>
      <c r="AA43" s="122">
        <f t="shared" si="0"/>
        <v>0.30199999999999994</v>
      </c>
      <c r="AB43" s="122">
        <f>AVERAGE(AB7:AB42)</f>
        <v>0.29282857142857133</v>
      </c>
      <c r="AC43" s="122">
        <f>AVERAGE(AC7:AC42)</f>
        <v>0.28281249999999997</v>
      </c>
    </row>
    <row r="44" spans="1:29">
      <c r="A44" s="146" t="s">
        <v>718</v>
      </c>
      <c r="C44" s="122">
        <f t="shared" ref="C44:AA44" si="1">STDEV(C7:C42)</f>
        <v>0.31772836821156963</v>
      </c>
      <c r="D44" s="122">
        <f t="shared" si="1"/>
        <v>0.31210217837736903</v>
      </c>
      <c r="E44" s="122">
        <f t="shared" si="1"/>
        <v>0.27258500485894227</v>
      </c>
      <c r="F44" s="122">
        <f t="shared" si="1"/>
        <v>0.2680896219142983</v>
      </c>
      <c r="G44" s="122">
        <f t="shared" si="1"/>
        <v>0.26250237934095699</v>
      </c>
      <c r="H44" s="122">
        <f t="shared" si="1"/>
        <v>0.23507094584365756</v>
      </c>
      <c r="I44" s="122">
        <f t="shared" si="1"/>
        <v>0.22488682868119619</v>
      </c>
      <c r="J44" s="122">
        <f t="shared" si="1"/>
        <v>0.20720451472969867</v>
      </c>
      <c r="K44" s="122">
        <f t="shared" si="1"/>
        <v>0.18655189198547795</v>
      </c>
      <c r="L44" s="122">
        <f t="shared" si="1"/>
        <v>0.17314025013984297</v>
      </c>
      <c r="M44" s="122">
        <f t="shared" si="1"/>
        <v>0.16313718056451684</v>
      </c>
      <c r="N44" s="122">
        <f t="shared" si="1"/>
        <v>0.16020993055594143</v>
      </c>
      <c r="O44" s="122">
        <f t="shared" si="1"/>
        <v>0.14828068999438257</v>
      </c>
      <c r="P44" s="122">
        <f t="shared" si="1"/>
        <v>0.14460911736608054</v>
      </c>
      <c r="Q44" s="122">
        <f t="shared" si="1"/>
        <v>0.13894567854849418</v>
      </c>
      <c r="R44" s="122">
        <f t="shared" si="1"/>
        <v>0.13150331035727078</v>
      </c>
      <c r="S44" s="122">
        <f t="shared" si="1"/>
        <v>0.12378030653425556</v>
      </c>
      <c r="T44" s="122">
        <f t="shared" si="1"/>
        <v>0.12418951212012612</v>
      </c>
      <c r="U44" s="122">
        <f t="shared" si="1"/>
        <v>0.12064606506584884</v>
      </c>
      <c r="V44" s="122">
        <f t="shared" si="1"/>
        <v>0.11588947594549154</v>
      </c>
      <c r="W44" s="122">
        <f t="shared" si="1"/>
        <v>0.12522067822036489</v>
      </c>
      <c r="X44" s="122">
        <f t="shared" si="1"/>
        <v>0.12120304359948135</v>
      </c>
      <c r="Y44" s="122">
        <f t="shared" si="1"/>
        <v>0.11606426791099084</v>
      </c>
      <c r="Z44" s="122">
        <f t="shared" si="1"/>
        <v>0.11762422005206757</v>
      </c>
      <c r="AA44" s="122">
        <f t="shared" si="1"/>
        <v>0.11570881302547668</v>
      </c>
      <c r="AB44" s="122">
        <f>STDEV(AB7:AB42)</f>
        <v>0.10682489402378703</v>
      </c>
      <c r="AC44" s="122">
        <f>STDEV(AC7:AC42)</f>
        <v>0.11029153083620508</v>
      </c>
    </row>
    <row r="45" spans="1:29">
      <c r="A45" s="303" t="s">
        <v>719</v>
      </c>
      <c r="B45" s="271"/>
      <c r="C45" s="302">
        <f t="shared" ref="C45:AC45" si="2">-(C35-C43)/C44</f>
        <v>-1.2573183708283298</v>
      </c>
      <c r="D45" s="302">
        <f t="shared" si="2"/>
        <v>-0.95554786890329624</v>
      </c>
      <c r="E45" s="302">
        <f t="shared" si="2"/>
        <v>-1.4735115127297373</v>
      </c>
      <c r="F45" s="302">
        <f t="shared" si="2"/>
        <v>-1.2313579442467766</v>
      </c>
      <c r="G45" s="302">
        <f t="shared" si="2"/>
        <v>-0.95988245593823651</v>
      </c>
      <c r="H45" s="302">
        <f t="shared" si="2"/>
        <v>-1.0509897000263786</v>
      </c>
      <c r="I45" s="302">
        <f t="shared" si="2"/>
        <v>-0.93157968044892059</v>
      </c>
      <c r="J45" s="302">
        <f t="shared" si="2"/>
        <v>-0.90910870748719919</v>
      </c>
      <c r="K45" s="302">
        <f t="shared" si="2"/>
        <v>-0.90453575864024427</v>
      </c>
      <c r="L45" s="302">
        <f t="shared" si="2"/>
        <v>-1.0082660064914406</v>
      </c>
      <c r="M45" s="302">
        <f t="shared" si="2"/>
        <v>-1.0025645594069423</v>
      </c>
      <c r="N45" s="302">
        <f t="shared" si="2"/>
        <v>-1.1215641481285854</v>
      </c>
      <c r="O45" s="302">
        <f t="shared" si="2"/>
        <v>-0.96901163793584877</v>
      </c>
      <c r="P45" s="302">
        <f t="shared" si="2"/>
        <v>-0.83981180894013596</v>
      </c>
      <c r="Q45" s="302">
        <f t="shared" si="2"/>
        <v>-0.83205978277878534</v>
      </c>
      <c r="R45" s="302">
        <f t="shared" si="2"/>
        <v>-0.74734071340694619</v>
      </c>
      <c r="S45" s="302">
        <f t="shared" si="2"/>
        <v>-0.59446720882832416</v>
      </c>
      <c r="T45" s="302">
        <f t="shared" si="2"/>
        <v>-0.21919904311960564</v>
      </c>
      <c r="U45" s="302">
        <f t="shared" si="2"/>
        <v>-0.15840641881424194</v>
      </c>
      <c r="V45" s="302">
        <f t="shared" si="2"/>
        <v>-0.10762169835066396</v>
      </c>
      <c r="W45" s="302">
        <f t="shared" si="2"/>
        <v>1.4418988790159093E-2</v>
      </c>
      <c r="X45" s="302">
        <f t="shared" si="2"/>
        <v>3.9419618813914134E-2</v>
      </c>
      <c r="Y45" s="302">
        <f t="shared" si="2"/>
        <v>0.16370240679561332</v>
      </c>
      <c r="Z45" s="302">
        <f t="shared" si="2"/>
        <v>0.15728053280022383</v>
      </c>
      <c r="AA45" s="302">
        <f t="shared" si="2"/>
        <v>0.22470198526948204</v>
      </c>
      <c r="AB45" s="302">
        <f t="shared" si="2"/>
        <v>0.22306197114752419</v>
      </c>
      <c r="AC45" s="302">
        <f t="shared" si="2"/>
        <v>0.19777130514575858</v>
      </c>
    </row>
  </sheetData>
  <mergeCells count="8">
    <mergeCell ref="AB2:AC2"/>
    <mergeCell ref="AB4:AC4"/>
    <mergeCell ref="A5:B5"/>
    <mergeCell ref="A2:B2"/>
    <mergeCell ref="C2:AA2"/>
    <mergeCell ref="A3:B3"/>
    <mergeCell ref="A4:B4"/>
    <mergeCell ref="C4:AA4"/>
  </mergeCells>
  <hyperlinks>
    <hyperlink ref="A1" r:id="rId1" display="http://stats.oecd.org/OECDStat_Metadata/ShowMetadata.ashx?Dataset=AIR_GHG&amp;ShowOnWeb=true&amp;Lang=en"/>
    <hyperlink ref="C3" r:id="rId2" display="http://stats.oecd.org/OECDStat_Metadata/ShowMetadata.ashx?Dataset=AIR_GHG&amp;Coords=[VAR].[GHG_GDP]&amp;ShowOnWeb=true&amp;Lang=en"/>
    <hyperlink ref="A17" r:id="rId3" display="http://stats.oecd.org/OECDStat_Metadata/ShowMetadata.ashx?Dataset=AIR_GHG&amp;Coords=[COU].[DEU]&amp;ShowOnWeb=true&amp;Lang=en"/>
    <hyperlink ref="A22" r:id="rId4" display="http://stats.oecd.org/OECDStat_Metadata/ShowMetadata.ashx?Dataset=AIR_GHG&amp;Coords=[COU].[ISR]&amp;ShowOnWeb=true&amp;Lang=en"/>
    <hyperlink ref="A29" r:id="rId5" display="http://stats.oecd.org/OECDStat_Metadata/ShowMetadata.ashx?Dataset=AIR_GHG&amp;Coords=[COU].[MEX]&amp;ShowOnWeb=true&amp;Lang=en"/>
    <hyperlink ref="A26" r:id="rId6" display="http://stats.oecd.org/OECDStat_Metadata/ShowMetadata.ashx?Dataset=AIR_GHG&amp;Coords=[COU].[LVA]&amp;ShowOnWeb=true&amp;Lang=en"/>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zoomScaleNormal="100" workbookViewId="0"/>
  </sheetViews>
  <sheetFormatPr defaultRowHeight="16.5"/>
  <cols>
    <col min="1" max="1" width="30.140625" customWidth="1"/>
    <col min="2" max="2" width="10" bestFit="1" customWidth="1"/>
  </cols>
  <sheetData>
    <row r="1" spans="1:13">
      <c r="A1" s="94" t="s">
        <v>11</v>
      </c>
    </row>
    <row r="2" spans="1:13">
      <c r="A2" t="s">
        <v>413</v>
      </c>
    </row>
    <row r="3" spans="1:13" s="20" customFormat="1"/>
    <row r="4" spans="1:13">
      <c r="A4" s="94" t="s">
        <v>119</v>
      </c>
      <c r="B4" s="94" t="s">
        <v>90</v>
      </c>
      <c r="C4" s="94" t="s">
        <v>91</v>
      </c>
      <c r="D4" s="94" t="s">
        <v>92</v>
      </c>
      <c r="E4" s="94" t="s">
        <v>93</v>
      </c>
      <c r="F4" s="94" t="s">
        <v>94</v>
      </c>
      <c r="G4" s="94" t="s">
        <v>95</v>
      </c>
      <c r="H4" s="94" t="s">
        <v>96</v>
      </c>
      <c r="I4" s="94" t="s">
        <v>97</v>
      </c>
      <c r="J4" s="94" t="s">
        <v>110</v>
      </c>
      <c r="K4" s="94" t="s">
        <v>120</v>
      </c>
      <c r="L4" s="94" t="s">
        <v>379</v>
      </c>
      <c r="M4" s="94" t="s">
        <v>537</v>
      </c>
    </row>
    <row r="5" spans="1:13">
      <c r="A5" t="s">
        <v>15</v>
      </c>
      <c r="B5">
        <v>133.61000000000001</v>
      </c>
      <c r="C5">
        <v>128.38</v>
      </c>
      <c r="D5">
        <v>134.62</v>
      </c>
      <c r="E5">
        <v>125.92</v>
      </c>
      <c r="F5">
        <v>131.4</v>
      </c>
      <c r="G5">
        <v>129.51</v>
      </c>
      <c r="H5">
        <v>143.56</v>
      </c>
      <c r="I5">
        <v>137.18</v>
      </c>
      <c r="J5">
        <v>124.53</v>
      </c>
      <c r="K5">
        <v>139</v>
      </c>
      <c r="L5">
        <v>138.34</v>
      </c>
      <c r="M5">
        <v>151.44</v>
      </c>
    </row>
    <row r="6" spans="1:13">
      <c r="A6" t="s">
        <v>16</v>
      </c>
      <c r="B6">
        <v>80.510000000000005</v>
      </c>
      <c r="C6">
        <v>80.08</v>
      </c>
      <c r="D6">
        <v>101.33</v>
      </c>
      <c r="E6">
        <v>111.7</v>
      </c>
      <c r="F6">
        <v>109.78</v>
      </c>
      <c r="G6">
        <v>104.8</v>
      </c>
      <c r="H6">
        <v>100.11</v>
      </c>
      <c r="I6">
        <v>100.06</v>
      </c>
      <c r="J6">
        <v>110.05</v>
      </c>
      <c r="K6">
        <v>105.01</v>
      </c>
      <c r="L6">
        <v>110.79</v>
      </c>
      <c r="M6">
        <v>105.67</v>
      </c>
    </row>
    <row r="7" spans="1:13">
      <c r="A7" t="s">
        <v>17</v>
      </c>
      <c r="B7">
        <v>120.09</v>
      </c>
      <c r="C7">
        <v>121.79</v>
      </c>
      <c r="D7">
        <v>126.94</v>
      </c>
      <c r="E7">
        <v>128.59</v>
      </c>
      <c r="F7">
        <v>130.74</v>
      </c>
      <c r="G7">
        <v>130.44</v>
      </c>
      <c r="H7">
        <v>141.1</v>
      </c>
      <c r="I7">
        <v>133.47999999999999</v>
      </c>
      <c r="J7">
        <v>127.75</v>
      </c>
      <c r="K7">
        <v>132.43</v>
      </c>
      <c r="L7">
        <v>134.71</v>
      </c>
      <c r="M7">
        <v>137.68</v>
      </c>
    </row>
    <row r="8" spans="1:13">
      <c r="A8" t="s">
        <v>18</v>
      </c>
      <c r="B8">
        <v>390.99</v>
      </c>
      <c r="C8">
        <v>356.98</v>
      </c>
      <c r="D8">
        <v>375</v>
      </c>
      <c r="E8">
        <v>345.8</v>
      </c>
      <c r="F8">
        <v>374.08</v>
      </c>
      <c r="G8">
        <v>370.17</v>
      </c>
      <c r="H8">
        <v>400.24</v>
      </c>
      <c r="I8">
        <v>414.1</v>
      </c>
      <c r="J8">
        <v>427.59</v>
      </c>
      <c r="K8">
        <v>432.06</v>
      </c>
      <c r="L8">
        <v>408.27</v>
      </c>
      <c r="M8">
        <v>399.54</v>
      </c>
    </row>
    <row r="9" spans="1:13">
      <c r="A9" t="s">
        <v>19</v>
      </c>
      <c r="B9">
        <v>226.39</v>
      </c>
      <c r="C9">
        <v>222.12</v>
      </c>
      <c r="D9">
        <v>224.39</v>
      </c>
      <c r="E9">
        <v>216.97</v>
      </c>
      <c r="F9">
        <v>232.02</v>
      </c>
      <c r="G9">
        <v>211.7</v>
      </c>
      <c r="H9">
        <v>233.61</v>
      </c>
      <c r="I9">
        <v>224.54</v>
      </c>
      <c r="J9">
        <v>212.91</v>
      </c>
      <c r="K9">
        <v>219.36</v>
      </c>
      <c r="L9">
        <v>209.33</v>
      </c>
      <c r="M9">
        <v>203.2</v>
      </c>
    </row>
    <row r="10" spans="1:13">
      <c r="A10" t="s">
        <v>20</v>
      </c>
      <c r="B10">
        <v>100.03</v>
      </c>
      <c r="C10">
        <v>103.41</v>
      </c>
      <c r="D10">
        <v>103.25</v>
      </c>
      <c r="E10">
        <v>106.73</v>
      </c>
      <c r="F10">
        <v>130.99</v>
      </c>
      <c r="G10">
        <v>130.35</v>
      </c>
      <c r="H10">
        <v>132.6</v>
      </c>
      <c r="I10">
        <v>138.53</v>
      </c>
      <c r="J10">
        <v>130.41</v>
      </c>
      <c r="K10">
        <v>142.32</v>
      </c>
      <c r="L10">
        <v>151.86000000000001</v>
      </c>
      <c r="M10">
        <v>169.58</v>
      </c>
    </row>
    <row r="11" spans="1:13">
      <c r="A11" t="s">
        <v>44</v>
      </c>
      <c r="B11">
        <v>168.44</v>
      </c>
      <c r="C11">
        <v>156.13999999999999</v>
      </c>
      <c r="D11">
        <v>154.99</v>
      </c>
      <c r="E11">
        <v>155.32</v>
      </c>
      <c r="F11">
        <v>183.84</v>
      </c>
      <c r="G11">
        <v>209.72</v>
      </c>
      <c r="H11">
        <v>250.26</v>
      </c>
      <c r="I11">
        <v>244.93</v>
      </c>
      <c r="J11">
        <v>245.9</v>
      </c>
      <c r="K11">
        <v>254.14</v>
      </c>
      <c r="L11">
        <v>245.43</v>
      </c>
      <c r="M11">
        <v>245.99</v>
      </c>
    </row>
    <row r="12" spans="1:13">
      <c r="A12" t="s">
        <v>42</v>
      </c>
      <c r="B12">
        <v>138.24</v>
      </c>
      <c r="C12">
        <v>136.63</v>
      </c>
      <c r="D12">
        <v>141.41</v>
      </c>
      <c r="E12">
        <v>146.96</v>
      </c>
      <c r="F12">
        <v>153.47</v>
      </c>
      <c r="G12">
        <v>234.46</v>
      </c>
      <c r="H12">
        <v>241.06</v>
      </c>
      <c r="I12">
        <v>289.86</v>
      </c>
      <c r="J12">
        <v>354.33</v>
      </c>
      <c r="K12">
        <v>356.01</v>
      </c>
      <c r="L12">
        <v>339.72</v>
      </c>
      <c r="M12">
        <v>329.45</v>
      </c>
    </row>
    <row r="13" spans="1:13">
      <c r="A13" t="s">
        <v>21</v>
      </c>
      <c r="B13">
        <v>154.38999999999999</v>
      </c>
      <c r="C13">
        <v>156.18</v>
      </c>
      <c r="D13">
        <v>152.47999999999999</v>
      </c>
      <c r="E13">
        <v>153.30000000000001</v>
      </c>
      <c r="F13">
        <v>160.71</v>
      </c>
      <c r="G13">
        <v>161.87</v>
      </c>
      <c r="H13">
        <v>159.27000000000001</v>
      </c>
      <c r="I13">
        <v>159.69999999999999</v>
      </c>
      <c r="J13">
        <v>199.15</v>
      </c>
      <c r="K13">
        <v>203.26</v>
      </c>
      <c r="L13">
        <v>215.18</v>
      </c>
      <c r="M13">
        <v>205.87</v>
      </c>
    </row>
    <row r="14" spans="1:13">
      <c r="A14" t="s">
        <v>22</v>
      </c>
      <c r="B14">
        <v>192.53</v>
      </c>
      <c r="C14">
        <v>194.01</v>
      </c>
      <c r="D14">
        <v>192.75</v>
      </c>
      <c r="E14">
        <v>184.48</v>
      </c>
      <c r="F14">
        <v>191.42</v>
      </c>
      <c r="G14">
        <v>194.26</v>
      </c>
      <c r="H14">
        <v>212.66</v>
      </c>
      <c r="I14">
        <v>210.55</v>
      </c>
      <c r="J14">
        <v>218.03</v>
      </c>
      <c r="K14">
        <v>236.6</v>
      </c>
      <c r="L14">
        <v>253.42</v>
      </c>
      <c r="M14">
        <v>266.93</v>
      </c>
    </row>
    <row r="15" spans="1:13">
      <c r="A15" t="s">
        <v>63</v>
      </c>
      <c r="B15">
        <v>136.94999999999999</v>
      </c>
      <c r="C15">
        <v>136.86000000000001</v>
      </c>
      <c r="D15">
        <v>134.65</v>
      </c>
      <c r="E15">
        <v>118.65</v>
      </c>
      <c r="F15">
        <v>122.56</v>
      </c>
      <c r="G15">
        <v>135.91999999999999</v>
      </c>
      <c r="H15">
        <v>117.83</v>
      </c>
      <c r="I15">
        <v>115.35</v>
      </c>
      <c r="J15">
        <v>135.9</v>
      </c>
      <c r="K15">
        <v>161.91999999999999</v>
      </c>
      <c r="L15">
        <v>171.59</v>
      </c>
      <c r="M15">
        <v>183.55</v>
      </c>
    </row>
    <row r="16" spans="1:13">
      <c r="A16" t="s">
        <v>23</v>
      </c>
      <c r="B16">
        <v>274.36</v>
      </c>
      <c r="C16">
        <v>278.52</v>
      </c>
      <c r="D16">
        <v>265.18</v>
      </c>
      <c r="E16">
        <v>245.92</v>
      </c>
      <c r="F16">
        <v>275.42</v>
      </c>
      <c r="G16">
        <v>275.47000000000003</v>
      </c>
      <c r="H16">
        <v>320.38</v>
      </c>
      <c r="I16">
        <v>365.47</v>
      </c>
      <c r="J16">
        <v>365.24</v>
      </c>
      <c r="K16">
        <v>401.79</v>
      </c>
      <c r="L16">
        <v>369.56</v>
      </c>
      <c r="M16">
        <v>382.59</v>
      </c>
    </row>
    <row r="17" spans="1:13">
      <c r="A17" t="s">
        <v>24</v>
      </c>
      <c r="B17">
        <v>175.23</v>
      </c>
      <c r="C17">
        <v>170.87</v>
      </c>
      <c r="D17">
        <v>165.63</v>
      </c>
      <c r="E17">
        <v>158.16999999999999</v>
      </c>
      <c r="F17">
        <v>160.97</v>
      </c>
      <c r="G17">
        <v>182.8</v>
      </c>
      <c r="H17">
        <v>196.6</v>
      </c>
      <c r="I17">
        <v>198.81</v>
      </c>
      <c r="J17">
        <v>230.61</v>
      </c>
      <c r="K17">
        <v>254.05</v>
      </c>
      <c r="L17">
        <v>244.91</v>
      </c>
      <c r="M17">
        <v>237.45</v>
      </c>
    </row>
    <row r="18" spans="1:13">
      <c r="A18" t="s">
        <v>25</v>
      </c>
      <c r="B18">
        <v>96.11</v>
      </c>
      <c r="C18">
        <v>90.06</v>
      </c>
      <c r="D18">
        <v>88.31</v>
      </c>
      <c r="E18">
        <v>94.16</v>
      </c>
      <c r="F18">
        <v>109.17</v>
      </c>
      <c r="G18">
        <v>110.83</v>
      </c>
      <c r="H18">
        <v>120.6</v>
      </c>
      <c r="I18">
        <v>121.4</v>
      </c>
      <c r="J18">
        <v>137.54</v>
      </c>
      <c r="K18">
        <v>148.88999999999999</v>
      </c>
      <c r="L18">
        <v>166.57</v>
      </c>
      <c r="M18">
        <v>174.5</v>
      </c>
    </row>
    <row r="19" spans="1:13">
      <c r="A19" t="s">
        <v>26</v>
      </c>
      <c r="B19">
        <v>98.18</v>
      </c>
      <c r="C19">
        <v>94.15</v>
      </c>
      <c r="D19">
        <v>95.62</v>
      </c>
      <c r="E19">
        <v>95.98</v>
      </c>
      <c r="F19">
        <v>112.97</v>
      </c>
      <c r="G19">
        <v>102.24</v>
      </c>
      <c r="H19">
        <v>98.56</v>
      </c>
      <c r="I19">
        <v>97.17</v>
      </c>
      <c r="J19">
        <v>102.46</v>
      </c>
      <c r="K19">
        <v>107.39</v>
      </c>
      <c r="L19">
        <v>115.31</v>
      </c>
      <c r="M19">
        <v>117.84</v>
      </c>
    </row>
    <row r="20" spans="1:13">
      <c r="A20" t="s">
        <v>27</v>
      </c>
      <c r="B20">
        <v>228.15</v>
      </c>
      <c r="C20">
        <v>215.01</v>
      </c>
      <c r="D20">
        <v>223.22</v>
      </c>
      <c r="E20">
        <v>220.47</v>
      </c>
      <c r="F20">
        <v>218.28</v>
      </c>
      <c r="G20">
        <v>205.34</v>
      </c>
      <c r="H20">
        <v>211.59</v>
      </c>
      <c r="I20">
        <v>216.08</v>
      </c>
      <c r="J20">
        <v>206.1</v>
      </c>
      <c r="K20">
        <v>200.26</v>
      </c>
      <c r="L20">
        <v>193.59</v>
      </c>
      <c r="M20">
        <v>185.92</v>
      </c>
    </row>
    <row r="21" spans="1:13">
      <c r="A21" t="s">
        <v>28</v>
      </c>
      <c r="B21">
        <v>110.99</v>
      </c>
      <c r="C21">
        <v>115.73</v>
      </c>
      <c r="D21">
        <v>118.56</v>
      </c>
      <c r="E21">
        <v>116.97</v>
      </c>
      <c r="F21">
        <v>114.01</v>
      </c>
      <c r="G21">
        <v>123.09</v>
      </c>
      <c r="H21">
        <v>118.56</v>
      </c>
      <c r="I21">
        <v>118.18</v>
      </c>
      <c r="J21">
        <v>116.2</v>
      </c>
      <c r="K21">
        <v>123.43</v>
      </c>
      <c r="L21">
        <v>120.64</v>
      </c>
      <c r="M21">
        <v>124.91</v>
      </c>
    </row>
    <row r="22" spans="1:13">
      <c r="A22" t="s">
        <v>29</v>
      </c>
      <c r="B22">
        <v>155.59</v>
      </c>
      <c r="C22">
        <v>162</v>
      </c>
      <c r="D22">
        <v>223.11</v>
      </c>
      <c r="E22">
        <v>183.47</v>
      </c>
      <c r="F22">
        <v>198.57</v>
      </c>
      <c r="G22">
        <v>184.23</v>
      </c>
      <c r="H22">
        <v>213.03</v>
      </c>
      <c r="I22">
        <v>205.11</v>
      </c>
      <c r="J22">
        <v>192.4</v>
      </c>
      <c r="K22">
        <v>216.59</v>
      </c>
      <c r="L22">
        <v>217.6</v>
      </c>
      <c r="M22">
        <v>218.99</v>
      </c>
    </row>
    <row r="23" spans="1:13">
      <c r="A23" t="s">
        <v>30</v>
      </c>
      <c r="B23">
        <v>205.14</v>
      </c>
      <c r="C23">
        <v>215.67</v>
      </c>
      <c r="D23">
        <v>203.26</v>
      </c>
      <c r="E23">
        <v>214.14</v>
      </c>
      <c r="F23">
        <v>227.87</v>
      </c>
      <c r="G23">
        <v>217.9</v>
      </c>
      <c r="H23">
        <v>231.59</v>
      </c>
      <c r="I23">
        <v>222.17</v>
      </c>
      <c r="J23">
        <v>237.3</v>
      </c>
      <c r="K23">
        <v>258.25</v>
      </c>
      <c r="L23">
        <v>253.52</v>
      </c>
      <c r="M23">
        <v>258.29000000000002</v>
      </c>
    </row>
    <row r="24" spans="1:13">
      <c r="A24" t="s">
        <v>31</v>
      </c>
      <c r="B24">
        <v>171.04</v>
      </c>
      <c r="C24">
        <v>163.58000000000001</v>
      </c>
      <c r="D24">
        <v>170.86</v>
      </c>
      <c r="E24">
        <v>172.6</v>
      </c>
      <c r="F24">
        <v>171.77</v>
      </c>
      <c r="G24">
        <v>164.1</v>
      </c>
      <c r="H24">
        <v>181</v>
      </c>
      <c r="I24">
        <v>179.22</v>
      </c>
      <c r="J24">
        <v>172.18</v>
      </c>
      <c r="K24">
        <v>174.33</v>
      </c>
      <c r="L24">
        <v>172.29</v>
      </c>
      <c r="M24">
        <v>168.03</v>
      </c>
    </row>
    <row r="25" spans="1:13">
      <c r="A25" t="s">
        <v>32</v>
      </c>
      <c r="B25">
        <v>110.86</v>
      </c>
      <c r="C25">
        <v>111.03</v>
      </c>
      <c r="D25">
        <v>121.96</v>
      </c>
      <c r="E25">
        <v>118.35</v>
      </c>
      <c r="F25">
        <v>117.49</v>
      </c>
      <c r="G25">
        <v>124.83</v>
      </c>
      <c r="H25">
        <v>130.85</v>
      </c>
      <c r="I25">
        <v>132.91999999999999</v>
      </c>
      <c r="J25">
        <v>131.68</v>
      </c>
      <c r="K25">
        <v>145.51</v>
      </c>
      <c r="L25">
        <v>152.91</v>
      </c>
      <c r="M25">
        <v>152.18</v>
      </c>
    </row>
    <row r="26" spans="1:13">
      <c r="A26" t="s">
        <v>50</v>
      </c>
      <c r="B26">
        <v>182.83</v>
      </c>
      <c r="C26">
        <v>182.74</v>
      </c>
      <c r="D26">
        <v>184.28</v>
      </c>
      <c r="E26">
        <v>179.04</v>
      </c>
      <c r="F26">
        <v>178.82</v>
      </c>
      <c r="G26">
        <v>176.3</v>
      </c>
      <c r="H26">
        <v>176.68</v>
      </c>
      <c r="I26">
        <v>178.52</v>
      </c>
      <c r="J26">
        <v>177.26</v>
      </c>
      <c r="K26">
        <v>178.65</v>
      </c>
      <c r="L26">
        <v>190.21</v>
      </c>
      <c r="M26">
        <v>205.99</v>
      </c>
    </row>
    <row r="27" spans="1:13">
      <c r="A27" t="s">
        <v>33</v>
      </c>
      <c r="B27">
        <v>81.040000000000006</v>
      </c>
      <c r="C27">
        <v>80.62</v>
      </c>
      <c r="D27">
        <v>86.24</v>
      </c>
      <c r="E27">
        <v>74.62</v>
      </c>
      <c r="F27">
        <v>88.85</v>
      </c>
      <c r="G27">
        <v>98.95</v>
      </c>
      <c r="H27">
        <v>95.72</v>
      </c>
      <c r="I27">
        <v>97.54</v>
      </c>
      <c r="J27">
        <v>106.82</v>
      </c>
      <c r="K27">
        <v>132.15</v>
      </c>
      <c r="L27">
        <v>143.86000000000001</v>
      </c>
      <c r="M27">
        <v>142.36000000000001</v>
      </c>
    </row>
    <row r="28" spans="1:13">
      <c r="A28" t="s">
        <v>34</v>
      </c>
      <c r="B28">
        <v>164.73</v>
      </c>
      <c r="C28">
        <v>164.19</v>
      </c>
      <c r="D28">
        <v>176.53</v>
      </c>
      <c r="E28">
        <v>171.17</v>
      </c>
      <c r="F28">
        <v>217</v>
      </c>
      <c r="G28">
        <v>219.87</v>
      </c>
      <c r="H28">
        <v>211.02</v>
      </c>
      <c r="I28">
        <v>238.69</v>
      </c>
      <c r="J28">
        <v>243.34</v>
      </c>
      <c r="K28">
        <v>256.24</v>
      </c>
      <c r="L28">
        <v>258.17</v>
      </c>
      <c r="M28">
        <v>256.89</v>
      </c>
    </row>
    <row r="29" spans="1:13">
      <c r="A29" s="277" t="s">
        <v>35</v>
      </c>
      <c r="B29" s="277">
        <v>96.63</v>
      </c>
      <c r="C29" s="277">
        <v>99.41</v>
      </c>
      <c r="D29" s="277">
        <v>102.83</v>
      </c>
      <c r="E29" s="277">
        <v>103.81</v>
      </c>
      <c r="F29" s="277">
        <v>101.4</v>
      </c>
      <c r="G29" s="277">
        <v>93.28</v>
      </c>
      <c r="H29" s="277">
        <v>101.74</v>
      </c>
      <c r="I29" s="277">
        <v>102.34</v>
      </c>
      <c r="J29" s="277">
        <v>100.22</v>
      </c>
      <c r="K29" s="277">
        <v>113.63</v>
      </c>
      <c r="L29" s="277">
        <v>118.3</v>
      </c>
      <c r="M29" s="277">
        <v>121.59</v>
      </c>
    </row>
    <row r="30" spans="1:13">
      <c r="A30" t="s">
        <v>36</v>
      </c>
      <c r="B30">
        <v>127.01</v>
      </c>
      <c r="C30">
        <v>122.14</v>
      </c>
      <c r="D30">
        <v>117.68</v>
      </c>
      <c r="E30">
        <v>128.05000000000001</v>
      </c>
      <c r="F30">
        <v>130.46</v>
      </c>
      <c r="G30">
        <v>122.76</v>
      </c>
      <c r="H30">
        <v>153.08000000000001</v>
      </c>
      <c r="I30">
        <v>150.76</v>
      </c>
      <c r="J30">
        <v>148.74</v>
      </c>
      <c r="K30">
        <v>148.19999999999999</v>
      </c>
      <c r="L30">
        <v>153.16</v>
      </c>
      <c r="M30">
        <v>159.69999999999999</v>
      </c>
    </row>
    <row r="31" spans="1:13">
      <c r="A31" t="s">
        <v>37</v>
      </c>
      <c r="B31">
        <v>230.33</v>
      </c>
      <c r="C31">
        <v>232.59</v>
      </c>
      <c r="D31">
        <v>227.64</v>
      </c>
      <c r="E31">
        <v>231.37</v>
      </c>
      <c r="F31">
        <v>238.06</v>
      </c>
      <c r="G31">
        <v>226.11</v>
      </c>
      <c r="H31">
        <v>226.91</v>
      </c>
      <c r="I31">
        <v>228.79</v>
      </c>
      <c r="J31">
        <v>228.65</v>
      </c>
      <c r="K31">
        <v>220.4</v>
      </c>
      <c r="L31">
        <v>224.65</v>
      </c>
      <c r="M31">
        <v>228.05</v>
      </c>
    </row>
    <row r="32" spans="1:13">
      <c r="A32" t="s">
        <v>54</v>
      </c>
      <c r="B32">
        <v>210.82</v>
      </c>
      <c r="C32">
        <v>209.29</v>
      </c>
      <c r="D32">
        <v>216.86</v>
      </c>
      <c r="E32">
        <v>215.29</v>
      </c>
      <c r="F32">
        <v>238.1</v>
      </c>
      <c r="G32">
        <v>237.34</v>
      </c>
      <c r="H32">
        <v>254.07</v>
      </c>
      <c r="I32">
        <v>247.35</v>
      </c>
      <c r="J32">
        <v>251.62</v>
      </c>
      <c r="K32">
        <v>271.93</v>
      </c>
      <c r="L32">
        <v>278.19</v>
      </c>
      <c r="M32">
        <v>279.63</v>
      </c>
    </row>
    <row r="33" spans="1:21">
      <c r="A33" s="94" t="s">
        <v>58</v>
      </c>
      <c r="B33" s="304">
        <f>AVERAGE(B5:B32)</f>
        <v>162.90035714285713</v>
      </c>
      <c r="C33" s="304">
        <f t="shared" ref="C33:M33" si="0">AVERAGE(C5:C32)</f>
        <v>160.72071428571431</v>
      </c>
      <c r="D33" s="304">
        <f t="shared" si="0"/>
        <v>165.34214285714285</v>
      </c>
      <c r="E33" s="304">
        <f t="shared" si="0"/>
        <v>161.35714285714283</v>
      </c>
      <c r="F33" s="304">
        <f t="shared" si="0"/>
        <v>172.15071428571429</v>
      </c>
      <c r="G33" s="304">
        <f t="shared" si="0"/>
        <v>174.23714285714286</v>
      </c>
      <c r="H33" s="304">
        <f t="shared" si="0"/>
        <v>184.7957142857143</v>
      </c>
      <c r="I33" s="304">
        <f t="shared" si="0"/>
        <v>188.17142857142858</v>
      </c>
      <c r="J33" s="304">
        <f t="shared" si="0"/>
        <v>194.10392857142855</v>
      </c>
      <c r="K33" s="304">
        <f t="shared" si="0"/>
        <v>204.77857142857141</v>
      </c>
      <c r="L33" s="304">
        <f t="shared" si="0"/>
        <v>205.43142857142854</v>
      </c>
      <c r="M33" s="304">
        <f t="shared" si="0"/>
        <v>207.63607142857146</v>
      </c>
    </row>
    <row r="34" spans="1:21">
      <c r="A34" s="94" t="s">
        <v>718</v>
      </c>
      <c r="B34" s="304">
        <f>STDEV(B5:B32)</f>
        <v>67.813393819725675</v>
      </c>
      <c r="C34" s="304">
        <f t="shared" ref="C34:M34" si="1">STDEV(C5:C32)</f>
        <v>63.971881260937515</v>
      </c>
      <c r="D34" s="304">
        <f t="shared" si="1"/>
        <v>64.634948541914</v>
      </c>
      <c r="E34" s="304">
        <f t="shared" si="1"/>
        <v>59.125959195548532</v>
      </c>
      <c r="F34" s="304">
        <f t="shared" si="1"/>
        <v>64.335908982900648</v>
      </c>
      <c r="G34" s="304">
        <f t="shared" si="1"/>
        <v>63.437880776869619</v>
      </c>
      <c r="H34" s="304">
        <f t="shared" si="1"/>
        <v>71.990190917650636</v>
      </c>
      <c r="I34" s="304">
        <f t="shared" si="1"/>
        <v>78.806139059334384</v>
      </c>
      <c r="J34" s="304">
        <f t="shared" si="1"/>
        <v>83.433958418188709</v>
      </c>
      <c r="K34" s="304">
        <f t="shared" si="1"/>
        <v>85.253210810145831</v>
      </c>
      <c r="L34" s="304">
        <f t="shared" si="1"/>
        <v>77.035913592744521</v>
      </c>
      <c r="M34" s="304">
        <f t="shared" si="1"/>
        <v>75.634836395587612</v>
      </c>
    </row>
    <row r="35" spans="1:21">
      <c r="A35" s="305" t="s">
        <v>719</v>
      </c>
      <c r="B35" s="306">
        <f t="shared" ref="B35:K35" si="2">(B29-B33)/B34</f>
        <v>-0.97724584200916809</v>
      </c>
      <c r="C35" s="306">
        <f t="shared" si="2"/>
        <v>-0.95840098926638628</v>
      </c>
      <c r="D35" s="306">
        <f t="shared" si="2"/>
        <v>-0.96715699891994855</v>
      </c>
      <c r="E35" s="306">
        <f t="shared" si="2"/>
        <v>-0.97329740844991541</v>
      </c>
      <c r="F35" s="306">
        <f t="shared" si="2"/>
        <v>-1.0997080076154451</v>
      </c>
      <c r="G35" s="306">
        <f t="shared" si="2"/>
        <v>-1.2761640500238938</v>
      </c>
      <c r="H35" s="306">
        <f t="shared" si="2"/>
        <v>-1.1537087654166869</v>
      </c>
      <c r="I35" s="306">
        <f t="shared" si="2"/>
        <v>-1.0891464750836828</v>
      </c>
      <c r="J35" s="306">
        <f t="shared" si="2"/>
        <v>-1.1252484042631943</v>
      </c>
      <c r="K35" s="306">
        <f t="shared" si="2"/>
        <v>-1.0691511857723954</v>
      </c>
      <c r="L35" s="306">
        <f>(L29-L33)/L34</f>
        <v>-1.1310494613207891</v>
      </c>
      <c r="M35" s="306">
        <f>(M29-M33)/M34</f>
        <v>-1.137651319539196</v>
      </c>
    </row>
    <row r="36" spans="1:21" s="25" customFormat="1">
      <c r="A36" s="130"/>
      <c r="B36" s="397"/>
      <c r="C36" s="397"/>
      <c r="D36" s="397"/>
      <c r="E36" s="397"/>
      <c r="F36" s="397"/>
      <c r="G36" s="397"/>
      <c r="H36" s="397"/>
      <c r="I36" s="397"/>
      <c r="J36" s="397"/>
      <c r="K36" s="397"/>
      <c r="L36" s="397"/>
      <c r="M36" s="397"/>
      <c r="N36" s="397"/>
      <c r="O36" s="397"/>
      <c r="P36" s="397"/>
      <c r="Q36" s="397"/>
      <c r="R36" s="397"/>
      <c r="S36" s="397"/>
      <c r="T36" s="397"/>
      <c r="U36" s="397"/>
    </row>
    <row r="37" spans="1:21">
      <c r="A37" t="s">
        <v>121</v>
      </c>
      <c r="B37" t="s">
        <v>2</v>
      </c>
    </row>
    <row r="38" spans="1:21">
      <c r="A38" t="s">
        <v>122</v>
      </c>
      <c r="B38" s="415">
        <v>43474</v>
      </c>
    </row>
    <row r="39" spans="1:21">
      <c r="A39" t="s">
        <v>123</v>
      </c>
      <c r="B39" t="s">
        <v>1053</v>
      </c>
    </row>
    <row r="40" spans="1:21">
      <c r="A40" t="s">
        <v>124</v>
      </c>
      <c r="B40" s="5" t="s">
        <v>1052</v>
      </c>
    </row>
    <row r="41" spans="1:21">
      <c r="A41" t="s">
        <v>125</v>
      </c>
      <c r="B41" s="5" t="s">
        <v>1054</v>
      </c>
    </row>
    <row r="42" spans="1:21">
      <c r="A42" t="s">
        <v>127</v>
      </c>
      <c r="B42" t="s">
        <v>102</v>
      </c>
    </row>
    <row r="43" spans="1:21">
      <c r="A43" t="s">
        <v>128</v>
      </c>
      <c r="B43" t="s">
        <v>1055</v>
      </c>
    </row>
  </sheetData>
  <hyperlinks>
    <hyperlink ref="B40" r:id="rId1"/>
    <hyperlink ref="B41" r:id="rId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P40" sqref="P40"/>
    </sheetView>
  </sheetViews>
  <sheetFormatPr defaultColWidth="9" defaultRowHeight="12.75"/>
  <cols>
    <col min="1" max="1" width="39" style="261" customWidth="1"/>
    <col min="2" max="2" width="9.85546875" style="261" bestFit="1" customWidth="1"/>
    <col min="3" max="5" width="9" style="261"/>
    <col min="6" max="6" width="11.140625" style="261" customWidth="1"/>
    <col min="7" max="7" width="17" style="261" customWidth="1"/>
    <col min="8" max="16384" width="9" style="261"/>
  </cols>
  <sheetData>
    <row r="1" spans="1:8" ht="16.5">
      <c r="A1" s="566" t="s">
        <v>708</v>
      </c>
      <c r="B1" s="295"/>
      <c r="C1" s="295"/>
      <c r="F1" s="295"/>
      <c r="G1" s="295"/>
    </row>
    <row r="2" spans="1:8" ht="16.5">
      <c r="A2" s="392" t="s">
        <v>705</v>
      </c>
      <c r="B2" s="262"/>
      <c r="C2" s="262"/>
      <c r="E2" s="262"/>
      <c r="F2" s="262"/>
      <c r="G2" s="262"/>
    </row>
    <row r="3" spans="1:8" ht="16.5">
      <c r="A3" s="392" t="s">
        <v>672</v>
      </c>
      <c r="B3" s="262"/>
      <c r="C3" s="262"/>
      <c r="E3" s="262"/>
      <c r="F3" s="262"/>
      <c r="G3" s="262"/>
    </row>
    <row r="4" spans="1:8" ht="16.5">
      <c r="A4" s="94" t="s">
        <v>706</v>
      </c>
      <c r="B4"/>
      <c r="C4"/>
      <c r="D4"/>
      <c r="E4" s="262"/>
      <c r="F4" s="262"/>
      <c r="G4" s="262"/>
    </row>
    <row r="5" spans="1:8" ht="16.5">
      <c r="A5" s="94" t="s">
        <v>119</v>
      </c>
      <c r="B5" s="94">
        <v>2010</v>
      </c>
      <c r="C5" s="94">
        <v>2012</v>
      </c>
      <c r="D5" s="94">
        <v>2014</v>
      </c>
      <c r="E5" s="262"/>
      <c r="F5" s="262"/>
      <c r="G5" s="262"/>
    </row>
    <row r="6" spans="1:8" ht="16.5">
      <c r="A6" t="s">
        <v>15</v>
      </c>
      <c r="B6">
        <v>9</v>
      </c>
      <c r="C6">
        <v>6</v>
      </c>
      <c r="D6">
        <v>3</v>
      </c>
      <c r="E6" s="262"/>
      <c r="F6" s="20"/>
      <c r="G6" s="20"/>
      <c r="H6" s="20"/>
    </row>
    <row r="7" spans="1:8" ht="16.5">
      <c r="A7" t="s">
        <v>16</v>
      </c>
      <c r="B7">
        <v>69</v>
      </c>
      <c r="C7">
        <v>85</v>
      </c>
      <c r="D7">
        <v>82</v>
      </c>
      <c r="E7" s="262"/>
      <c r="F7" s="20"/>
      <c r="G7" s="20"/>
      <c r="H7" s="20"/>
    </row>
    <row r="8" spans="1:8" ht="16.5">
      <c r="A8" t="s">
        <v>17</v>
      </c>
      <c r="B8">
        <v>29</v>
      </c>
      <c r="C8">
        <v>24</v>
      </c>
      <c r="D8">
        <v>22</v>
      </c>
      <c r="E8" s="262"/>
      <c r="F8" s="20"/>
      <c r="G8" s="20"/>
      <c r="H8" s="20"/>
    </row>
    <row r="9" spans="1:8" ht="16.5">
      <c r="A9" t="s">
        <v>18</v>
      </c>
      <c r="B9">
        <v>6</v>
      </c>
      <c r="C9">
        <v>5</v>
      </c>
      <c r="D9">
        <v>4</v>
      </c>
      <c r="E9" s="262"/>
      <c r="F9" s="20"/>
      <c r="G9" s="20"/>
      <c r="H9" s="20"/>
    </row>
    <row r="10" spans="1:8" ht="16.5">
      <c r="A10" t="s">
        <v>19</v>
      </c>
      <c r="B10">
        <v>8</v>
      </c>
      <c r="C10">
        <v>10</v>
      </c>
      <c r="D10">
        <v>11</v>
      </c>
      <c r="E10" s="262"/>
      <c r="F10" s="20"/>
      <c r="G10" s="20"/>
      <c r="H10" s="20"/>
    </row>
    <row r="11" spans="1:8" ht="16.5">
      <c r="A11" t="s">
        <v>20</v>
      </c>
      <c r="B11">
        <v>74</v>
      </c>
      <c r="C11">
        <v>71</v>
      </c>
      <c r="D11">
        <v>77</v>
      </c>
      <c r="E11" s="262"/>
      <c r="F11" s="20"/>
      <c r="G11" s="20"/>
      <c r="H11" s="20"/>
    </row>
    <row r="12" spans="1:8" ht="16.5">
      <c r="A12" t="s">
        <v>44</v>
      </c>
      <c r="B12">
        <v>50</v>
      </c>
      <c r="C12">
        <v>41</v>
      </c>
      <c r="D12">
        <v>24</v>
      </c>
      <c r="E12" s="262"/>
      <c r="F12" s="20"/>
      <c r="G12" s="20"/>
      <c r="H12" s="20"/>
    </row>
    <row r="13" spans="1:8" ht="16.5">
      <c r="A13" t="s">
        <v>42</v>
      </c>
      <c r="B13">
        <v>75</v>
      </c>
      <c r="C13">
        <v>79</v>
      </c>
      <c r="D13">
        <v>81</v>
      </c>
      <c r="E13" s="262"/>
      <c r="F13" s="20"/>
      <c r="G13" s="20"/>
      <c r="H13" s="20"/>
    </row>
    <row r="14" spans="1:8" ht="16.5">
      <c r="A14" t="s">
        <v>21</v>
      </c>
      <c r="B14">
        <v>51</v>
      </c>
      <c r="C14">
        <v>46</v>
      </c>
      <c r="D14">
        <v>47</v>
      </c>
      <c r="E14" s="262"/>
      <c r="F14" s="20"/>
      <c r="G14" s="20"/>
      <c r="H14" s="20"/>
    </row>
    <row r="15" spans="1:8" ht="16.5">
      <c r="A15" t="s">
        <v>22</v>
      </c>
      <c r="B15">
        <v>26</v>
      </c>
      <c r="C15">
        <v>25</v>
      </c>
      <c r="D15">
        <v>23</v>
      </c>
      <c r="E15" s="262"/>
      <c r="F15" s="20"/>
      <c r="G15" s="20"/>
      <c r="H15" s="20"/>
    </row>
    <row r="16" spans="1:8" ht="16.5">
      <c r="A16" t="s">
        <v>63</v>
      </c>
      <c r="B16">
        <v>51</v>
      </c>
      <c r="C16">
        <v>59</v>
      </c>
      <c r="D16">
        <v>47</v>
      </c>
      <c r="E16" s="262"/>
      <c r="F16" s="20"/>
      <c r="G16" s="20"/>
      <c r="H16" s="20"/>
    </row>
    <row r="17" spans="1:8" ht="16.5">
      <c r="A17" t="s">
        <v>23</v>
      </c>
      <c r="B17">
        <v>28</v>
      </c>
      <c r="C17">
        <v>25</v>
      </c>
      <c r="D17">
        <v>21</v>
      </c>
      <c r="E17" s="262"/>
      <c r="F17" s="20"/>
      <c r="G17" s="20"/>
      <c r="H17" s="20"/>
    </row>
    <row r="18" spans="1:8" ht="16.5">
      <c r="A18" t="s">
        <v>24</v>
      </c>
      <c r="B18">
        <v>58</v>
      </c>
      <c r="C18">
        <v>51</v>
      </c>
      <c r="D18">
        <v>59</v>
      </c>
      <c r="E18" s="262"/>
      <c r="F18" s="20"/>
      <c r="G18" s="20"/>
      <c r="H18" s="20"/>
    </row>
    <row r="19" spans="1:8" ht="16.5">
      <c r="A19" t="s">
        <v>25</v>
      </c>
      <c r="B19">
        <v>52</v>
      </c>
      <c r="C19">
        <v>37</v>
      </c>
      <c r="D19">
        <v>26</v>
      </c>
      <c r="E19" s="262"/>
      <c r="F19" s="20"/>
      <c r="G19" s="20"/>
      <c r="H19" s="20"/>
    </row>
    <row r="20" spans="1:8" ht="16.5">
      <c r="A20" t="s">
        <v>26</v>
      </c>
      <c r="B20">
        <v>44</v>
      </c>
      <c r="C20">
        <v>45</v>
      </c>
      <c r="D20">
        <v>38</v>
      </c>
      <c r="E20" s="262"/>
      <c r="F20" s="20"/>
      <c r="G20" s="20"/>
      <c r="H20" s="20"/>
    </row>
    <row r="21" spans="1:8" ht="16.5">
      <c r="A21" t="s">
        <v>27</v>
      </c>
      <c r="B21">
        <v>3</v>
      </c>
      <c r="C21">
        <v>4</v>
      </c>
      <c r="D21">
        <v>6</v>
      </c>
      <c r="E21" s="262"/>
      <c r="F21" s="20"/>
      <c r="G21" s="20"/>
      <c r="H21" s="20"/>
    </row>
    <row r="22" spans="1:8" ht="16.5">
      <c r="A22" t="s">
        <v>28</v>
      </c>
      <c r="B22">
        <v>54</v>
      </c>
      <c r="C22">
        <v>55</v>
      </c>
      <c r="D22">
        <v>46</v>
      </c>
      <c r="E22" s="262"/>
      <c r="F22" s="20"/>
      <c r="G22" s="20"/>
      <c r="H22" s="20"/>
    </row>
    <row r="23" spans="1:8" ht="16.5">
      <c r="A23" t="s">
        <v>29</v>
      </c>
      <c r="B23">
        <v>74</v>
      </c>
      <c r="C23">
        <v>68</v>
      </c>
      <c r="D23">
        <v>70</v>
      </c>
      <c r="E23" s="262"/>
      <c r="F23" s="20"/>
      <c r="G23" s="20"/>
      <c r="H23" s="20"/>
    </row>
    <row r="24" spans="1:8" ht="16.5">
      <c r="A24" t="s">
        <v>30</v>
      </c>
      <c r="B24">
        <v>2</v>
      </c>
      <c r="C24">
        <v>3</v>
      </c>
      <c r="D24">
        <v>2</v>
      </c>
      <c r="E24" s="262"/>
      <c r="F24" s="20"/>
      <c r="G24" s="20"/>
      <c r="H24" s="20"/>
    </row>
    <row r="25" spans="1:8" ht="16.5">
      <c r="A25" t="s">
        <v>31</v>
      </c>
      <c r="B25">
        <v>12</v>
      </c>
      <c r="C25">
        <v>9</v>
      </c>
      <c r="D25">
        <v>12</v>
      </c>
      <c r="E25" s="262"/>
      <c r="F25" s="20"/>
      <c r="G25" s="20"/>
      <c r="H25" s="20"/>
    </row>
    <row r="26" spans="1:8" ht="16.5">
      <c r="A26" t="s">
        <v>32</v>
      </c>
      <c r="B26">
        <v>28</v>
      </c>
      <c r="C26">
        <v>29</v>
      </c>
      <c r="D26">
        <v>26</v>
      </c>
      <c r="E26" s="262"/>
      <c r="F26" s="20"/>
      <c r="G26" s="20"/>
      <c r="H26" s="20"/>
    </row>
    <row r="27" spans="1:8" ht="16.5">
      <c r="A27" t="s">
        <v>50</v>
      </c>
      <c r="B27">
        <v>39</v>
      </c>
      <c r="C27">
        <v>34</v>
      </c>
      <c r="D27">
        <v>31</v>
      </c>
      <c r="E27" s="262"/>
      <c r="F27" s="20"/>
      <c r="G27" s="20"/>
      <c r="H27" s="20"/>
    </row>
    <row r="28" spans="1:8" ht="16.5">
      <c r="A28" t="s">
        <v>33</v>
      </c>
      <c r="B28">
        <v>56</v>
      </c>
      <c r="C28">
        <v>55</v>
      </c>
      <c r="D28">
        <v>54</v>
      </c>
      <c r="E28" s="262"/>
      <c r="F28" s="20"/>
      <c r="G28" s="20"/>
      <c r="H28" s="20"/>
    </row>
    <row r="29" spans="1:8" ht="16.5">
      <c r="A29" t="s">
        <v>34</v>
      </c>
      <c r="B29">
        <v>32</v>
      </c>
      <c r="C29">
        <v>13</v>
      </c>
      <c r="D29">
        <v>10</v>
      </c>
      <c r="E29" s="262"/>
      <c r="F29" s="20"/>
      <c r="G29" s="20"/>
      <c r="H29" s="20"/>
    </row>
    <row r="30" spans="1:8" ht="16.5">
      <c r="A30" s="277" t="s">
        <v>35</v>
      </c>
      <c r="B30" s="277">
        <v>55</v>
      </c>
      <c r="C30" s="277">
        <v>53</v>
      </c>
      <c r="D30" s="277">
        <v>52</v>
      </c>
      <c r="E30" s="262"/>
      <c r="F30" s="20"/>
      <c r="G30" s="20"/>
      <c r="H30" s="20"/>
    </row>
    <row r="31" spans="1:8" ht="16.5">
      <c r="A31" t="s">
        <v>36</v>
      </c>
      <c r="B31">
        <v>17</v>
      </c>
      <c r="C31">
        <v>11</v>
      </c>
      <c r="D31">
        <v>17</v>
      </c>
      <c r="E31" s="262"/>
      <c r="F31" s="20"/>
      <c r="G31" s="20"/>
      <c r="H31" s="20"/>
    </row>
    <row r="32" spans="1:8" ht="16.5">
      <c r="A32" t="s">
        <v>37</v>
      </c>
      <c r="B32">
        <v>10</v>
      </c>
      <c r="C32">
        <v>9</v>
      </c>
      <c r="D32">
        <v>9</v>
      </c>
      <c r="E32" s="262"/>
      <c r="F32" s="20"/>
      <c r="G32" s="20"/>
      <c r="H32" s="20"/>
    </row>
    <row r="33" spans="1:8" ht="16.5">
      <c r="A33" t="s">
        <v>54</v>
      </c>
      <c r="B33">
        <v>33</v>
      </c>
      <c r="C33">
        <v>31</v>
      </c>
      <c r="D33">
        <v>28</v>
      </c>
      <c r="E33" s="262"/>
      <c r="F33" s="20"/>
      <c r="G33" s="20"/>
      <c r="H33" s="20"/>
    </row>
    <row r="34" spans="1:8" ht="16.5">
      <c r="A34" s="94" t="s">
        <v>58</v>
      </c>
      <c r="B34" s="391">
        <f>AVERAGE(B6:B33)</f>
        <v>37.321428571428569</v>
      </c>
      <c r="C34" s="391">
        <f>AVERAGE(C6:C33)</f>
        <v>35.107142857142854</v>
      </c>
      <c r="D34" s="391">
        <f>AVERAGE(D6:D33)</f>
        <v>33.142857142857146</v>
      </c>
    </row>
    <row r="35" spans="1:8" ht="16.5">
      <c r="A35" s="94" t="s">
        <v>718</v>
      </c>
      <c r="B35" s="304">
        <f>STDEV(B6:B33)</f>
        <v>23.226826079674549</v>
      </c>
      <c r="C35" s="304">
        <f>STDEV(C6:C33)</f>
        <v>24.475746552703338</v>
      </c>
      <c r="D35" s="304">
        <f>STDEV(D6:D33)</f>
        <v>24.618141888715119</v>
      </c>
    </row>
    <row r="36" spans="1:8" ht="16.5">
      <c r="A36" s="305" t="s">
        <v>719</v>
      </c>
      <c r="B36" s="306">
        <f>-(B30-B34)/B35</f>
        <v>-0.76112730030047826</v>
      </c>
      <c r="C36" s="306">
        <f>-(C30-C34)/C35</f>
        <v>-0.73104438732149257</v>
      </c>
      <c r="D36" s="306">
        <f>-(D30-D34)/D35</f>
        <v>-0.76598562728192376</v>
      </c>
    </row>
    <row r="38" spans="1:8" ht="16.5">
      <c r="B38" s="1"/>
    </row>
    <row r="39" spans="1:8" ht="16.5">
      <c r="A39" s="1" t="s">
        <v>707</v>
      </c>
      <c r="B39" s="1" t="s">
        <v>40</v>
      </c>
    </row>
    <row r="40" spans="1:8" ht="16.5">
      <c r="A40" s="1" t="s">
        <v>121</v>
      </c>
      <c r="B40" s="1" t="s">
        <v>2</v>
      </c>
    </row>
    <row r="41" spans="1:8" ht="16.5">
      <c r="A41" s="1" t="s">
        <v>122</v>
      </c>
      <c r="B41" s="567">
        <v>43397</v>
      </c>
    </row>
    <row r="42" spans="1:8" ht="16.5">
      <c r="A42" s="1" t="s">
        <v>123</v>
      </c>
      <c r="B42" s="1" t="s">
        <v>988</v>
      </c>
    </row>
    <row r="43" spans="1:8" ht="16.5">
      <c r="A43" s="1" t="s">
        <v>124</v>
      </c>
      <c r="B43" s="566" t="s">
        <v>989</v>
      </c>
    </row>
    <row r="44" spans="1:8" ht="16.5">
      <c r="A44" s="1" t="s">
        <v>125</v>
      </c>
      <c r="B44" s="1" t="s">
        <v>126</v>
      </c>
    </row>
    <row r="45" spans="1:8" ht="16.5">
      <c r="A45" s="1" t="s">
        <v>127</v>
      </c>
      <c r="B45" s="1" t="s">
        <v>709</v>
      </c>
    </row>
    <row r="46" spans="1:8" ht="16.5">
      <c r="A46" s="1" t="s">
        <v>128</v>
      </c>
      <c r="B46" s="1" t="s">
        <v>710</v>
      </c>
    </row>
  </sheetData>
  <hyperlinks>
    <hyperlink ref="A1" r:id="rId1"/>
    <hyperlink ref="B43" r:id="rId2"/>
  </hyperlinks>
  <pageMargins left="0.7" right="0.7" top="0.75" bottom="0.75" header="0.3" footer="0.3"/>
  <pageSetup paperSize="9" orientation="portrait"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
  <sheetViews>
    <sheetView topLeftCell="B4" zoomScaleNormal="100" workbookViewId="0">
      <selection activeCell="A41" sqref="A41"/>
    </sheetView>
  </sheetViews>
  <sheetFormatPr defaultColWidth="9" defaultRowHeight="16.5"/>
  <cols>
    <col min="1" max="1" width="35" customWidth="1"/>
    <col min="2" max="5" width="12.7109375" bestFit="1" customWidth="1"/>
    <col min="6" max="6" width="9.42578125" bestFit="1" customWidth="1"/>
    <col min="7" max="7" width="20" bestFit="1" customWidth="1"/>
    <col min="8" max="8" width="24.140625" customWidth="1"/>
    <col min="9" max="10" width="20.140625" bestFit="1" customWidth="1"/>
    <col min="11" max="12" width="9.140625" bestFit="1" customWidth="1"/>
    <col min="13" max="13" width="20.7109375" bestFit="1" customWidth="1"/>
    <col min="14" max="14" width="16.7109375" bestFit="1" customWidth="1"/>
    <col min="15" max="18" width="9.140625" bestFit="1" customWidth="1"/>
    <col min="20" max="20" width="20.5703125" bestFit="1" customWidth="1"/>
    <col min="21" max="24" width="9.140625" bestFit="1" customWidth="1"/>
  </cols>
  <sheetData>
    <row r="1" spans="1:6">
      <c r="A1" s="94" t="s">
        <v>1067</v>
      </c>
    </row>
    <row r="2" spans="1:6">
      <c r="A2" s="94"/>
    </row>
    <row r="3" spans="1:6">
      <c r="A3" s="94" t="s">
        <v>77</v>
      </c>
      <c r="B3" s="94">
        <v>2008</v>
      </c>
      <c r="C3" s="94">
        <v>2010</v>
      </c>
      <c r="D3" s="94">
        <v>2012</v>
      </c>
      <c r="E3" s="94">
        <v>2014</v>
      </c>
      <c r="F3" s="94">
        <v>2016</v>
      </c>
    </row>
    <row r="4" spans="1:6">
      <c r="A4" t="s">
        <v>15</v>
      </c>
      <c r="B4" s="24">
        <v>4540</v>
      </c>
      <c r="C4" s="24">
        <v>5630</v>
      </c>
      <c r="D4" s="24">
        <v>4847</v>
      </c>
      <c r="E4" s="24">
        <v>5171</v>
      </c>
      <c r="F4" s="24">
        <v>5573</v>
      </c>
    </row>
    <row r="5" spans="1:6">
      <c r="A5" t="s">
        <v>16</v>
      </c>
      <c r="B5" s="24">
        <v>22375</v>
      </c>
      <c r="C5" s="24">
        <v>22635</v>
      </c>
      <c r="D5" s="24">
        <v>22072</v>
      </c>
      <c r="E5" s="24">
        <v>24872</v>
      </c>
      <c r="F5" s="24">
        <v>16907</v>
      </c>
    </row>
    <row r="6" spans="1:6">
      <c r="A6" t="s">
        <v>737</v>
      </c>
      <c r="B6" s="24">
        <v>2448</v>
      </c>
      <c r="C6" s="24">
        <v>2268</v>
      </c>
      <c r="D6" s="24">
        <v>2205</v>
      </c>
      <c r="E6" s="24">
        <v>2223</v>
      </c>
      <c r="F6" s="24">
        <v>2402</v>
      </c>
    </row>
    <row r="7" spans="1:6">
      <c r="A7" t="s">
        <v>18</v>
      </c>
      <c r="B7" s="24">
        <v>2759</v>
      </c>
      <c r="C7" s="24">
        <v>2923</v>
      </c>
      <c r="D7" s="24">
        <v>2989</v>
      </c>
      <c r="E7" s="24">
        <v>3687</v>
      </c>
      <c r="F7" s="24">
        <v>3663</v>
      </c>
    </row>
    <row r="8" spans="1:6">
      <c r="A8" t="s">
        <v>487</v>
      </c>
      <c r="B8" s="24">
        <v>4540</v>
      </c>
      <c r="C8" s="24">
        <v>4446</v>
      </c>
      <c r="D8" s="24">
        <v>4576</v>
      </c>
      <c r="E8" s="24">
        <v>4785</v>
      </c>
      <c r="F8" s="24">
        <v>4858</v>
      </c>
    </row>
    <row r="9" spans="1:6">
      <c r="A9" t="s">
        <v>20</v>
      </c>
      <c r="B9" s="24">
        <v>14647</v>
      </c>
      <c r="C9" s="24">
        <v>14270</v>
      </c>
      <c r="D9" s="24">
        <v>16627</v>
      </c>
      <c r="E9" s="24">
        <v>16587</v>
      </c>
      <c r="F9" s="24">
        <v>18451</v>
      </c>
    </row>
    <row r="10" spans="1:6">
      <c r="A10" t="s">
        <v>44</v>
      </c>
      <c r="B10" s="24">
        <v>5012</v>
      </c>
      <c r="C10" s="24">
        <v>4344</v>
      </c>
      <c r="D10" s="24">
        <v>2764</v>
      </c>
      <c r="E10" s="24">
        <v>3256</v>
      </c>
      <c r="F10" s="24" t="s">
        <v>101</v>
      </c>
    </row>
    <row r="11" spans="1:6">
      <c r="A11" t="s">
        <v>42</v>
      </c>
      <c r="B11" s="24">
        <v>6197</v>
      </c>
      <c r="C11" s="24">
        <v>6333</v>
      </c>
      <c r="D11" s="24">
        <v>6549</v>
      </c>
      <c r="E11" s="24">
        <v>6404</v>
      </c>
      <c r="F11" s="24" t="s">
        <v>101</v>
      </c>
    </row>
    <row r="12" spans="1:6">
      <c r="A12" t="s">
        <v>21</v>
      </c>
      <c r="B12" s="24">
        <v>3248</v>
      </c>
      <c r="C12" s="24">
        <v>2953</v>
      </c>
      <c r="D12" s="24">
        <v>2535</v>
      </c>
      <c r="E12" s="24">
        <v>2378</v>
      </c>
      <c r="F12" s="24">
        <v>2774</v>
      </c>
    </row>
    <row r="13" spans="1:6">
      <c r="A13" t="s">
        <v>22</v>
      </c>
      <c r="B13" s="24">
        <v>5376</v>
      </c>
      <c r="C13" s="24">
        <v>5478</v>
      </c>
      <c r="D13" s="24">
        <v>5268</v>
      </c>
      <c r="E13" s="24">
        <v>4910</v>
      </c>
      <c r="F13" s="24">
        <v>4838</v>
      </c>
    </row>
    <row r="14" spans="1:6">
      <c r="A14" t="s">
        <v>63</v>
      </c>
      <c r="B14" s="24">
        <v>968</v>
      </c>
      <c r="C14" s="24">
        <v>735</v>
      </c>
      <c r="D14" s="24">
        <v>789</v>
      </c>
      <c r="E14" s="24">
        <v>879</v>
      </c>
      <c r="F14" s="24">
        <v>1265</v>
      </c>
    </row>
    <row r="15" spans="1:6">
      <c r="A15" t="s">
        <v>23</v>
      </c>
      <c r="B15" s="24">
        <v>3047</v>
      </c>
      <c r="C15" s="24">
        <v>2676</v>
      </c>
      <c r="D15" s="24">
        <v>2594</v>
      </c>
      <c r="E15" s="24">
        <v>2597</v>
      </c>
      <c r="F15" s="24">
        <v>2705</v>
      </c>
    </row>
    <row r="16" spans="1:6">
      <c r="A16" t="s">
        <v>24</v>
      </c>
      <c r="B16" s="24">
        <v>2343</v>
      </c>
      <c r="C16" s="24">
        <v>2859</v>
      </c>
      <c r="D16" s="24">
        <v>2165</v>
      </c>
      <c r="E16" s="24">
        <v>2316</v>
      </c>
      <c r="F16" s="24">
        <v>2892</v>
      </c>
    </row>
    <row r="17" spans="1:6">
      <c r="A17" t="s">
        <v>25</v>
      </c>
      <c r="B17" s="24">
        <v>687</v>
      </c>
      <c r="C17" s="24">
        <v>714</v>
      </c>
      <c r="D17" s="24">
        <v>1135</v>
      </c>
      <c r="E17" s="24">
        <v>1315</v>
      </c>
      <c r="F17" s="24">
        <v>1292</v>
      </c>
    </row>
    <row r="18" spans="1:6">
      <c r="A18" t="s">
        <v>26</v>
      </c>
      <c r="B18" s="24">
        <v>1980</v>
      </c>
      <c r="C18" s="24">
        <v>1801</v>
      </c>
      <c r="D18" s="24">
        <v>1901</v>
      </c>
      <c r="E18" s="24">
        <v>2114</v>
      </c>
      <c r="F18" s="24">
        <v>2317</v>
      </c>
    </row>
    <row r="19" spans="1:6">
      <c r="A19" t="s">
        <v>27</v>
      </c>
      <c r="B19" s="24">
        <v>19630</v>
      </c>
      <c r="C19" s="24">
        <v>20597</v>
      </c>
      <c r="D19" s="24">
        <v>15816</v>
      </c>
      <c r="E19" s="24">
        <v>12713</v>
      </c>
      <c r="F19" s="24">
        <v>17405</v>
      </c>
    </row>
    <row r="20" spans="1:6">
      <c r="A20" t="s">
        <v>28</v>
      </c>
      <c r="B20" s="24">
        <v>1688</v>
      </c>
      <c r="C20" s="24">
        <v>1674</v>
      </c>
      <c r="D20" s="24">
        <v>1644</v>
      </c>
      <c r="E20" s="24">
        <v>1688</v>
      </c>
      <c r="F20" s="24">
        <v>1621</v>
      </c>
    </row>
    <row r="21" spans="1:6">
      <c r="A21" t="s">
        <v>29</v>
      </c>
      <c r="B21" s="24">
        <v>5057</v>
      </c>
      <c r="C21" s="24">
        <v>3264</v>
      </c>
      <c r="D21" s="24">
        <v>3467</v>
      </c>
      <c r="E21" s="24">
        <v>3831</v>
      </c>
      <c r="F21" s="24">
        <v>4329</v>
      </c>
    </row>
    <row r="22" spans="1:6">
      <c r="A22" t="s">
        <v>30</v>
      </c>
      <c r="B22" s="24">
        <v>6242</v>
      </c>
      <c r="C22" s="24">
        <v>7291</v>
      </c>
      <c r="D22" s="24">
        <v>7233</v>
      </c>
      <c r="E22" s="24">
        <v>7848</v>
      </c>
      <c r="F22" s="24">
        <v>8281</v>
      </c>
    </row>
    <row r="23" spans="1:6">
      <c r="A23" t="s">
        <v>31</v>
      </c>
      <c r="B23" s="24">
        <v>6767</v>
      </c>
      <c r="C23" s="24">
        <v>5596</v>
      </c>
      <c r="D23" s="24">
        <v>5699</v>
      </c>
      <c r="E23" s="24">
        <v>6537</v>
      </c>
      <c r="F23" s="24">
        <v>7008</v>
      </c>
    </row>
    <row r="24" spans="1:6">
      <c r="A24" t="s">
        <v>32</v>
      </c>
      <c r="B24" s="24">
        <v>3645</v>
      </c>
      <c r="C24" s="24">
        <v>4171</v>
      </c>
      <c r="D24" s="24">
        <v>4266</v>
      </c>
      <c r="E24" s="24">
        <v>4714</v>
      </c>
      <c r="F24" s="24">
        <v>4793</v>
      </c>
    </row>
    <row r="25" spans="1:6">
      <c r="A25" t="s">
        <v>50</v>
      </c>
      <c r="B25" s="24">
        <v>1599</v>
      </c>
      <c r="C25" s="24">
        <v>1637</v>
      </c>
      <c r="D25" s="24">
        <v>1349</v>
      </c>
      <c r="E25" s="24">
        <v>1402</v>
      </c>
      <c r="F25" s="24">
        <v>1427</v>
      </c>
    </row>
    <row r="26" spans="1:6">
      <c r="A26" t="s">
        <v>33</v>
      </c>
      <c r="B26" s="24">
        <v>9209</v>
      </c>
      <c r="C26" s="24">
        <v>9949</v>
      </c>
      <c r="D26" s="24">
        <v>12432</v>
      </c>
      <c r="E26" s="24">
        <v>8871</v>
      </c>
      <c r="F26" s="24">
        <v>9012</v>
      </c>
    </row>
    <row r="27" spans="1:6">
      <c r="A27" s="25" t="s">
        <v>34</v>
      </c>
      <c r="B27" s="632">
        <v>2493</v>
      </c>
      <c r="C27" s="632">
        <v>2922</v>
      </c>
      <c r="D27" s="632">
        <v>2210</v>
      </c>
      <c r="E27" s="632">
        <v>2273</v>
      </c>
      <c r="F27" s="632">
        <v>2672</v>
      </c>
    </row>
    <row r="28" spans="1:6">
      <c r="A28" s="277" t="s">
        <v>35</v>
      </c>
      <c r="B28" s="277">
        <v>2133</v>
      </c>
      <c r="C28" s="277">
        <v>1741</v>
      </c>
      <c r="D28" s="277">
        <v>1558</v>
      </c>
      <c r="E28" s="277">
        <v>1636</v>
      </c>
      <c r="F28" s="277">
        <v>1953</v>
      </c>
    </row>
    <row r="29" spans="1:6">
      <c r="A29" t="s">
        <v>36</v>
      </c>
      <c r="B29" s="24">
        <v>15394</v>
      </c>
      <c r="C29" s="24">
        <v>19454</v>
      </c>
      <c r="D29" s="24">
        <v>16961</v>
      </c>
      <c r="E29" s="24">
        <v>17572</v>
      </c>
      <c r="F29" s="24">
        <v>22359</v>
      </c>
    </row>
    <row r="30" spans="1:6">
      <c r="A30" t="s">
        <v>37</v>
      </c>
      <c r="B30" s="24">
        <v>9346</v>
      </c>
      <c r="C30" s="24">
        <v>12545</v>
      </c>
      <c r="D30" s="24">
        <v>16420</v>
      </c>
      <c r="E30" s="24">
        <v>17226</v>
      </c>
      <c r="F30" s="24">
        <v>14272</v>
      </c>
    </row>
    <row r="31" spans="1:6">
      <c r="A31" t="s">
        <v>54</v>
      </c>
      <c r="B31" s="24">
        <v>4566</v>
      </c>
      <c r="C31" s="24">
        <v>3944</v>
      </c>
      <c r="D31" s="24">
        <v>3903</v>
      </c>
      <c r="E31" s="24">
        <v>4204</v>
      </c>
      <c r="F31" s="24">
        <v>4227</v>
      </c>
    </row>
    <row r="32" spans="1:6">
      <c r="A32" s="94" t="s">
        <v>58</v>
      </c>
      <c r="B32" s="93">
        <f>AVERAGE(B4:B31)</f>
        <v>5997.7142857142853</v>
      </c>
      <c r="C32" s="93">
        <f>AVERAGE(C4:C31)</f>
        <v>6244.6428571428569</v>
      </c>
      <c r="D32" s="93">
        <f>AVERAGE(D4:D31)</f>
        <v>6141.9285714285716</v>
      </c>
      <c r="E32" s="93">
        <f>AVERAGE(E4:E31)</f>
        <v>6214.6071428571431</v>
      </c>
      <c r="F32" s="93">
        <f>AVERAGE(F4:F31)</f>
        <v>6511.3846153846152</v>
      </c>
    </row>
    <row r="33" spans="1:12">
      <c r="A33" s="94" t="s">
        <v>718</v>
      </c>
      <c r="B33" s="93">
        <f>STDEV(B4:B31)</f>
        <v>5580.8769247025375</v>
      </c>
      <c r="C33" s="93">
        <f>STDEV(C4:C31)</f>
        <v>6118.495392473943</v>
      </c>
      <c r="D33" s="93">
        <f>STDEV(D4:D31)</f>
        <v>5997.9284073665112</v>
      </c>
      <c r="E33" s="93">
        <f>STDEV(E4:E31)</f>
        <v>6080.7897107706131</v>
      </c>
      <c r="F33" s="93">
        <f>STDEV(F4:F31)</f>
        <v>6111.7944145851188</v>
      </c>
    </row>
    <row r="34" spans="1:12">
      <c r="A34" s="305" t="s">
        <v>719</v>
      </c>
      <c r="B34" s="306">
        <f>-(B27-B32)/B33</f>
        <v>0.62798630627409646</v>
      </c>
      <c r="C34" s="306">
        <f>-(C27-C32)/C33</f>
        <v>0.54304900862226269</v>
      </c>
      <c r="D34" s="306">
        <f>-(D27-D32)/D33</f>
        <v>0.65554776655877911</v>
      </c>
      <c r="E34" s="306">
        <f>-(E27-E32)/E33</f>
        <v>0.64820645513781905</v>
      </c>
      <c r="F34" s="306">
        <f>-(F27-F32)/F33</f>
        <v>0.62819269676714751</v>
      </c>
    </row>
    <row r="36" spans="1:12">
      <c r="A36" t="s">
        <v>1062</v>
      </c>
    </row>
    <row r="37" spans="1:12">
      <c r="A37" s="1" t="s">
        <v>1063</v>
      </c>
    </row>
    <row r="38" spans="1:12">
      <c r="A38" t="s">
        <v>1064</v>
      </c>
    </row>
    <row r="39" spans="1:12">
      <c r="A39" s="479" t="s">
        <v>1065</v>
      </c>
      <c r="B39" s="479"/>
      <c r="C39" s="20"/>
    </row>
    <row r="40" spans="1:12">
      <c r="A40" s="479" t="s">
        <v>1066</v>
      </c>
    </row>
    <row r="41" spans="1:12">
      <c r="A41" t="s">
        <v>716</v>
      </c>
    </row>
    <row r="45" spans="1:12">
      <c r="A45" s="94"/>
      <c r="F45" s="94"/>
      <c r="L45" s="94"/>
    </row>
    <row r="46" spans="1:12" s="94" customFormat="1"/>
    <row r="76" spans="1:1">
      <c r="A76" s="94"/>
    </row>
    <row r="84" spans="1:5">
      <c r="A84" s="94"/>
      <c r="B84" s="94"/>
      <c r="C84" s="94"/>
      <c r="D84" s="94"/>
      <c r="E84" s="94"/>
    </row>
    <row r="85" spans="1:5">
      <c r="A85" s="94"/>
      <c r="B85" s="94"/>
      <c r="C85" s="94"/>
      <c r="D85" s="94"/>
      <c r="E85" s="94"/>
    </row>
  </sheetData>
  <sortState ref="A48:G86">
    <sortCondition ref="A48:A86"/>
  </sortState>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A16" workbookViewId="0">
      <selection activeCell="S55" sqref="S55"/>
    </sheetView>
  </sheetViews>
  <sheetFormatPr defaultRowHeight="16.5"/>
  <cols>
    <col min="1" max="1" width="30.28515625" customWidth="1"/>
    <col min="2" max="2" width="10.140625" customWidth="1"/>
    <col min="12" max="12" width="16.85546875" bestFit="1" customWidth="1"/>
    <col min="13" max="13" width="18.85546875" customWidth="1"/>
  </cols>
  <sheetData>
    <row r="1" spans="1:21">
      <c r="A1" s="94" t="s">
        <v>1150</v>
      </c>
    </row>
    <row r="3" spans="1:21">
      <c r="A3" s="80" t="s">
        <v>1151</v>
      </c>
      <c r="B3" s="80"/>
      <c r="C3" s="80"/>
      <c r="D3" s="80"/>
      <c r="E3" s="80"/>
      <c r="F3" s="80"/>
      <c r="G3" s="80"/>
      <c r="H3" s="80"/>
      <c r="I3" s="80"/>
      <c r="J3" s="80"/>
      <c r="K3" s="80"/>
      <c r="L3" s="20"/>
      <c r="M3" s="20"/>
      <c r="N3" s="20"/>
      <c r="O3" s="20"/>
      <c r="P3" s="20"/>
      <c r="Q3" s="20"/>
      <c r="R3" s="20"/>
      <c r="S3" s="20"/>
      <c r="T3" s="20"/>
      <c r="U3" s="20"/>
    </row>
    <row r="4" spans="1:21" ht="16.5" customHeight="1">
      <c r="A4" s="1402" t="s">
        <v>1152</v>
      </c>
      <c r="B4" s="1402"/>
      <c r="C4" s="1402"/>
      <c r="D4" s="1402"/>
      <c r="E4" s="1402"/>
      <c r="F4" s="1402"/>
      <c r="G4" s="1402"/>
      <c r="H4" s="1402"/>
      <c r="I4" s="1402"/>
      <c r="J4" s="1402"/>
      <c r="K4" s="1402"/>
      <c r="L4" s="80"/>
      <c r="M4" s="80"/>
      <c r="N4" s="80"/>
      <c r="O4" s="80"/>
      <c r="P4" s="80"/>
      <c r="Q4" s="80"/>
      <c r="R4" s="80"/>
      <c r="S4" s="80"/>
      <c r="T4" s="80"/>
      <c r="U4" s="80"/>
    </row>
    <row r="5" spans="1:21">
      <c r="A5" s="1402"/>
      <c r="B5" s="1402"/>
      <c r="C5" s="1402"/>
      <c r="D5" s="1402"/>
      <c r="E5" s="1402"/>
      <c r="F5" s="1402"/>
      <c r="G5" s="1402"/>
      <c r="H5" s="1402"/>
      <c r="I5" s="1402"/>
      <c r="J5" s="1402"/>
      <c r="K5" s="1402"/>
      <c r="L5" s="80"/>
      <c r="M5" s="80"/>
      <c r="N5" s="80"/>
      <c r="O5" s="80"/>
      <c r="P5" s="80"/>
      <c r="Q5" s="80"/>
      <c r="R5" s="80"/>
      <c r="S5" s="80"/>
      <c r="T5" s="80"/>
      <c r="U5" s="80"/>
    </row>
    <row r="6" spans="1:21">
      <c r="A6" s="80"/>
      <c r="B6" s="80"/>
      <c r="C6" s="80"/>
      <c r="D6" s="80"/>
      <c r="E6" s="80"/>
      <c r="F6" s="80"/>
      <c r="G6" s="80"/>
    </row>
    <row r="7" spans="1:21">
      <c r="A7" s="94" t="s">
        <v>77</v>
      </c>
      <c r="B7" s="94">
        <v>2000</v>
      </c>
      <c r="C7" s="94">
        <v>2001</v>
      </c>
      <c r="D7" s="94">
        <v>2002</v>
      </c>
      <c r="E7" s="94">
        <v>2003</v>
      </c>
      <c r="F7" s="94">
        <v>2004</v>
      </c>
      <c r="G7" s="94">
        <v>2005</v>
      </c>
      <c r="H7" s="94">
        <v>2006</v>
      </c>
      <c r="I7" s="94">
        <v>2007</v>
      </c>
      <c r="J7" s="94">
        <v>2008</v>
      </c>
      <c r="K7" s="94">
        <v>2009</v>
      </c>
      <c r="L7" s="94">
        <v>2010</v>
      </c>
      <c r="M7" s="94">
        <v>2011</v>
      </c>
      <c r="N7" s="94">
        <v>2012</v>
      </c>
      <c r="O7" s="94">
        <v>2013</v>
      </c>
      <c r="P7" s="94">
        <v>2014</v>
      </c>
      <c r="Q7" s="94">
        <v>2015</v>
      </c>
      <c r="R7" s="94">
        <v>2016</v>
      </c>
    </row>
    <row r="8" spans="1:21">
      <c r="A8" t="s">
        <v>265</v>
      </c>
      <c r="G8">
        <v>0.76800000000000002</v>
      </c>
    </row>
    <row r="9" spans="1:21">
      <c r="A9" t="s">
        <v>258</v>
      </c>
      <c r="B9">
        <v>0.65400000000000003</v>
      </c>
      <c r="G9">
        <v>0.83</v>
      </c>
      <c r="L9">
        <v>1.056</v>
      </c>
      <c r="N9">
        <v>1.099</v>
      </c>
    </row>
    <row r="10" spans="1:21">
      <c r="A10" t="s">
        <v>266</v>
      </c>
      <c r="B10">
        <v>0.72899999999999998</v>
      </c>
      <c r="C10">
        <v>0.71499999999999997</v>
      </c>
      <c r="D10">
        <v>0.72199999999999998</v>
      </c>
      <c r="E10">
        <v>0.751</v>
      </c>
      <c r="F10">
        <v>0.76700000000000002</v>
      </c>
      <c r="G10">
        <v>0.75800000000000001</v>
      </c>
      <c r="H10">
        <v>0.85899999999999999</v>
      </c>
      <c r="I10">
        <v>0.89300000000000002</v>
      </c>
      <c r="J10">
        <v>0.77700000000000002</v>
      </c>
      <c r="K10">
        <v>0.71599999999999997</v>
      </c>
      <c r="L10">
        <v>0.78800000000000003</v>
      </c>
      <c r="M10">
        <v>0.71699999999999997</v>
      </c>
      <c r="N10">
        <v>0.69799999999999995</v>
      </c>
      <c r="O10">
        <v>0.70599999999999996</v>
      </c>
      <c r="P10">
        <v>0.70799999999999996</v>
      </c>
      <c r="Q10">
        <v>0.74099999999999999</v>
      </c>
      <c r="R10">
        <v>0.80100000000000005</v>
      </c>
    </row>
    <row r="11" spans="1:21">
      <c r="A11" t="s">
        <v>267</v>
      </c>
      <c r="B11">
        <v>0.749</v>
      </c>
      <c r="C11">
        <v>0.59299999999999997</v>
      </c>
      <c r="D11">
        <v>0.63700000000000001</v>
      </c>
      <c r="E11">
        <v>0.73099999999999998</v>
      </c>
      <c r="F11">
        <v>0.81899999999999995</v>
      </c>
      <c r="G11">
        <v>0.85399999999999998</v>
      </c>
      <c r="H11">
        <v>0.92500000000000004</v>
      </c>
      <c r="I11">
        <v>1.046</v>
      </c>
      <c r="J11">
        <v>0.85699999999999998</v>
      </c>
      <c r="K11">
        <v>0.74299999999999999</v>
      </c>
      <c r="L11">
        <v>0.86499999999999999</v>
      </c>
      <c r="M11">
        <v>0.8</v>
      </c>
      <c r="N11">
        <v>0.80500000000000005</v>
      </c>
      <c r="O11">
        <v>0.748</v>
      </c>
      <c r="P11">
        <v>0.76800000000000002</v>
      </c>
      <c r="Q11">
        <v>0.77200000000000002</v>
      </c>
    </row>
    <row r="12" spans="1:21">
      <c r="A12" t="s">
        <v>260</v>
      </c>
      <c r="B12">
        <v>0.59299999999999997</v>
      </c>
      <c r="G12">
        <v>0.53100000000000003</v>
      </c>
      <c r="L12">
        <v>0.45700000000000002</v>
      </c>
      <c r="N12">
        <v>0.59299999999999997</v>
      </c>
      <c r="O12">
        <v>0.60599999999999998</v>
      </c>
      <c r="P12">
        <v>0.56399999999999995</v>
      </c>
      <c r="Q12">
        <v>0.52300000000000002</v>
      </c>
      <c r="R12">
        <v>0.57999999999999996</v>
      </c>
    </row>
    <row r="13" spans="1:21">
      <c r="A13" t="s">
        <v>275</v>
      </c>
      <c r="B13">
        <v>0.502</v>
      </c>
      <c r="G13">
        <v>0.49</v>
      </c>
      <c r="L13">
        <v>0.53</v>
      </c>
    </row>
    <row r="14" spans="1:21">
      <c r="A14" t="s">
        <v>253</v>
      </c>
      <c r="B14">
        <v>0.95299999999999996</v>
      </c>
      <c r="C14">
        <v>1.071</v>
      </c>
      <c r="D14">
        <v>0.86399999999999999</v>
      </c>
      <c r="E14">
        <v>0.83099999999999996</v>
      </c>
      <c r="F14">
        <v>0.70099999999999996</v>
      </c>
      <c r="G14">
        <v>0.69</v>
      </c>
      <c r="H14">
        <v>0.48399999999999999</v>
      </c>
      <c r="I14">
        <v>0.439</v>
      </c>
      <c r="J14">
        <v>0.38500000000000001</v>
      </c>
      <c r="K14">
        <v>0.53900000000000003</v>
      </c>
      <c r="L14">
        <v>0.67900000000000005</v>
      </c>
      <c r="M14">
        <v>0.73599999999999999</v>
      </c>
      <c r="N14">
        <v>0.8</v>
      </c>
      <c r="O14">
        <v>0.754</v>
      </c>
      <c r="P14">
        <v>0.72699999999999998</v>
      </c>
      <c r="Q14">
        <v>0.72899999999999998</v>
      </c>
      <c r="R14">
        <v>0.79900000000000004</v>
      </c>
    </row>
    <row r="15" spans="1:21">
      <c r="A15" t="s">
        <v>276</v>
      </c>
      <c r="B15">
        <v>0.73199999999999998</v>
      </c>
      <c r="G15">
        <v>0.64</v>
      </c>
      <c r="H15">
        <v>0.61199999999999999</v>
      </c>
      <c r="I15">
        <v>0.67700000000000005</v>
      </c>
      <c r="J15">
        <v>0.66800000000000004</v>
      </c>
      <c r="K15">
        <v>0.52500000000000002</v>
      </c>
      <c r="L15">
        <v>0.64400000000000002</v>
      </c>
      <c r="M15">
        <v>0.65300000000000002</v>
      </c>
      <c r="N15">
        <v>0.64500000000000002</v>
      </c>
      <c r="O15">
        <v>0.70499999999999996</v>
      </c>
      <c r="P15">
        <v>0.67700000000000005</v>
      </c>
      <c r="Q15">
        <v>0.70699999999999996</v>
      </c>
      <c r="R15">
        <v>0.72899999999999998</v>
      </c>
    </row>
    <row r="16" spans="1:21">
      <c r="A16" t="s">
        <v>268</v>
      </c>
      <c r="G16">
        <v>0.55500000000000005</v>
      </c>
      <c r="H16">
        <v>0.53300000000000003</v>
      </c>
      <c r="I16">
        <v>0.42899999999999999</v>
      </c>
      <c r="J16">
        <v>0.39100000000000001</v>
      </c>
      <c r="K16">
        <v>0.45500000000000002</v>
      </c>
      <c r="L16">
        <v>0.48599999999999999</v>
      </c>
      <c r="M16">
        <v>0.49299999999999999</v>
      </c>
      <c r="N16">
        <v>0.42599999999999999</v>
      </c>
      <c r="O16">
        <v>0.442</v>
      </c>
      <c r="P16">
        <v>0.47</v>
      </c>
      <c r="Q16">
        <v>0.46600000000000003</v>
      </c>
    </row>
    <row r="17" spans="1:18">
      <c r="A17" t="s">
        <v>257</v>
      </c>
      <c r="B17">
        <v>0.45900000000000002</v>
      </c>
      <c r="G17">
        <v>0.48</v>
      </c>
      <c r="L17">
        <v>0.505</v>
      </c>
      <c r="Q17">
        <v>0.54200000000000004</v>
      </c>
    </row>
    <row r="18" spans="1:18">
      <c r="A18" t="s">
        <v>255</v>
      </c>
      <c r="B18">
        <v>0.622</v>
      </c>
      <c r="C18">
        <v>0.58599999999999997</v>
      </c>
      <c r="D18">
        <v>0.58099999999999996</v>
      </c>
      <c r="E18">
        <v>0.57599999999999996</v>
      </c>
      <c r="F18">
        <v>0.56699999999999995</v>
      </c>
      <c r="G18">
        <v>0.55600000000000005</v>
      </c>
      <c r="H18">
        <v>0.51100000000000001</v>
      </c>
      <c r="I18">
        <v>0.51200000000000001</v>
      </c>
      <c r="J18">
        <v>0.52900000000000003</v>
      </c>
      <c r="K18">
        <v>0.50800000000000001</v>
      </c>
      <c r="L18">
        <v>0.56499999999999995</v>
      </c>
      <c r="M18">
        <v>0.61799999999999999</v>
      </c>
      <c r="N18">
        <v>0.59299999999999997</v>
      </c>
      <c r="O18">
        <v>0.60299999999999998</v>
      </c>
      <c r="P18">
        <v>0.57599999999999996</v>
      </c>
      <c r="Q18">
        <v>0.56399999999999995</v>
      </c>
    </row>
    <row r="19" spans="1:18">
      <c r="A19" t="s">
        <v>259</v>
      </c>
      <c r="B19">
        <v>0.75900000000000001</v>
      </c>
      <c r="G19">
        <v>0.73099999999999998</v>
      </c>
      <c r="L19">
        <v>0.70499999999999996</v>
      </c>
    </row>
    <row r="20" spans="1:18">
      <c r="A20" t="s">
        <v>248</v>
      </c>
      <c r="B20">
        <v>0.44900000000000001</v>
      </c>
      <c r="G20">
        <v>0.53100000000000003</v>
      </c>
      <c r="K20">
        <v>0.57599999999999996</v>
      </c>
      <c r="N20">
        <v>0.622</v>
      </c>
      <c r="O20">
        <v>0.57699999999999996</v>
      </c>
      <c r="P20">
        <v>0.53500000000000003</v>
      </c>
      <c r="Q20">
        <v>0.53800000000000003</v>
      </c>
    </row>
    <row r="21" spans="1:18">
      <c r="A21" t="s">
        <v>252</v>
      </c>
      <c r="B21">
        <v>0.71499999999999997</v>
      </c>
      <c r="G21">
        <v>0.71499999999999997</v>
      </c>
      <c r="H21">
        <v>0.69499999999999995</v>
      </c>
      <c r="L21">
        <v>0.55000000000000004</v>
      </c>
      <c r="N21">
        <v>0.40600000000000003</v>
      </c>
      <c r="O21">
        <v>0.435</v>
      </c>
      <c r="P21">
        <v>0.44600000000000001</v>
      </c>
      <c r="Q21">
        <v>0.46500000000000002</v>
      </c>
      <c r="R21">
        <v>0.48</v>
      </c>
    </row>
    <row r="22" spans="1:18">
      <c r="A22" t="s">
        <v>261</v>
      </c>
      <c r="B22">
        <v>0.41499999999999998</v>
      </c>
      <c r="G22">
        <v>0.371</v>
      </c>
      <c r="K22">
        <v>0.45700000000000002</v>
      </c>
      <c r="L22">
        <v>0.34399999999999997</v>
      </c>
    </row>
    <row r="23" spans="1:18">
      <c r="A23" t="s">
        <v>277</v>
      </c>
      <c r="B23">
        <v>0.28999999999999998</v>
      </c>
      <c r="G23">
        <v>0.39800000000000002</v>
      </c>
    </row>
    <row r="24" spans="1:18">
      <c r="A24" t="s">
        <v>254</v>
      </c>
      <c r="B24">
        <v>0.06</v>
      </c>
      <c r="G24">
        <v>0.1</v>
      </c>
      <c r="H24">
        <v>8.5000000000000006E-2</v>
      </c>
      <c r="J24">
        <v>6.2E-2</v>
      </c>
      <c r="K24">
        <v>0.09</v>
      </c>
      <c r="M24">
        <v>0.26300000000000001</v>
      </c>
      <c r="N24">
        <v>0.34</v>
      </c>
      <c r="O24">
        <v>0.28100000000000003</v>
      </c>
      <c r="P24">
        <v>0.23100000000000001</v>
      </c>
      <c r="Q24">
        <v>0.253</v>
      </c>
      <c r="R24">
        <v>0.23</v>
      </c>
    </row>
    <row r="25" spans="1:18">
      <c r="A25" t="s">
        <v>759</v>
      </c>
      <c r="I25">
        <v>0.70599999999999996</v>
      </c>
      <c r="J25">
        <v>0.70099999999999996</v>
      </c>
      <c r="K25">
        <v>0.66</v>
      </c>
      <c r="L25">
        <v>0.60199999999999998</v>
      </c>
      <c r="M25">
        <v>0.56599999999999995</v>
      </c>
      <c r="N25">
        <v>0.55200000000000005</v>
      </c>
      <c r="O25">
        <v>0.54600000000000004</v>
      </c>
      <c r="P25">
        <v>0.56499999999999995</v>
      </c>
      <c r="Q25">
        <v>0.56799999999999995</v>
      </c>
      <c r="R25">
        <v>0.60099999999999998</v>
      </c>
    </row>
    <row r="26" spans="1:18">
      <c r="A26" t="s">
        <v>420</v>
      </c>
      <c r="I26">
        <v>0.49299999999999999</v>
      </c>
      <c r="M26">
        <v>0.72299999999999998</v>
      </c>
      <c r="N26">
        <v>0.49099999999999999</v>
      </c>
      <c r="O26">
        <v>0.47</v>
      </c>
      <c r="P26">
        <v>0.53400000000000003</v>
      </c>
      <c r="Q26">
        <v>0.57799999999999996</v>
      </c>
      <c r="R26">
        <v>0.504</v>
      </c>
    </row>
    <row r="27" spans="1:18">
      <c r="A27" t="s">
        <v>756</v>
      </c>
      <c r="G27">
        <v>0.55900000000000005</v>
      </c>
      <c r="H27">
        <v>0.55900000000000005</v>
      </c>
      <c r="I27">
        <v>0.53900000000000003</v>
      </c>
      <c r="J27">
        <v>0.40100000000000002</v>
      </c>
      <c r="K27">
        <v>0.46600000000000003</v>
      </c>
      <c r="L27">
        <v>0.53900000000000003</v>
      </c>
      <c r="M27">
        <v>0.56299999999999994</v>
      </c>
      <c r="N27">
        <v>0.53800000000000003</v>
      </c>
      <c r="O27">
        <v>0.52300000000000002</v>
      </c>
      <c r="P27">
        <v>0.55000000000000004</v>
      </c>
      <c r="Q27">
        <v>0.54100000000000004</v>
      </c>
      <c r="R27">
        <v>0.55500000000000005</v>
      </c>
    </row>
    <row r="28" spans="1:18">
      <c r="A28" t="s">
        <v>273</v>
      </c>
      <c r="B28">
        <v>0.56899999999999995</v>
      </c>
      <c r="G28">
        <v>0.45400000000000001</v>
      </c>
      <c r="L28">
        <v>0.44700000000000001</v>
      </c>
      <c r="O28">
        <v>0.46500000000000002</v>
      </c>
    </row>
    <row r="29" spans="1:18">
      <c r="A29" t="s">
        <v>270</v>
      </c>
      <c r="B29">
        <v>0.40300000000000002</v>
      </c>
      <c r="G29">
        <v>0.41799999999999998</v>
      </c>
      <c r="H29">
        <v>0.38400000000000001</v>
      </c>
      <c r="I29">
        <v>0.439</v>
      </c>
      <c r="J29">
        <v>0.44</v>
      </c>
      <c r="K29">
        <v>0.38100000000000001</v>
      </c>
      <c r="L29">
        <v>0.45600000000000002</v>
      </c>
      <c r="M29">
        <v>0.443</v>
      </c>
      <c r="N29">
        <v>0.45900000000000002</v>
      </c>
      <c r="O29">
        <v>0.441</v>
      </c>
      <c r="P29">
        <v>0.46300000000000002</v>
      </c>
      <c r="Q29">
        <v>0.47899999999999998</v>
      </c>
      <c r="R29">
        <v>0.499</v>
      </c>
    </row>
    <row r="30" spans="1:18">
      <c r="A30" t="s">
        <v>271</v>
      </c>
      <c r="B30">
        <v>0.56399999999999995</v>
      </c>
      <c r="C30">
        <v>0.57899999999999996</v>
      </c>
      <c r="D30">
        <v>0.61099999999999999</v>
      </c>
      <c r="E30">
        <v>0.63900000000000001</v>
      </c>
      <c r="F30">
        <v>0.57699999999999996</v>
      </c>
      <c r="G30">
        <v>0.52400000000000002</v>
      </c>
      <c r="H30">
        <v>0.501</v>
      </c>
      <c r="I30">
        <v>0.51400000000000001</v>
      </c>
      <c r="J30">
        <v>0.51900000000000002</v>
      </c>
      <c r="K30">
        <v>0.46800000000000003</v>
      </c>
      <c r="L30">
        <v>0.53600000000000003</v>
      </c>
      <c r="M30">
        <v>0.60199999999999998</v>
      </c>
      <c r="N30">
        <v>0.61899999999999999</v>
      </c>
      <c r="O30">
        <v>0.65700000000000003</v>
      </c>
      <c r="P30">
        <v>0.70299999999999996</v>
      </c>
      <c r="Q30">
        <v>0.69299999999999995</v>
      </c>
      <c r="R30">
        <v>0.68500000000000005</v>
      </c>
    </row>
    <row r="31" spans="1:18">
      <c r="A31" t="s">
        <v>256</v>
      </c>
      <c r="B31">
        <v>0.53300000000000003</v>
      </c>
      <c r="G31">
        <v>0.55000000000000004</v>
      </c>
      <c r="L31">
        <v>0.64200000000000002</v>
      </c>
    </row>
    <row r="32" spans="1:18">
      <c r="A32" t="s">
        <v>262</v>
      </c>
      <c r="B32">
        <v>0.626</v>
      </c>
      <c r="G32">
        <v>0.71099999999999997</v>
      </c>
    </row>
    <row r="33" spans="1:18">
      <c r="A33" s="277" t="s">
        <v>250</v>
      </c>
      <c r="B33" s="277">
        <v>0.55500000000000005</v>
      </c>
      <c r="C33" s="277">
        <v>0.54700000000000004</v>
      </c>
      <c r="D33" s="277">
        <v>0.54900000000000004</v>
      </c>
      <c r="E33" s="277">
        <v>0.58099999999999996</v>
      </c>
      <c r="F33" s="277">
        <v>0.63</v>
      </c>
      <c r="G33" s="277">
        <v>0.88</v>
      </c>
      <c r="H33" s="277">
        <v>0.71599999999999997</v>
      </c>
      <c r="I33" s="277">
        <v>0.71699999999999997</v>
      </c>
      <c r="J33" s="277">
        <v>0.80300000000000005</v>
      </c>
      <c r="K33" s="277">
        <v>0.77900000000000003</v>
      </c>
      <c r="L33" s="277">
        <v>0.82499999999999996</v>
      </c>
      <c r="M33" s="277">
        <v>0.78700000000000003</v>
      </c>
      <c r="N33" s="277">
        <v>0.67900000000000005</v>
      </c>
      <c r="O33" s="277">
        <v>0.65400000000000003</v>
      </c>
      <c r="P33" s="277">
        <v>0.78</v>
      </c>
      <c r="Q33" s="277">
        <v>0.76500000000000001</v>
      </c>
      <c r="R33" s="277">
        <v>0.77200000000000002</v>
      </c>
    </row>
    <row r="34" spans="1:18">
      <c r="A34" t="s">
        <v>269</v>
      </c>
      <c r="B34">
        <v>0.24399999999999999</v>
      </c>
      <c r="G34">
        <v>0.29299999999999998</v>
      </c>
      <c r="H34">
        <v>0.34499999999999997</v>
      </c>
      <c r="I34">
        <v>0.3</v>
      </c>
      <c r="J34">
        <v>0.317</v>
      </c>
      <c r="K34">
        <v>0.311</v>
      </c>
      <c r="N34">
        <v>0.46899999999999997</v>
      </c>
    </row>
    <row r="35" spans="1:18">
      <c r="A35" t="s">
        <v>278</v>
      </c>
      <c r="B35">
        <v>0.78</v>
      </c>
      <c r="G35">
        <v>0.85199999999999998</v>
      </c>
      <c r="K35">
        <v>0.66</v>
      </c>
      <c r="L35">
        <v>0.73399999999999999</v>
      </c>
      <c r="M35">
        <v>0.71599999999999997</v>
      </c>
      <c r="N35">
        <v>0.68200000000000005</v>
      </c>
      <c r="O35">
        <v>0.66800000000000004</v>
      </c>
      <c r="P35">
        <v>0.71</v>
      </c>
    </row>
    <row r="36" spans="1:18">
      <c r="A36" t="s">
        <v>251</v>
      </c>
      <c r="K36">
        <v>0.51600000000000001</v>
      </c>
      <c r="L36">
        <v>0.45300000000000001</v>
      </c>
      <c r="M36">
        <v>0.47499999999999998</v>
      </c>
      <c r="N36">
        <v>0.42399999999999999</v>
      </c>
      <c r="O36">
        <v>0.42399999999999999</v>
      </c>
      <c r="P36">
        <v>0.45700000000000002</v>
      </c>
      <c r="Q36">
        <v>0.46300000000000002</v>
      </c>
      <c r="R36">
        <v>0.46</v>
      </c>
    </row>
    <row r="37" spans="1:18">
      <c r="A37" t="s">
        <v>263</v>
      </c>
      <c r="B37">
        <v>0.72899999999999998</v>
      </c>
      <c r="C37">
        <v>0.69699999999999995</v>
      </c>
      <c r="D37">
        <v>0.65600000000000003</v>
      </c>
      <c r="E37">
        <v>0.626</v>
      </c>
      <c r="F37">
        <v>0.63600000000000001</v>
      </c>
      <c r="G37">
        <v>0.623</v>
      </c>
      <c r="H37">
        <v>0.59499999999999997</v>
      </c>
      <c r="I37">
        <v>0.56799999999999995</v>
      </c>
      <c r="J37">
        <v>0.49099999999999999</v>
      </c>
      <c r="K37">
        <v>0.44700000000000001</v>
      </c>
      <c r="L37">
        <v>0.45500000000000002</v>
      </c>
      <c r="M37">
        <v>0.47299999999999998</v>
      </c>
    </row>
    <row r="38" spans="1:18">
      <c r="A38" s="94" t="s">
        <v>58</v>
      </c>
      <c r="B38" s="304">
        <f t="shared" ref="B38:O38" si="0">AVERAGE(B8:B37)</f>
        <v>0.5701666666666666</v>
      </c>
      <c r="C38" s="304">
        <f t="shared" si="0"/>
        <v>0.68399999999999994</v>
      </c>
      <c r="D38" s="304">
        <f t="shared" si="0"/>
        <v>0.66</v>
      </c>
      <c r="E38" s="304">
        <f t="shared" si="0"/>
        <v>0.67642857142857149</v>
      </c>
      <c r="F38" s="304">
        <f t="shared" si="0"/>
        <v>0.67100000000000004</v>
      </c>
      <c r="G38" s="304">
        <f t="shared" si="0"/>
        <v>0.58748148148148138</v>
      </c>
      <c r="H38" s="304">
        <f t="shared" si="0"/>
        <v>0.5574285714285715</v>
      </c>
      <c r="I38" s="304">
        <f t="shared" si="0"/>
        <v>0.59085714285714286</v>
      </c>
      <c r="J38" s="304">
        <f t="shared" si="0"/>
        <v>0.52435714285714285</v>
      </c>
      <c r="K38" s="304">
        <f t="shared" si="0"/>
        <v>0.51649999999999996</v>
      </c>
      <c r="L38" s="304">
        <f t="shared" si="0"/>
        <v>0.60273913043478244</v>
      </c>
      <c r="M38" s="304">
        <f t="shared" si="0"/>
        <v>0.60175000000000001</v>
      </c>
      <c r="N38" s="304">
        <f t="shared" si="0"/>
        <v>0.59699999999999998</v>
      </c>
      <c r="O38" s="304">
        <f t="shared" si="0"/>
        <v>0.56342105263157882</v>
      </c>
      <c r="P38" s="304">
        <f>AVERAGE(P8:P37)</f>
        <v>0.58133333333333326</v>
      </c>
      <c r="Q38" s="304">
        <f>AVERAGE(Q8:Q37)</f>
        <v>0.57705555555555554</v>
      </c>
      <c r="R38" s="304">
        <f>AVERAGE(R8:R37)</f>
        <v>0.59192307692307689</v>
      </c>
    </row>
    <row r="39" spans="1:18">
      <c r="A39" s="94" t="s">
        <v>718</v>
      </c>
      <c r="B39" s="304">
        <f t="shared" ref="B39:P39" si="1">STDEV(B8:B37)</f>
        <v>0.19778263577597716</v>
      </c>
      <c r="C39" s="304">
        <f t="shared" si="1"/>
        <v>0.1819239767961702</v>
      </c>
      <c r="D39" s="304">
        <f t="shared" si="1"/>
        <v>0.10564721166852101</v>
      </c>
      <c r="E39" s="304">
        <f t="shared" si="1"/>
        <v>9.62355740580665E-2</v>
      </c>
      <c r="F39" s="304">
        <f t="shared" si="1"/>
        <v>9.537469965002969E-2</v>
      </c>
      <c r="G39" s="304">
        <f t="shared" si="1"/>
        <v>0.18637088134444568</v>
      </c>
      <c r="H39" s="304">
        <f t="shared" si="1"/>
        <v>0.21199372787736107</v>
      </c>
      <c r="I39" s="304">
        <f t="shared" si="1"/>
        <v>0.19939634173901277</v>
      </c>
      <c r="J39" s="304">
        <f t="shared" si="1"/>
        <v>0.21863725037775991</v>
      </c>
      <c r="K39" s="304">
        <f t="shared" si="1"/>
        <v>0.16537524176319557</v>
      </c>
      <c r="L39" s="304">
        <f t="shared" si="1"/>
        <v>0.16707516473712333</v>
      </c>
      <c r="M39" s="304">
        <f t="shared" si="1"/>
        <v>0.14669083134265729</v>
      </c>
      <c r="N39" s="304">
        <f t="shared" si="1"/>
        <v>0.17440756864310719</v>
      </c>
      <c r="O39" s="304">
        <f t="shared" si="1"/>
        <v>0.13080915521369088</v>
      </c>
      <c r="P39" s="304">
        <f t="shared" si="1"/>
        <v>0.14162003846249219</v>
      </c>
      <c r="Q39" s="304">
        <f>STDEV(Q8:Q37)</f>
        <v>0.1357712055681829</v>
      </c>
      <c r="R39" s="304">
        <f>STDEV(R8:R37)</f>
        <v>0.16465795938776742</v>
      </c>
    </row>
    <row r="40" spans="1:18">
      <c r="A40" s="305" t="s">
        <v>719</v>
      </c>
      <c r="B40" s="306">
        <f t="shared" ref="B40:P40" si="2">-(B33-B38)/B39</f>
        <v>7.6683509688107346E-2</v>
      </c>
      <c r="C40" s="306">
        <f t="shared" si="2"/>
        <v>0.75306181413072526</v>
      </c>
      <c r="D40" s="306">
        <f t="shared" si="2"/>
        <v>1.050666631394626</v>
      </c>
      <c r="E40" s="306">
        <f t="shared" si="2"/>
        <v>0.99161430024818009</v>
      </c>
      <c r="F40" s="306">
        <f t="shared" si="2"/>
        <v>0.42988339832729711</v>
      </c>
      <c r="G40" s="306">
        <f t="shared" si="2"/>
        <v>-1.569550545709411</v>
      </c>
      <c r="H40" s="306">
        <f t="shared" si="2"/>
        <v>-0.7480005666165862</v>
      </c>
      <c r="I40" s="306">
        <f t="shared" si="2"/>
        <v>-0.63262372841305092</v>
      </c>
      <c r="J40" s="306">
        <f t="shared" si="2"/>
        <v>-1.2744528055554121</v>
      </c>
      <c r="K40" s="306">
        <f t="shared" si="2"/>
        <v>-1.5872992668145547</v>
      </c>
      <c r="L40" s="306">
        <f t="shared" si="2"/>
        <v>-1.3303046560805345</v>
      </c>
      <c r="M40" s="306">
        <f t="shared" si="2"/>
        <v>-1.262860114053562</v>
      </c>
      <c r="N40" s="306">
        <f t="shared" si="2"/>
        <v>-0.470163082015081</v>
      </c>
      <c r="O40" s="306">
        <f t="shared" si="2"/>
        <v>-0.69245113020148097</v>
      </c>
      <c r="P40" s="306">
        <f t="shared" si="2"/>
        <v>-1.4028146639663799</v>
      </c>
      <c r="Q40" s="306">
        <f>-(Q33-Q38)/Q39</f>
        <v>-1.3842732238984261</v>
      </c>
      <c r="R40" s="306">
        <f>-(R33-R38)/R39</f>
        <v>-1.0936423829524344</v>
      </c>
    </row>
    <row r="45" spans="1:18">
      <c r="A45" s="94"/>
    </row>
    <row r="54" spans="1:12">
      <c r="A54" s="94"/>
      <c r="B54" s="94"/>
      <c r="C54" s="94"/>
      <c r="D54" s="94"/>
      <c r="E54" s="94"/>
      <c r="F54" s="94"/>
      <c r="G54" s="94"/>
      <c r="H54" s="94"/>
      <c r="I54" s="94"/>
      <c r="J54" s="94"/>
      <c r="K54" s="94"/>
      <c r="L54" s="94"/>
    </row>
  </sheetData>
  <mergeCells count="1">
    <mergeCell ref="A4:K5"/>
  </mergeCells>
  <pageMargins left="0.7" right="0.7" top="0.75" bottom="0.75" header="0.3" footer="0.3"/>
  <pageSetup paperSize="9"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topLeftCell="G11" workbookViewId="0">
      <selection activeCell="Q48" sqref="Q48"/>
    </sheetView>
  </sheetViews>
  <sheetFormatPr defaultRowHeight="16.5"/>
  <cols>
    <col min="1" max="1" width="26.7109375" customWidth="1"/>
    <col min="3" max="20" width="8.28515625" bestFit="1" customWidth="1"/>
  </cols>
  <sheetData>
    <row r="1" spans="1:21" s="20" customFormat="1" hidden="1">
      <c r="A1" s="160" t="e">
        <f ca="1">DotStatQuery(#REF!)</f>
        <v>#NAME?</v>
      </c>
    </row>
    <row r="2" spans="1:21" s="20" customFormat="1">
      <c r="A2" s="78" t="s">
        <v>565</v>
      </c>
    </row>
    <row r="3" spans="1:21" s="20" customFormat="1" ht="16.5" customHeight="1">
      <c r="A3" s="1409" t="s">
        <v>179</v>
      </c>
      <c r="B3" s="1410"/>
      <c r="C3" s="1415" t="s">
        <v>566</v>
      </c>
      <c r="D3" s="1416"/>
      <c r="E3" s="1416"/>
      <c r="F3" s="1416"/>
      <c r="G3" s="1416"/>
      <c r="H3" s="1416"/>
      <c r="I3" s="1416"/>
      <c r="J3" s="1416"/>
      <c r="K3" s="1416"/>
      <c r="L3" s="1416"/>
      <c r="M3" s="1416"/>
      <c r="N3" s="1416"/>
      <c r="O3" s="1416"/>
      <c r="P3" s="1416"/>
      <c r="Q3" s="1416"/>
      <c r="R3" s="1416"/>
      <c r="S3" s="1416"/>
      <c r="T3" s="1416"/>
      <c r="U3" s="1416"/>
    </row>
    <row r="4" spans="1:21" s="20" customFormat="1" ht="16.5" customHeight="1">
      <c r="A4" s="1409" t="s">
        <v>153</v>
      </c>
      <c r="B4" s="1410"/>
      <c r="C4" s="1417" t="s">
        <v>567</v>
      </c>
      <c r="D4" s="1418"/>
      <c r="E4" s="1418"/>
      <c r="F4" s="1418"/>
      <c r="G4" s="1418"/>
      <c r="H4" s="1418"/>
      <c r="I4" s="1418"/>
      <c r="J4" s="1418"/>
      <c r="K4" s="1418"/>
      <c r="L4" s="1418"/>
      <c r="M4" s="1418"/>
      <c r="N4" s="1418"/>
      <c r="O4" s="1418"/>
      <c r="P4" s="1418"/>
      <c r="Q4" s="1418"/>
      <c r="R4" s="1418"/>
      <c r="S4" s="1418"/>
      <c r="T4" s="1418"/>
      <c r="U4" s="1418"/>
    </row>
    <row r="5" spans="1:21" s="20" customFormat="1">
      <c r="A5" s="1407" t="s">
        <v>163</v>
      </c>
      <c r="B5" s="1408"/>
      <c r="C5" s="15" t="s">
        <v>154</v>
      </c>
      <c r="D5" s="15" t="s">
        <v>80</v>
      </c>
      <c r="E5" s="15" t="s">
        <v>85</v>
      </c>
      <c r="F5" s="15" t="s">
        <v>86</v>
      </c>
      <c r="G5" s="15" t="s">
        <v>87</v>
      </c>
      <c r="H5" s="15" t="s">
        <v>88</v>
      </c>
      <c r="I5" s="15" t="s">
        <v>89</v>
      </c>
      <c r="J5" s="15" t="s">
        <v>90</v>
      </c>
      <c r="K5" s="15" t="s">
        <v>91</v>
      </c>
      <c r="L5" s="15" t="s">
        <v>92</v>
      </c>
      <c r="M5" s="15" t="s">
        <v>93</v>
      </c>
      <c r="N5" s="15" t="s">
        <v>94</v>
      </c>
      <c r="O5" s="15" t="s">
        <v>95</v>
      </c>
      <c r="P5" s="15" t="s">
        <v>96</v>
      </c>
      <c r="Q5" s="15" t="s">
        <v>97</v>
      </c>
      <c r="R5" s="15" t="s">
        <v>110</v>
      </c>
      <c r="S5" s="15" t="s">
        <v>120</v>
      </c>
      <c r="T5" s="15" t="s">
        <v>379</v>
      </c>
      <c r="U5" s="15" t="s">
        <v>537</v>
      </c>
    </row>
    <row r="6" spans="1:21" s="20" customFormat="1">
      <c r="A6" s="152" t="s">
        <v>77</v>
      </c>
      <c r="B6" s="9" t="s">
        <v>40</v>
      </c>
      <c r="C6" s="9" t="s">
        <v>40</v>
      </c>
      <c r="D6" s="9" t="s">
        <v>40</v>
      </c>
      <c r="E6" s="9" t="s">
        <v>40</v>
      </c>
      <c r="F6" s="9" t="s">
        <v>40</v>
      </c>
      <c r="G6" s="9" t="s">
        <v>40</v>
      </c>
      <c r="H6" s="9" t="s">
        <v>40</v>
      </c>
      <c r="I6" s="9" t="s">
        <v>40</v>
      </c>
      <c r="J6" s="9" t="s">
        <v>40</v>
      </c>
      <c r="K6" s="9" t="s">
        <v>40</v>
      </c>
      <c r="L6" s="9" t="s">
        <v>40</v>
      </c>
      <c r="M6" s="9" t="s">
        <v>40</v>
      </c>
      <c r="N6" s="9" t="s">
        <v>40</v>
      </c>
      <c r="O6" s="9" t="s">
        <v>40</v>
      </c>
      <c r="P6" s="9" t="s">
        <v>40</v>
      </c>
      <c r="Q6" s="9" t="s">
        <v>40</v>
      </c>
      <c r="R6" s="9" t="s">
        <v>40</v>
      </c>
      <c r="S6" s="9" t="s">
        <v>40</v>
      </c>
      <c r="T6" s="9" t="s">
        <v>40</v>
      </c>
      <c r="U6" s="9" t="s">
        <v>40</v>
      </c>
    </row>
    <row r="7" spans="1:21" s="20" customFormat="1">
      <c r="A7" s="153" t="s">
        <v>39</v>
      </c>
      <c r="B7" s="9" t="s">
        <v>40</v>
      </c>
      <c r="C7" s="75">
        <v>5676.6419999999998</v>
      </c>
      <c r="D7" s="75">
        <v>6199.0780000000004</v>
      </c>
      <c r="E7" s="75">
        <v>6742.8860000000004</v>
      </c>
      <c r="F7" s="75">
        <v>6554.6930000000002</v>
      </c>
      <c r="G7" s="75">
        <v>6656.6180000000004</v>
      </c>
      <c r="H7" s="75">
        <v>6989.3680000000004</v>
      </c>
      <c r="I7" s="75">
        <v>7091.8739999999998</v>
      </c>
      <c r="J7" s="75">
        <v>7241.2370000000001</v>
      </c>
      <c r="K7" s="75">
        <v>7216.4709999999995</v>
      </c>
      <c r="L7" s="75">
        <v>7232.2830000000004</v>
      </c>
      <c r="M7" s="75">
        <v>7108.45</v>
      </c>
      <c r="N7" s="75">
        <v>7232.29</v>
      </c>
      <c r="O7" s="75">
        <v>7380.5450000000001</v>
      </c>
      <c r="P7" s="75">
        <v>7624.85</v>
      </c>
      <c r="Q7" s="75">
        <v>7923.8789999999999</v>
      </c>
      <c r="R7" s="75">
        <v>8144.4089999999997</v>
      </c>
      <c r="S7" s="75">
        <v>8418.0159999999996</v>
      </c>
      <c r="T7" s="75">
        <v>8652.6419999999998</v>
      </c>
      <c r="U7" s="75">
        <v>8354.1890000000003</v>
      </c>
    </row>
    <row r="8" spans="1:21" s="20" customFormat="1">
      <c r="A8" s="153" t="s">
        <v>31</v>
      </c>
      <c r="B8" s="9" t="s">
        <v>40</v>
      </c>
      <c r="C8" s="76">
        <v>9385.3389999999999</v>
      </c>
      <c r="D8" s="76">
        <v>9718.5589999999993</v>
      </c>
      <c r="E8" s="76">
        <v>10555.63</v>
      </c>
      <c r="F8" s="76">
        <v>10116.02</v>
      </c>
      <c r="G8" s="76">
        <v>10198.049999999999</v>
      </c>
      <c r="H8" s="76">
        <v>9764.6239999999998</v>
      </c>
      <c r="I8" s="76">
        <v>9871.8580000000002</v>
      </c>
      <c r="J8" s="76">
        <v>9825.2469999999994</v>
      </c>
      <c r="K8" s="76">
        <v>10136.959999999999</v>
      </c>
      <c r="L8" s="76">
        <v>10647.18</v>
      </c>
      <c r="M8" s="76">
        <v>10740.82</v>
      </c>
      <c r="N8" s="76">
        <v>10912.83</v>
      </c>
      <c r="O8" s="76">
        <v>10396.5</v>
      </c>
      <c r="P8" s="76">
        <v>11015.36</v>
      </c>
      <c r="Q8" s="76">
        <v>11137.87</v>
      </c>
      <c r="R8" s="76">
        <v>10962.26</v>
      </c>
      <c r="S8" s="76">
        <v>11482.47</v>
      </c>
      <c r="T8" s="76">
        <v>11329.08</v>
      </c>
      <c r="U8" s="76">
        <v>11317.08</v>
      </c>
    </row>
    <row r="9" spans="1:21" s="20" customFormat="1">
      <c r="A9" s="153" t="s">
        <v>15</v>
      </c>
      <c r="B9" s="9" t="s">
        <v>40</v>
      </c>
      <c r="C9" s="75">
        <v>6217.567</v>
      </c>
      <c r="D9" s="75">
        <v>6041.3159999999998</v>
      </c>
      <c r="E9" s="75">
        <v>6404.0860000000002</v>
      </c>
      <c r="F9" s="75">
        <v>6474.067</v>
      </c>
      <c r="G9" s="75">
        <v>6855.7169999999996</v>
      </c>
      <c r="H9" s="75">
        <v>6634.5079999999998</v>
      </c>
      <c r="I9" s="75">
        <v>6843.1220000000003</v>
      </c>
      <c r="J9" s="75">
        <v>6993.1390000000001</v>
      </c>
      <c r="K9" s="75">
        <v>7226.5950000000003</v>
      </c>
      <c r="L9" s="75">
        <v>7619.8620000000001</v>
      </c>
      <c r="M9" s="75">
        <v>7462.2460000000001</v>
      </c>
      <c r="N9" s="75">
        <v>7604.9219999999996</v>
      </c>
      <c r="O9" s="75">
        <v>7266.5720000000001</v>
      </c>
      <c r="P9" s="75">
        <v>7909.7290000000003</v>
      </c>
      <c r="Q9" s="75">
        <v>8281.4369999999999</v>
      </c>
      <c r="R9" s="75">
        <v>7995.1689999999999</v>
      </c>
      <c r="S9" s="75">
        <v>8548.52</v>
      </c>
      <c r="T9" s="75">
        <v>8616.6610000000001</v>
      </c>
      <c r="U9" s="75">
        <v>8248.0370000000003</v>
      </c>
    </row>
    <row r="10" spans="1:21" s="20" customFormat="1">
      <c r="A10" s="153" t="s">
        <v>41</v>
      </c>
      <c r="B10" s="9" t="s">
        <v>40</v>
      </c>
      <c r="C10" s="76">
        <v>4048.9369999999999</v>
      </c>
      <c r="D10" s="76">
        <v>3978.739</v>
      </c>
      <c r="E10" s="76">
        <v>4466.3180000000002</v>
      </c>
      <c r="F10" s="76">
        <v>4612.7910000000002</v>
      </c>
      <c r="G10" s="76">
        <v>4736.9759999999997</v>
      </c>
      <c r="H10" s="76">
        <v>4580.0010000000002</v>
      </c>
      <c r="I10" s="76">
        <v>4607.7259999999997</v>
      </c>
      <c r="J10" s="76">
        <v>4721.4390000000003</v>
      </c>
      <c r="K10" s="76">
        <v>4770.1019999999999</v>
      </c>
      <c r="L10" s="76">
        <v>4838.4920000000002</v>
      </c>
      <c r="M10" s="76">
        <v>4988.4049999999997</v>
      </c>
      <c r="N10" s="76">
        <v>5030.6419999999998</v>
      </c>
      <c r="O10" s="76">
        <v>5131.5820000000003</v>
      </c>
      <c r="P10" s="76">
        <v>5185.6210000000001</v>
      </c>
      <c r="Q10" s="76">
        <v>5333.4629999999997</v>
      </c>
      <c r="R10" s="76">
        <v>5404.7269999999999</v>
      </c>
      <c r="S10" s="76">
        <v>5399.7820000000002</v>
      </c>
      <c r="T10" s="76">
        <v>5627.9279999999999</v>
      </c>
      <c r="U10" s="76">
        <v>5542.1030000000001</v>
      </c>
    </row>
    <row r="11" spans="1:21" s="20" customFormat="1">
      <c r="A11" s="153" t="s">
        <v>56</v>
      </c>
      <c r="B11" s="9" t="s">
        <v>40</v>
      </c>
      <c r="C11" s="75">
        <v>7650.6610000000001</v>
      </c>
      <c r="D11" s="75">
        <v>8862.8490000000002</v>
      </c>
      <c r="E11" s="75">
        <v>8156.0240000000003</v>
      </c>
      <c r="F11" s="75">
        <v>8585.884</v>
      </c>
      <c r="G11" s="75">
        <v>8551.3559999999998</v>
      </c>
      <c r="H11" s="75">
        <v>8809.6129999999994</v>
      </c>
      <c r="I11" s="75">
        <v>8868.6260000000002</v>
      </c>
      <c r="J11" s="75">
        <v>9096.0370000000003</v>
      </c>
      <c r="K11" s="75">
        <v>9290.7289999999994</v>
      </c>
      <c r="L11" s="75">
        <v>9396.6090000000004</v>
      </c>
      <c r="M11" s="75">
        <v>9822.1749999999993</v>
      </c>
      <c r="N11" s="75">
        <v>9932.39</v>
      </c>
      <c r="O11" s="75">
        <v>10061.049999999999</v>
      </c>
      <c r="P11" s="75">
        <v>9798.2109999999993</v>
      </c>
      <c r="Q11" s="75">
        <v>9324.8269999999993</v>
      </c>
      <c r="R11" s="75">
        <v>9327.2080000000005</v>
      </c>
      <c r="S11" s="75">
        <v>10422.24</v>
      </c>
      <c r="T11" s="75">
        <v>10405.25</v>
      </c>
      <c r="U11" s="75">
        <v>10140.6</v>
      </c>
    </row>
    <row r="12" spans="1:21" s="20" customFormat="1" ht="16.5" customHeight="1">
      <c r="A12" s="153" t="s">
        <v>17</v>
      </c>
      <c r="B12" s="9" t="s">
        <v>40</v>
      </c>
      <c r="C12" s="76">
        <v>4058.95</v>
      </c>
      <c r="D12" s="76">
        <v>4656.68</v>
      </c>
      <c r="E12" s="76">
        <v>5156.47</v>
      </c>
      <c r="F12" s="76">
        <v>5169.5050000000001</v>
      </c>
      <c r="G12" s="76">
        <v>5183.87</v>
      </c>
      <c r="H12" s="76">
        <v>5145.1459999999997</v>
      </c>
      <c r="I12" s="76">
        <v>5274.7969999999996</v>
      </c>
      <c r="J12" s="76">
        <v>5683.6809999999996</v>
      </c>
      <c r="K12" s="76">
        <v>5938.1850000000004</v>
      </c>
      <c r="L12" s="76">
        <v>6280.0259999999998</v>
      </c>
      <c r="M12" s="76">
        <v>6576.7030000000004</v>
      </c>
      <c r="N12" s="76">
        <v>6663.0209999999997</v>
      </c>
      <c r="O12" s="76">
        <v>6427.7730000000001</v>
      </c>
      <c r="P12" s="76">
        <v>6783.89</v>
      </c>
      <c r="Q12" s="76">
        <v>6769.3940000000002</v>
      </c>
      <c r="R12" s="76">
        <v>6741.9110000000001</v>
      </c>
      <c r="S12" s="76">
        <v>7132.4790000000003</v>
      </c>
      <c r="T12" s="76">
        <v>7480.0950000000003</v>
      </c>
      <c r="U12" s="76">
        <v>7816.8029999999999</v>
      </c>
    </row>
    <row r="13" spans="1:21" s="20" customFormat="1">
      <c r="A13" s="153" t="s">
        <v>18</v>
      </c>
      <c r="B13" s="9" t="s">
        <v>40</v>
      </c>
      <c r="C13" s="75">
        <v>9787.6779999999999</v>
      </c>
      <c r="D13" s="75">
        <v>9828.2610000000004</v>
      </c>
      <c r="E13" s="75">
        <v>11868.63</v>
      </c>
      <c r="F13" s="75">
        <v>11609.66</v>
      </c>
      <c r="G13" s="75">
        <v>11787.28</v>
      </c>
      <c r="H13" s="75">
        <v>11190.98</v>
      </c>
      <c r="I13" s="75">
        <v>11876.18</v>
      </c>
      <c r="J13" s="75">
        <v>12500.93</v>
      </c>
      <c r="K13" s="75">
        <v>12112.11</v>
      </c>
      <c r="L13" s="75">
        <v>12522.78</v>
      </c>
      <c r="M13" s="75">
        <v>12813.97</v>
      </c>
      <c r="N13" s="75">
        <v>12747.5</v>
      </c>
      <c r="O13" s="75">
        <v>12259.76</v>
      </c>
      <c r="P13" s="75">
        <v>13447.42</v>
      </c>
      <c r="Q13" s="75">
        <v>14029.23</v>
      </c>
      <c r="R13" s="75">
        <v>14275.89</v>
      </c>
      <c r="S13" s="75">
        <v>15441.42</v>
      </c>
      <c r="T13" s="75">
        <v>15702.21</v>
      </c>
      <c r="U13" s="75">
        <v>15583.75</v>
      </c>
    </row>
    <row r="14" spans="1:21" s="20" customFormat="1">
      <c r="A14" s="153" t="s">
        <v>20</v>
      </c>
      <c r="B14" s="9" t="s">
        <v>40</v>
      </c>
      <c r="C14" s="76">
        <v>2292.828</v>
      </c>
      <c r="D14" s="76">
        <v>2977.8919999999998</v>
      </c>
      <c r="E14" s="76">
        <v>4420.2510000000002</v>
      </c>
      <c r="F14" s="76">
        <v>4507.2470000000003</v>
      </c>
      <c r="G14" s="76">
        <v>4988.6130000000003</v>
      </c>
      <c r="H14" s="76">
        <v>4849.5990000000002</v>
      </c>
      <c r="I14" s="76">
        <v>5058.768</v>
      </c>
      <c r="J14" s="76">
        <v>5632.7160000000003</v>
      </c>
      <c r="K14" s="76">
        <v>6366.1390000000001</v>
      </c>
      <c r="L14" s="76">
        <v>6129.8370000000004</v>
      </c>
      <c r="M14" s="76">
        <v>6008.9319999999998</v>
      </c>
      <c r="N14" s="76">
        <v>5776.24</v>
      </c>
      <c r="O14" s="76">
        <v>5115.8149999999996</v>
      </c>
      <c r="P14" s="76">
        <v>5501.6819999999998</v>
      </c>
      <c r="Q14" s="76">
        <v>5846.6210000000001</v>
      </c>
      <c r="R14" s="76">
        <v>5400.3649999999998</v>
      </c>
      <c r="S14" s="76">
        <v>5655.2340000000004</v>
      </c>
      <c r="T14" s="76">
        <v>6346.9759999999997</v>
      </c>
      <c r="U14" s="76">
        <v>5884.2969999999996</v>
      </c>
    </row>
    <row r="15" spans="1:21" s="20" customFormat="1">
      <c r="A15" s="153" t="s">
        <v>36</v>
      </c>
      <c r="B15" s="9" t="s">
        <v>40</v>
      </c>
      <c r="C15" s="75">
        <v>4941.9129999999996</v>
      </c>
      <c r="D15" s="75">
        <v>4742.8119999999999</v>
      </c>
      <c r="E15" s="75">
        <v>5425.51</v>
      </c>
      <c r="F15" s="75">
        <v>5424.0439999999999</v>
      </c>
      <c r="G15" s="75">
        <v>5242.442</v>
      </c>
      <c r="H15" s="75">
        <v>5070.7640000000001</v>
      </c>
      <c r="I15" s="75">
        <v>5212.6790000000001</v>
      </c>
      <c r="J15" s="75">
        <v>5806.09</v>
      </c>
      <c r="K15" s="75">
        <v>5551.875</v>
      </c>
      <c r="L15" s="75">
        <v>5929.9</v>
      </c>
      <c r="M15" s="75">
        <v>6217.0209999999997</v>
      </c>
      <c r="N15" s="75">
        <v>6037.0780000000004</v>
      </c>
      <c r="O15" s="75">
        <v>5682.7209999999995</v>
      </c>
      <c r="P15" s="75">
        <v>6061.1880000000001</v>
      </c>
      <c r="Q15" s="75">
        <v>6191.982</v>
      </c>
      <c r="R15" s="75">
        <v>6268.8249999999998</v>
      </c>
      <c r="S15" s="75">
        <v>6079.4970000000003</v>
      </c>
      <c r="T15" s="75">
        <v>6391.5230000000001</v>
      </c>
      <c r="U15" s="75">
        <v>6263.8379999999997</v>
      </c>
    </row>
    <row r="16" spans="1:21" s="20" customFormat="1">
      <c r="A16" s="153" t="s">
        <v>22</v>
      </c>
      <c r="B16" s="9" t="s">
        <v>40</v>
      </c>
      <c r="C16" s="76">
        <v>7528.84</v>
      </c>
      <c r="D16" s="76">
        <v>7583.8119999999999</v>
      </c>
      <c r="E16" s="76">
        <v>8236.9719999999998</v>
      </c>
      <c r="F16" s="76">
        <v>8120.0410000000002</v>
      </c>
      <c r="G16" s="76">
        <v>8190.9830000000002</v>
      </c>
      <c r="H16" s="76">
        <v>8112.4660000000003</v>
      </c>
      <c r="I16" s="76">
        <v>8218.1010000000006</v>
      </c>
      <c r="J16" s="76">
        <v>8315.7009999999991</v>
      </c>
      <c r="K16" s="76">
        <v>8652.4670000000006</v>
      </c>
      <c r="L16" s="76">
        <v>8958.9719999999998</v>
      </c>
      <c r="M16" s="76">
        <v>8937.1749999999993</v>
      </c>
      <c r="N16" s="76">
        <v>9064.4860000000008</v>
      </c>
      <c r="O16" s="76">
        <v>8960.3880000000008</v>
      </c>
      <c r="P16" s="76">
        <v>9486.9979999999996</v>
      </c>
      <c r="Q16" s="76">
        <v>9484.1209999999992</v>
      </c>
      <c r="R16" s="76">
        <v>9507.8770000000004</v>
      </c>
      <c r="S16" s="76">
        <v>10011.969999999999</v>
      </c>
      <c r="T16" s="76">
        <v>9963.5669999999991</v>
      </c>
      <c r="U16" s="76">
        <v>10304.17</v>
      </c>
    </row>
    <row r="17" spans="1:21" s="20" customFormat="1">
      <c r="A17" s="154" t="s">
        <v>19</v>
      </c>
      <c r="B17" s="9" t="s">
        <v>40</v>
      </c>
      <c r="C17" s="75">
        <v>6865.7529999999997</v>
      </c>
      <c r="D17" s="75">
        <v>7925.7539999999999</v>
      </c>
      <c r="E17" s="75">
        <v>8712.74</v>
      </c>
      <c r="F17" s="75">
        <v>8602.3870000000006</v>
      </c>
      <c r="G17" s="75">
        <v>8799.8850000000002</v>
      </c>
      <c r="H17" s="75">
        <v>8785.2939999999999</v>
      </c>
      <c r="I17" s="75">
        <v>8834.4840000000004</v>
      </c>
      <c r="J17" s="75">
        <v>8950.2489999999998</v>
      </c>
      <c r="K17" s="75">
        <v>9033.2710000000006</v>
      </c>
      <c r="L17" s="75">
        <v>9848.3060000000005</v>
      </c>
      <c r="M17" s="75">
        <v>9867.2639999999992</v>
      </c>
      <c r="N17" s="75">
        <v>9945.7199999999993</v>
      </c>
      <c r="O17" s="75">
        <v>9840.6149999999998</v>
      </c>
      <c r="P17" s="75">
        <v>10744.08</v>
      </c>
      <c r="Q17" s="75">
        <v>10750.81</v>
      </c>
      <c r="R17" s="75">
        <v>10572.54</v>
      </c>
      <c r="S17" s="75">
        <v>11195.4</v>
      </c>
      <c r="T17" s="75">
        <v>11313.81</v>
      </c>
      <c r="U17" s="75">
        <v>11395.29</v>
      </c>
    </row>
    <row r="18" spans="1:21" s="20" customFormat="1">
      <c r="A18" s="153" t="s">
        <v>42</v>
      </c>
      <c r="B18" s="9" t="s">
        <v>40</v>
      </c>
      <c r="C18" s="76">
        <v>9649.509</v>
      </c>
      <c r="D18" s="76">
        <v>9705.9339999999993</v>
      </c>
      <c r="E18" s="76">
        <v>9719.4570000000003</v>
      </c>
      <c r="F18" s="76">
        <v>9789.4189999999999</v>
      </c>
      <c r="G18" s="76">
        <v>10059.6</v>
      </c>
      <c r="H18" s="76">
        <v>10343.58</v>
      </c>
      <c r="I18" s="76">
        <v>10660.26</v>
      </c>
      <c r="J18" s="76">
        <v>10531.21</v>
      </c>
      <c r="K18" s="76">
        <v>11135.27</v>
      </c>
      <c r="L18" s="76">
        <v>11503.58</v>
      </c>
      <c r="M18" s="76">
        <v>11389.9</v>
      </c>
      <c r="N18" s="76">
        <v>11264.62</v>
      </c>
      <c r="O18" s="76">
        <v>11351.57</v>
      </c>
      <c r="P18" s="76">
        <v>10649.14</v>
      </c>
      <c r="Q18" s="76">
        <v>9943.2250000000004</v>
      </c>
      <c r="R18" s="76">
        <v>10945.56</v>
      </c>
      <c r="S18" s="76">
        <v>11123.08</v>
      </c>
      <c r="T18" s="76">
        <v>11064.57</v>
      </c>
      <c r="U18" s="76">
        <v>11172.38</v>
      </c>
    </row>
    <row r="19" spans="1:21" s="20" customFormat="1">
      <c r="A19" s="153" t="s">
        <v>28</v>
      </c>
      <c r="B19" s="9" t="s">
        <v>40</v>
      </c>
      <c r="C19" s="75">
        <v>5446.7740000000003</v>
      </c>
      <c r="D19" s="75">
        <v>5888.4260000000004</v>
      </c>
      <c r="E19" s="75">
        <v>7055.134</v>
      </c>
      <c r="F19" s="75">
        <v>7154.3190000000004</v>
      </c>
      <c r="G19" s="75">
        <v>7477.3540000000003</v>
      </c>
      <c r="H19" s="75">
        <v>7606.1490000000003</v>
      </c>
      <c r="I19" s="75">
        <v>8007.3770000000004</v>
      </c>
      <c r="J19" s="75">
        <v>7910.027</v>
      </c>
      <c r="K19" s="75">
        <v>8281.375</v>
      </c>
      <c r="L19" s="75">
        <v>8503.1329999999998</v>
      </c>
      <c r="M19" s="75">
        <v>8660.768</v>
      </c>
      <c r="N19" s="75">
        <v>8620.0810000000001</v>
      </c>
      <c r="O19" s="75">
        <v>8130.6840000000002</v>
      </c>
      <c r="P19" s="75">
        <v>8450.6689999999999</v>
      </c>
      <c r="Q19" s="75">
        <v>8726.2630000000008</v>
      </c>
      <c r="R19" s="75">
        <v>9210.7870000000003</v>
      </c>
      <c r="S19" s="75">
        <v>9625.6630000000005</v>
      </c>
      <c r="T19" s="75">
        <v>9404.6190000000006</v>
      </c>
      <c r="U19" s="75">
        <v>9465.8040000000001</v>
      </c>
    </row>
    <row r="20" spans="1:21" s="20" customFormat="1">
      <c r="A20" s="153" t="s">
        <v>43</v>
      </c>
      <c r="B20" s="9" t="s">
        <v>40</v>
      </c>
      <c r="C20" s="76">
        <v>3156.5349999999999</v>
      </c>
      <c r="D20" s="76">
        <v>3287.6669999999999</v>
      </c>
      <c r="E20" s="76">
        <v>3034.5619999999999</v>
      </c>
      <c r="F20" s="76">
        <v>3259.6559999999999</v>
      </c>
      <c r="G20" s="76">
        <v>3183.7809999999999</v>
      </c>
      <c r="H20" s="76">
        <v>3258.4340000000002</v>
      </c>
      <c r="I20" s="76">
        <v>3559.433</v>
      </c>
      <c r="J20" s="76">
        <v>3727.2069999999999</v>
      </c>
      <c r="K20" s="76">
        <v>3160.1019999999999</v>
      </c>
      <c r="L20" s="76">
        <v>2911.6060000000002</v>
      </c>
      <c r="M20" s="76">
        <v>2619.7370000000001</v>
      </c>
      <c r="N20" s="76">
        <v>2360.5390000000002</v>
      </c>
      <c r="O20" s="76">
        <v>2263.6990000000001</v>
      </c>
      <c r="P20" s="76">
        <v>2157.3310000000001</v>
      </c>
      <c r="Q20" s="76">
        <v>2239.248</v>
      </c>
      <c r="R20" s="76">
        <v>2243.9699999999998</v>
      </c>
      <c r="S20" s="76">
        <v>2301.4229999999998</v>
      </c>
      <c r="T20" s="76">
        <v>2521.817</v>
      </c>
      <c r="U20" s="76">
        <v>2375.0450000000001</v>
      </c>
    </row>
    <row r="21" spans="1:21" s="20" customFormat="1">
      <c r="A21" s="153" t="s">
        <v>44</v>
      </c>
      <c r="B21" s="9" t="s">
        <v>40</v>
      </c>
      <c r="C21" s="75">
        <v>7480.0230000000001</v>
      </c>
      <c r="D21" s="75">
        <v>8728.018</v>
      </c>
      <c r="E21" s="75">
        <v>10534.03</v>
      </c>
      <c r="F21" s="75">
        <v>10713.04</v>
      </c>
      <c r="G21" s="75">
        <v>11358.27</v>
      </c>
      <c r="H21" s="75">
        <v>12002.72</v>
      </c>
      <c r="I21" s="75">
        <v>12420.75</v>
      </c>
      <c r="J21" s="75">
        <v>13083.21</v>
      </c>
      <c r="K21" s="75">
        <v>13750.33</v>
      </c>
      <c r="L21" s="75">
        <v>14096.5</v>
      </c>
      <c r="M21" s="75">
        <v>13751.89</v>
      </c>
      <c r="N21" s="75">
        <v>13578</v>
      </c>
      <c r="O21" s="75">
        <v>13735.99</v>
      </c>
      <c r="P21" s="75">
        <v>15494.35</v>
      </c>
      <c r="Q21" s="75">
        <v>15501.16</v>
      </c>
      <c r="R21" s="75">
        <v>15876.41</v>
      </c>
      <c r="S21" s="75">
        <v>17565.349999999999</v>
      </c>
      <c r="T21" s="75">
        <v>21202.06</v>
      </c>
      <c r="U21" s="75">
        <v>21498.48</v>
      </c>
    </row>
    <row r="22" spans="1:21" s="20" customFormat="1">
      <c r="A22" s="154" t="s">
        <v>57</v>
      </c>
      <c r="B22" s="9" t="s">
        <v>40</v>
      </c>
      <c r="C22" s="76">
        <v>7832.8019999999997</v>
      </c>
      <c r="D22" s="76">
        <v>8017.2380000000003</v>
      </c>
      <c r="E22" s="76">
        <v>8822.6550000000007</v>
      </c>
      <c r="F22" s="76">
        <v>8411.5360000000001</v>
      </c>
      <c r="G22" s="76">
        <v>8546.76</v>
      </c>
      <c r="H22" s="76">
        <v>8238.84</v>
      </c>
      <c r="I22" s="76">
        <v>8883.241</v>
      </c>
      <c r="J22" s="76">
        <v>9634.1720000000005</v>
      </c>
      <c r="K22" s="76">
        <v>9239.7379999999994</v>
      </c>
      <c r="L22" s="76">
        <v>9585.8080000000009</v>
      </c>
      <c r="M22" s="76">
        <v>8979.6029999999992</v>
      </c>
      <c r="N22" s="76">
        <v>9685.32</v>
      </c>
      <c r="O22" s="76">
        <v>9475.4110000000001</v>
      </c>
      <c r="P22" s="76">
        <v>9991.5660000000007</v>
      </c>
      <c r="Q22" s="76">
        <v>10074.48</v>
      </c>
      <c r="R22" s="76">
        <v>11009.44</v>
      </c>
      <c r="S22" s="76">
        <v>11873.84</v>
      </c>
      <c r="T22" s="76">
        <v>11381.77</v>
      </c>
      <c r="U22" s="76">
        <v>12179.13</v>
      </c>
    </row>
    <row r="23" spans="1:21" s="20" customFormat="1">
      <c r="A23" s="153" t="s">
        <v>23</v>
      </c>
      <c r="B23" s="9" t="s">
        <v>40</v>
      </c>
      <c r="C23" s="75">
        <v>11666.49</v>
      </c>
      <c r="D23" s="75">
        <v>11463.52</v>
      </c>
      <c r="E23" s="75">
        <v>11740.99</v>
      </c>
      <c r="F23" s="75">
        <v>11909.04</v>
      </c>
      <c r="G23" s="75">
        <v>11855.54</v>
      </c>
      <c r="H23" s="75">
        <v>11331.12</v>
      </c>
      <c r="I23" s="75">
        <v>11431.05</v>
      </c>
      <c r="J23" s="75">
        <v>11323.22</v>
      </c>
      <c r="K23" s="75">
        <v>11656.73</v>
      </c>
      <c r="L23" s="75">
        <v>11866.95</v>
      </c>
      <c r="M23" s="75">
        <v>11899.04</v>
      </c>
      <c r="N23" s="75">
        <v>12044.64</v>
      </c>
      <c r="O23" s="75">
        <v>11957.39</v>
      </c>
      <c r="P23" s="75">
        <v>12439.41</v>
      </c>
      <c r="Q23" s="75">
        <v>12585.34</v>
      </c>
      <c r="R23" s="75">
        <v>12841.5</v>
      </c>
      <c r="S23" s="75">
        <v>13609.32</v>
      </c>
      <c r="T23" s="75">
        <v>13213.81</v>
      </c>
      <c r="U23" s="75">
        <v>13645.62</v>
      </c>
    </row>
    <row r="24" spans="1:21" s="20" customFormat="1">
      <c r="A24" s="153" t="s">
        <v>45</v>
      </c>
      <c r="B24" s="9" t="s">
        <v>40</v>
      </c>
      <c r="C24" s="76">
        <v>8433.44</v>
      </c>
      <c r="D24" s="76">
        <v>8066.1679999999997</v>
      </c>
      <c r="E24" s="76">
        <v>8121.7380000000003</v>
      </c>
      <c r="F24" s="76">
        <v>8287.99</v>
      </c>
      <c r="G24" s="76">
        <v>8312.9130000000005</v>
      </c>
      <c r="H24" s="76">
        <v>8504.0740000000005</v>
      </c>
      <c r="I24" s="76">
        <v>8422.3459999999995</v>
      </c>
      <c r="J24" s="76">
        <v>8593.5769999999993</v>
      </c>
      <c r="K24" s="76">
        <v>8730.2119999999995</v>
      </c>
      <c r="L24" s="76">
        <v>8955.1039999999994</v>
      </c>
      <c r="M24" s="76">
        <v>9205.8080000000009</v>
      </c>
      <c r="N24" s="76">
        <v>9135.4009999999998</v>
      </c>
      <c r="O24" s="76">
        <v>8991.4</v>
      </c>
      <c r="P24" s="76">
        <v>9701.5949999999993</v>
      </c>
      <c r="Q24" s="76">
        <v>10067.450000000001</v>
      </c>
      <c r="R24" s="76">
        <v>10195.92</v>
      </c>
      <c r="S24" s="76">
        <v>10592.51</v>
      </c>
      <c r="T24" s="76">
        <v>10971.78</v>
      </c>
      <c r="U24" s="76">
        <v>11232.21</v>
      </c>
    </row>
    <row r="25" spans="1:21" s="20" customFormat="1">
      <c r="A25" s="153" t="s">
        <v>46</v>
      </c>
      <c r="B25" s="9" t="s">
        <v>40</v>
      </c>
      <c r="C25" s="75">
        <v>5371.6040000000003</v>
      </c>
      <c r="D25" s="75">
        <v>5164.8760000000002</v>
      </c>
      <c r="E25" s="75">
        <v>5189.9629999999997</v>
      </c>
      <c r="F25" s="75">
        <v>5342.4570000000003</v>
      </c>
      <c r="G25" s="75">
        <v>5518.7830000000004</v>
      </c>
      <c r="H25" s="75">
        <v>5567.1790000000001</v>
      </c>
      <c r="I25" s="75">
        <v>5683.7070000000003</v>
      </c>
      <c r="J25" s="75">
        <v>5851.5959999999995</v>
      </c>
      <c r="K25" s="75">
        <v>6055.2190000000001</v>
      </c>
      <c r="L25" s="75">
        <v>6141.6509999999998</v>
      </c>
      <c r="M25" s="75">
        <v>6179.9290000000001</v>
      </c>
      <c r="N25" s="75">
        <v>6165.0870000000004</v>
      </c>
      <c r="O25" s="75">
        <v>6020.6019999999999</v>
      </c>
      <c r="P25" s="75">
        <v>5991.2709999999997</v>
      </c>
      <c r="Q25" s="75">
        <v>6059.3890000000001</v>
      </c>
      <c r="R25" s="75">
        <v>6226.5469999999996</v>
      </c>
      <c r="S25" s="75">
        <v>6324.3469999999998</v>
      </c>
      <c r="T25" s="75">
        <v>6399.1790000000001</v>
      </c>
      <c r="U25" s="75">
        <v>6317.1509999999998</v>
      </c>
    </row>
    <row r="26" spans="1:21" s="20" customFormat="1">
      <c r="A26" s="153" t="s">
        <v>25</v>
      </c>
      <c r="B26" s="9" t="s">
        <v>40</v>
      </c>
      <c r="C26" s="76">
        <v>3941.9059999999999</v>
      </c>
      <c r="D26" s="76">
        <v>4312.8519999999999</v>
      </c>
      <c r="E26" s="76">
        <v>6649.0290000000005</v>
      </c>
      <c r="F26" s="76">
        <v>6597.134</v>
      </c>
      <c r="G26" s="76">
        <v>7131.6949999999997</v>
      </c>
      <c r="H26" s="76">
        <v>7284.61</v>
      </c>
      <c r="I26" s="76">
        <v>7688.9560000000001</v>
      </c>
      <c r="J26" s="76">
        <v>8342.4699999999993</v>
      </c>
      <c r="K26" s="76">
        <v>9014.1350000000002</v>
      </c>
      <c r="L26" s="76">
        <v>9691.8250000000007</v>
      </c>
      <c r="M26" s="76">
        <v>9776.1679999999997</v>
      </c>
      <c r="N26" s="76">
        <v>8716.6839999999993</v>
      </c>
      <c r="O26" s="76">
        <v>8179.6289999999999</v>
      </c>
      <c r="P26" s="76">
        <v>9213.107</v>
      </c>
      <c r="Q26" s="76">
        <v>9239.7219999999998</v>
      </c>
      <c r="R26" s="76">
        <v>9629.8160000000007</v>
      </c>
      <c r="S26" s="76">
        <v>9808.1980000000003</v>
      </c>
      <c r="T26" s="76">
        <v>10283.209999999999</v>
      </c>
      <c r="U26" s="76">
        <v>10772.57</v>
      </c>
    </row>
    <row r="27" spans="1:21" s="20" customFormat="1">
      <c r="A27" s="633" t="s">
        <v>26</v>
      </c>
      <c r="B27" s="9" t="s">
        <v>40</v>
      </c>
      <c r="C27" s="76">
        <v>3958.6860000000001</v>
      </c>
      <c r="D27" s="76">
        <v>3719.491</v>
      </c>
      <c r="E27" s="76">
        <v>5709.8310000000001</v>
      </c>
      <c r="F27" s="76">
        <v>5240.0159999999996</v>
      </c>
      <c r="G27" s="76">
        <v>5224.01</v>
      </c>
      <c r="H27" s="76">
        <v>5531.7759999999998</v>
      </c>
      <c r="I27" s="76">
        <v>5810.6589999999997</v>
      </c>
      <c r="J27" s="76">
        <v>6640.5510000000004</v>
      </c>
      <c r="K27" s="76">
        <v>7238.4210000000003</v>
      </c>
      <c r="L27" s="76">
        <v>7410.8810000000003</v>
      </c>
      <c r="M27" s="76">
        <v>7558.5959999999995</v>
      </c>
      <c r="N27" s="76">
        <v>6992.63</v>
      </c>
      <c r="O27" s="76">
        <v>8836.8009999999995</v>
      </c>
      <c r="P27" s="76">
        <v>9041.6710000000003</v>
      </c>
      <c r="Q27" s="76">
        <v>9296.65</v>
      </c>
      <c r="R27" s="76">
        <v>10183.16</v>
      </c>
      <c r="S27" s="76">
        <v>10498</v>
      </c>
      <c r="T27" s="76">
        <v>10382.959999999999</v>
      </c>
      <c r="U27" s="76" t="s">
        <v>159</v>
      </c>
    </row>
    <row r="28" spans="1:21" s="20" customFormat="1" ht="16.5" customHeight="1">
      <c r="A28" s="153" t="s">
        <v>27</v>
      </c>
      <c r="B28" s="9" t="s">
        <v>40</v>
      </c>
      <c r="C28" s="75">
        <v>5811.723</v>
      </c>
      <c r="D28" s="75">
        <v>7923.027</v>
      </c>
      <c r="E28" s="75">
        <v>9939.7819999999992</v>
      </c>
      <c r="F28" s="75">
        <v>9684.7950000000001</v>
      </c>
      <c r="G28" s="75">
        <v>9680.8439999999991</v>
      </c>
      <c r="H28" s="75">
        <v>9327.768</v>
      </c>
      <c r="I28" s="75">
        <v>8677.8009999999995</v>
      </c>
      <c r="J28" s="75">
        <v>8778.4639999999999</v>
      </c>
      <c r="K28" s="75">
        <v>9342.875</v>
      </c>
      <c r="L28" s="75">
        <v>10418.92</v>
      </c>
      <c r="M28" s="75">
        <v>10293.030000000001</v>
      </c>
      <c r="N28" s="75">
        <v>10466.5</v>
      </c>
      <c r="O28" s="75">
        <v>10288.57</v>
      </c>
      <c r="P28" s="75">
        <v>10667.71</v>
      </c>
      <c r="Q28" s="75">
        <v>10827.84</v>
      </c>
      <c r="R28" s="75">
        <v>11588.06</v>
      </c>
      <c r="S28" s="75">
        <v>12728.42</v>
      </c>
      <c r="T28" s="75">
        <v>13439.03</v>
      </c>
      <c r="U28" s="75">
        <v>14021.81</v>
      </c>
    </row>
    <row r="29" spans="1:21" s="20" customFormat="1">
      <c r="A29" s="153" t="s">
        <v>47</v>
      </c>
      <c r="B29" s="9" t="s">
        <v>40</v>
      </c>
      <c r="C29" s="76">
        <v>8570.1730000000007</v>
      </c>
      <c r="D29" s="76">
        <v>8846.6119999999992</v>
      </c>
      <c r="E29" s="76">
        <v>10000.719999999999</v>
      </c>
      <c r="F29" s="76">
        <v>9674.24</v>
      </c>
      <c r="G29" s="76">
        <v>9569.2690000000002</v>
      </c>
      <c r="H29" s="76">
        <v>9059.1679999999997</v>
      </c>
      <c r="I29" s="76">
        <v>9245.9979999999996</v>
      </c>
      <c r="J29" s="76">
        <v>8968.3520000000008</v>
      </c>
      <c r="K29" s="76">
        <v>9219.9419999999991</v>
      </c>
      <c r="L29" s="76">
        <v>9471.4320000000007</v>
      </c>
      <c r="M29" s="76">
        <v>9524.6299999999992</v>
      </c>
      <c r="N29" s="76">
        <v>9218.5969999999998</v>
      </c>
      <c r="O29" s="76">
        <v>9764.5429999999997</v>
      </c>
      <c r="P29" s="76">
        <v>9667.6360000000004</v>
      </c>
      <c r="Q29" s="76">
        <v>9769.3459999999995</v>
      </c>
      <c r="R29" s="76">
        <v>9891.6980000000003</v>
      </c>
      <c r="S29" s="76">
        <v>10375.25</v>
      </c>
      <c r="T29" s="76">
        <v>10760.07</v>
      </c>
      <c r="U29" s="76">
        <v>11337.17</v>
      </c>
    </row>
    <row r="30" spans="1:21" s="20" customFormat="1" ht="16.5" customHeight="1">
      <c r="A30" s="153" t="s">
        <v>30</v>
      </c>
      <c r="B30" s="9" t="s">
        <v>40</v>
      </c>
      <c r="C30" s="75">
        <v>6985.7830000000004</v>
      </c>
      <c r="D30" s="75">
        <v>7119.7269999999999</v>
      </c>
      <c r="E30" s="75">
        <v>8618.6020000000008</v>
      </c>
      <c r="F30" s="75">
        <v>8544.3549999999996</v>
      </c>
      <c r="G30" s="75">
        <v>8455.82</v>
      </c>
      <c r="H30" s="75">
        <v>8170.7380000000003</v>
      </c>
      <c r="I30" s="75">
        <v>8215.8880000000008</v>
      </c>
      <c r="J30" s="75">
        <v>8535.3729999999996</v>
      </c>
      <c r="K30" s="75">
        <v>8930.06</v>
      </c>
      <c r="L30" s="75">
        <v>9272.482</v>
      </c>
      <c r="M30" s="75">
        <v>9511.5840000000007</v>
      </c>
      <c r="N30" s="75">
        <v>9350.6460000000006</v>
      </c>
      <c r="O30" s="75">
        <v>8865.9120000000003</v>
      </c>
      <c r="P30" s="75">
        <v>9718.8009999999995</v>
      </c>
      <c r="Q30" s="75">
        <v>9566.4860000000008</v>
      </c>
      <c r="R30" s="75">
        <v>9607.107</v>
      </c>
      <c r="S30" s="75">
        <v>10332.629999999999</v>
      </c>
      <c r="T30" s="75">
        <v>10437.66</v>
      </c>
      <c r="U30" s="75">
        <v>10472.35</v>
      </c>
    </row>
    <row r="31" spans="1:21" s="20" customFormat="1" ht="16.5" customHeight="1">
      <c r="A31" s="153" t="s">
        <v>48</v>
      </c>
      <c r="B31" s="9" t="s">
        <v>40</v>
      </c>
      <c r="C31" s="76">
        <v>6022.0479999999998</v>
      </c>
      <c r="D31" s="76">
        <v>6060.0889999999999</v>
      </c>
      <c r="E31" s="76">
        <v>6109.7430000000004</v>
      </c>
      <c r="F31" s="76">
        <v>6335.7280000000001</v>
      </c>
      <c r="G31" s="76">
        <v>6647.2439999999997</v>
      </c>
      <c r="H31" s="76">
        <v>7040.058</v>
      </c>
      <c r="I31" s="76">
        <v>7081.1210000000001</v>
      </c>
      <c r="J31" s="76">
        <v>7500.8519999999999</v>
      </c>
      <c r="K31" s="76">
        <v>7693.5069999999996</v>
      </c>
      <c r="L31" s="76">
        <v>7894.4</v>
      </c>
      <c r="M31" s="76">
        <v>7652.9359999999997</v>
      </c>
      <c r="N31" s="76">
        <v>7737.7809999999999</v>
      </c>
      <c r="O31" s="76">
        <v>7453.6310000000003</v>
      </c>
      <c r="P31" s="76">
        <v>7678.2619999999997</v>
      </c>
      <c r="Q31" s="76">
        <v>7517.2020000000002</v>
      </c>
      <c r="R31" s="76">
        <v>7617.9009999999998</v>
      </c>
      <c r="S31" s="76">
        <v>7435.1040000000003</v>
      </c>
      <c r="T31" s="76">
        <v>7714.9960000000001</v>
      </c>
      <c r="U31" s="76">
        <v>8024.7079999999996</v>
      </c>
    </row>
    <row r="32" spans="1:21" s="20" customFormat="1">
      <c r="A32" s="153" t="s">
        <v>49</v>
      </c>
      <c r="B32" s="9" t="s">
        <v>40</v>
      </c>
      <c r="C32" s="75">
        <v>8021.4359999999997</v>
      </c>
      <c r="D32" s="75">
        <v>8639.1540000000005</v>
      </c>
      <c r="E32" s="75">
        <v>9271.3430000000008</v>
      </c>
      <c r="F32" s="75">
        <v>9214.5190000000002</v>
      </c>
      <c r="G32" s="75">
        <v>10062.15</v>
      </c>
      <c r="H32" s="75">
        <v>9360.11</v>
      </c>
      <c r="I32" s="75">
        <v>9948.1389999999992</v>
      </c>
      <c r="J32" s="75">
        <v>10081.61</v>
      </c>
      <c r="K32" s="75">
        <v>10185.75</v>
      </c>
      <c r="L32" s="75">
        <v>10331.44</v>
      </c>
      <c r="M32" s="75">
        <v>8900.5159999999996</v>
      </c>
      <c r="N32" s="75">
        <v>8998.2559999999994</v>
      </c>
      <c r="O32" s="75">
        <v>8367.0460000000003</v>
      </c>
      <c r="P32" s="75">
        <v>10236.11</v>
      </c>
      <c r="Q32" s="75">
        <v>9926.9050000000007</v>
      </c>
      <c r="R32" s="75">
        <v>9117.3639999999996</v>
      </c>
      <c r="S32" s="75">
        <v>10906.03</v>
      </c>
      <c r="T32" s="75">
        <v>10438.67</v>
      </c>
      <c r="U32" s="75">
        <v>11013.22</v>
      </c>
    </row>
    <row r="33" spans="1:21" s="20" customFormat="1">
      <c r="A33" s="153" t="s">
        <v>32</v>
      </c>
      <c r="B33" s="9" t="s">
        <v>40</v>
      </c>
      <c r="C33" s="76">
        <v>3675.8290000000002</v>
      </c>
      <c r="D33" s="76">
        <v>4242.8450000000003</v>
      </c>
      <c r="E33" s="76">
        <v>6144.53</v>
      </c>
      <c r="F33" s="76">
        <v>6180.1170000000002</v>
      </c>
      <c r="G33" s="76">
        <v>6369.8609999999999</v>
      </c>
      <c r="H33" s="76">
        <v>6432.23</v>
      </c>
      <c r="I33" s="76">
        <v>6743.6679999999997</v>
      </c>
      <c r="J33" s="76">
        <v>6892.3710000000001</v>
      </c>
      <c r="K33" s="76">
        <v>6968.4269999999997</v>
      </c>
      <c r="L33" s="76">
        <v>7490.9449999999997</v>
      </c>
      <c r="M33" s="76">
        <v>7694.4610000000002</v>
      </c>
      <c r="N33" s="76">
        <v>8223.2289999999994</v>
      </c>
      <c r="O33" s="76">
        <v>7981.2910000000002</v>
      </c>
      <c r="P33" s="76">
        <v>8335.5349999999999</v>
      </c>
      <c r="Q33" s="76">
        <v>8755.9639999999999</v>
      </c>
      <c r="R33" s="76">
        <v>8884.2170000000006</v>
      </c>
      <c r="S33" s="76">
        <v>9524.4179999999997</v>
      </c>
      <c r="T33" s="76">
        <v>9797.616</v>
      </c>
      <c r="U33" s="76">
        <v>9653.0499999999993</v>
      </c>
    </row>
    <row r="34" spans="1:21" s="20" customFormat="1">
      <c r="A34" s="153" t="s">
        <v>50</v>
      </c>
      <c r="B34" s="9" t="s">
        <v>40</v>
      </c>
      <c r="C34" s="75">
        <v>12040.49</v>
      </c>
      <c r="D34" s="75">
        <v>10888.15</v>
      </c>
      <c r="E34" s="75">
        <v>10916.48</v>
      </c>
      <c r="F34" s="75">
        <v>11045.19</v>
      </c>
      <c r="G34" s="75">
        <v>10683.9</v>
      </c>
      <c r="H34" s="75">
        <v>10881.42</v>
      </c>
      <c r="I34" s="75">
        <v>10772.89</v>
      </c>
      <c r="J34" s="75">
        <v>10594.4</v>
      </c>
      <c r="K34" s="75">
        <v>11317.71</v>
      </c>
      <c r="L34" s="75">
        <v>11518.68</v>
      </c>
      <c r="M34" s="75">
        <v>11846.12</v>
      </c>
      <c r="N34" s="75">
        <v>11648.21</v>
      </c>
      <c r="O34" s="75">
        <v>12298.41</v>
      </c>
      <c r="P34" s="75">
        <v>12419.21</v>
      </c>
      <c r="Q34" s="75">
        <v>12700.83</v>
      </c>
      <c r="R34" s="75">
        <v>12524.97</v>
      </c>
      <c r="S34" s="75">
        <v>12831</v>
      </c>
      <c r="T34" s="75">
        <v>12591.45</v>
      </c>
      <c r="U34" s="75">
        <v>13116.37</v>
      </c>
    </row>
    <row r="35" spans="1:21" s="20" customFormat="1" ht="16.5" customHeight="1">
      <c r="A35" s="395" t="s">
        <v>51</v>
      </c>
      <c r="B35" s="369" t="s">
        <v>40</v>
      </c>
      <c r="C35" s="396">
        <v>3505.76</v>
      </c>
      <c r="D35" s="396">
        <v>3949.6280000000002</v>
      </c>
      <c r="E35" s="396">
        <v>4706.9740000000002</v>
      </c>
      <c r="F35" s="396">
        <v>4640.7049999999999</v>
      </c>
      <c r="G35" s="396">
        <v>4814.5259999999998</v>
      </c>
      <c r="H35" s="396">
        <v>5100.8379999999997</v>
      </c>
      <c r="I35" s="396">
        <v>5452.76</v>
      </c>
      <c r="J35" s="396">
        <v>5673.7719999999999</v>
      </c>
      <c r="K35" s="396">
        <v>6215.4889999999996</v>
      </c>
      <c r="L35" s="396">
        <v>7193.3289999999997</v>
      </c>
      <c r="M35" s="396">
        <v>7401.7749999999996</v>
      </c>
      <c r="N35" s="396">
        <v>7663.9560000000001</v>
      </c>
      <c r="O35" s="396">
        <v>7556.1180000000004</v>
      </c>
      <c r="P35" s="396">
        <v>7983.2939999999999</v>
      </c>
      <c r="Q35" s="396">
        <v>8452.1479999999992</v>
      </c>
      <c r="R35" s="396">
        <v>8431.5319999999992</v>
      </c>
      <c r="S35" s="396">
        <v>9207.1039999999994</v>
      </c>
      <c r="T35" s="396">
        <v>9302.4210000000003</v>
      </c>
      <c r="U35" s="396">
        <v>9536.2060000000001</v>
      </c>
    </row>
    <row r="36" spans="1:21" s="20" customFormat="1">
      <c r="A36" s="153" t="s">
        <v>34</v>
      </c>
      <c r="B36" s="9" t="s">
        <v>40</v>
      </c>
      <c r="C36" s="75">
        <v>6403.2250000000004</v>
      </c>
      <c r="D36" s="75">
        <v>5851.98</v>
      </c>
      <c r="E36" s="75">
        <v>6823.2489999999998</v>
      </c>
      <c r="F36" s="75">
        <v>6688.326</v>
      </c>
      <c r="G36" s="75">
        <v>6848.5219999999999</v>
      </c>
      <c r="H36" s="75">
        <v>6959.5110000000004</v>
      </c>
      <c r="I36" s="75">
        <v>7038.9070000000002</v>
      </c>
      <c r="J36" s="75">
        <v>7158.3860000000004</v>
      </c>
      <c r="K36" s="75">
        <v>7532.6679999999997</v>
      </c>
      <c r="L36" s="75">
        <v>8046.8429999999998</v>
      </c>
      <c r="M36" s="75">
        <v>7857.8450000000003</v>
      </c>
      <c r="N36" s="75">
        <v>7870.36</v>
      </c>
      <c r="O36" s="75">
        <v>7764.7960000000003</v>
      </c>
      <c r="P36" s="75">
        <v>7814.8329999999996</v>
      </c>
      <c r="Q36" s="75">
        <v>7920.201</v>
      </c>
      <c r="R36" s="75">
        <v>8038.7</v>
      </c>
      <c r="S36" s="75">
        <v>8530.3349999999991</v>
      </c>
      <c r="T36" s="75">
        <v>8828.4159999999993</v>
      </c>
      <c r="U36" s="75">
        <v>8839.884</v>
      </c>
    </row>
    <row r="37" spans="1:21" s="20" customFormat="1">
      <c r="A37" s="153" t="s">
        <v>21</v>
      </c>
      <c r="B37" s="9" t="s">
        <v>40</v>
      </c>
      <c r="C37" s="76">
        <v>10077.620000000001</v>
      </c>
      <c r="D37" s="76">
        <v>9706.1409999999996</v>
      </c>
      <c r="E37" s="76">
        <v>9806.8619999999992</v>
      </c>
      <c r="F37" s="76">
        <v>9939.6820000000007</v>
      </c>
      <c r="G37" s="76">
        <v>9930.0660000000007</v>
      </c>
      <c r="H37" s="76">
        <v>9905.6329999999998</v>
      </c>
      <c r="I37" s="76">
        <v>9792.4189999999999</v>
      </c>
      <c r="J37" s="76">
        <v>9947.2379999999994</v>
      </c>
      <c r="K37" s="76">
        <v>10371.59</v>
      </c>
      <c r="L37" s="76">
        <v>10611.77</v>
      </c>
      <c r="M37" s="76">
        <v>11096.88</v>
      </c>
      <c r="N37" s="76">
        <v>11639.15</v>
      </c>
      <c r="O37" s="76">
        <v>11649.9</v>
      </c>
      <c r="P37" s="76">
        <v>11719.92</v>
      </c>
      <c r="Q37" s="76">
        <v>11396.17</v>
      </c>
      <c r="R37" s="76">
        <v>12004.73</v>
      </c>
      <c r="S37" s="76">
        <v>12441.92</v>
      </c>
      <c r="T37" s="76">
        <v>12397.05</v>
      </c>
      <c r="U37" s="76">
        <v>12790.46</v>
      </c>
    </row>
    <row r="38" spans="1:21" s="20" customFormat="1">
      <c r="A38" s="153" t="s">
        <v>37</v>
      </c>
      <c r="B38" s="9" t="s">
        <v>40</v>
      </c>
      <c r="C38" s="75">
        <v>5437.7290000000003</v>
      </c>
      <c r="D38" s="75">
        <v>5283.1779999999999</v>
      </c>
      <c r="E38" s="75">
        <v>6665.2380000000003</v>
      </c>
      <c r="F38" s="75">
        <v>6370.7969999999996</v>
      </c>
      <c r="G38" s="75">
        <v>6345.67</v>
      </c>
      <c r="H38" s="75">
        <v>6646.6819999999998</v>
      </c>
      <c r="I38" s="75">
        <v>6674.0590000000002</v>
      </c>
      <c r="J38" s="75">
        <v>6997.7830000000004</v>
      </c>
      <c r="K38" s="75">
        <v>7524.6130000000003</v>
      </c>
      <c r="L38" s="75">
        <v>7803.7060000000001</v>
      </c>
      <c r="M38" s="75">
        <v>7831.9409999999998</v>
      </c>
      <c r="N38" s="75">
        <v>8111.902</v>
      </c>
      <c r="O38" s="75">
        <v>7669.2240000000002</v>
      </c>
      <c r="P38" s="75">
        <v>8078.8530000000001</v>
      </c>
      <c r="Q38" s="75">
        <v>7969.0519999999997</v>
      </c>
      <c r="R38" s="75">
        <v>8190.9369999999999</v>
      </c>
      <c r="S38" s="75">
        <v>8610.0949999999993</v>
      </c>
      <c r="T38" s="75">
        <v>9546.9959999999992</v>
      </c>
      <c r="U38" s="75">
        <v>9294.4009999999998</v>
      </c>
    </row>
    <row r="39" spans="1:21" s="20" customFormat="1" ht="16.5" customHeight="1">
      <c r="A39" s="153" t="s">
        <v>52</v>
      </c>
      <c r="B39" s="9" t="s">
        <v>40</v>
      </c>
      <c r="C39" s="76">
        <v>12628.6</v>
      </c>
      <c r="D39" s="76">
        <v>12854.19</v>
      </c>
      <c r="E39" s="76">
        <v>13871.02</v>
      </c>
      <c r="F39" s="76">
        <v>13231.85</v>
      </c>
      <c r="G39" s="76">
        <v>13595.99</v>
      </c>
      <c r="H39" s="76">
        <v>13545.16</v>
      </c>
      <c r="I39" s="76">
        <v>13870.42</v>
      </c>
      <c r="J39" s="76">
        <v>14383.69</v>
      </c>
      <c r="K39" s="76">
        <v>14326.13</v>
      </c>
      <c r="L39" s="76">
        <v>15685.33</v>
      </c>
      <c r="M39" s="76">
        <v>15418.62</v>
      </c>
      <c r="N39" s="76">
        <v>14965.42</v>
      </c>
      <c r="O39" s="76">
        <v>15866.79</v>
      </c>
      <c r="P39" s="76">
        <v>16665.150000000001</v>
      </c>
      <c r="Q39" s="76">
        <v>16667.91</v>
      </c>
      <c r="R39" s="76">
        <v>16268.17</v>
      </c>
      <c r="S39" s="76">
        <v>17778.22</v>
      </c>
      <c r="T39" s="76">
        <v>18381.7</v>
      </c>
      <c r="U39" s="76">
        <v>19128.43</v>
      </c>
    </row>
    <row r="40" spans="1:21" s="20" customFormat="1">
      <c r="A40" s="153" t="s">
        <v>53</v>
      </c>
      <c r="B40" s="9" t="s">
        <v>40</v>
      </c>
      <c r="C40" s="75">
        <v>11287.91</v>
      </c>
      <c r="D40" s="75">
        <v>11316.26</v>
      </c>
      <c r="E40" s="75">
        <v>11215.37</v>
      </c>
      <c r="F40" s="75">
        <v>11405.13</v>
      </c>
      <c r="G40" s="75">
        <v>11483.01</v>
      </c>
      <c r="H40" s="75">
        <v>11557.64</v>
      </c>
      <c r="I40" s="75">
        <v>12223.85</v>
      </c>
      <c r="J40" s="75">
        <v>12773.06</v>
      </c>
      <c r="K40" s="75">
        <v>12368.07</v>
      </c>
      <c r="L40" s="75">
        <v>12100.64</v>
      </c>
      <c r="M40" s="75">
        <v>12363.7</v>
      </c>
      <c r="N40" s="75">
        <v>11891.81</v>
      </c>
      <c r="O40" s="75">
        <v>11828.83</v>
      </c>
      <c r="P40" s="75">
        <v>12355.28</v>
      </c>
      <c r="Q40" s="75">
        <v>12433.57</v>
      </c>
      <c r="R40" s="75">
        <v>13638.61</v>
      </c>
      <c r="S40" s="75">
        <v>13794.14</v>
      </c>
      <c r="T40" s="75">
        <v>13803.35</v>
      </c>
      <c r="U40" s="75">
        <v>13633.04</v>
      </c>
    </row>
    <row r="41" spans="1:21" s="20" customFormat="1" ht="16.5" customHeight="1">
      <c r="A41" s="153" t="s">
        <v>54</v>
      </c>
      <c r="B41" s="9" t="s">
        <v>40</v>
      </c>
      <c r="C41" s="76">
        <v>7357.482</v>
      </c>
      <c r="D41" s="76">
        <v>7587.8140000000003</v>
      </c>
      <c r="E41" s="76">
        <v>8668.4210000000003</v>
      </c>
      <c r="F41" s="76">
        <v>8855.6229999999996</v>
      </c>
      <c r="G41" s="76">
        <v>9203.0460000000003</v>
      </c>
      <c r="H41" s="76">
        <v>9345.9179999999997</v>
      </c>
      <c r="I41" s="76">
        <v>9683.6170000000002</v>
      </c>
      <c r="J41" s="76">
        <v>9936.2180000000008</v>
      </c>
      <c r="K41" s="76">
        <v>10354.15</v>
      </c>
      <c r="L41" s="76">
        <v>10997.48</v>
      </c>
      <c r="M41" s="76">
        <v>11089.88</v>
      </c>
      <c r="N41" s="76">
        <v>11267.74</v>
      </c>
      <c r="O41" s="76">
        <v>11050.12</v>
      </c>
      <c r="P41" s="76">
        <v>12094.22</v>
      </c>
      <c r="Q41" s="76">
        <v>11952.41</v>
      </c>
      <c r="R41" s="76">
        <v>12387.63</v>
      </c>
      <c r="S41" s="76">
        <v>13553.57</v>
      </c>
      <c r="T41" s="76">
        <v>13805.66</v>
      </c>
      <c r="U41" s="76">
        <v>14315.92</v>
      </c>
    </row>
    <row r="42" spans="1:21" s="20" customFormat="1" ht="16.5" customHeight="1">
      <c r="A42" s="153" t="s">
        <v>55</v>
      </c>
      <c r="B42" s="9" t="s">
        <v>40</v>
      </c>
      <c r="C42" s="75">
        <v>4733.25</v>
      </c>
      <c r="D42" s="75">
        <v>4981.8310000000001</v>
      </c>
      <c r="E42" s="75">
        <v>5592.2269999999999</v>
      </c>
      <c r="F42" s="75">
        <v>5754.7449999999999</v>
      </c>
      <c r="G42" s="75">
        <v>5791.9989999999998</v>
      </c>
      <c r="H42" s="75">
        <v>5940.8059999999996</v>
      </c>
      <c r="I42" s="75">
        <v>6041.2110000000002</v>
      </c>
      <c r="J42" s="75">
        <v>6213.6779999999999</v>
      </c>
      <c r="K42" s="75">
        <v>6440.3270000000002</v>
      </c>
      <c r="L42" s="75">
        <v>6441.1670000000004</v>
      </c>
      <c r="M42" s="75">
        <v>6592.3339999999998</v>
      </c>
      <c r="N42" s="75">
        <v>6742.009</v>
      </c>
      <c r="O42" s="75">
        <v>6755.2420000000002</v>
      </c>
      <c r="P42" s="75">
        <v>6941.15</v>
      </c>
      <c r="Q42" s="75">
        <v>7207.0529999999999</v>
      </c>
      <c r="R42" s="75">
        <v>7251.2979999999998</v>
      </c>
      <c r="S42" s="75">
        <v>7311.8019999999997</v>
      </c>
      <c r="T42" s="75">
        <v>7619.0919999999996</v>
      </c>
      <c r="U42" s="75">
        <v>7837.1379999999999</v>
      </c>
    </row>
    <row r="43" spans="1:21">
      <c r="A43" s="146" t="s">
        <v>58</v>
      </c>
      <c r="C43" s="159">
        <f t="shared" ref="C43:U43" si="0">AVERAGE(C7:C42)</f>
        <v>6887.55375</v>
      </c>
      <c r="D43" s="159">
        <f t="shared" si="0"/>
        <v>7114.4602222222247</v>
      </c>
      <c r="E43" s="159">
        <f t="shared" si="0"/>
        <v>7918.7074166666671</v>
      </c>
      <c r="F43" s="159">
        <f t="shared" si="0"/>
        <v>7890.1874444444447</v>
      </c>
      <c r="G43" s="159">
        <f t="shared" si="0"/>
        <v>8037.2892500000016</v>
      </c>
      <c r="H43" s="159">
        <f t="shared" si="0"/>
        <v>8024.2923611111119</v>
      </c>
      <c r="I43" s="159">
        <f t="shared" si="0"/>
        <v>8216.3539444444432</v>
      </c>
      <c r="J43" s="159">
        <f t="shared" si="0"/>
        <v>8467.7486944444463</v>
      </c>
      <c r="K43" s="159">
        <f t="shared" si="0"/>
        <v>8704.104000000003</v>
      </c>
      <c r="L43" s="159">
        <f t="shared" si="0"/>
        <v>9037.4958055555562</v>
      </c>
      <c r="M43" s="159">
        <f t="shared" si="0"/>
        <v>9045.5792222222208</v>
      </c>
      <c r="N43" s="159">
        <f t="shared" si="0"/>
        <v>9036.2690833333345</v>
      </c>
      <c r="O43" s="159">
        <f t="shared" si="0"/>
        <v>8961.8588888888899</v>
      </c>
      <c r="P43" s="159">
        <f t="shared" si="0"/>
        <v>9418.4750833333328</v>
      </c>
      <c r="Q43" s="159">
        <f t="shared" si="0"/>
        <v>9496.3791111111113</v>
      </c>
      <c r="R43" s="159">
        <f t="shared" si="0"/>
        <v>9677.9781944444439</v>
      </c>
      <c r="S43" s="159">
        <f t="shared" si="0"/>
        <v>10235.244361111114</v>
      </c>
      <c r="T43" s="159">
        <f t="shared" si="0"/>
        <v>10486.658166666666</v>
      </c>
      <c r="U43" s="159">
        <f t="shared" si="0"/>
        <v>10643.505828571429</v>
      </c>
    </row>
    <row r="44" spans="1:21">
      <c r="A44" s="146" t="s">
        <v>718</v>
      </c>
      <c r="C44" s="159">
        <f t="shared" ref="C44:U44" si="1">STDEV(C7:C42)</f>
        <v>2684.3479463147337</v>
      </c>
      <c r="D44" s="159">
        <f t="shared" si="1"/>
        <v>2588.9190467264953</v>
      </c>
      <c r="E44" s="159">
        <f t="shared" si="1"/>
        <v>2530.8537050475252</v>
      </c>
      <c r="F44" s="159">
        <f t="shared" si="1"/>
        <v>2469.185903044081</v>
      </c>
      <c r="G44" s="159">
        <f t="shared" si="1"/>
        <v>2486.9956788873787</v>
      </c>
      <c r="H44" s="159">
        <f t="shared" si="1"/>
        <v>2418.5792307567745</v>
      </c>
      <c r="I44" s="159">
        <f t="shared" si="1"/>
        <v>2464.0635228869096</v>
      </c>
      <c r="J44" s="159">
        <f t="shared" si="1"/>
        <v>2466.6734147942711</v>
      </c>
      <c r="K44" s="159">
        <f t="shared" si="1"/>
        <v>2484.2697599236408</v>
      </c>
      <c r="L44" s="159">
        <f t="shared" si="1"/>
        <v>2616.5921284121118</v>
      </c>
      <c r="M44" s="159">
        <f t="shared" si="1"/>
        <v>2606.9379263982855</v>
      </c>
      <c r="N44" s="159">
        <f t="shared" si="1"/>
        <v>2583.6665297300156</v>
      </c>
      <c r="O44" s="159">
        <f t="shared" si="1"/>
        <v>2694.2889692347735</v>
      </c>
      <c r="P44" s="159">
        <f t="shared" si="1"/>
        <v>2893.1164782238252</v>
      </c>
      <c r="Q44" s="159">
        <f t="shared" si="1"/>
        <v>2863.8399261401296</v>
      </c>
      <c r="R44" s="159">
        <f t="shared" si="1"/>
        <v>2960.0353128419119</v>
      </c>
      <c r="S44" s="159">
        <f t="shared" si="1"/>
        <v>3282.0819159249713</v>
      </c>
      <c r="T44" s="159">
        <f t="shared" si="1"/>
        <v>3504.796033736493</v>
      </c>
      <c r="U44" s="159">
        <f t="shared" si="1"/>
        <v>3718.5972112945356</v>
      </c>
    </row>
    <row r="45" spans="1:21">
      <c r="A45" s="303" t="s">
        <v>719</v>
      </c>
      <c r="B45" s="303"/>
      <c r="C45" s="302">
        <f>(C35-C43)/C44</f>
        <v>-1.2598194487576657</v>
      </c>
      <c r="D45" s="302">
        <f t="shared" ref="D45:R45" si="2">(D35-D43)/D44</f>
        <v>-1.2224531416785438</v>
      </c>
      <c r="E45" s="302">
        <f t="shared" si="2"/>
        <v>-1.2690316355549109</v>
      </c>
      <c r="F45" s="302">
        <f t="shared" si="2"/>
        <v>-1.3160136871178443</v>
      </c>
      <c r="G45" s="302">
        <f t="shared" si="2"/>
        <v>-1.295845938679631</v>
      </c>
      <c r="H45" s="302">
        <f t="shared" si="2"/>
        <v>-1.2087486421506903</v>
      </c>
      <c r="I45" s="302">
        <f t="shared" si="2"/>
        <v>-1.1215595372340896</v>
      </c>
      <c r="J45" s="302">
        <f t="shared" si="2"/>
        <v>-1.1326901557730022</v>
      </c>
      <c r="K45" s="302">
        <f t="shared" si="2"/>
        <v>-1.0017491015454361</v>
      </c>
      <c r="L45" s="302">
        <f t="shared" si="2"/>
        <v>-0.70479719996509183</v>
      </c>
      <c r="M45" s="302">
        <f t="shared" si="2"/>
        <v>-0.63054981308790947</v>
      </c>
      <c r="N45" s="302">
        <f t="shared" si="2"/>
        <v>-0.53114946048271039</v>
      </c>
      <c r="O45" s="302">
        <f t="shared" si="2"/>
        <v>-0.5217483740387896</v>
      </c>
      <c r="P45" s="302">
        <f t="shared" si="2"/>
        <v>-0.49606750856240517</v>
      </c>
      <c r="Q45" s="302">
        <f t="shared" si="2"/>
        <v>-0.36462621446811172</v>
      </c>
      <c r="R45" s="302">
        <f t="shared" si="2"/>
        <v>-0.42109166368280226</v>
      </c>
      <c r="S45" s="302">
        <f>(S35-S43)/S44</f>
        <v>-0.31325859239602777</v>
      </c>
      <c r="T45" s="302">
        <f>(T35-T43)/T44</f>
        <v>-0.33789046645437465</v>
      </c>
      <c r="U45" s="302">
        <f>(U35-U43)/U44</f>
        <v>-0.29777353277419116</v>
      </c>
    </row>
    <row r="47" spans="1:21">
      <c r="A47" s="20" t="s">
        <v>1068</v>
      </c>
    </row>
  </sheetData>
  <mergeCells count="5">
    <mergeCell ref="C3:U3"/>
    <mergeCell ref="C4:U4"/>
    <mergeCell ref="A3:B3"/>
    <mergeCell ref="A4:B4"/>
    <mergeCell ref="A5:B5"/>
  </mergeCells>
  <hyperlinks>
    <hyperlink ref="A2" r:id="rId1" display="http://stats.oecd.org/OECDStat_Metadata/ShowMetadata.ashx?Dataset=GREEN_GROWTH&amp;ShowOnWeb=true&amp;Lang=en"/>
    <hyperlink ref="A17" r:id="rId2" display="http://stats.oecd.org/OECDStat_Metadata/ShowMetadata.ashx?Dataset=GREEN_GROWTH&amp;Coords=[COU].[DEU]&amp;ShowOnWeb=true&amp;Lang=en"/>
    <hyperlink ref="A22" r:id="rId3" display="http://stats.oecd.org/OECDStat_Metadata/ShowMetadata.ashx?Dataset=GREEN_GROWTH&amp;Coords=[COU].[ISR]&amp;ShowOnWeb=true&amp;Lang=en"/>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8"/>
  <sheetViews>
    <sheetView workbookViewId="0">
      <selection activeCell="O35" sqref="O35"/>
    </sheetView>
  </sheetViews>
  <sheetFormatPr defaultColWidth="9" defaultRowHeight="16.5"/>
  <cols>
    <col min="1" max="1" width="35.28515625" customWidth="1"/>
    <col min="2" max="13" width="10" bestFit="1" customWidth="1"/>
    <col min="15" max="15" width="9" customWidth="1"/>
    <col min="16" max="27" width="9" bestFit="1" customWidth="1"/>
    <col min="29" max="29" width="27.42578125" customWidth="1"/>
    <col min="30" max="32" width="11.5703125" bestFit="1" customWidth="1"/>
    <col min="33" max="39" width="9.140625" bestFit="1" customWidth="1"/>
    <col min="40" max="41" width="11.5703125" bestFit="1" customWidth="1"/>
  </cols>
  <sheetData>
    <row r="1" spans="1:15">
      <c r="A1" s="94" t="s">
        <v>726</v>
      </c>
    </row>
    <row r="4" spans="1:15">
      <c r="A4" s="94" t="s">
        <v>119</v>
      </c>
      <c r="B4" s="94" t="s">
        <v>88</v>
      </c>
      <c r="C4" s="94" t="s">
        <v>89</v>
      </c>
      <c r="D4" s="94" t="s">
        <v>90</v>
      </c>
      <c r="E4" s="94" t="s">
        <v>91</v>
      </c>
      <c r="F4" s="94" t="s">
        <v>92</v>
      </c>
      <c r="G4" s="94" t="s">
        <v>93</v>
      </c>
      <c r="H4" s="94" t="s">
        <v>94</v>
      </c>
      <c r="I4" s="94" t="s">
        <v>95</v>
      </c>
      <c r="J4" s="94" t="s">
        <v>96</v>
      </c>
      <c r="K4" s="94" t="s">
        <v>97</v>
      </c>
      <c r="L4" s="94" t="s">
        <v>110</v>
      </c>
      <c r="M4" s="94" t="s">
        <v>120</v>
      </c>
      <c r="N4" s="94" t="s">
        <v>379</v>
      </c>
      <c r="O4" s="94" t="s">
        <v>537</v>
      </c>
    </row>
    <row r="5" spans="1:15">
      <c r="A5" t="s">
        <v>15</v>
      </c>
      <c r="B5">
        <f t="shared" ref="B5:M5" si="0">B84/B43</f>
        <v>0</v>
      </c>
      <c r="C5">
        <f t="shared" si="0"/>
        <v>0</v>
      </c>
      <c r="D5">
        <f t="shared" si="0"/>
        <v>0</v>
      </c>
      <c r="E5">
        <f t="shared" si="0"/>
        <v>0</v>
      </c>
      <c r="F5">
        <f t="shared" si="0"/>
        <v>0</v>
      </c>
      <c r="G5">
        <f t="shared" si="0"/>
        <v>0</v>
      </c>
      <c r="H5">
        <f t="shared" si="0"/>
        <v>0</v>
      </c>
      <c r="I5">
        <f t="shared" si="0"/>
        <v>0</v>
      </c>
      <c r="J5">
        <f t="shared" si="0"/>
        <v>0</v>
      </c>
      <c r="K5">
        <f t="shared" si="0"/>
        <v>0</v>
      </c>
      <c r="L5">
        <f t="shared" si="0"/>
        <v>0</v>
      </c>
      <c r="M5">
        <f t="shared" si="0"/>
        <v>0</v>
      </c>
      <c r="N5" s="20">
        <f t="shared" ref="N5:O21" si="1">N84/N43</f>
        <v>0</v>
      </c>
      <c r="O5" s="20">
        <f t="shared" si="1"/>
        <v>0</v>
      </c>
    </row>
    <row r="6" spans="1:15">
      <c r="A6" t="s">
        <v>16</v>
      </c>
      <c r="B6" s="21">
        <f t="shared" ref="B6:M6" si="2">B85/B44</f>
        <v>0.45809009151151781</v>
      </c>
      <c r="C6" s="21">
        <f t="shared" si="2"/>
        <v>0.44374370557234072</v>
      </c>
      <c r="D6" s="21">
        <f t="shared" si="2"/>
        <v>0.39416010189159861</v>
      </c>
      <c r="E6" s="21">
        <f t="shared" si="2"/>
        <v>0.39218792679595738</v>
      </c>
      <c r="F6" s="21">
        <f t="shared" si="2"/>
        <v>0.4809717337765661</v>
      </c>
      <c r="G6" s="21">
        <f t="shared" si="2"/>
        <v>0.47311437076918544</v>
      </c>
      <c r="H6" s="21">
        <f t="shared" si="2"/>
        <v>0.46933797192144588</v>
      </c>
      <c r="I6" s="21">
        <f t="shared" si="2"/>
        <v>0.47028843033577028</v>
      </c>
      <c r="J6" s="21">
        <f t="shared" si="2"/>
        <v>0.50643353105800371</v>
      </c>
      <c r="K6" s="21">
        <f t="shared" si="2"/>
        <v>0.48018598119637623</v>
      </c>
      <c r="L6" s="21">
        <f t="shared" si="2"/>
        <v>0.45339312463262488</v>
      </c>
      <c r="M6" s="21">
        <f t="shared" si="2"/>
        <v>0.45333877884419033</v>
      </c>
      <c r="N6" s="21">
        <f t="shared" si="1"/>
        <v>0.48653879846157699</v>
      </c>
      <c r="O6" s="21">
        <f t="shared" si="1"/>
        <v>0.45295952932786593</v>
      </c>
    </row>
    <row r="7" spans="1:15">
      <c r="A7" t="s">
        <v>17</v>
      </c>
      <c r="B7" s="21">
        <f t="shared" ref="B7:M7" si="3">B86/B45</f>
        <v>0.72913091059137314</v>
      </c>
      <c r="C7" s="21">
        <f t="shared" si="3"/>
        <v>0.71080448396944729</v>
      </c>
      <c r="D7" s="21">
        <f t="shared" si="3"/>
        <v>0.71725489480058668</v>
      </c>
      <c r="E7" s="21">
        <f t="shared" si="3"/>
        <v>0.71196352699670595</v>
      </c>
      <c r="F7" s="21">
        <f t="shared" si="3"/>
        <v>0.70575329469143311</v>
      </c>
      <c r="G7" s="21">
        <f t="shared" si="3"/>
        <v>0.69532060593484124</v>
      </c>
      <c r="H7" s="21">
        <f t="shared" si="3"/>
        <v>0.66892171486310925</v>
      </c>
      <c r="I7" s="21">
        <f t="shared" si="3"/>
        <v>0.65707620282293722</v>
      </c>
      <c r="J7" s="21">
        <f t="shared" si="3"/>
        <v>0.65324267291910898</v>
      </c>
      <c r="K7" s="21">
        <f t="shared" si="3"/>
        <v>0.62967374449779911</v>
      </c>
      <c r="L7" s="21">
        <f t="shared" si="3"/>
        <v>0.59013306175601443</v>
      </c>
      <c r="M7" s="21">
        <f t="shared" si="3"/>
        <v>0.57953235888033072</v>
      </c>
      <c r="N7" s="21">
        <f t="shared" si="1"/>
        <v>0.58502619405896461</v>
      </c>
      <c r="O7" s="21">
        <f t="shared" si="1"/>
        <v>0.58812678120374395</v>
      </c>
    </row>
    <row r="8" spans="1:15">
      <c r="A8" t="s">
        <v>18</v>
      </c>
      <c r="B8" s="21">
        <f t="shared" ref="B8:M8" si="4">B87/B46</f>
        <v>0</v>
      </c>
      <c r="C8" s="21">
        <f t="shared" si="4"/>
        <v>0</v>
      </c>
      <c r="D8" s="21">
        <f t="shared" si="4"/>
        <v>0</v>
      </c>
      <c r="E8" s="21">
        <f t="shared" si="4"/>
        <v>0</v>
      </c>
      <c r="F8" s="21">
        <f t="shared" si="4"/>
        <v>0</v>
      </c>
      <c r="G8" s="21">
        <f t="shared" si="4"/>
        <v>0</v>
      </c>
      <c r="H8" s="21">
        <f t="shared" si="4"/>
        <v>0</v>
      </c>
      <c r="I8" s="21">
        <f t="shared" si="4"/>
        <v>0</v>
      </c>
      <c r="J8" s="21">
        <f t="shared" si="4"/>
        <v>0</v>
      </c>
      <c r="K8" s="21">
        <f t="shared" si="4"/>
        <v>0</v>
      </c>
      <c r="L8" s="21">
        <f t="shared" si="4"/>
        <v>0</v>
      </c>
      <c r="M8" s="21">
        <f t="shared" si="4"/>
        <v>0</v>
      </c>
      <c r="N8" s="21">
        <f t="shared" si="1"/>
        <v>0</v>
      </c>
      <c r="O8" s="21">
        <f t="shared" si="1"/>
        <v>0</v>
      </c>
    </row>
    <row r="9" spans="1:15">
      <c r="A9" t="s">
        <v>19</v>
      </c>
      <c r="B9" s="21">
        <f t="shared" ref="B9:M9" si="5">B88/B47</f>
        <v>0.42807068020315109</v>
      </c>
      <c r="C9" s="21">
        <f t="shared" si="5"/>
        <v>0.42656140550990534</v>
      </c>
      <c r="D9" s="21">
        <f t="shared" si="5"/>
        <v>0.41292099716867964</v>
      </c>
      <c r="E9" s="21">
        <f t="shared" si="5"/>
        <v>0.38380665741525039</v>
      </c>
      <c r="F9" s="21">
        <f t="shared" si="5"/>
        <v>0.39834610464119441</v>
      </c>
      <c r="G9" s="21">
        <f t="shared" si="5"/>
        <v>0.37668231623669851</v>
      </c>
      <c r="H9" s="21">
        <f t="shared" si="5"/>
        <v>0.36640991025506325</v>
      </c>
      <c r="I9" s="21">
        <f t="shared" si="5"/>
        <v>0.35677657727394962</v>
      </c>
      <c r="J9" s="21">
        <f t="shared" si="5"/>
        <v>0.38066175391688545</v>
      </c>
      <c r="K9" s="21">
        <f t="shared" si="5"/>
        <v>0.38787534542740099</v>
      </c>
      <c r="L9" s="21">
        <f t="shared" si="5"/>
        <v>0.37369231700732292</v>
      </c>
      <c r="M9" s="21">
        <f t="shared" si="5"/>
        <v>0.36818341845630692</v>
      </c>
      <c r="N9" s="21">
        <f t="shared" si="1"/>
        <v>0.3594949470461809</v>
      </c>
      <c r="O9" s="21">
        <f t="shared" si="1"/>
        <v>0.34349478380797149</v>
      </c>
    </row>
    <row r="10" spans="1:15">
      <c r="A10" t="s">
        <v>20</v>
      </c>
      <c r="B10" s="21">
        <f t="shared" ref="B10:M10" si="6">B89/B48</f>
        <v>0.82925018559762431</v>
      </c>
      <c r="C10" s="21">
        <f t="shared" si="6"/>
        <v>0.8165768194070081</v>
      </c>
      <c r="D10" s="21">
        <f t="shared" si="6"/>
        <v>0.8210583460434816</v>
      </c>
      <c r="E10" s="21">
        <f t="shared" si="6"/>
        <v>0.82780343272028389</v>
      </c>
      <c r="F10" s="21">
        <f t="shared" si="6"/>
        <v>0.83106100133844507</v>
      </c>
      <c r="G10" s="21">
        <f t="shared" si="6"/>
        <v>0.82122825701100455</v>
      </c>
      <c r="H10" s="21">
        <f t="shared" si="6"/>
        <v>0.79205348982635038</v>
      </c>
      <c r="I10" s="21">
        <f t="shared" si="6"/>
        <v>0.79970792852361927</v>
      </c>
      <c r="J10" s="21">
        <f t="shared" si="6"/>
        <v>0.80616923718215927</v>
      </c>
      <c r="K10" s="21">
        <f t="shared" si="6"/>
        <v>0.79253658057546883</v>
      </c>
      <c r="L10" s="21">
        <f t="shared" si="6"/>
        <v>0.78285249323404027</v>
      </c>
      <c r="M10" s="21">
        <f t="shared" si="6"/>
        <v>0.78499048402859939</v>
      </c>
      <c r="N10" s="21">
        <f t="shared" si="1"/>
        <v>0.75828139788210513</v>
      </c>
      <c r="O10" s="21">
        <f t="shared" si="1"/>
        <v>0.67266779276871436</v>
      </c>
    </row>
    <row r="11" spans="1:15">
      <c r="A11" t="s">
        <v>44</v>
      </c>
      <c r="B11" s="21">
        <f t="shared" ref="B11:M11" si="7">B90/B49</f>
        <v>0.57552466612155895</v>
      </c>
      <c r="C11" s="21">
        <f t="shared" si="7"/>
        <v>0.48286338681306967</v>
      </c>
      <c r="D11" s="21">
        <f t="shared" si="7"/>
        <v>0.49796612227551462</v>
      </c>
      <c r="E11" s="21">
        <f t="shared" si="7"/>
        <v>0.49382640958579166</v>
      </c>
      <c r="F11" s="21">
        <f t="shared" si="7"/>
        <v>0.4466885526691407</v>
      </c>
      <c r="G11" s="21">
        <f t="shared" si="7"/>
        <v>0.42010076217542952</v>
      </c>
      <c r="H11" s="21">
        <f t="shared" si="7"/>
        <v>0.38705890477176991</v>
      </c>
      <c r="I11" s="21">
        <f t="shared" si="7"/>
        <v>0.5352312390924957</v>
      </c>
      <c r="J11" s="21">
        <f t="shared" si="7"/>
        <v>0.45204827873238596</v>
      </c>
      <c r="K11" s="21">
        <f t="shared" si="7"/>
        <v>0.25115464245899027</v>
      </c>
      <c r="L11" s="21">
        <f t="shared" si="7"/>
        <v>0.57406995866482946</v>
      </c>
      <c r="M11" s="21">
        <f t="shared" si="7"/>
        <v>0.48303988859047053</v>
      </c>
      <c r="N11" s="21">
        <f t="shared" si="1"/>
        <v>0.39882865139421581</v>
      </c>
      <c r="O11" s="21">
        <f t="shared" si="1"/>
        <v>0.16163659732470131</v>
      </c>
    </row>
    <row r="12" spans="1:15">
      <c r="A12" t="s">
        <v>42</v>
      </c>
      <c r="B12" s="21">
        <f t="shared" ref="B12:M12" si="8">B91/B50</f>
        <v>0.82446781691490112</v>
      </c>
      <c r="C12" s="21">
        <f t="shared" si="8"/>
        <v>0.82857170555787141</v>
      </c>
      <c r="D12" s="21">
        <f t="shared" si="8"/>
        <v>0.82688489661517606</v>
      </c>
      <c r="E12" s="21">
        <f t="shared" si="8"/>
        <v>0.81092374420612789</v>
      </c>
      <c r="F12" s="21">
        <f t="shared" si="8"/>
        <v>0.82432764397802871</v>
      </c>
      <c r="G12" s="21">
        <f t="shared" si="8"/>
        <v>0.82410842811670004</v>
      </c>
      <c r="H12" s="21">
        <f t="shared" si="8"/>
        <v>0.81099659766101595</v>
      </c>
      <c r="I12" s="21">
        <f t="shared" si="8"/>
        <v>0.77437042839449977</v>
      </c>
      <c r="J12" s="21">
        <f t="shared" si="8"/>
        <v>0.77926838132222986</v>
      </c>
      <c r="K12" s="21">
        <f t="shared" si="8"/>
        <v>0.77145925833581064</v>
      </c>
      <c r="L12" s="21">
        <f t="shared" si="8"/>
        <v>0.72250977191701393</v>
      </c>
      <c r="M12" s="21">
        <f t="shared" si="8"/>
        <v>0.72508177357804837</v>
      </c>
      <c r="N12" s="21">
        <f t="shared" si="1"/>
        <v>0.66984160706276707</v>
      </c>
      <c r="O12" s="21">
        <f t="shared" si="1"/>
        <v>0.59094087021197472</v>
      </c>
    </row>
    <row r="13" spans="1:15">
      <c r="A13" t="s">
        <v>21</v>
      </c>
      <c r="B13" s="21">
        <f t="shared" ref="B13:M13" si="9">B92/B51</f>
        <v>0.21287504921304901</v>
      </c>
      <c r="C13" s="21">
        <f t="shared" si="9"/>
        <v>0.19939934558330527</v>
      </c>
      <c r="D13" s="21">
        <f t="shared" si="9"/>
        <v>0.2087904763174383</v>
      </c>
      <c r="E13" s="21">
        <f t="shared" si="9"/>
        <v>0.19401429231242942</v>
      </c>
      <c r="F13" s="21">
        <f t="shared" si="9"/>
        <v>0.18102736112908202</v>
      </c>
      <c r="G13" s="21">
        <f t="shared" si="9"/>
        <v>0.13891805418009465</v>
      </c>
      <c r="H13" s="21">
        <f t="shared" si="9"/>
        <v>0.12601724143632342</v>
      </c>
      <c r="I13" s="21">
        <f t="shared" si="9"/>
        <v>9.6206491982792325E-2</v>
      </c>
      <c r="J13" s="21">
        <f t="shared" si="9"/>
        <v>8.3206368254227531E-2</v>
      </c>
      <c r="K13" s="21">
        <f t="shared" si="9"/>
        <v>7.3824395922212405E-2</v>
      </c>
      <c r="L13" s="21">
        <f t="shared" si="9"/>
        <v>5.0983635953470344E-2</v>
      </c>
      <c r="M13" s="21">
        <f t="shared" si="9"/>
        <v>4.6597484960706086E-2</v>
      </c>
      <c r="N13" s="21">
        <f t="shared" si="1"/>
        <v>3.7263755980861242E-2</v>
      </c>
      <c r="O13" s="21">
        <f t="shared" si="1"/>
        <v>2.1671999788048905E-2</v>
      </c>
    </row>
    <row r="14" spans="1:15">
      <c r="A14" t="s">
        <v>22</v>
      </c>
      <c r="B14" s="21">
        <f t="shared" ref="B14:M14" si="10">B93/B52</f>
        <v>8.0245112343157281E-3</v>
      </c>
      <c r="C14" s="21">
        <f t="shared" si="10"/>
        <v>7.3406473948825208E-4</v>
      </c>
      <c r="D14" s="21">
        <f t="shared" si="10"/>
        <v>0</v>
      </c>
      <c r="E14" s="21">
        <f t="shared" si="10"/>
        <v>0</v>
      </c>
      <c r="F14" s="21">
        <f t="shared" si="10"/>
        <v>0</v>
      </c>
      <c r="G14" s="21">
        <f t="shared" si="10"/>
        <v>0</v>
      </c>
      <c r="H14" s="21">
        <f t="shared" si="10"/>
        <v>0</v>
      </c>
      <c r="I14" s="21">
        <f t="shared" si="10"/>
        <v>0</v>
      </c>
      <c r="J14" s="21">
        <f t="shared" si="10"/>
        <v>0</v>
      </c>
      <c r="K14" s="21">
        <f t="shared" si="10"/>
        <v>0</v>
      </c>
      <c r="L14" s="21">
        <f t="shared" si="10"/>
        <v>0</v>
      </c>
      <c r="M14" s="21">
        <f t="shared" si="10"/>
        <v>0</v>
      </c>
      <c r="N14" s="21">
        <f t="shared" si="1"/>
        <v>0</v>
      </c>
      <c r="O14" s="21">
        <f t="shared" si="1"/>
        <v>0</v>
      </c>
    </row>
    <row r="15" spans="1:15">
      <c r="A15" t="s">
        <v>63</v>
      </c>
      <c r="B15" s="21">
        <f t="shared" ref="B15:M15" si="11">B94/B53</f>
        <v>0</v>
      </c>
      <c r="C15" s="21">
        <f t="shared" si="11"/>
        <v>0</v>
      </c>
      <c r="D15" s="21">
        <f t="shared" si="11"/>
        <v>0</v>
      </c>
      <c r="E15" s="21">
        <f t="shared" si="11"/>
        <v>0</v>
      </c>
      <c r="F15" s="21">
        <f t="shared" si="11"/>
        <v>0</v>
      </c>
      <c r="G15" s="21">
        <f t="shared" si="11"/>
        <v>0</v>
      </c>
      <c r="H15" s="21">
        <f t="shared" si="11"/>
        <v>0</v>
      </c>
      <c r="I15" s="21">
        <f t="shared" si="11"/>
        <v>0</v>
      </c>
      <c r="J15" s="21">
        <f t="shared" si="11"/>
        <v>0</v>
      </c>
      <c r="K15" s="21">
        <f t="shared" si="11"/>
        <v>0</v>
      </c>
      <c r="L15" s="21">
        <f t="shared" si="11"/>
        <v>0</v>
      </c>
      <c r="M15" s="21">
        <f t="shared" si="11"/>
        <v>0</v>
      </c>
      <c r="N15" s="21">
        <f t="shared" si="1"/>
        <v>0</v>
      </c>
      <c r="O15" s="21">
        <f t="shared" si="1"/>
        <v>0</v>
      </c>
    </row>
    <row r="16" spans="1:15">
      <c r="A16" t="s">
        <v>23</v>
      </c>
      <c r="B16" s="21">
        <f t="shared" ref="B16:M16" si="12">B95/B54</f>
        <v>5.3032149905991501E-3</v>
      </c>
      <c r="C16" s="21">
        <f t="shared" si="12"/>
        <v>2.1335199305748498E-3</v>
      </c>
      <c r="D16" s="21">
        <f t="shared" si="12"/>
        <v>1.993388429752066E-3</v>
      </c>
      <c r="E16" s="21">
        <f t="shared" si="12"/>
        <v>4.4195296690004886E-4</v>
      </c>
      <c r="F16" s="21">
        <f t="shared" si="12"/>
        <v>3.2181680506179651E-3</v>
      </c>
      <c r="G16" s="21">
        <f t="shared" si="12"/>
        <v>2.2546101163111788E-3</v>
      </c>
      <c r="H16" s="21">
        <f t="shared" si="12"/>
        <v>1.4423183136553146E-3</v>
      </c>
      <c r="I16" s="21">
        <f t="shared" si="12"/>
        <v>1.9419475825630677E-3</v>
      </c>
      <c r="J16" s="21">
        <f t="shared" si="12"/>
        <v>1.8249429705321709E-3</v>
      </c>
      <c r="K16" s="21">
        <f t="shared" si="12"/>
        <v>1.4495937998476212E-3</v>
      </c>
      <c r="L16" s="21">
        <f t="shared" si="12"/>
        <v>1.2586703124703301E-3</v>
      </c>
      <c r="M16" s="21">
        <f t="shared" si="12"/>
        <v>1.483328850746147E-3</v>
      </c>
      <c r="N16" s="21">
        <f t="shared" si="1"/>
        <v>1.4224869167180957E-3</v>
      </c>
      <c r="O16" s="21">
        <f t="shared" si="1"/>
        <v>0</v>
      </c>
    </row>
    <row r="17" spans="1:15">
      <c r="A17" t="s">
        <v>24</v>
      </c>
      <c r="B17" s="21">
        <f t="shared" ref="B17:M17" si="13">B96/B55</f>
        <v>0</v>
      </c>
      <c r="C17" s="21">
        <f t="shared" si="13"/>
        <v>0</v>
      </c>
      <c r="D17" s="21">
        <f t="shared" si="13"/>
        <v>0</v>
      </c>
      <c r="E17" s="21">
        <f t="shared" si="13"/>
        <v>0</v>
      </c>
      <c r="F17" s="21">
        <f t="shared" si="13"/>
        <v>0</v>
      </c>
      <c r="G17" s="21">
        <f t="shared" si="13"/>
        <v>0</v>
      </c>
      <c r="H17" s="21">
        <f t="shared" si="13"/>
        <v>0</v>
      </c>
      <c r="I17" s="21">
        <f t="shared" si="13"/>
        <v>0</v>
      </c>
      <c r="J17" s="21">
        <f t="shared" si="13"/>
        <v>0</v>
      </c>
      <c r="K17" s="21">
        <f t="shared" si="13"/>
        <v>0</v>
      </c>
      <c r="L17" s="21">
        <f t="shared" si="13"/>
        <v>0</v>
      </c>
      <c r="M17" s="21">
        <f t="shared" si="13"/>
        <v>0</v>
      </c>
      <c r="N17" s="21">
        <f t="shared" si="1"/>
        <v>0</v>
      </c>
      <c r="O17" s="21">
        <f t="shared" si="1"/>
        <v>0</v>
      </c>
    </row>
    <row r="18" spans="1:15">
      <c r="A18" t="s">
        <v>25</v>
      </c>
      <c r="B18" s="21">
        <f t="shared" ref="B18:M18" si="14">B97/B56</f>
        <v>1.093714022565047E-3</v>
      </c>
      <c r="C18" s="21">
        <f t="shared" si="14"/>
        <v>1.678033993720905E-3</v>
      </c>
      <c r="D18" s="21">
        <f t="shared" si="14"/>
        <v>1.5583019881783987E-3</v>
      </c>
      <c r="E18" s="21">
        <f t="shared" si="14"/>
        <v>1.8415208795970318E-3</v>
      </c>
      <c r="F18" s="21">
        <f t="shared" si="14"/>
        <v>1.443001443001443E-3</v>
      </c>
      <c r="G18" s="21">
        <f t="shared" si="14"/>
        <v>1.4530822109204717E-3</v>
      </c>
      <c r="H18" s="21">
        <f t="shared" si="14"/>
        <v>2.8606846571946217E-3</v>
      </c>
      <c r="I18" s="21">
        <f t="shared" si="14"/>
        <v>1.213837750354036E-3</v>
      </c>
      <c r="J18" s="21">
        <f t="shared" si="14"/>
        <v>9.6376252891287596E-5</v>
      </c>
      <c r="K18" s="21">
        <f t="shared" si="14"/>
        <v>9.4149869474044608E-4</v>
      </c>
      <c r="L18" s="21">
        <f t="shared" si="14"/>
        <v>1.1196641007697691E-3</v>
      </c>
      <c r="M18" s="21">
        <f t="shared" si="14"/>
        <v>5.0409577819785758E-4</v>
      </c>
      <c r="N18" s="21">
        <f t="shared" si="1"/>
        <v>0</v>
      </c>
      <c r="O18" s="21">
        <f t="shared" si="1"/>
        <v>4.0863027133050022E-4</v>
      </c>
    </row>
    <row r="19" spans="1:15">
      <c r="A19" t="s">
        <v>26</v>
      </c>
      <c r="B19" s="21">
        <f t="shared" ref="B19:M19" si="15">B98/B57</f>
        <v>2.4621609757028611E-3</v>
      </c>
      <c r="C19" s="21">
        <f t="shared" si="15"/>
        <v>2.7382256297918948E-3</v>
      </c>
      <c r="D19" s="21">
        <f t="shared" si="15"/>
        <v>5.0890585241730284E-3</v>
      </c>
      <c r="E19" s="21">
        <f t="shared" si="15"/>
        <v>4.4846967005445701E-3</v>
      </c>
      <c r="F19" s="21">
        <f t="shared" si="15"/>
        <v>3.9790294394407852E-3</v>
      </c>
      <c r="G19" s="21">
        <f t="shared" si="15"/>
        <v>4.9476288225696087E-3</v>
      </c>
      <c r="H19" s="21">
        <f t="shared" si="15"/>
        <v>3.5680705899370771E-3</v>
      </c>
      <c r="I19" s="21">
        <f t="shared" si="15"/>
        <v>6.6391941391941382E-3</v>
      </c>
      <c r="J19" s="21">
        <f t="shared" si="15"/>
        <v>9.1487052256163763E-3</v>
      </c>
      <c r="K19" s="21">
        <f t="shared" si="15"/>
        <v>1.2968299711815564E-2</v>
      </c>
      <c r="L19" s="21">
        <f t="shared" si="15"/>
        <v>1.6617168717295999E-2</v>
      </c>
      <c r="M19" s="21">
        <f t="shared" si="15"/>
        <v>1.8824794944197927E-2</v>
      </c>
      <c r="N19" s="21">
        <f t="shared" si="1"/>
        <v>1.3059112989716737E-2</v>
      </c>
      <c r="O19" s="21">
        <f t="shared" si="1"/>
        <v>2.9624143677096835E-3</v>
      </c>
    </row>
    <row r="20" spans="1:15">
      <c r="A20" t="s">
        <v>27</v>
      </c>
      <c r="B20" s="21">
        <f t="shared" ref="B20:M20" si="16">B99/B58</f>
        <v>0</v>
      </c>
      <c r="C20" s="21">
        <f t="shared" si="16"/>
        <v>0</v>
      </c>
      <c r="D20" s="21">
        <f t="shared" si="16"/>
        <v>0</v>
      </c>
      <c r="E20" s="21">
        <f t="shared" si="16"/>
        <v>0</v>
      </c>
      <c r="F20" s="21">
        <f t="shared" si="16"/>
        <v>0</v>
      </c>
      <c r="G20" s="21">
        <f t="shared" si="16"/>
        <v>0</v>
      </c>
      <c r="H20" s="21">
        <f t="shared" si="16"/>
        <v>0</v>
      </c>
      <c r="I20" s="21">
        <f t="shared" si="16"/>
        <v>0</v>
      </c>
      <c r="J20" s="21">
        <f t="shared" si="16"/>
        <v>0</v>
      </c>
      <c r="K20" s="21">
        <f t="shared" si="16"/>
        <v>0</v>
      </c>
      <c r="L20" s="21">
        <f t="shared" si="16"/>
        <v>0</v>
      </c>
      <c r="M20" s="21">
        <f t="shared" si="16"/>
        <v>0</v>
      </c>
      <c r="N20" s="21">
        <f t="shared" si="1"/>
        <v>0</v>
      </c>
      <c r="O20" s="21">
        <f t="shared" si="1"/>
        <v>0</v>
      </c>
    </row>
    <row r="21" spans="1:15">
      <c r="A21" t="s">
        <v>28</v>
      </c>
      <c r="B21" s="21">
        <f t="shared" ref="B21:M21" si="17">B100/B59</f>
        <v>0.26011466326070043</v>
      </c>
      <c r="C21" s="21">
        <f t="shared" si="17"/>
        <v>0.21414482399929344</v>
      </c>
      <c r="D21" s="21">
        <f t="shared" si="17"/>
        <v>0.16958672875436553</v>
      </c>
      <c r="E21" s="21">
        <f t="shared" si="17"/>
        <v>0.17091372583360087</v>
      </c>
      <c r="F21" s="21">
        <f t="shared" si="17"/>
        <v>0.1741009172509968</v>
      </c>
      <c r="G21" s="21">
        <f t="shared" si="17"/>
        <v>0.16231239577543077</v>
      </c>
      <c r="H21" s="21">
        <f t="shared" si="17"/>
        <v>0.14221604774657026</v>
      </c>
      <c r="I21" s="21">
        <f t="shared" si="17"/>
        <v>0.14515027011269119</v>
      </c>
      <c r="J21" s="21">
        <f t="shared" si="17"/>
        <v>0.15361921033713322</v>
      </c>
      <c r="K21" s="21">
        <f t="shared" si="17"/>
        <v>0.15264238070805541</v>
      </c>
      <c r="L21" s="21">
        <f t="shared" si="17"/>
        <v>0.15918496350509151</v>
      </c>
      <c r="M21" s="21">
        <f t="shared" si="17"/>
        <v>0.15816260470304674</v>
      </c>
      <c r="N21" s="21">
        <f t="shared" si="1"/>
        <v>0.1356072988397953</v>
      </c>
      <c r="O21" s="21">
        <f t="shared" si="1"/>
        <v>0.12878541048423314</v>
      </c>
    </row>
    <row r="22" spans="1:15">
      <c r="A22" t="s">
        <v>29</v>
      </c>
      <c r="B22" s="21" t="s">
        <v>159</v>
      </c>
      <c r="C22" s="21" t="s">
        <v>159</v>
      </c>
      <c r="D22" s="21" t="s">
        <v>159</v>
      </c>
      <c r="E22" s="21">
        <f t="shared" ref="E22:K32" si="18">E101/E60</f>
        <v>0</v>
      </c>
      <c r="F22" s="21">
        <f t="shared" si="18"/>
        <v>0</v>
      </c>
      <c r="G22" s="21">
        <f t="shared" si="18"/>
        <v>0</v>
      </c>
      <c r="H22" s="21">
        <f t="shared" si="18"/>
        <v>0</v>
      </c>
      <c r="I22" s="21">
        <f t="shared" si="18"/>
        <v>0</v>
      </c>
      <c r="J22" s="21">
        <f t="shared" si="18"/>
        <v>0</v>
      </c>
      <c r="K22" s="21">
        <f t="shared" si="18"/>
        <v>0</v>
      </c>
      <c r="L22" s="21" t="s">
        <v>159</v>
      </c>
      <c r="M22" s="21" t="s">
        <v>159</v>
      </c>
      <c r="N22" s="21" t="s">
        <v>159</v>
      </c>
      <c r="O22" s="21" t="s">
        <v>159</v>
      </c>
    </row>
    <row r="23" spans="1:15">
      <c r="A23" t="s">
        <v>30</v>
      </c>
      <c r="B23" s="21">
        <f t="shared" ref="B23:D32" si="19">B102/B61</f>
        <v>0</v>
      </c>
      <c r="C23" s="21">
        <f t="shared" si="19"/>
        <v>0</v>
      </c>
      <c r="D23" s="21">
        <f t="shared" si="19"/>
        <v>0</v>
      </c>
      <c r="E23" s="21">
        <f t="shared" si="18"/>
        <v>0</v>
      </c>
      <c r="F23" s="21">
        <f t="shared" si="18"/>
        <v>0</v>
      </c>
      <c r="G23" s="21">
        <f t="shared" si="18"/>
        <v>0</v>
      </c>
      <c r="H23" s="21">
        <f t="shared" si="18"/>
        <v>0</v>
      </c>
      <c r="I23" s="21">
        <f t="shared" si="18"/>
        <v>0</v>
      </c>
      <c r="J23" s="21">
        <f t="shared" si="18"/>
        <v>0</v>
      </c>
      <c r="K23" s="21">
        <f t="shared" si="18"/>
        <v>0</v>
      </c>
      <c r="L23" s="21">
        <f t="shared" ref="L23:M32" si="20">L102/L61</f>
        <v>0</v>
      </c>
      <c r="M23" s="21">
        <f t="shared" si="20"/>
        <v>0</v>
      </c>
      <c r="N23" s="21">
        <f t="shared" ref="N23:O32" si="21">N102/N61</f>
        <v>0</v>
      </c>
      <c r="O23" s="21">
        <f t="shared" si="21"/>
        <v>0</v>
      </c>
    </row>
    <row r="24" spans="1:15">
      <c r="A24" t="s">
        <v>31</v>
      </c>
      <c r="B24" s="21">
        <f t="shared" si="19"/>
        <v>2.8173710094190212E-2</v>
      </c>
      <c r="C24" s="21">
        <f t="shared" si="19"/>
        <v>5.5583526331688653E-3</v>
      </c>
      <c r="D24" s="21">
        <f t="shared" si="19"/>
        <v>2.0284592837510268E-5</v>
      </c>
      <c r="E24" s="21">
        <f t="shared" si="18"/>
        <v>1.9922898383256794E-5</v>
      </c>
      <c r="F24" s="21">
        <f t="shared" si="18"/>
        <v>1.8481213846125417E-5</v>
      </c>
      <c r="G24" s="21">
        <f t="shared" si="18"/>
        <v>1.7935611155950141E-5</v>
      </c>
      <c r="H24" s="21">
        <f t="shared" si="18"/>
        <v>1.7491385492644871E-5</v>
      </c>
      <c r="I24" s="21">
        <f t="shared" si="18"/>
        <v>1.6826093906430095E-5</v>
      </c>
      <c r="J24" s="21">
        <f t="shared" si="18"/>
        <v>1.7604239100775467E-5</v>
      </c>
      <c r="K24" s="21">
        <f t="shared" si="18"/>
        <v>1.6070581996126992E-5</v>
      </c>
      <c r="L24" s="21">
        <f t="shared" si="20"/>
        <v>1.6474600285010588E-5</v>
      </c>
      <c r="M24" s="21">
        <f t="shared" si="20"/>
        <v>1.6569047362621885E-5</v>
      </c>
      <c r="N24" s="21">
        <f t="shared" si="21"/>
        <v>1.6673475002292604E-5</v>
      </c>
      <c r="O24" s="21">
        <f t="shared" si="21"/>
        <v>0</v>
      </c>
    </row>
    <row r="25" spans="1:15">
      <c r="A25" t="s">
        <v>32</v>
      </c>
      <c r="B25" s="21">
        <f t="shared" si="19"/>
        <v>0.88994053719469501</v>
      </c>
      <c r="C25" s="21">
        <f t="shared" si="19"/>
        <v>0.88101914808071036</v>
      </c>
      <c r="D25" s="21">
        <f t="shared" si="19"/>
        <v>0.87835015283256967</v>
      </c>
      <c r="E25" s="21">
        <f t="shared" si="18"/>
        <v>0.87352905953533888</v>
      </c>
      <c r="F25" s="21">
        <f t="shared" si="18"/>
        <v>0.86460593922420759</v>
      </c>
      <c r="G25" s="21">
        <f t="shared" si="18"/>
        <v>0.85705406645184301</v>
      </c>
      <c r="H25" s="21">
        <f t="shared" si="18"/>
        <v>0.83919897193619175</v>
      </c>
      <c r="I25" s="21">
        <f t="shared" si="18"/>
        <v>0.82524202018870152</v>
      </c>
      <c r="J25" s="21">
        <f t="shared" si="18"/>
        <v>0.81704533197794937</v>
      </c>
      <c r="K25" s="21">
        <f t="shared" si="18"/>
        <v>0.81028360799873755</v>
      </c>
      <c r="L25" s="21">
        <f t="shared" si="20"/>
        <v>0.80536201387265216</v>
      </c>
      <c r="M25" s="21">
        <f t="shared" si="20"/>
        <v>0.80218015191372727</v>
      </c>
      <c r="N25" s="21">
        <f t="shared" si="21"/>
        <v>0.79326484694179644</v>
      </c>
      <c r="O25" s="21">
        <f t="shared" si="21"/>
        <v>0.78433840700929158</v>
      </c>
    </row>
    <row r="26" spans="1:15">
      <c r="A26" t="s">
        <v>50</v>
      </c>
      <c r="B26" s="21">
        <f t="shared" si="19"/>
        <v>0</v>
      </c>
      <c r="C26" s="21">
        <f t="shared" si="19"/>
        <v>0</v>
      </c>
      <c r="D26" s="21">
        <f t="shared" si="19"/>
        <v>0</v>
      </c>
      <c r="E26" s="21">
        <f t="shared" si="18"/>
        <v>0</v>
      </c>
      <c r="F26" s="21">
        <f t="shared" si="18"/>
        <v>0</v>
      </c>
      <c r="G26" s="21">
        <f t="shared" si="18"/>
        <v>0</v>
      </c>
      <c r="H26" s="21">
        <f t="shared" si="18"/>
        <v>0</v>
      </c>
      <c r="I26" s="21">
        <f t="shared" si="18"/>
        <v>0</v>
      </c>
      <c r="J26" s="21">
        <f t="shared" si="18"/>
        <v>0</v>
      </c>
      <c r="K26" s="21">
        <f t="shared" si="18"/>
        <v>0</v>
      </c>
      <c r="L26" s="21">
        <f t="shared" si="20"/>
        <v>0</v>
      </c>
      <c r="M26" s="21">
        <f t="shared" si="20"/>
        <v>0</v>
      </c>
      <c r="N26" s="21">
        <f t="shared" si="21"/>
        <v>0</v>
      </c>
      <c r="O26" s="21">
        <f t="shared" si="21"/>
        <v>0</v>
      </c>
    </row>
    <row r="27" spans="1:15">
      <c r="A27" t="s">
        <v>33</v>
      </c>
      <c r="B27" s="21">
        <f t="shared" si="19"/>
        <v>0.22134265620663748</v>
      </c>
      <c r="C27" s="21">
        <f t="shared" si="19"/>
        <v>0.22000405138270895</v>
      </c>
      <c r="D27" s="21">
        <f t="shared" si="19"/>
        <v>0.20572958272533295</v>
      </c>
      <c r="E27" s="21">
        <f t="shared" si="18"/>
        <v>0.2293926477668583</v>
      </c>
      <c r="F27" s="21">
        <f t="shared" si="18"/>
        <v>0.24506276285182393</v>
      </c>
      <c r="G27" s="21">
        <f t="shared" si="18"/>
        <v>0.23848698856747516</v>
      </c>
      <c r="H27" s="21">
        <f t="shared" si="18"/>
        <v>0.23006353177815389</v>
      </c>
      <c r="I27" s="21">
        <f t="shared" si="18"/>
        <v>0.21253271603382665</v>
      </c>
      <c r="J27" s="21">
        <f t="shared" si="18"/>
        <v>0.23890654024629024</v>
      </c>
      <c r="K27" s="21">
        <f t="shared" si="18"/>
        <v>0.23201678859603903</v>
      </c>
      <c r="L27" s="21">
        <f t="shared" si="20"/>
        <v>0.17833931423275337</v>
      </c>
      <c r="M27" s="21">
        <f t="shared" si="20"/>
        <v>0.16743690679592652</v>
      </c>
      <c r="N27" s="21">
        <f t="shared" si="21"/>
        <v>0.17676805570144505</v>
      </c>
      <c r="O27" s="21">
        <f t="shared" si="21"/>
        <v>0.16911565060452632</v>
      </c>
    </row>
    <row r="28" spans="1:15">
      <c r="A28" t="s">
        <v>34</v>
      </c>
      <c r="B28" s="21">
        <f t="shared" si="19"/>
        <v>0.36416753797896551</v>
      </c>
      <c r="C28" s="21">
        <f t="shared" si="19"/>
        <v>0.34852266790503278</v>
      </c>
      <c r="D28" s="21">
        <f t="shared" si="19"/>
        <v>0.33905100083044587</v>
      </c>
      <c r="E28" s="21">
        <f t="shared" si="18"/>
        <v>0.3528793978645195</v>
      </c>
      <c r="F28" s="21">
        <f t="shared" si="18"/>
        <v>0.35924863031567961</v>
      </c>
      <c r="G28" s="21">
        <f t="shared" si="18"/>
        <v>0.32411434824237451</v>
      </c>
      <c r="H28" s="21">
        <f t="shared" si="18"/>
        <v>0.31842517090849187</v>
      </c>
      <c r="I28" s="21">
        <f t="shared" si="18"/>
        <v>0.3162097136662877</v>
      </c>
      <c r="J28" s="21">
        <f t="shared" si="18"/>
        <v>0.31290726163790855</v>
      </c>
      <c r="K28" s="21">
        <f t="shared" si="18"/>
        <v>0.30543138131426018</v>
      </c>
      <c r="L28" s="21">
        <f t="shared" si="20"/>
        <v>0.29834300147103726</v>
      </c>
      <c r="M28" s="21">
        <f t="shared" si="20"/>
        <v>0.22190576938725692</v>
      </c>
      <c r="N28" s="21">
        <f t="shared" si="21"/>
        <v>0.25464316296099448</v>
      </c>
      <c r="O28" s="21">
        <f t="shared" si="21"/>
        <v>0.26381536565554714</v>
      </c>
    </row>
    <row r="29" spans="1:15">
      <c r="A29" s="277" t="s">
        <v>35</v>
      </c>
      <c r="B29" s="370">
        <f t="shared" si="19"/>
        <v>0.12849074364606214</v>
      </c>
      <c r="C29" s="370">
        <f t="shared" si="19"/>
        <v>0.13112912286333361</v>
      </c>
      <c r="D29" s="370">
        <f t="shared" si="19"/>
        <v>0.10055081201369928</v>
      </c>
      <c r="E29" s="370">
        <f t="shared" si="18"/>
        <v>8.809094472755781E-2</v>
      </c>
      <c r="F29" s="370">
        <f t="shared" si="18"/>
        <v>9.6666608155312556E-2</v>
      </c>
      <c r="G29" s="370">
        <f t="shared" si="18"/>
        <v>0.10117937154259203</v>
      </c>
      <c r="H29" s="370">
        <f t="shared" si="18"/>
        <v>0.11434522350964399</v>
      </c>
      <c r="I29" s="370">
        <f t="shared" si="18"/>
        <v>0.10267311651574243</v>
      </c>
      <c r="J29" s="370">
        <f t="shared" si="18"/>
        <v>9.749457103036982E-2</v>
      </c>
      <c r="K29" s="370">
        <f t="shared" si="18"/>
        <v>9.1031605968233592E-2</v>
      </c>
      <c r="L29" s="370">
        <f t="shared" si="20"/>
        <v>9.1178627717179273E-2</v>
      </c>
      <c r="M29" s="370">
        <f t="shared" si="20"/>
        <v>9.1844500110980748E-2</v>
      </c>
      <c r="N29" s="370">
        <f t="shared" si="21"/>
        <v>7.8369013148526123E-2</v>
      </c>
      <c r="O29" s="370">
        <f t="shared" si="21"/>
        <v>7.2879523709643595E-2</v>
      </c>
    </row>
    <row r="30" spans="1:15">
      <c r="A30" t="s">
        <v>36</v>
      </c>
      <c r="B30" s="21">
        <f t="shared" si="19"/>
        <v>0.11598726235621086</v>
      </c>
      <c r="C30" s="21">
        <f t="shared" si="19"/>
        <v>5.6964075850458984E-2</v>
      </c>
      <c r="D30" s="21">
        <f t="shared" si="19"/>
        <v>0.12909692534357414</v>
      </c>
      <c r="E30" s="21">
        <f t="shared" si="18"/>
        <v>0.17482293227470519</v>
      </c>
      <c r="F30" s="21">
        <f t="shared" si="18"/>
        <v>6.7936325685010582E-2</v>
      </c>
      <c r="G30" s="21">
        <f t="shared" si="18"/>
        <v>6.4418512052436511E-2</v>
      </c>
      <c r="H30" s="21">
        <f t="shared" si="18"/>
        <v>0.13304663759272625</v>
      </c>
      <c r="I30" s="21">
        <f t="shared" si="18"/>
        <v>0.10427554540315417</v>
      </c>
      <c r="J30" s="21">
        <f t="shared" si="18"/>
        <v>9.8954699747322267E-2</v>
      </c>
      <c r="K30" s="21">
        <f t="shared" si="18"/>
        <v>5.7855914166593782E-2</v>
      </c>
      <c r="L30" s="21">
        <f t="shared" si="20"/>
        <v>9.4483333333333336E-2</v>
      </c>
      <c r="M30" s="21">
        <f t="shared" si="20"/>
        <v>8.8801378019263452E-2</v>
      </c>
      <c r="N30" s="21">
        <f t="shared" si="21"/>
        <v>4.7753994229606911E-2</v>
      </c>
      <c r="O30" s="21">
        <f t="shared" si="21"/>
        <v>4.1012822556767713E-2</v>
      </c>
    </row>
    <row r="31" spans="1:15">
      <c r="A31" t="s">
        <v>37</v>
      </c>
      <c r="B31" s="21">
        <f t="shared" si="19"/>
        <v>7.9068269502520581E-3</v>
      </c>
      <c r="C31" s="21">
        <f t="shared" si="19"/>
        <v>7.8863840071468523E-3</v>
      </c>
      <c r="D31" s="21">
        <f t="shared" si="19"/>
        <v>6.1832753224721404E-3</v>
      </c>
      <c r="E31" s="21">
        <f t="shared" si="18"/>
        <v>5.7276670415085948E-3</v>
      </c>
      <c r="F31" s="21">
        <f t="shared" si="18"/>
        <v>4.6853678859088759E-3</v>
      </c>
      <c r="G31" s="21">
        <f t="shared" si="18"/>
        <v>7.6224812869457002E-3</v>
      </c>
      <c r="H31" s="21">
        <f t="shared" si="18"/>
        <v>7.0012526096033404E-3</v>
      </c>
      <c r="I31" s="21">
        <f t="shared" si="18"/>
        <v>7.2856622452696761E-3</v>
      </c>
      <c r="J31" s="21">
        <f t="shared" si="18"/>
        <v>6.6820360592715154E-3</v>
      </c>
      <c r="K31" s="21">
        <f t="shared" si="18"/>
        <v>3.9437297775389334E-3</v>
      </c>
      <c r="L31" s="21">
        <f t="shared" si="20"/>
        <v>5.371476680352448E-3</v>
      </c>
      <c r="M31" s="21">
        <f t="shared" si="20"/>
        <v>3.9374577030910803E-3</v>
      </c>
      <c r="N31" s="21">
        <f t="shared" si="21"/>
        <v>3.2808262204107883E-3</v>
      </c>
      <c r="O31" s="21">
        <f t="shared" si="21"/>
        <v>3.6626539486360517E-3</v>
      </c>
    </row>
    <row r="32" spans="1:15">
      <c r="A32" t="s">
        <v>54</v>
      </c>
      <c r="B32" s="21">
        <f t="shared" si="19"/>
        <v>6.6666993329544039E-2</v>
      </c>
      <c r="C32" s="21">
        <f t="shared" si="19"/>
        <v>6.3969017570261424E-2</v>
      </c>
      <c r="D32" s="21">
        <f t="shared" si="19"/>
        <v>5.6986493580403183E-2</v>
      </c>
      <c r="E32" s="21">
        <f t="shared" si="18"/>
        <v>5.6450843542203519E-2</v>
      </c>
      <c r="F32" s="21">
        <f t="shared" si="18"/>
        <v>5.6044923710949039E-2</v>
      </c>
      <c r="G32" s="21">
        <f t="shared" si="18"/>
        <v>6.2360109988003606E-2</v>
      </c>
      <c r="H32" s="21">
        <f t="shared" si="18"/>
        <v>6.376906889443805E-2</v>
      </c>
      <c r="I32" s="21">
        <f t="shared" si="18"/>
        <v>7.0415889574497612E-2</v>
      </c>
      <c r="J32" s="21">
        <f t="shared" si="18"/>
        <v>8.1032337536613208E-2</v>
      </c>
      <c r="K32" s="21">
        <f t="shared" si="18"/>
        <v>8.146402587456579E-2</v>
      </c>
      <c r="L32" s="21">
        <f t="shared" si="20"/>
        <v>6.6997309257569193E-2</v>
      </c>
      <c r="M32" s="21">
        <f t="shared" si="20"/>
        <v>6.3152600267199446E-2</v>
      </c>
      <c r="N32" s="21">
        <f t="shared" si="21"/>
        <v>4.3416591828523601E-2</v>
      </c>
      <c r="O32" s="21">
        <f t="shared" si="21"/>
        <v>2.0913876366165908E-2</v>
      </c>
    </row>
    <row r="33" spans="1:15">
      <c r="A33" s="94" t="s">
        <v>58</v>
      </c>
      <c r="B33" s="304">
        <f t="shared" ref="B33:O33" si="22">AVERAGE(B5:B32)</f>
        <v>0.22804014564420799</v>
      </c>
      <c r="C33" s="304">
        <f t="shared" si="22"/>
        <v>0.21648156818513478</v>
      </c>
      <c r="D33" s="304">
        <f t="shared" si="22"/>
        <v>0.21382340148334364</v>
      </c>
      <c r="E33" s="304">
        <f t="shared" si="22"/>
        <v>0.20618290364515232</v>
      </c>
      <c r="F33" s="304">
        <f t="shared" si="22"/>
        <v>0.2051852088375245</v>
      </c>
      <c r="G33" s="304">
        <f t="shared" si="22"/>
        <v>0.19913194018185759</v>
      </c>
      <c r="H33" s="304">
        <f t="shared" si="22"/>
        <v>0.19559822502347066</v>
      </c>
      <c r="I33" s="304">
        <f t="shared" si="22"/>
        <v>0.19583050134758043</v>
      </c>
      <c r="J33" s="304">
        <f t="shared" si="22"/>
        <v>0.19566999430878571</v>
      </c>
      <c r="K33" s="304">
        <f t="shared" si="22"/>
        <v>0.18345553020023156</v>
      </c>
      <c r="L33" s="304">
        <f t="shared" si="22"/>
        <v>0.19503356966541133</v>
      </c>
      <c r="M33" s="304">
        <f t="shared" si="22"/>
        <v>0.18737090166146844</v>
      </c>
      <c r="N33" s="304">
        <f t="shared" si="22"/>
        <v>0.17936583019034108</v>
      </c>
      <c r="O33" s="304">
        <f t="shared" si="22"/>
        <v>0.15997752257062489</v>
      </c>
    </row>
    <row r="34" spans="1:15">
      <c r="A34" s="94" t="s">
        <v>718</v>
      </c>
      <c r="B34" s="304">
        <f t="shared" ref="B34:O34" si="23">STDEV(B5:B32)</f>
        <v>0.30007921434812457</v>
      </c>
      <c r="C34" s="304">
        <f t="shared" si="23"/>
        <v>0.29493021557129356</v>
      </c>
      <c r="D34" s="304">
        <f t="shared" si="23"/>
        <v>0.29371237763463826</v>
      </c>
      <c r="E34" s="304">
        <f t="shared" si="23"/>
        <v>0.28886942024516143</v>
      </c>
      <c r="F34" s="304">
        <f t="shared" si="23"/>
        <v>0.29160316357002369</v>
      </c>
      <c r="G34" s="304">
        <f t="shared" si="23"/>
        <v>0.28735259213635855</v>
      </c>
      <c r="H34" s="304">
        <f t="shared" si="23"/>
        <v>0.27856949474632259</v>
      </c>
      <c r="I34" s="304">
        <f t="shared" si="23"/>
        <v>0.27988487541696416</v>
      </c>
      <c r="J34" s="304">
        <f t="shared" si="23"/>
        <v>0.27866472275216936</v>
      </c>
      <c r="K34" s="304">
        <f t="shared" si="23"/>
        <v>0.27027952757301638</v>
      </c>
      <c r="L34" s="304">
        <f t="shared" si="23"/>
        <v>0.27388039337187525</v>
      </c>
      <c r="M34" s="304">
        <f t="shared" si="23"/>
        <v>0.26839556230953698</v>
      </c>
      <c r="N34" s="304">
        <f t="shared" si="23"/>
        <v>0.26149980836233722</v>
      </c>
      <c r="O34" s="304">
        <f t="shared" si="23"/>
        <v>0.24367078470912032</v>
      </c>
    </row>
    <row r="35" spans="1:15">
      <c r="A35" s="305" t="s">
        <v>719</v>
      </c>
      <c r="B35" s="306">
        <f t="shared" ref="B35:O35" si="24">-(B29-B33)/B34</f>
        <v>0.33174374377912663</v>
      </c>
      <c r="C35" s="306">
        <f t="shared" si="24"/>
        <v>0.28939878254409945</v>
      </c>
      <c r="D35" s="306">
        <f t="shared" si="24"/>
        <v>0.38565820882955471</v>
      </c>
      <c r="E35" s="306">
        <f t="shared" si="24"/>
        <v>0.40880740791936615</v>
      </c>
      <c r="F35" s="306">
        <f t="shared" si="24"/>
        <v>0.37214479895775543</v>
      </c>
      <c r="G35" s="306">
        <f t="shared" si="24"/>
        <v>0.34087936326248186</v>
      </c>
      <c r="H35" s="306">
        <f t="shared" si="24"/>
        <v>0.29167946615195306</v>
      </c>
      <c r="I35" s="306">
        <f t="shared" si="24"/>
        <v>0.33284179680325671</v>
      </c>
      <c r="J35" s="306">
        <f t="shared" si="24"/>
        <v>0.35230660813040288</v>
      </c>
      <c r="K35" s="306">
        <f t="shared" si="24"/>
        <v>0.34195680694694686</v>
      </c>
      <c r="L35" s="306">
        <f t="shared" si="24"/>
        <v>0.37919816263451045</v>
      </c>
      <c r="M35" s="306">
        <f t="shared" si="24"/>
        <v>0.35591647167518509</v>
      </c>
      <c r="N35" s="306">
        <f t="shared" si="24"/>
        <v>0.38622138071272533</v>
      </c>
      <c r="O35" s="306">
        <f t="shared" si="24"/>
        <v>0.35744128687792304</v>
      </c>
    </row>
    <row r="38" spans="1:15">
      <c r="A38" s="2"/>
    </row>
    <row r="39" spans="1:15">
      <c r="A39" s="94" t="s">
        <v>573</v>
      </c>
    </row>
    <row r="40" spans="1:15">
      <c r="A40" t="s">
        <v>572</v>
      </c>
    </row>
    <row r="41" spans="1:15">
      <c r="A41" s="94" t="s">
        <v>571</v>
      </c>
    </row>
    <row r="42" spans="1:15">
      <c r="A42" s="94" t="s">
        <v>119</v>
      </c>
      <c r="B42" s="94" t="s">
        <v>88</v>
      </c>
      <c r="C42" s="94" t="s">
        <v>89</v>
      </c>
      <c r="D42" s="94" t="s">
        <v>90</v>
      </c>
      <c r="E42" s="94" t="s">
        <v>91</v>
      </c>
      <c r="F42" s="94" t="s">
        <v>92</v>
      </c>
      <c r="G42" s="94" t="s">
        <v>93</v>
      </c>
      <c r="H42" s="94" t="s">
        <v>94</v>
      </c>
      <c r="I42" s="94" t="s">
        <v>95</v>
      </c>
      <c r="J42" s="94" t="s">
        <v>96</v>
      </c>
      <c r="K42" s="94" t="s">
        <v>97</v>
      </c>
      <c r="L42" s="94" t="s">
        <v>110</v>
      </c>
      <c r="M42" s="94" t="s">
        <v>120</v>
      </c>
      <c r="N42" s="94" t="s">
        <v>379</v>
      </c>
      <c r="O42" s="94" t="s">
        <v>537</v>
      </c>
    </row>
    <row r="43" spans="1:15">
      <c r="A43" t="s">
        <v>15</v>
      </c>
      <c r="B43">
        <v>13504</v>
      </c>
      <c r="C43">
        <v>13527.7</v>
      </c>
      <c r="D43">
        <v>13654.3</v>
      </c>
      <c r="E43">
        <v>13565.4</v>
      </c>
      <c r="F43">
        <v>14330.7</v>
      </c>
      <c r="G43">
        <v>14041.5</v>
      </c>
      <c r="H43">
        <v>14759.8</v>
      </c>
      <c r="I43">
        <v>15343.1</v>
      </c>
      <c r="J43">
        <v>15887.1</v>
      </c>
      <c r="K43">
        <v>13930.5</v>
      </c>
      <c r="L43">
        <v>14634.4</v>
      </c>
      <c r="M43">
        <v>12214.7</v>
      </c>
      <c r="N43">
        <v>10401.4</v>
      </c>
      <c r="O43">
        <v>14969</v>
      </c>
    </row>
    <row r="44" spans="1:15">
      <c r="A44" t="s">
        <v>16</v>
      </c>
      <c r="B44">
        <v>10140.799999999999</v>
      </c>
      <c r="C44">
        <v>10227.299999999999</v>
      </c>
      <c r="D44">
        <v>10599.5</v>
      </c>
      <c r="E44">
        <v>10983</v>
      </c>
      <c r="F44">
        <v>9866.9</v>
      </c>
      <c r="G44">
        <v>10178.299999999999</v>
      </c>
      <c r="H44">
        <v>9715.6</v>
      </c>
      <c r="I44">
        <v>10477.4</v>
      </c>
      <c r="J44">
        <v>12256.1</v>
      </c>
      <c r="K44">
        <v>11678.6</v>
      </c>
      <c r="L44">
        <v>10547.8</v>
      </c>
      <c r="M44">
        <v>11263.1</v>
      </c>
      <c r="N44">
        <v>11986.3</v>
      </c>
      <c r="O44">
        <v>11218</v>
      </c>
    </row>
    <row r="45" spans="1:15">
      <c r="A45" t="s">
        <v>17</v>
      </c>
      <c r="B45">
        <v>33444.199999999997</v>
      </c>
      <c r="C45">
        <v>33149.199999999997</v>
      </c>
      <c r="D45">
        <v>32861.4</v>
      </c>
      <c r="E45">
        <v>33515.199999999997</v>
      </c>
      <c r="F45">
        <v>33728.5</v>
      </c>
      <c r="G45">
        <v>32769.199999999997</v>
      </c>
      <c r="H45">
        <v>31174.5</v>
      </c>
      <c r="I45">
        <v>31548.7</v>
      </c>
      <c r="J45">
        <v>31987.5</v>
      </c>
      <c r="K45">
        <v>31987.200000000001</v>
      </c>
      <c r="L45">
        <v>29948.5</v>
      </c>
      <c r="M45">
        <v>29069.3</v>
      </c>
      <c r="N45">
        <v>28708.799999999999</v>
      </c>
      <c r="O45">
        <v>27158.6</v>
      </c>
    </row>
    <row r="46" spans="1:15">
      <c r="A46" t="s">
        <v>18</v>
      </c>
      <c r="B46">
        <v>28252.7</v>
      </c>
      <c r="C46">
        <v>30852.9</v>
      </c>
      <c r="D46">
        <v>30760.7</v>
      </c>
      <c r="E46">
        <v>29309.9</v>
      </c>
      <c r="F46">
        <v>26760</v>
      </c>
      <c r="G46">
        <v>25846.7</v>
      </c>
      <c r="H46">
        <v>23530.9</v>
      </c>
      <c r="I46">
        <v>22900.7</v>
      </c>
      <c r="J46">
        <v>20207</v>
      </c>
      <c r="K46">
        <v>18511.599999999999</v>
      </c>
      <c r="L46">
        <v>16466.2</v>
      </c>
      <c r="M46">
        <v>15791.8</v>
      </c>
      <c r="N46">
        <v>15738.8</v>
      </c>
      <c r="O46">
        <v>14948.7</v>
      </c>
    </row>
    <row r="47" spans="1:15">
      <c r="A47" t="s">
        <v>19</v>
      </c>
      <c r="B47">
        <v>134855.29999999999</v>
      </c>
      <c r="C47">
        <v>136764.6</v>
      </c>
      <c r="D47">
        <v>136791.29999999999</v>
      </c>
      <c r="E47">
        <v>138717.5</v>
      </c>
      <c r="F47">
        <v>136477.79999999999</v>
      </c>
      <c r="G47">
        <v>132889.70000000001</v>
      </c>
      <c r="H47">
        <v>126592.1</v>
      </c>
      <c r="I47">
        <v>128668.2</v>
      </c>
      <c r="J47">
        <v>122674</v>
      </c>
      <c r="K47">
        <v>122710.3</v>
      </c>
      <c r="L47">
        <v>120566.3</v>
      </c>
      <c r="M47">
        <v>119865.8</v>
      </c>
      <c r="N47">
        <v>119623.1</v>
      </c>
      <c r="O47">
        <v>115649.5</v>
      </c>
    </row>
    <row r="48" spans="1:15">
      <c r="A48" t="s">
        <v>20</v>
      </c>
      <c r="B48">
        <v>3906.3</v>
      </c>
      <c r="C48">
        <v>3710</v>
      </c>
      <c r="D48">
        <v>3868.3</v>
      </c>
      <c r="E48">
        <v>3746.3</v>
      </c>
      <c r="F48">
        <v>4408.1000000000004</v>
      </c>
      <c r="G48">
        <v>4225.5</v>
      </c>
      <c r="H48">
        <v>4157.8</v>
      </c>
      <c r="I48">
        <v>4930.3</v>
      </c>
      <c r="J48">
        <v>5037.8999999999996</v>
      </c>
      <c r="K48">
        <v>5091.5</v>
      </c>
      <c r="L48">
        <v>5653.3</v>
      </c>
      <c r="M48">
        <v>5832.3</v>
      </c>
      <c r="N48">
        <v>5599.9</v>
      </c>
      <c r="O48">
        <v>4676.8999999999996</v>
      </c>
    </row>
    <row r="49" spans="1:15">
      <c r="A49" t="s">
        <v>44</v>
      </c>
      <c r="B49">
        <v>1834.5</v>
      </c>
      <c r="C49">
        <v>1876.1</v>
      </c>
      <c r="D49">
        <v>1647.1</v>
      </c>
      <c r="E49">
        <v>1644.1</v>
      </c>
      <c r="F49">
        <v>1401.2</v>
      </c>
      <c r="G49">
        <v>1548.2</v>
      </c>
      <c r="H49">
        <v>1448.1</v>
      </c>
      <c r="I49">
        <v>1833.6</v>
      </c>
      <c r="J49">
        <v>1681.9</v>
      </c>
      <c r="K49">
        <v>1255.8</v>
      </c>
      <c r="L49">
        <v>2249.9</v>
      </c>
      <c r="M49">
        <v>2010.6</v>
      </c>
      <c r="N49">
        <v>1929.4</v>
      </c>
      <c r="O49">
        <v>4201.3999999999996</v>
      </c>
    </row>
    <row r="50" spans="1:15">
      <c r="A50" t="s">
        <v>42</v>
      </c>
      <c r="B50">
        <v>9916.7000000000007</v>
      </c>
      <c r="C50">
        <v>10315.1</v>
      </c>
      <c r="D50">
        <v>10325.5</v>
      </c>
      <c r="E50">
        <v>10075.299999999999</v>
      </c>
      <c r="F50">
        <v>10176.9</v>
      </c>
      <c r="G50">
        <v>9864.6</v>
      </c>
      <c r="H50">
        <v>10081.299999999999</v>
      </c>
      <c r="I50">
        <v>9446.9</v>
      </c>
      <c r="J50">
        <v>9630.7000000000007</v>
      </c>
      <c r="K50">
        <v>10427.9</v>
      </c>
      <c r="L50">
        <v>9312.4</v>
      </c>
      <c r="M50">
        <v>8804.7999999999993</v>
      </c>
      <c r="N50">
        <v>8472.6</v>
      </c>
      <c r="O50">
        <v>6722.5</v>
      </c>
    </row>
    <row r="51" spans="1:15">
      <c r="A51" t="s">
        <v>21</v>
      </c>
      <c r="B51">
        <v>32765.7</v>
      </c>
      <c r="C51">
        <v>32364.7</v>
      </c>
      <c r="D51">
        <v>30005.200000000001</v>
      </c>
      <c r="E51">
        <v>31177.599999999999</v>
      </c>
      <c r="F51">
        <v>30141.3</v>
      </c>
      <c r="G51">
        <v>30191.9</v>
      </c>
      <c r="H51">
        <v>30241.1</v>
      </c>
      <c r="I51">
        <v>34263.800000000003</v>
      </c>
      <c r="J51">
        <v>31832.9</v>
      </c>
      <c r="K51">
        <v>33331.800000000003</v>
      </c>
      <c r="L51">
        <v>34575.800000000003</v>
      </c>
      <c r="M51">
        <v>34941.800000000003</v>
      </c>
      <c r="N51">
        <v>33440</v>
      </c>
      <c r="O51">
        <v>33970.1</v>
      </c>
    </row>
    <row r="52" spans="1:15">
      <c r="A52" t="s">
        <v>22</v>
      </c>
      <c r="B52">
        <v>134338.4</v>
      </c>
      <c r="C52">
        <v>135410.4</v>
      </c>
      <c r="D52">
        <v>135631.4</v>
      </c>
      <c r="E52">
        <v>134818.70000000001</v>
      </c>
      <c r="F52">
        <v>132977.70000000001</v>
      </c>
      <c r="G52">
        <v>135082.9</v>
      </c>
      <c r="H52">
        <v>127493</v>
      </c>
      <c r="I52">
        <v>134219</v>
      </c>
      <c r="J52">
        <v>134426.9</v>
      </c>
      <c r="K52">
        <v>132802.9</v>
      </c>
      <c r="L52">
        <v>134539.20000000001</v>
      </c>
      <c r="M52">
        <v>135913</v>
      </c>
      <c r="N52">
        <v>137527.29999999999</v>
      </c>
      <c r="O52">
        <v>130574.6</v>
      </c>
    </row>
    <row r="53" spans="1:15">
      <c r="A53" t="s">
        <v>63</v>
      </c>
      <c r="B53">
        <v>4625.8</v>
      </c>
      <c r="C53">
        <v>4740.8999999999996</v>
      </c>
      <c r="D53">
        <v>4753.3999999999996</v>
      </c>
      <c r="E53">
        <v>4991.3</v>
      </c>
      <c r="F53">
        <v>4895.1000000000004</v>
      </c>
      <c r="G53">
        <v>4788.5</v>
      </c>
      <c r="H53">
        <v>4946.7</v>
      </c>
      <c r="I53">
        <v>5148</v>
      </c>
      <c r="J53">
        <v>4603.3</v>
      </c>
      <c r="K53">
        <v>4215.3999999999996</v>
      </c>
      <c r="L53">
        <v>4438.2</v>
      </c>
      <c r="M53">
        <v>4353</v>
      </c>
      <c r="N53">
        <v>4391.2</v>
      </c>
      <c r="O53">
        <v>4409.1000000000004</v>
      </c>
    </row>
    <row r="54" spans="1:15">
      <c r="A54" t="s">
        <v>23</v>
      </c>
      <c r="B54">
        <v>29944.1</v>
      </c>
      <c r="C54">
        <v>29153.7</v>
      </c>
      <c r="D54">
        <v>30250</v>
      </c>
      <c r="E54">
        <v>30093.7</v>
      </c>
      <c r="F54">
        <v>31166.799999999999</v>
      </c>
      <c r="G54">
        <v>32954.699999999997</v>
      </c>
      <c r="H54">
        <v>31685.1</v>
      </c>
      <c r="I54">
        <v>33008.1</v>
      </c>
      <c r="J54">
        <v>32001</v>
      </c>
      <c r="K54">
        <v>35044.300000000003</v>
      </c>
      <c r="L54">
        <v>36864.300000000003</v>
      </c>
      <c r="M54">
        <v>36809.1</v>
      </c>
      <c r="N54">
        <v>36133.9</v>
      </c>
      <c r="O54">
        <v>33797.5</v>
      </c>
    </row>
    <row r="55" spans="1:15">
      <c r="A55" t="s">
        <v>24</v>
      </c>
      <c r="B55">
        <v>48.1</v>
      </c>
      <c r="C55">
        <v>50.1</v>
      </c>
      <c r="D55">
        <v>51</v>
      </c>
      <c r="E55">
        <v>51.5</v>
      </c>
      <c r="F55">
        <v>73.400000000000006</v>
      </c>
      <c r="G55">
        <v>80.900000000000006</v>
      </c>
      <c r="H55">
        <v>83.7</v>
      </c>
      <c r="I55">
        <v>88.8</v>
      </c>
      <c r="J55">
        <v>96.1</v>
      </c>
      <c r="K55">
        <v>106.6</v>
      </c>
      <c r="L55">
        <v>108.9</v>
      </c>
      <c r="M55">
        <v>117.8</v>
      </c>
      <c r="N55">
        <v>121.2</v>
      </c>
      <c r="O55">
        <v>128.80000000000001</v>
      </c>
    </row>
    <row r="56" spans="1:15">
      <c r="A56" t="s">
        <v>25</v>
      </c>
      <c r="B56">
        <v>1737.2</v>
      </c>
      <c r="C56">
        <v>1847.4</v>
      </c>
      <c r="D56">
        <v>1861</v>
      </c>
      <c r="E56">
        <v>1846.3</v>
      </c>
      <c r="F56">
        <v>1801.8</v>
      </c>
      <c r="G56">
        <v>1789.3</v>
      </c>
      <c r="H56">
        <v>2097.4</v>
      </c>
      <c r="I56">
        <v>1977.2</v>
      </c>
      <c r="J56">
        <v>2075.1999999999998</v>
      </c>
      <c r="K56">
        <v>2336.6999999999998</v>
      </c>
      <c r="L56">
        <v>2143.5</v>
      </c>
      <c r="M56">
        <v>2380.5</v>
      </c>
      <c r="N56">
        <v>2338.3000000000002</v>
      </c>
      <c r="O56">
        <v>2447.1999999999998</v>
      </c>
    </row>
    <row r="57" spans="1:15">
      <c r="A57" t="s">
        <v>26</v>
      </c>
      <c r="B57">
        <v>5239.3</v>
      </c>
      <c r="C57">
        <v>5112.8</v>
      </c>
      <c r="D57">
        <v>3851.4</v>
      </c>
      <c r="E57">
        <v>3433.9</v>
      </c>
      <c r="F57">
        <v>3719.5</v>
      </c>
      <c r="G57">
        <v>3799.8</v>
      </c>
      <c r="H57">
        <v>4147.8999999999996</v>
      </c>
      <c r="I57">
        <v>1310.4000000000001</v>
      </c>
      <c r="J57">
        <v>1289.8</v>
      </c>
      <c r="K57">
        <v>1318.6</v>
      </c>
      <c r="L57">
        <v>1414.2</v>
      </c>
      <c r="M57">
        <v>1487.4</v>
      </c>
      <c r="N57">
        <v>1585.1</v>
      </c>
      <c r="O57">
        <v>1620.3</v>
      </c>
    </row>
    <row r="58" spans="1:15">
      <c r="A58" t="s">
        <v>27</v>
      </c>
      <c r="B58">
        <v>74.3</v>
      </c>
      <c r="C58">
        <v>86.3</v>
      </c>
      <c r="D58">
        <v>106.7</v>
      </c>
      <c r="E58">
        <v>114.3</v>
      </c>
      <c r="F58">
        <v>117.7</v>
      </c>
      <c r="G58">
        <v>123.8</v>
      </c>
      <c r="H58">
        <v>111</v>
      </c>
      <c r="I58">
        <v>118.4</v>
      </c>
      <c r="J58">
        <v>113</v>
      </c>
      <c r="K58">
        <v>123.2</v>
      </c>
      <c r="L58">
        <v>134</v>
      </c>
      <c r="M58">
        <v>152.6</v>
      </c>
      <c r="N58">
        <v>149.1</v>
      </c>
      <c r="O58">
        <v>158.80000000000001</v>
      </c>
    </row>
    <row r="59" spans="1:15">
      <c r="A59" t="s">
        <v>28</v>
      </c>
      <c r="B59">
        <v>10413.1</v>
      </c>
      <c r="C59">
        <v>10190.299999999999</v>
      </c>
      <c r="D59">
        <v>10308</v>
      </c>
      <c r="E59">
        <v>10277.700000000001</v>
      </c>
      <c r="F59">
        <v>10182.6</v>
      </c>
      <c r="G59">
        <v>10434.200000000001</v>
      </c>
      <c r="H59">
        <v>10941.1</v>
      </c>
      <c r="I59">
        <v>10976.9</v>
      </c>
      <c r="J59">
        <v>10710.9</v>
      </c>
      <c r="K59">
        <v>10524.6</v>
      </c>
      <c r="L59">
        <v>10124.700000000001</v>
      </c>
      <c r="M59">
        <v>10040.299999999999</v>
      </c>
      <c r="N59">
        <v>11196.3</v>
      </c>
      <c r="O59">
        <v>11356.1</v>
      </c>
    </row>
    <row r="60" spans="1:15">
      <c r="A60" t="s">
        <v>29</v>
      </c>
      <c r="B60">
        <v>0.3</v>
      </c>
      <c r="C60">
        <v>0.4</v>
      </c>
      <c r="D60">
        <v>0.5</v>
      </c>
      <c r="E60">
        <v>0.6</v>
      </c>
      <c r="F60">
        <v>0.8</v>
      </c>
      <c r="G60">
        <v>0.9</v>
      </c>
      <c r="H60">
        <v>0.9</v>
      </c>
      <c r="I60">
        <v>4.5</v>
      </c>
      <c r="J60">
        <v>6.5</v>
      </c>
      <c r="K60">
        <v>8.6999999999999993</v>
      </c>
      <c r="L60">
        <v>9.1</v>
      </c>
      <c r="M60">
        <v>12.7</v>
      </c>
      <c r="N60">
        <v>14.8</v>
      </c>
      <c r="O60">
        <v>17.7</v>
      </c>
    </row>
    <row r="61" spans="1:15">
      <c r="A61" t="s">
        <v>30</v>
      </c>
      <c r="B61">
        <v>58984.3</v>
      </c>
      <c r="C61">
        <v>68184.600000000006</v>
      </c>
      <c r="D61">
        <v>62506.6</v>
      </c>
      <c r="E61">
        <v>61370.2</v>
      </c>
      <c r="F61">
        <v>61274.7</v>
      </c>
      <c r="G61">
        <v>66604.899999999994</v>
      </c>
      <c r="H61">
        <v>63039.3</v>
      </c>
      <c r="I61">
        <v>69856.800000000003</v>
      </c>
      <c r="J61">
        <v>64389.1</v>
      </c>
      <c r="K61">
        <v>64700.3</v>
      </c>
      <c r="L61">
        <v>69256.2</v>
      </c>
      <c r="M61">
        <v>58415</v>
      </c>
      <c r="N61">
        <v>47917.4</v>
      </c>
      <c r="O61">
        <v>46058.5</v>
      </c>
    </row>
    <row r="62" spans="1:15">
      <c r="A62" t="s">
        <v>31</v>
      </c>
      <c r="B62">
        <v>9597.6</v>
      </c>
      <c r="C62">
        <v>9931</v>
      </c>
      <c r="D62">
        <v>9859.7000000000007</v>
      </c>
      <c r="E62">
        <v>10038.700000000001</v>
      </c>
      <c r="F62">
        <v>10821.8</v>
      </c>
      <c r="G62">
        <v>11151</v>
      </c>
      <c r="H62">
        <v>11434.2</v>
      </c>
      <c r="I62">
        <v>11886.3</v>
      </c>
      <c r="J62">
        <v>11360.9</v>
      </c>
      <c r="K62">
        <v>12445.1</v>
      </c>
      <c r="L62">
        <v>12139.9</v>
      </c>
      <c r="M62">
        <v>12070.7</v>
      </c>
      <c r="N62">
        <v>11995.1</v>
      </c>
      <c r="O62">
        <v>12348.5</v>
      </c>
    </row>
    <row r="63" spans="1:15">
      <c r="A63" t="s">
        <v>32</v>
      </c>
      <c r="B63">
        <v>78839.199999999997</v>
      </c>
      <c r="C63">
        <v>78096.600000000006</v>
      </c>
      <c r="D63">
        <v>77895.7</v>
      </c>
      <c r="E63">
        <v>76821.600000000006</v>
      </c>
      <c r="F63">
        <v>71699.600000000006</v>
      </c>
      <c r="G63">
        <v>70631.600000000006</v>
      </c>
      <c r="H63">
        <v>66844.100000000006</v>
      </c>
      <c r="I63">
        <v>66740.3</v>
      </c>
      <c r="J63">
        <v>67680.7</v>
      </c>
      <c r="K63">
        <v>70971.199999999997</v>
      </c>
      <c r="L63">
        <v>70570.5</v>
      </c>
      <c r="M63">
        <v>66866.899999999994</v>
      </c>
      <c r="N63">
        <v>67556</v>
      </c>
      <c r="O63">
        <v>66414.7</v>
      </c>
    </row>
    <row r="64" spans="1:15">
      <c r="A64" t="s">
        <v>50</v>
      </c>
      <c r="B64">
        <v>4336.6000000000004</v>
      </c>
      <c r="C64">
        <v>3895.7</v>
      </c>
      <c r="D64">
        <v>3614.7</v>
      </c>
      <c r="E64">
        <v>4366.8</v>
      </c>
      <c r="F64">
        <v>4639.7</v>
      </c>
      <c r="G64">
        <v>4473.3</v>
      </c>
      <c r="H64">
        <v>4925.6000000000004</v>
      </c>
      <c r="I64">
        <v>5800.2</v>
      </c>
      <c r="J64">
        <v>5529.8</v>
      </c>
      <c r="K64">
        <v>4706.5</v>
      </c>
      <c r="L64">
        <v>5772.6</v>
      </c>
      <c r="M64">
        <v>5994</v>
      </c>
      <c r="N64">
        <v>5303.5</v>
      </c>
      <c r="O64">
        <v>5997.6</v>
      </c>
    </row>
    <row r="65" spans="1:42">
      <c r="A65" t="s">
        <v>33</v>
      </c>
      <c r="B65">
        <v>29547.4</v>
      </c>
      <c r="C65">
        <v>28632.2</v>
      </c>
      <c r="D65">
        <v>28166.1</v>
      </c>
      <c r="E65">
        <v>28247.200000000001</v>
      </c>
      <c r="F65">
        <v>27986.3</v>
      </c>
      <c r="G65">
        <v>29197.4</v>
      </c>
      <c r="H65">
        <v>28536.9</v>
      </c>
      <c r="I65">
        <v>27776.9</v>
      </c>
      <c r="J65">
        <v>27885.8</v>
      </c>
      <c r="K65">
        <v>27351.9</v>
      </c>
      <c r="L65">
        <v>26110.9</v>
      </c>
      <c r="M65">
        <v>26571.8</v>
      </c>
      <c r="N65">
        <v>26656.400000000001</v>
      </c>
      <c r="O65">
        <v>25044.400000000001</v>
      </c>
    </row>
    <row r="66" spans="1:42">
      <c r="A66" t="s">
        <v>34</v>
      </c>
      <c r="B66">
        <v>3251.8</v>
      </c>
      <c r="C66">
        <v>3445.4</v>
      </c>
      <c r="D66">
        <v>3492.1</v>
      </c>
      <c r="E66">
        <v>3427.8</v>
      </c>
      <c r="F66">
        <v>3449.7</v>
      </c>
      <c r="G66">
        <v>3655.5</v>
      </c>
      <c r="H66">
        <v>3642.3</v>
      </c>
      <c r="I66">
        <v>3782.3</v>
      </c>
      <c r="J66">
        <v>3836.6</v>
      </c>
      <c r="K66">
        <v>3579.2</v>
      </c>
      <c r="L66">
        <v>3602.9</v>
      </c>
      <c r="M66">
        <v>3686.7</v>
      </c>
      <c r="N66">
        <v>3386.7</v>
      </c>
      <c r="O66">
        <v>3570.3</v>
      </c>
    </row>
    <row r="67" spans="1:42">
      <c r="A67" t="s">
        <v>35</v>
      </c>
      <c r="B67">
        <v>6374</v>
      </c>
      <c r="C67">
        <v>6230.5</v>
      </c>
      <c r="D67">
        <v>6336.1</v>
      </c>
      <c r="E67">
        <v>6377.5</v>
      </c>
      <c r="F67">
        <v>5696.9</v>
      </c>
      <c r="G67">
        <v>6164.3</v>
      </c>
      <c r="H67">
        <v>5713.4</v>
      </c>
      <c r="I67">
        <v>5974.3</v>
      </c>
      <c r="J67">
        <v>6170.6</v>
      </c>
      <c r="K67">
        <v>6233</v>
      </c>
      <c r="L67">
        <v>6408.3</v>
      </c>
      <c r="M67">
        <v>6307.4</v>
      </c>
      <c r="N67">
        <v>6320.1</v>
      </c>
      <c r="O67">
        <v>6197.9</v>
      </c>
    </row>
    <row r="68" spans="1:42">
      <c r="A68" t="s">
        <v>36</v>
      </c>
      <c r="B68">
        <v>15795.7</v>
      </c>
      <c r="C68">
        <v>15741.5</v>
      </c>
      <c r="D68">
        <v>16561.2</v>
      </c>
      <c r="E68">
        <v>18086.3</v>
      </c>
      <c r="F68">
        <v>16025.3</v>
      </c>
      <c r="G68">
        <v>16324.5</v>
      </c>
      <c r="H68">
        <v>16486.7</v>
      </c>
      <c r="I68">
        <v>17335.8</v>
      </c>
      <c r="J68">
        <v>17057.3</v>
      </c>
      <c r="K68">
        <v>17149.5</v>
      </c>
      <c r="L68">
        <v>18000</v>
      </c>
      <c r="M68">
        <v>18054.900000000001</v>
      </c>
      <c r="N68">
        <v>17537.8</v>
      </c>
      <c r="O68">
        <v>17562.8</v>
      </c>
    </row>
    <row r="69" spans="1:42">
      <c r="A69" t="s">
        <v>37</v>
      </c>
      <c r="B69">
        <v>30429.4</v>
      </c>
      <c r="C69">
        <v>33805.1</v>
      </c>
      <c r="D69">
        <v>34189</v>
      </c>
      <c r="E69">
        <v>32369.200000000001</v>
      </c>
      <c r="F69">
        <v>33124.400000000001</v>
      </c>
      <c r="G69">
        <v>32784.6</v>
      </c>
      <c r="H69">
        <v>29937.5</v>
      </c>
      <c r="I69">
        <v>32666.9</v>
      </c>
      <c r="J69">
        <v>32879.199999999997</v>
      </c>
      <c r="K69">
        <v>35727.599999999999</v>
      </c>
      <c r="L69">
        <v>34683.199999999997</v>
      </c>
      <c r="M69">
        <v>34133.699999999997</v>
      </c>
      <c r="N69">
        <v>33589.1</v>
      </c>
      <c r="O69">
        <v>34565.1</v>
      </c>
    </row>
    <row r="70" spans="1:42">
      <c r="A70" t="s">
        <v>54</v>
      </c>
      <c r="B70">
        <v>244900.8</v>
      </c>
      <c r="C70">
        <v>224333.6</v>
      </c>
      <c r="D70">
        <v>203829</v>
      </c>
      <c r="E70">
        <v>185533.1</v>
      </c>
      <c r="F70">
        <v>174998.9</v>
      </c>
      <c r="G70">
        <v>165799.9</v>
      </c>
      <c r="H70">
        <v>157861.79999999999</v>
      </c>
      <c r="I70">
        <v>147719.5</v>
      </c>
      <c r="J70">
        <v>128915.2</v>
      </c>
      <c r="K70">
        <v>116995.2</v>
      </c>
      <c r="L70">
        <v>110229.8</v>
      </c>
      <c r="M70">
        <v>107560.1</v>
      </c>
      <c r="N70">
        <v>117809.8</v>
      </c>
      <c r="O70">
        <v>119604.8</v>
      </c>
    </row>
    <row r="72" spans="1:42">
      <c r="A72" s="20" t="s">
        <v>121</v>
      </c>
      <c r="B72" s="20" t="s">
        <v>2</v>
      </c>
      <c r="C72" s="20"/>
      <c r="D72" s="20"/>
      <c r="E72" s="20"/>
      <c r="F72" s="20"/>
      <c r="G72" s="20"/>
      <c r="H72" s="20"/>
      <c r="I72" s="20"/>
      <c r="J72" s="20"/>
      <c r="K72" s="20"/>
      <c r="L72" s="20"/>
      <c r="M72" s="20"/>
      <c r="N72" s="20"/>
      <c r="O72" s="20"/>
    </row>
    <row r="73" spans="1:42">
      <c r="A73" s="20" t="s">
        <v>122</v>
      </c>
      <c r="B73" s="20" t="s">
        <v>1069</v>
      </c>
      <c r="C73" s="20"/>
      <c r="D73" s="20"/>
      <c r="E73" s="20"/>
      <c r="F73" s="20"/>
      <c r="G73" s="20"/>
      <c r="H73" s="20"/>
      <c r="I73" s="20"/>
      <c r="J73" s="20"/>
      <c r="K73" s="20"/>
      <c r="L73" s="20"/>
      <c r="M73" s="20"/>
      <c r="N73" s="20"/>
      <c r="O73" s="20"/>
    </row>
    <row r="74" spans="1:42" s="20" customFormat="1">
      <c r="A74" s="20" t="s">
        <v>123</v>
      </c>
      <c r="B74" s="20" t="s">
        <v>1073</v>
      </c>
    </row>
    <row r="75" spans="1:42" s="20" customFormat="1">
      <c r="A75" s="20" t="s">
        <v>124</v>
      </c>
      <c r="B75" s="20" t="s">
        <v>1071</v>
      </c>
    </row>
    <row r="76" spans="1:42" s="20" customFormat="1">
      <c r="A76" s="20" t="s">
        <v>125</v>
      </c>
      <c r="B76" s="20" t="s">
        <v>1054</v>
      </c>
    </row>
    <row r="77" spans="1:42" s="20" customFormat="1">
      <c r="A77" s="20" t="s">
        <v>127</v>
      </c>
      <c r="B77" s="20" t="s">
        <v>1072</v>
      </c>
    </row>
    <row r="78" spans="1:42" s="20" customFormat="1">
      <c r="A78" s="20" t="s">
        <v>128</v>
      </c>
      <c r="B78" s="20" t="s">
        <v>1074</v>
      </c>
    </row>
    <row r="79" spans="1:42" s="20" customFormat="1">
      <c r="A79"/>
      <c r="B79"/>
      <c r="C79"/>
      <c r="D79"/>
      <c r="E79"/>
      <c r="F79"/>
      <c r="G79"/>
      <c r="H79"/>
      <c r="I79"/>
      <c r="J79"/>
      <c r="K79"/>
      <c r="L79"/>
      <c r="M79"/>
      <c r="N79"/>
      <c r="O79"/>
    </row>
    <row r="80" spans="1:42">
      <c r="A80" s="94" t="s">
        <v>573</v>
      </c>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row>
    <row r="81" spans="1:15">
      <c r="A81" t="s">
        <v>572</v>
      </c>
    </row>
    <row r="82" spans="1:15">
      <c r="A82" s="94" t="s">
        <v>570</v>
      </c>
    </row>
    <row r="83" spans="1:15">
      <c r="A83" s="94" t="s">
        <v>119</v>
      </c>
      <c r="B83" s="94" t="s">
        <v>88</v>
      </c>
      <c r="C83" s="94" t="s">
        <v>89</v>
      </c>
      <c r="D83" s="94" t="s">
        <v>90</v>
      </c>
      <c r="E83" s="94" t="s">
        <v>91</v>
      </c>
      <c r="F83" s="94" t="s">
        <v>92</v>
      </c>
      <c r="G83" s="94" t="s">
        <v>93</v>
      </c>
      <c r="H83" s="94" t="s">
        <v>94</v>
      </c>
      <c r="I83" s="94" t="s">
        <v>95</v>
      </c>
      <c r="J83" s="94" t="s">
        <v>96</v>
      </c>
      <c r="K83" s="94" t="s">
        <v>97</v>
      </c>
      <c r="L83" s="94" t="s">
        <v>110</v>
      </c>
      <c r="M83" s="94" t="s">
        <v>120</v>
      </c>
      <c r="N83" s="94" t="s">
        <v>379</v>
      </c>
      <c r="O83" s="94" t="s">
        <v>537</v>
      </c>
    </row>
    <row r="84" spans="1:15">
      <c r="A84" t="s">
        <v>15</v>
      </c>
      <c r="B84">
        <v>0</v>
      </c>
      <c r="C84">
        <v>0</v>
      </c>
      <c r="D84">
        <v>0</v>
      </c>
      <c r="E84">
        <v>0</v>
      </c>
      <c r="F84">
        <v>0</v>
      </c>
      <c r="G84">
        <v>0</v>
      </c>
      <c r="H84">
        <v>0</v>
      </c>
      <c r="I84">
        <v>0</v>
      </c>
      <c r="J84">
        <v>0</v>
      </c>
      <c r="K84">
        <v>0</v>
      </c>
      <c r="L84">
        <v>0</v>
      </c>
      <c r="M84">
        <v>0</v>
      </c>
      <c r="N84">
        <v>0</v>
      </c>
      <c r="O84">
        <v>0</v>
      </c>
    </row>
    <row r="85" spans="1:15">
      <c r="A85" t="s">
        <v>16</v>
      </c>
      <c r="B85">
        <v>4645.3999999999996</v>
      </c>
      <c r="C85">
        <v>4538.3</v>
      </c>
      <c r="D85">
        <v>4177.8999999999996</v>
      </c>
      <c r="E85">
        <v>4307.3999999999996</v>
      </c>
      <c r="F85">
        <v>4745.7</v>
      </c>
      <c r="G85">
        <v>4815.5</v>
      </c>
      <c r="H85">
        <v>4559.8999999999996</v>
      </c>
      <c r="I85">
        <v>4927.3999999999996</v>
      </c>
      <c r="J85">
        <v>6206.9</v>
      </c>
      <c r="K85">
        <v>5607.9</v>
      </c>
      <c r="L85">
        <v>4782.3</v>
      </c>
      <c r="M85">
        <v>5106</v>
      </c>
      <c r="N85">
        <v>5831.8</v>
      </c>
      <c r="O85">
        <v>5081.3</v>
      </c>
    </row>
    <row r="86" spans="1:15">
      <c r="A86" t="s">
        <v>17</v>
      </c>
      <c r="B86">
        <v>24385.200000000001</v>
      </c>
      <c r="C86">
        <v>23562.6</v>
      </c>
      <c r="D86">
        <v>23570</v>
      </c>
      <c r="E86">
        <v>23861.599999999999</v>
      </c>
      <c r="F86">
        <v>23804</v>
      </c>
      <c r="G86">
        <v>22785.1</v>
      </c>
      <c r="H86">
        <v>20853.3</v>
      </c>
      <c r="I86">
        <v>20729.900000000001</v>
      </c>
      <c r="J86">
        <v>20895.599999999999</v>
      </c>
      <c r="K86">
        <v>20141.5</v>
      </c>
      <c r="L86">
        <v>17673.599999999999</v>
      </c>
      <c r="M86">
        <v>16846.599999999999</v>
      </c>
      <c r="N86">
        <v>16795.400000000001</v>
      </c>
      <c r="O86">
        <v>15972.7</v>
      </c>
    </row>
    <row r="87" spans="1:15">
      <c r="A87" t="s">
        <v>18</v>
      </c>
      <c r="B87">
        <v>0</v>
      </c>
      <c r="C87">
        <v>0</v>
      </c>
      <c r="D87">
        <v>0</v>
      </c>
      <c r="E87">
        <v>0</v>
      </c>
      <c r="F87">
        <v>0</v>
      </c>
      <c r="G87">
        <v>0</v>
      </c>
      <c r="H87">
        <v>0</v>
      </c>
      <c r="I87">
        <v>0</v>
      </c>
      <c r="J87">
        <v>0</v>
      </c>
      <c r="K87">
        <v>0</v>
      </c>
      <c r="L87">
        <v>0</v>
      </c>
      <c r="M87">
        <v>0</v>
      </c>
      <c r="N87">
        <v>0</v>
      </c>
      <c r="O87">
        <v>0</v>
      </c>
    </row>
    <row r="88" spans="1:15">
      <c r="A88" t="s">
        <v>19</v>
      </c>
      <c r="B88">
        <v>57727.6</v>
      </c>
      <c r="C88">
        <v>58338.5</v>
      </c>
      <c r="D88">
        <v>56484</v>
      </c>
      <c r="E88">
        <v>53240.7</v>
      </c>
      <c r="F88">
        <v>54365.4</v>
      </c>
      <c r="G88">
        <v>50057.2</v>
      </c>
      <c r="H88">
        <v>46384.6</v>
      </c>
      <c r="I88">
        <v>45905.8</v>
      </c>
      <c r="J88">
        <v>46697.3</v>
      </c>
      <c r="K88">
        <v>47596.3</v>
      </c>
      <c r="L88">
        <v>45054.7</v>
      </c>
      <c r="M88">
        <v>44132.6</v>
      </c>
      <c r="N88">
        <v>43003.9</v>
      </c>
      <c r="O88">
        <v>39725</v>
      </c>
    </row>
    <row r="89" spans="1:15">
      <c r="A89" t="s">
        <v>20</v>
      </c>
      <c r="B89">
        <v>3239.3</v>
      </c>
      <c r="C89">
        <v>3029.5</v>
      </c>
      <c r="D89">
        <v>3176.1</v>
      </c>
      <c r="E89">
        <v>3101.2</v>
      </c>
      <c r="F89">
        <v>3663.4</v>
      </c>
      <c r="G89">
        <v>3470.1</v>
      </c>
      <c r="H89">
        <v>3293.2</v>
      </c>
      <c r="I89">
        <v>3942.8</v>
      </c>
      <c r="J89">
        <v>4061.4</v>
      </c>
      <c r="K89">
        <v>4035.2</v>
      </c>
      <c r="L89">
        <v>4425.7</v>
      </c>
      <c r="M89">
        <v>4578.3</v>
      </c>
      <c r="N89">
        <v>4246.3</v>
      </c>
      <c r="O89">
        <v>3146</v>
      </c>
    </row>
    <row r="90" spans="1:15">
      <c r="A90" t="s">
        <v>44</v>
      </c>
      <c r="B90">
        <v>1055.8</v>
      </c>
      <c r="C90">
        <v>905.9</v>
      </c>
      <c r="D90">
        <v>820.2</v>
      </c>
      <c r="E90">
        <v>811.9</v>
      </c>
      <c r="F90">
        <v>625.9</v>
      </c>
      <c r="G90">
        <v>650.4</v>
      </c>
      <c r="H90">
        <v>560.5</v>
      </c>
      <c r="I90">
        <v>981.4</v>
      </c>
      <c r="J90">
        <v>760.3</v>
      </c>
      <c r="K90">
        <v>315.39999999999998</v>
      </c>
      <c r="L90">
        <v>1291.5999999999999</v>
      </c>
      <c r="M90">
        <v>971.2</v>
      </c>
      <c r="N90">
        <v>769.5</v>
      </c>
      <c r="O90">
        <v>679.1</v>
      </c>
    </row>
    <row r="91" spans="1:15">
      <c r="A91" t="s">
        <v>42</v>
      </c>
      <c r="B91">
        <v>8176</v>
      </c>
      <c r="C91">
        <v>8546.7999999999993</v>
      </c>
      <c r="D91">
        <v>8538</v>
      </c>
      <c r="E91">
        <v>8170.3</v>
      </c>
      <c r="F91">
        <v>8389.1</v>
      </c>
      <c r="G91">
        <v>8129.5</v>
      </c>
      <c r="H91">
        <v>8175.9</v>
      </c>
      <c r="I91">
        <v>7315.4</v>
      </c>
      <c r="J91">
        <v>7504.9</v>
      </c>
      <c r="K91">
        <v>8044.7</v>
      </c>
      <c r="L91">
        <v>6728.3</v>
      </c>
      <c r="M91">
        <v>6384.2</v>
      </c>
      <c r="N91">
        <v>5675.3</v>
      </c>
      <c r="O91">
        <v>3972.6</v>
      </c>
    </row>
    <row r="92" spans="1:15">
      <c r="A92" t="s">
        <v>21</v>
      </c>
      <c r="B92">
        <v>6975</v>
      </c>
      <c r="C92">
        <v>6453.5</v>
      </c>
      <c r="D92">
        <v>6264.8</v>
      </c>
      <c r="E92">
        <v>6048.9</v>
      </c>
      <c r="F92">
        <v>5456.4</v>
      </c>
      <c r="G92">
        <v>4194.2</v>
      </c>
      <c r="H92">
        <v>3810.9</v>
      </c>
      <c r="I92">
        <v>3296.4</v>
      </c>
      <c r="J92">
        <v>2648.7</v>
      </c>
      <c r="K92">
        <v>2460.6999999999998</v>
      </c>
      <c r="L92">
        <v>1762.8</v>
      </c>
      <c r="M92">
        <v>1628.2</v>
      </c>
      <c r="N92">
        <v>1246.0999999999999</v>
      </c>
      <c r="O92">
        <v>736.2</v>
      </c>
    </row>
    <row r="93" spans="1:15">
      <c r="A93" t="s">
        <v>22</v>
      </c>
      <c r="B93">
        <v>1078</v>
      </c>
      <c r="C93">
        <v>99.4</v>
      </c>
      <c r="D93">
        <v>0</v>
      </c>
      <c r="E93">
        <v>0</v>
      </c>
      <c r="F93">
        <v>0</v>
      </c>
      <c r="G93">
        <v>0</v>
      </c>
      <c r="H93">
        <v>0</v>
      </c>
      <c r="I93">
        <v>0</v>
      </c>
      <c r="J93">
        <v>0</v>
      </c>
      <c r="K93">
        <v>0</v>
      </c>
      <c r="L93">
        <v>0</v>
      </c>
      <c r="M93">
        <v>0</v>
      </c>
      <c r="N93">
        <v>0</v>
      </c>
      <c r="O93">
        <v>0</v>
      </c>
    </row>
    <row r="94" spans="1:15">
      <c r="A94" t="s">
        <v>63</v>
      </c>
      <c r="B94">
        <v>0</v>
      </c>
      <c r="C94">
        <v>0</v>
      </c>
      <c r="D94">
        <v>0</v>
      </c>
      <c r="E94">
        <v>0</v>
      </c>
      <c r="F94">
        <v>0</v>
      </c>
      <c r="G94">
        <v>0</v>
      </c>
      <c r="H94">
        <v>0</v>
      </c>
      <c r="I94">
        <v>0</v>
      </c>
      <c r="J94">
        <v>0</v>
      </c>
      <c r="K94">
        <v>0</v>
      </c>
      <c r="L94">
        <v>0</v>
      </c>
      <c r="M94">
        <v>0</v>
      </c>
      <c r="N94">
        <v>0</v>
      </c>
      <c r="O94">
        <v>0</v>
      </c>
    </row>
    <row r="95" spans="1:15">
      <c r="A95" t="s">
        <v>23</v>
      </c>
      <c r="B95">
        <v>158.80000000000001</v>
      </c>
      <c r="C95">
        <v>62.2</v>
      </c>
      <c r="D95">
        <v>60.3</v>
      </c>
      <c r="E95">
        <v>13.3</v>
      </c>
      <c r="F95">
        <v>100.3</v>
      </c>
      <c r="G95">
        <v>74.3</v>
      </c>
      <c r="H95">
        <v>45.7</v>
      </c>
      <c r="I95">
        <v>64.099999999999994</v>
      </c>
      <c r="J95">
        <v>58.4</v>
      </c>
      <c r="K95">
        <v>50.8</v>
      </c>
      <c r="L95">
        <v>46.4</v>
      </c>
      <c r="M95">
        <v>54.6</v>
      </c>
      <c r="N95">
        <v>51.4</v>
      </c>
      <c r="O95">
        <v>0</v>
      </c>
    </row>
    <row r="96" spans="1:15">
      <c r="A96" t="s">
        <v>24</v>
      </c>
      <c r="B96">
        <v>0</v>
      </c>
      <c r="C96">
        <v>0</v>
      </c>
      <c r="D96">
        <v>0</v>
      </c>
      <c r="E96">
        <v>0</v>
      </c>
      <c r="F96">
        <v>0</v>
      </c>
      <c r="G96">
        <v>0</v>
      </c>
      <c r="H96">
        <v>0</v>
      </c>
      <c r="I96">
        <v>0</v>
      </c>
      <c r="J96">
        <v>0</v>
      </c>
      <c r="K96">
        <v>0</v>
      </c>
      <c r="L96">
        <v>0</v>
      </c>
      <c r="M96">
        <v>0</v>
      </c>
      <c r="N96">
        <v>0</v>
      </c>
      <c r="O96">
        <v>0</v>
      </c>
    </row>
    <row r="97" spans="1:15">
      <c r="A97" t="s">
        <v>25</v>
      </c>
      <c r="B97">
        <v>1.9</v>
      </c>
      <c r="C97">
        <v>3.1</v>
      </c>
      <c r="D97">
        <v>2.9</v>
      </c>
      <c r="E97">
        <v>3.4</v>
      </c>
      <c r="F97">
        <v>2.6</v>
      </c>
      <c r="G97">
        <v>2.6</v>
      </c>
      <c r="H97">
        <v>6</v>
      </c>
      <c r="I97">
        <v>2.4</v>
      </c>
      <c r="J97">
        <v>0.2</v>
      </c>
      <c r="K97">
        <v>2.2000000000000002</v>
      </c>
      <c r="L97">
        <v>2.4</v>
      </c>
      <c r="M97">
        <v>1.2</v>
      </c>
      <c r="N97">
        <v>0</v>
      </c>
      <c r="O97">
        <v>1</v>
      </c>
    </row>
    <row r="98" spans="1:15">
      <c r="A98" t="s">
        <v>26</v>
      </c>
      <c r="B98">
        <v>12.9</v>
      </c>
      <c r="C98">
        <v>14</v>
      </c>
      <c r="D98">
        <v>19.600000000000001</v>
      </c>
      <c r="E98">
        <v>15.4</v>
      </c>
      <c r="F98">
        <v>14.8</v>
      </c>
      <c r="G98">
        <v>18.8</v>
      </c>
      <c r="H98">
        <v>14.8</v>
      </c>
      <c r="I98">
        <v>8.6999999999999993</v>
      </c>
      <c r="J98">
        <v>11.8</v>
      </c>
      <c r="K98">
        <v>17.100000000000001</v>
      </c>
      <c r="L98">
        <v>23.5</v>
      </c>
      <c r="M98">
        <v>28</v>
      </c>
      <c r="N98">
        <v>20.7</v>
      </c>
      <c r="O98">
        <v>4.8</v>
      </c>
    </row>
    <row r="99" spans="1:15">
      <c r="A99" t="s">
        <v>27</v>
      </c>
      <c r="B99">
        <v>0</v>
      </c>
      <c r="C99">
        <v>0</v>
      </c>
      <c r="D99">
        <v>0</v>
      </c>
      <c r="E99">
        <v>0</v>
      </c>
      <c r="F99">
        <v>0</v>
      </c>
      <c r="G99">
        <v>0</v>
      </c>
      <c r="H99">
        <v>0</v>
      </c>
      <c r="I99">
        <v>0</v>
      </c>
      <c r="J99">
        <v>0</v>
      </c>
      <c r="K99">
        <v>0</v>
      </c>
      <c r="L99">
        <v>0</v>
      </c>
      <c r="M99">
        <v>0</v>
      </c>
      <c r="N99">
        <v>0</v>
      </c>
      <c r="O99">
        <v>0</v>
      </c>
    </row>
    <row r="100" spans="1:15">
      <c r="A100" t="s">
        <v>28</v>
      </c>
      <c r="B100">
        <v>2708.6</v>
      </c>
      <c r="C100">
        <v>2182.1999999999998</v>
      </c>
      <c r="D100">
        <v>1748.1</v>
      </c>
      <c r="E100">
        <v>1756.6</v>
      </c>
      <c r="F100">
        <v>1772.8</v>
      </c>
      <c r="G100">
        <v>1693.6</v>
      </c>
      <c r="H100">
        <v>1556</v>
      </c>
      <c r="I100">
        <v>1593.3</v>
      </c>
      <c r="J100">
        <v>1645.4</v>
      </c>
      <c r="K100">
        <v>1606.5</v>
      </c>
      <c r="L100">
        <v>1611.7</v>
      </c>
      <c r="M100">
        <v>1588</v>
      </c>
      <c r="N100">
        <v>1518.3</v>
      </c>
      <c r="O100">
        <v>1462.5</v>
      </c>
    </row>
    <row r="101" spans="1:15">
      <c r="A101" t="s">
        <v>29</v>
      </c>
      <c r="B101" t="s">
        <v>101</v>
      </c>
      <c r="C101" t="s">
        <v>101</v>
      </c>
      <c r="D101" t="s">
        <v>101</v>
      </c>
      <c r="E101">
        <v>0</v>
      </c>
      <c r="F101">
        <v>0</v>
      </c>
      <c r="G101">
        <v>0</v>
      </c>
      <c r="H101">
        <v>0</v>
      </c>
      <c r="I101">
        <v>0</v>
      </c>
      <c r="J101">
        <v>0</v>
      </c>
      <c r="K101">
        <v>0</v>
      </c>
      <c r="L101" t="s">
        <v>101</v>
      </c>
      <c r="M101" t="s">
        <v>101</v>
      </c>
      <c r="N101" t="s">
        <v>101</v>
      </c>
      <c r="O101" t="s">
        <v>101</v>
      </c>
    </row>
    <row r="102" spans="1:15">
      <c r="A102" t="s">
        <v>30</v>
      </c>
      <c r="B102">
        <v>0</v>
      </c>
      <c r="C102">
        <v>0</v>
      </c>
      <c r="D102">
        <v>0</v>
      </c>
      <c r="E102">
        <v>0</v>
      </c>
      <c r="F102">
        <v>0</v>
      </c>
      <c r="G102">
        <v>0</v>
      </c>
      <c r="H102">
        <v>0</v>
      </c>
      <c r="I102">
        <v>0</v>
      </c>
      <c r="J102">
        <v>0</v>
      </c>
      <c r="K102">
        <v>0</v>
      </c>
      <c r="L102">
        <v>0</v>
      </c>
      <c r="M102">
        <v>0</v>
      </c>
      <c r="N102">
        <v>0</v>
      </c>
      <c r="O102">
        <v>0</v>
      </c>
    </row>
    <row r="103" spans="1:15">
      <c r="A103" t="s">
        <v>31</v>
      </c>
      <c r="B103">
        <v>270.39999999999998</v>
      </c>
      <c r="C103">
        <v>55.2</v>
      </c>
      <c r="D103">
        <v>0.2</v>
      </c>
      <c r="E103">
        <v>0.2</v>
      </c>
      <c r="F103">
        <v>0.2</v>
      </c>
      <c r="G103">
        <v>0.2</v>
      </c>
      <c r="H103">
        <v>0.2</v>
      </c>
      <c r="I103">
        <v>0.2</v>
      </c>
      <c r="J103">
        <v>0.2</v>
      </c>
      <c r="K103">
        <v>0.2</v>
      </c>
      <c r="L103">
        <v>0.2</v>
      </c>
      <c r="M103">
        <v>0.2</v>
      </c>
      <c r="N103">
        <v>0.2</v>
      </c>
      <c r="O103">
        <v>0</v>
      </c>
    </row>
    <row r="104" spans="1:15">
      <c r="A104" t="s">
        <v>32</v>
      </c>
      <c r="B104">
        <v>70162.2</v>
      </c>
      <c r="C104">
        <v>68804.600000000006</v>
      </c>
      <c r="D104">
        <v>68419.7</v>
      </c>
      <c r="E104">
        <v>67105.899999999994</v>
      </c>
      <c r="F104">
        <v>61991.9</v>
      </c>
      <c r="G104">
        <v>60535.1</v>
      </c>
      <c r="H104">
        <v>56095.5</v>
      </c>
      <c r="I104">
        <v>55076.9</v>
      </c>
      <c r="J104">
        <v>55298.2</v>
      </c>
      <c r="K104">
        <v>57506.8</v>
      </c>
      <c r="L104">
        <v>56834.8</v>
      </c>
      <c r="M104">
        <v>53639.3</v>
      </c>
      <c r="N104">
        <v>53589.8</v>
      </c>
      <c r="O104">
        <v>52091.6</v>
      </c>
    </row>
    <row r="105" spans="1:15">
      <c r="A105" t="s">
        <v>50</v>
      </c>
      <c r="B105">
        <v>0</v>
      </c>
      <c r="C105">
        <v>0</v>
      </c>
      <c r="D105">
        <v>0</v>
      </c>
      <c r="E105">
        <v>0</v>
      </c>
      <c r="F105">
        <v>0</v>
      </c>
      <c r="G105">
        <v>0</v>
      </c>
      <c r="H105">
        <v>0</v>
      </c>
      <c r="I105">
        <v>0</v>
      </c>
      <c r="J105">
        <v>0</v>
      </c>
      <c r="K105">
        <v>0</v>
      </c>
      <c r="L105">
        <v>0</v>
      </c>
      <c r="M105">
        <v>0</v>
      </c>
      <c r="N105">
        <v>0</v>
      </c>
      <c r="O105">
        <v>0</v>
      </c>
    </row>
    <row r="106" spans="1:15">
      <c r="A106" t="s">
        <v>33</v>
      </c>
      <c r="B106">
        <v>6540.1</v>
      </c>
      <c r="C106">
        <v>6299.2</v>
      </c>
      <c r="D106">
        <v>5794.6</v>
      </c>
      <c r="E106">
        <v>6479.7</v>
      </c>
      <c r="F106">
        <v>6858.4</v>
      </c>
      <c r="G106">
        <v>6963.2</v>
      </c>
      <c r="H106">
        <v>6565.3</v>
      </c>
      <c r="I106">
        <v>5903.5</v>
      </c>
      <c r="J106">
        <v>6662.1</v>
      </c>
      <c r="K106">
        <v>6346.1</v>
      </c>
      <c r="L106">
        <v>4656.6000000000004</v>
      </c>
      <c r="M106">
        <v>4449.1000000000004</v>
      </c>
      <c r="N106">
        <v>4712</v>
      </c>
      <c r="O106">
        <v>4235.3999999999996</v>
      </c>
    </row>
    <row r="107" spans="1:15">
      <c r="A107" t="s">
        <v>34</v>
      </c>
      <c r="B107">
        <v>1184.2</v>
      </c>
      <c r="C107">
        <v>1200.8</v>
      </c>
      <c r="D107">
        <v>1184</v>
      </c>
      <c r="E107">
        <v>1209.5999999999999</v>
      </c>
      <c r="F107">
        <v>1239.3</v>
      </c>
      <c r="G107">
        <v>1184.8</v>
      </c>
      <c r="H107">
        <v>1159.8</v>
      </c>
      <c r="I107">
        <v>1196</v>
      </c>
      <c r="J107">
        <v>1200.5</v>
      </c>
      <c r="K107">
        <v>1093.2</v>
      </c>
      <c r="L107">
        <v>1074.9000000000001</v>
      </c>
      <c r="M107">
        <v>818.1</v>
      </c>
      <c r="N107">
        <v>862.4</v>
      </c>
      <c r="O107">
        <v>941.9</v>
      </c>
    </row>
    <row r="108" spans="1:15">
      <c r="A108" t="s">
        <v>35</v>
      </c>
      <c r="B108">
        <v>819</v>
      </c>
      <c r="C108">
        <v>817</v>
      </c>
      <c r="D108">
        <v>637.1</v>
      </c>
      <c r="E108">
        <v>561.79999999999995</v>
      </c>
      <c r="F108">
        <v>550.70000000000005</v>
      </c>
      <c r="G108">
        <v>623.70000000000005</v>
      </c>
      <c r="H108">
        <v>653.29999999999995</v>
      </c>
      <c r="I108">
        <v>613.4</v>
      </c>
      <c r="J108">
        <v>601.6</v>
      </c>
      <c r="K108">
        <v>567.4</v>
      </c>
      <c r="L108">
        <v>584.29999999999995</v>
      </c>
      <c r="M108">
        <v>579.29999999999995</v>
      </c>
      <c r="N108">
        <v>495.3</v>
      </c>
      <c r="O108">
        <v>451.7</v>
      </c>
    </row>
    <row r="109" spans="1:15">
      <c r="A109" t="s">
        <v>36</v>
      </c>
      <c r="B109">
        <v>1832.1</v>
      </c>
      <c r="C109">
        <v>896.7</v>
      </c>
      <c r="D109">
        <v>2138</v>
      </c>
      <c r="E109">
        <v>3161.9</v>
      </c>
      <c r="F109">
        <v>1088.7</v>
      </c>
      <c r="G109">
        <v>1051.5999999999999</v>
      </c>
      <c r="H109">
        <v>2193.5</v>
      </c>
      <c r="I109">
        <v>1807.7</v>
      </c>
      <c r="J109">
        <v>1687.9</v>
      </c>
      <c r="K109">
        <v>992.2</v>
      </c>
      <c r="L109">
        <v>1700.7</v>
      </c>
      <c r="M109">
        <v>1603.3</v>
      </c>
      <c r="N109">
        <v>837.5</v>
      </c>
      <c r="O109">
        <v>720.3</v>
      </c>
    </row>
    <row r="110" spans="1:15">
      <c r="A110" t="s">
        <v>37</v>
      </c>
      <c r="B110">
        <v>240.6</v>
      </c>
      <c r="C110">
        <v>266.60000000000002</v>
      </c>
      <c r="D110">
        <v>211.4</v>
      </c>
      <c r="E110">
        <v>185.4</v>
      </c>
      <c r="F110">
        <v>155.19999999999999</v>
      </c>
      <c r="G110">
        <v>249.9</v>
      </c>
      <c r="H110">
        <v>209.6</v>
      </c>
      <c r="I110">
        <v>238</v>
      </c>
      <c r="J110">
        <v>219.7</v>
      </c>
      <c r="K110">
        <v>140.9</v>
      </c>
      <c r="L110">
        <v>186.3</v>
      </c>
      <c r="M110">
        <v>134.4</v>
      </c>
      <c r="N110">
        <v>110.2</v>
      </c>
      <c r="O110">
        <v>126.6</v>
      </c>
    </row>
    <row r="111" spans="1:15">
      <c r="A111" t="s">
        <v>54</v>
      </c>
      <c r="B111">
        <v>16326.8</v>
      </c>
      <c r="C111">
        <v>14350.4</v>
      </c>
      <c r="D111">
        <v>11615.5</v>
      </c>
      <c r="E111">
        <v>10473.5</v>
      </c>
      <c r="F111">
        <v>9807.7999999999993</v>
      </c>
      <c r="G111">
        <v>10339.299999999999</v>
      </c>
      <c r="H111">
        <v>10066.700000000001</v>
      </c>
      <c r="I111">
        <v>10401.799999999999</v>
      </c>
      <c r="J111">
        <v>10446.299999999999</v>
      </c>
      <c r="K111">
        <v>9530.9</v>
      </c>
      <c r="L111">
        <v>7385.1</v>
      </c>
      <c r="M111">
        <v>6792.7</v>
      </c>
      <c r="N111">
        <v>5114.8999999999996</v>
      </c>
      <c r="O111">
        <v>2501.4</v>
      </c>
    </row>
    <row r="113" spans="1:2">
      <c r="A113" t="s">
        <v>121</v>
      </c>
      <c r="B113" t="s">
        <v>2</v>
      </c>
    </row>
    <row r="114" spans="1:2">
      <c r="A114" t="s">
        <v>122</v>
      </c>
      <c r="B114" t="s">
        <v>1069</v>
      </c>
    </row>
    <row r="115" spans="1:2">
      <c r="A115" t="s">
        <v>123</v>
      </c>
      <c r="B115" t="s">
        <v>1070</v>
      </c>
    </row>
    <row r="116" spans="1:2">
      <c r="A116" t="s">
        <v>124</v>
      </c>
      <c r="B116" t="s">
        <v>1071</v>
      </c>
    </row>
    <row r="117" spans="1:2">
      <c r="A117" t="s">
        <v>125</v>
      </c>
      <c r="B117" t="s">
        <v>1054</v>
      </c>
    </row>
    <row r="118" spans="1:2">
      <c r="A118" t="s">
        <v>127</v>
      </c>
      <c r="B118" t="s">
        <v>1072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4"/>
  <sheetViews>
    <sheetView topLeftCell="A4" workbookViewId="0">
      <selection activeCell="I19" sqref="I19"/>
    </sheetView>
  </sheetViews>
  <sheetFormatPr defaultColWidth="9.140625" defaultRowHeight="16.5"/>
  <cols>
    <col min="1" max="1" width="30.42578125" customWidth="1"/>
    <col min="2" max="2" width="9.5703125" customWidth="1"/>
    <col min="4" max="4" width="9.5703125" customWidth="1"/>
    <col min="6" max="6" width="10" bestFit="1" customWidth="1"/>
    <col min="7" max="13" width="9.5703125" bestFit="1" customWidth="1"/>
    <col min="14" max="14" width="10" bestFit="1" customWidth="1"/>
    <col min="15" max="21" width="9.5703125" bestFit="1" customWidth="1"/>
  </cols>
  <sheetData>
    <row r="1" spans="1:18" s="20" customFormat="1">
      <c r="A1" t="s">
        <v>1075</v>
      </c>
      <c r="B1"/>
      <c r="C1"/>
      <c r="D1"/>
      <c r="E1"/>
    </row>
    <row r="2" spans="1:18">
      <c r="A2" t="s">
        <v>1076</v>
      </c>
    </row>
    <row r="5" spans="1:18">
      <c r="A5" s="94" t="s">
        <v>119</v>
      </c>
      <c r="B5" s="94" t="s">
        <v>85</v>
      </c>
      <c r="C5" s="94" t="s">
        <v>86</v>
      </c>
      <c r="D5" s="94" t="s">
        <v>87</v>
      </c>
      <c r="E5" s="94" t="s">
        <v>88</v>
      </c>
      <c r="F5" s="94" t="s">
        <v>89</v>
      </c>
      <c r="G5" s="94" t="s">
        <v>90</v>
      </c>
      <c r="H5" s="94" t="s">
        <v>91</v>
      </c>
      <c r="I5" s="94" t="s">
        <v>92</v>
      </c>
      <c r="J5" s="94" t="s">
        <v>93</v>
      </c>
      <c r="K5" s="94" t="s">
        <v>94</v>
      </c>
      <c r="L5" s="94" t="s">
        <v>95</v>
      </c>
      <c r="M5" s="94" t="s">
        <v>96</v>
      </c>
      <c r="N5" s="94" t="s">
        <v>97</v>
      </c>
      <c r="O5" s="94" t="s">
        <v>110</v>
      </c>
      <c r="P5" s="94" t="s">
        <v>120</v>
      </c>
      <c r="Q5" s="94" t="s">
        <v>379</v>
      </c>
      <c r="R5" s="94" t="s">
        <v>537</v>
      </c>
    </row>
    <row r="6" spans="1:18">
      <c r="A6" t="s">
        <v>15</v>
      </c>
      <c r="B6">
        <v>100</v>
      </c>
      <c r="C6">
        <v>101.5</v>
      </c>
      <c r="D6">
        <v>105.2</v>
      </c>
      <c r="E6">
        <v>102</v>
      </c>
      <c r="F6">
        <v>101.7</v>
      </c>
      <c r="G6">
        <v>100</v>
      </c>
      <c r="H6">
        <v>100.2</v>
      </c>
      <c r="I6">
        <v>100</v>
      </c>
      <c r="J6">
        <v>96.2</v>
      </c>
      <c r="K6">
        <v>93.6</v>
      </c>
      <c r="L6">
        <v>90.5</v>
      </c>
      <c r="M6">
        <v>87.4</v>
      </c>
      <c r="N6">
        <v>90.2</v>
      </c>
      <c r="O6">
        <v>87</v>
      </c>
      <c r="P6">
        <v>86.1</v>
      </c>
      <c r="Q6">
        <v>88.8</v>
      </c>
      <c r="R6">
        <v>83.6</v>
      </c>
    </row>
    <row r="7" spans="1:18">
      <c r="A7" t="s">
        <v>16</v>
      </c>
      <c r="B7">
        <v>100</v>
      </c>
      <c r="C7">
        <v>104.7</v>
      </c>
      <c r="D7">
        <v>103</v>
      </c>
      <c r="E7">
        <v>108.6</v>
      </c>
      <c r="F7">
        <v>107.6</v>
      </c>
      <c r="G7">
        <v>105</v>
      </c>
      <c r="H7">
        <v>104.1</v>
      </c>
      <c r="I7">
        <v>114.2</v>
      </c>
      <c r="J7">
        <v>113.4</v>
      </c>
      <c r="K7">
        <v>114.4</v>
      </c>
      <c r="L7">
        <v>117.7</v>
      </c>
      <c r="M7">
        <v>121.7</v>
      </c>
      <c r="N7">
        <v>115.5</v>
      </c>
      <c r="O7">
        <v>110</v>
      </c>
      <c r="P7">
        <v>110</v>
      </c>
      <c r="Q7">
        <v>111.7</v>
      </c>
      <c r="R7">
        <v>106.2</v>
      </c>
    </row>
    <row r="8" spans="1:18">
      <c r="A8" t="s">
        <v>737</v>
      </c>
      <c r="B8">
        <v>100</v>
      </c>
      <c r="C8">
        <v>97.8</v>
      </c>
      <c r="D8">
        <v>94</v>
      </c>
      <c r="E8">
        <v>91.9</v>
      </c>
      <c r="F8">
        <v>89.5</v>
      </c>
      <c r="G8">
        <v>89.9</v>
      </c>
      <c r="H8">
        <v>87.9</v>
      </c>
      <c r="I8">
        <v>88.7</v>
      </c>
      <c r="J8">
        <v>86.8</v>
      </c>
      <c r="K8">
        <v>87.9</v>
      </c>
      <c r="L8">
        <v>84.1</v>
      </c>
      <c r="M8">
        <v>85.3</v>
      </c>
      <c r="N8">
        <v>82.8</v>
      </c>
      <c r="O8">
        <v>78.599999999999994</v>
      </c>
      <c r="P8">
        <v>78.599999999999994</v>
      </c>
      <c r="Q8">
        <v>79.3</v>
      </c>
      <c r="R8">
        <v>81.3</v>
      </c>
    </row>
    <row r="9" spans="1:18">
      <c r="A9" t="s">
        <v>18</v>
      </c>
      <c r="B9">
        <v>100</v>
      </c>
      <c r="C9">
        <v>100.5</v>
      </c>
      <c r="D9">
        <v>101.4</v>
      </c>
      <c r="E9">
        <v>106.6</v>
      </c>
      <c r="F9">
        <v>99.5</v>
      </c>
      <c r="G9">
        <v>95.8</v>
      </c>
      <c r="H9">
        <v>102.8</v>
      </c>
      <c r="I9">
        <v>96.7</v>
      </c>
      <c r="J9">
        <v>94.5</v>
      </c>
      <c r="K9">
        <v>94.7</v>
      </c>
      <c r="L9">
        <v>90.5</v>
      </c>
      <c r="M9">
        <v>87</v>
      </c>
      <c r="N9">
        <v>80.7</v>
      </c>
      <c r="O9">
        <v>85.1</v>
      </c>
      <c r="P9">
        <v>80.7</v>
      </c>
      <c r="Q9">
        <v>75.8</v>
      </c>
      <c r="R9">
        <v>76.7</v>
      </c>
    </row>
    <row r="10" spans="1:18">
      <c r="A10" t="s">
        <v>19</v>
      </c>
      <c r="B10">
        <v>100</v>
      </c>
      <c r="C10">
        <v>99.5</v>
      </c>
      <c r="D10">
        <v>99.8</v>
      </c>
      <c r="E10">
        <v>100.2</v>
      </c>
      <c r="F10">
        <v>97.6</v>
      </c>
      <c r="G10">
        <v>95.7</v>
      </c>
      <c r="H10">
        <v>94.2</v>
      </c>
      <c r="I10">
        <v>96.1</v>
      </c>
      <c r="J10">
        <v>95.7</v>
      </c>
      <c r="K10">
        <v>94.8</v>
      </c>
      <c r="L10">
        <v>94.9</v>
      </c>
      <c r="M10">
        <v>97</v>
      </c>
      <c r="N10">
        <v>97.1</v>
      </c>
      <c r="O10">
        <v>97.2</v>
      </c>
      <c r="P10">
        <v>95.7</v>
      </c>
      <c r="Q10">
        <v>96.2</v>
      </c>
      <c r="R10">
        <v>95.7</v>
      </c>
    </row>
    <row r="11" spans="1:18">
      <c r="A11" t="s">
        <v>20</v>
      </c>
      <c r="B11">
        <v>100</v>
      </c>
      <c r="C11">
        <v>98.1</v>
      </c>
      <c r="D11">
        <v>99.8</v>
      </c>
      <c r="E11">
        <v>101.2</v>
      </c>
      <c r="F11">
        <v>99.3</v>
      </c>
      <c r="G11">
        <v>99.3</v>
      </c>
      <c r="H11">
        <v>97.3</v>
      </c>
      <c r="I11">
        <v>105.6</v>
      </c>
      <c r="J11">
        <v>96.8</v>
      </c>
      <c r="K11">
        <v>90.3</v>
      </c>
      <c r="L11">
        <v>102.3</v>
      </c>
      <c r="M11">
        <v>101.5</v>
      </c>
      <c r="N11">
        <v>95</v>
      </c>
      <c r="O11">
        <v>95</v>
      </c>
      <c r="P11">
        <v>95.9</v>
      </c>
      <c r="Q11">
        <v>83.7</v>
      </c>
      <c r="R11">
        <v>93.6</v>
      </c>
    </row>
    <row r="12" spans="1:18">
      <c r="A12" t="s">
        <v>44</v>
      </c>
      <c r="B12">
        <v>100</v>
      </c>
      <c r="C12">
        <v>100.4</v>
      </c>
      <c r="D12">
        <v>97.1</v>
      </c>
      <c r="E12">
        <v>101.2</v>
      </c>
      <c r="F12">
        <v>98.2</v>
      </c>
      <c r="G12">
        <v>101.7</v>
      </c>
      <c r="H12">
        <v>98.2</v>
      </c>
      <c r="I12">
        <v>96.4</v>
      </c>
      <c r="J12">
        <v>97.4</v>
      </c>
      <c r="K12">
        <v>92.8</v>
      </c>
      <c r="L12">
        <v>90.3</v>
      </c>
      <c r="M12">
        <v>90.2</v>
      </c>
      <c r="N12">
        <v>91.2</v>
      </c>
      <c r="O12">
        <v>88.3</v>
      </c>
      <c r="P12">
        <v>87.6</v>
      </c>
      <c r="Q12">
        <v>87.4</v>
      </c>
      <c r="R12">
        <v>86.6</v>
      </c>
    </row>
    <row r="13" spans="1:18">
      <c r="A13" t="s">
        <v>42</v>
      </c>
      <c r="B13">
        <v>100</v>
      </c>
      <c r="C13">
        <v>99.6</v>
      </c>
      <c r="D13">
        <v>97.9</v>
      </c>
      <c r="E13">
        <v>99.1</v>
      </c>
      <c r="F13">
        <v>98</v>
      </c>
      <c r="G13">
        <v>99.8</v>
      </c>
      <c r="H13">
        <v>98.1</v>
      </c>
      <c r="I13">
        <v>100.3</v>
      </c>
      <c r="J13">
        <v>96.7</v>
      </c>
      <c r="K13">
        <v>96.3</v>
      </c>
      <c r="L13">
        <v>94.9</v>
      </c>
      <c r="M13">
        <v>96.8</v>
      </c>
      <c r="N13">
        <v>93.6</v>
      </c>
      <c r="O13">
        <v>93.9</v>
      </c>
      <c r="P13">
        <v>89.3</v>
      </c>
      <c r="Q13">
        <v>85</v>
      </c>
      <c r="R13">
        <v>81</v>
      </c>
    </row>
    <row r="14" spans="1:18">
      <c r="A14" t="s">
        <v>21</v>
      </c>
      <c r="B14">
        <v>100</v>
      </c>
      <c r="C14">
        <v>97.8</v>
      </c>
      <c r="D14">
        <v>101.4</v>
      </c>
      <c r="E14">
        <v>99.1</v>
      </c>
      <c r="F14">
        <v>99.6</v>
      </c>
      <c r="G14">
        <v>101.5</v>
      </c>
      <c r="H14">
        <v>98.6</v>
      </c>
      <c r="I14">
        <v>99.7</v>
      </c>
      <c r="J14">
        <v>94.6</v>
      </c>
      <c r="K14">
        <v>91.5</v>
      </c>
      <c r="L14">
        <v>86.9</v>
      </c>
      <c r="M14">
        <v>89</v>
      </c>
      <c r="N14">
        <v>88.1</v>
      </c>
      <c r="O14">
        <v>85.4</v>
      </c>
      <c r="P14">
        <v>87.3</v>
      </c>
      <c r="Q14">
        <v>89.3</v>
      </c>
      <c r="R14">
        <v>85.1</v>
      </c>
    </row>
    <row r="15" spans="1:18">
      <c r="A15" t="s">
        <v>22</v>
      </c>
      <c r="B15">
        <v>100</v>
      </c>
      <c r="C15">
        <v>97.9</v>
      </c>
      <c r="D15">
        <v>96.4</v>
      </c>
      <c r="E15">
        <v>96.5</v>
      </c>
      <c r="F15">
        <v>94.9</v>
      </c>
      <c r="G15">
        <v>95.1</v>
      </c>
      <c r="H15">
        <v>94</v>
      </c>
      <c r="I15">
        <v>92.5</v>
      </c>
      <c r="J15">
        <v>90.9</v>
      </c>
      <c r="K15">
        <v>90.8</v>
      </c>
      <c r="L15">
        <v>90.3</v>
      </c>
      <c r="M15">
        <v>86.8</v>
      </c>
      <c r="N15">
        <v>87.6</v>
      </c>
      <c r="O15">
        <v>87.4</v>
      </c>
      <c r="P15">
        <v>82.8</v>
      </c>
      <c r="Q15">
        <v>82.9</v>
      </c>
      <c r="R15">
        <v>85</v>
      </c>
    </row>
    <row r="16" spans="1:18">
      <c r="A16" t="s">
        <v>63</v>
      </c>
      <c r="B16">
        <v>100</v>
      </c>
      <c r="C16">
        <v>101.8</v>
      </c>
      <c r="D16">
        <v>104.9</v>
      </c>
      <c r="E16">
        <v>104.5</v>
      </c>
      <c r="F16">
        <v>101.9</v>
      </c>
      <c r="G16">
        <v>102</v>
      </c>
      <c r="H16">
        <v>103.1</v>
      </c>
      <c r="I16">
        <v>104.5</v>
      </c>
      <c r="J16">
        <v>101.9</v>
      </c>
      <c r="K16">
        <v>99.7</v>
      </c>
      <c r="L16">
        <v>96.9</v>
      </c>
      <c r="M16">
        <v>96.9</v>
      </c>
      <c r="N16">
        <v>94.2</v>
      </c>
      <c r="O16">
        <v>93.1</v>
      </c>
      <c r="P16">
        <v>92.2</v>
      </c>
      <c r="Q16">
        <v>90.1</v>
      </c>
      <c r="R16">
        <v>91.3</v>
      </c>
    </row>
    <row r="17" spans="1:18">
      <c r="A17" t="s">
        <v>23</v>
      </c>
      <c r="B17">
        <v>100</v>
      </c>
      <c r="C17">
        <v>100.5</v>
      </c>
      <c r="D17">
        <v>99.8</v>
      </c>
      <c r="E17">
        <v>97.8</v>
      </c>
      <c r="F17">
        <v>97.9</v>
      </c>
      <c r="G17">
        <v>95.9</v>
      </c>
      <c r="H17">
        <v>95.6</v>
      </c>
      <c r="I17">
        <v>93.9</v>
      </c>
      <c r="J17">
        <v>92.8</v>
      </c>
      <c r="K17">
        <v>89.2</v>
      </c>
      <c r="L17">
        <v>89</v>
      </c>
      <c r="M17">
        <v>89</v>
      </c>
      <c r="N17">
        <v>88.6</v>
      </c>
      <c r="O17">
        <v>85.6</v>
      </c>
      <c r="P17">
        <v>86.7</v>
      </c>
      <c r="Q17">
        <v>85.7</v>
      </c>
      <c r="R17">
        <v>85.1</v>
      </c>
    </row>
    <row r="18" spans="1:18">
      <c r="A18" t="s">
        <v>24</v>
      </c>
      <c r="B18">
        <v>100</v>
      </c>
      <c r="C18">
        <v>97.2</v>
      </c>
      <c r="D18">
        <v>98.6</v>
      </c>
      <c r="E18">
        <v>96.7</v>
      </c>
      <c r="F18">
        <v>105.5</v>
      </c>
      <c r="G18">
        <v>106.7</v>
      </c>
      <c r="H18">
        <v>105.4</v>
      </c>
      <c r="I18">
        <v>105.3</v>
      </c>
      <c r="J18">
        <v>102.3</v>
      </c>
      <c r="K18">
        <v>104.2</v>
      </c>
      <c r="L18">
        <v>103.9</v>
      </c>
      <c r="M18">
        <v>101.7</v>
      </c>
      <c r="N18">
        <v>101.3</v>
      </c>
      <c r="O18">
        <v>100.6</v>
      </c>
      <c r="P18">
        <v>101.5</v>
      </c>
      <c r="Q18">
        <v>101.6</v>
      </c>
      <c r="R18">
        <v>100.8</v>
      </c>
    </row>
    <row r="19" spans="1:18">
      <c r="A19" t="s">
        <v>25</v>
      </c>
      <c r="B19">
        <v>100</v>
      </c>
      <c r="C19">
        <v>98.7</v>
      </c>
      <c r="D19">
        <v>99.4</v>
      </c>
      <c r="E19">
        <v>95.4</v>
      </c>
      <c r="F19">
        <v>93.3</v>
      </c>
      <c r="G19">
        <v>92.5</v>
      </c>
      <c r="H19">
        <v>93.9</v>
      </c>
      <c r="I19">
        <v>95.1</v>
      </c>
      <c r="J19">
        <v>93.9</v>
      </c>
      <c r="K19">
        <v>89.4</v>
      </c>
      <c r="L19">
        <v>97</v>
      </c>
      <c r="M19">
        <v>91.8</v>
      </c>
      <c r="N19">
        <v>84.8</v>
      </c>
      <c r="O19">
        <v>85.2</v>
      </c>
      <c r="P19">
        <v>83.6</v>
      </c>
      <c r="Q19">
        <v>86.6</v>
      </c>
      <c r="R19">
        <v>87.2</v>
      </c>
    </row>
    <row r="20" spans="1:18">
      <c r="A20" t="s">
        <v>26</v>
      </c>
      <c r="B20">
        <v>100</v>
      </c>
      <c r="C20">
        <v>92.1</v>
      </c>
      <c r="D20">
        <v>86.7</v>
      </c>
      <c r="E20">
        <v>83.3</v>
      </c>
      <c r="F20">
        <v>86.1</v>
      </c>
      <c r="G20">
        <v>97.8</v>
      </c>
      <c r="H20">
        <v>100.3</v>
      </c>
      <c r="I20">
        <v>93.9</v>
      </c>
      <c r="J20">
        <v>92.9</v>
      </c>
      <c r="K20">
        <v>91.9</v>
      </c>
      <c r="L20">
        <v>123.9</v>
      </c>
      <c r="M20">
        <v>112.2</v>
      </c>
      <c r="N20">
        <v>111.2</v>
      </c>
      <c r="O20">
        <v>111.6</v>
      </c>
      <c r="P20">
        <v>107.8</v>
      </c>
      <c r="Q20">
        <v>104.5</v>
      </c>
      <c r="R20">
        <v>105.7</v>
      </c>
    </row>
    <row r="21" spans="1:18">
      <c r="A21" t="s">
        <v>27</v>
      </c>
      <c r="B21">
        <v>100</v>
      </c>
      <c r="C21">
        <v>101.3</v>
      </c>
      <c r="D21">
        <v>105.9</v>
      </c>
      <c r="E21">
        <v>106.2</v>
      </c>
      <c r="F21">
        <v>108.3</v>
      </c>
      <c r="G21">
        <v>108.9</v>
      </c>
      <c r="H21">
        <v>108.6</v>
      </c>
      <c r="I21">
        <v>104.9</v>
      </c>
      <c r="J21">
        <v>104.1</v>
      </c>
      <c r="K21">
        <v>105.5</v>
      </c>
      <c r="L21">
        <v>104.6</v>
      </c>
      <c r="M21">
        <v>105.1</v>
      </c>
      <c r="N21">
        <v>105.6</v>
      </c>
      <c r="O21">
        <v>102.9</v>
      </c>
      <c r="P21">
        <v>100.4</v>
      </c>
      <c r="Q21">
        <v>96.1</v>
      </c>
      <c r="R21">
        <v>92.6</v>
      </c>
    </row>
    <row r="22" spans="1:18">
      <c r="A22" t="s">
        <v>28</v>
      </c>
      <c r="B22">
        <v>100</v>
      </c>
      <c r="C22">
        <v>101.3</v>
      </c>
      <c r="D22">
        <v>99</v>
      </c>
      <c r="E22">
        <v>102.3</v>
      </c>
      <c r="F22">
        <v>99.8</v>
      </c>
      <c r="G22">
        <v>92.1</v>
      </c>
      <c r="H22">
        <v>91.5</v>
      </c>
      <c r="I22">
        <v>90.9</v>
      </c>
      <c r="J22">
        <v>90.8</v>
      </c>
      <c r="K22">
        <v>86.7</v>
      </c>
      <c r="L22">
        <v>84.8</v>
      </c>
      <c r="M22">
        <v>83.5</v>
      </c>
      <c r="N22">
        <v>81.900000000000006</v>
      </c>
      <c r="O22">
        <v>79.8</v>
      </c>
      <c r="P22">
        <v>79.400000000000006</v>
      </c>
      <c r="Q22">
        <v>79.599999999999994</v>
      </c>
      <c r="R22">
        <v>80.3</v>
      </c>
    </row>
    <row r="23" spans="1:18">
      <c r="A23" t="s">
        <v>29</v>
      </c>
      <c r="B23">
        <v>100</v>
      </c>
      <c r="C23">
        <v>87.2</v>
      </c>
      <c r="D23">
        <v>92.3</v>
      </c>
      <c r="E23">
        <v>91.4</v>
      </c>
      <c r="F23">
        <v>85.4</v>
      </c>
      <c r="G23">
        <v>88.8</v>
      </c>
      <c r="H23">
        <v>89</v>
      </c>
      <c r="I23">
        <v>89.5</v>
      </c>
      <c r="J23">
        <v>90.2</v>
      </c>
      <c r="K23">
        <v>90</v>
      </c>
      <c r="L23">
        <v>85.9</v>
      </c>
      <c r="M23">
        <v>88.2</v>
      </c>
      <c r="N23">
        <v>89.2</v>
      </c>
      <c r="O23">
        <v>87.9</v>
      </c>
      <c r="P23">
        <v>86.5</v>
      </c>
      <c r="Q23">
        <v>72.5</v>
      </c>
      <c r="R23">
        <v>61</v>
      </c>
    </row>
    <row r="24" spans="1:18">
      <c r="A24" t="s">
        <v>30</v>
      </c>
      <c r="B24">
        <v>100</v>
      </c>
      <c r="C24">
        <v>100.8</v>
      </c>
      <c r="D24">
        <v>99.1</v>
      </c>
      <c r="E24">
        <v>97.8</v>
      </c>
      <c r="F24">
        <v>96.8</v>
      </c>
      <c r="G24">
        <v>95.9</v>
      </c>
      <c r="H24">
        <v>94.3</v>
      </c>
      <c r="I24">
        <v>94.5</v>
      </c>
      <c r="J24">
        <v>96.8</v>
      </c>
      <c r="K24">
        <v>96</v>
      </c>
      <c r="L24">
        <v>96.2</v>
      </c>
      <c r="M24">
        <v>95.2</v>
      </c>
      <c r="N24">
        <v>93</v>
      </c>
      <c r="O24">
        <v>93.6</v>
      </c>
      <c r="P24">
        <v>93.7</v>
      </c>
      <c r="Q24">
        <v>97.2</v>
      </c>
      <c r="R24">
        <v>96.1</v>
      </c>
    </row>
    <row r="25" spans="1:18">
      <c r="A25" t="s">
        <v>31</v>
      </c>
      <c r="B25">
        <v>100</v>
      </c>
      <c r="C25">
        <v>102.6</v>
      </c>
      <c r="D25">
        <v>103.5</v>
      </c>
      <c r="E25">
        <v>107.4</v>
      </c>
      <c r="F25">
        <v>105.1</v>
      </c>
      <c r="G25">
        <v>103.5</v>
      </c>
      <c r="H25">
        <v>97.8</v>
      </c>
      <c r="I25">
        <v>94.1</v>
      </c>
      <c r="J25">
        <v>93</v>
      </c>
      <c r="K25">
        <v>92.9</v>
      </c>
      <c r="L25">
        <v>91.9</v>
      </c>
      <c r="M25">
        <v>90.4</v>
      </c>
      <c r="N25">
        <v>87.3</v>
      </c>
      <c r="O25">
        <v>85.8</v>
      </c>
      <c r="P25">
        <v>82.7</v>
      </c>
      <c r="Q25">
        <v>83.8</v>
      </c>
      <c r="R25">
        <v>84.2</v>
      </c>
    </row>
    <row r="26" spans="1:18">
      <c r="A26" t="s">
        <v>32</v>
      </c>
      <c r="B26">
        <v>100</v>
      </c>
      <c r="C26">
        <v>99.3</v>
      </c>
      <c r="D26">
        <v>98.4</v>
      </c>
      <c r="E26">
        <v>98.6</v>
      </c>
      <c r="F26">
        <v>99.6</v>
      </c>
      <c r="G26">
        <v>98.8</v>
      </c>
      <c r="H26">
        <v>97.4</v>
      </c>
      <c r="I26">
        <v>96.7</v>
      </c>
      <c r="J26">
        <v>94</v>
      </c>
      <c r="K26">
        <v>94.1</v>
      </c>
      <c r="L26">
        <v>93</v>
      </c>
      <c r="M26">
        <v>91.9</v>
      </c>
      <c r="N26">
        <v>93.3</v>
      </c>
      <c r="O26">
        <v>91.9</v>
      </c>
      <c r="P26">
        <v>91.4</v>
      </c>
      <c r="Q26">
        <v>91.4</v>
      </c>
      <c r="R26">
        <v>90.3</v>
      </c>
    </row>
    <row r="27" spans="1:18">
      <c r="A27" t="s">
        <v>50</v>
      </c>
      <c r="B27">
        <v>100</v>
      </c>
      <c r="C27">
        <v>99.4</v>
      </c>
      <c r="D27">
        <v>100.9</v>
      </c>
      <c r="E27">
        <v>95.4</v>
      </c>
      <c r="F27">
        <v>95.8</v>
      </c>
      <c r="G27">
        <v>96.9</v>
      </c>
      <c r="H27">
        <v>94.7</v>
      </c>
      <c r="I27">
        <v>89.8</v>
      </c>
      <c r="J27">
        <v>89.2</v>
      </c>
      <c r="K27">
        <v>88.4</v>
      </c>
      <c r="L27">
        <v>83.6</v>
      </c>
      <c r="M27">
        <v>84.7</v>
      </c>
      <c r="N27">
        <v>87.2</v>
      </c>
      <c r="O27">
        <v>82.7</v>
      </c>
      <c r="P27">
        <v>82.9</v>
      </c>
      <c r="Q27">
        <v>87.3</v>
      </c>
      <c r="R27">
        <v>84.2</v>
      </c>
    </row>
    <row r="28" spans="1:18">
      <c r="A28" t="s">
        <v>33</v>
      </c>
      <c r="B28">
        <v>100</v>
      </c>
      <c r="C28">
        <v>106.4</v>
      </c>
      <c r="D28">
        <v>100.1</v>
      </c>
      <c r="E28">
        <v>98.8</v>
      </c>
      <c r="F28">
        <v>96.5</v>
      </c>
      <c r="G28">
        <v>94.9</v>
      </c>
      <c r="H28">
        <v>93.9</v>
      </c>
      <c r="I28">
        <v>97.2</v>
      </c>
      <c r="J28">
        <v>96.4</v>
      </c>
      <c r="K28">
        <v>94.9</v>
      </c>
      <c r="L28">
        <v>88.6</v>
      </c>
      <c r="M28">
        <v>92.2</v>
      </c>
      <c r="N28">
        <v>93</v>
      </c>
      <c r="O28">
        <v>91.5</v>
      </c>
      <c r="P28">
        <v>91.8</v>
      </c>
      <c r="Q28">
        <v>91.3</v>
      </c>
      <c r="R28">
        <v>87.3</v>
      </c>
    </row>
    <row r="29" spans="1:18">
      <c r="A29" t="s">
        <v>34</v>
      </c>
      <c r="B29">
        <v>100</v>
      </c>
      <c r="C29">
        <v>100.6</v>
      </c>
      <c r="D29">
        <v>99.9</v>
      </c>
      <c r="E29">
        <v>97.2</v>
      </c>
      <c r="F29">
        <v>96.3</v>
      </c>
      <c r="G29">
        <v>95.5</v>
      </c>
      <c r="H29">
        <v>96.5</v>
      </c>
      <c r="I29">
        <v>97.1</v>
      </c>
      <c r="J29">
        <v>97.4</v>
      </c>
      <c r="K29">
        <v>96.2</v>
      </c>
      <c r="L29">
        <v>94.1</v>
      </c>
      <c r="M29">
        <v>94.2</v>
      </c>
      <c r="N29">
        <v>94.7</v>
      </c>
      <c r="O29">
        <v>92.7</v>
      </c>
      <c r="P29">
        <v>84.3</v>
      </c>
      <c r="Q29">
        <v>86.3</v>
      </c>
      <c r="R29">
        <v>88.7</v>
      </c>
    </row>
    <row r="30" spans="1:18">
      <c r="A30" s="277" t="s">
        <v>35</v>
      </c>
      <c r="B30" s="277">
        <v>100</v>
      </c>
      <c r="C30" s="277">
        <v>103.3</v>
      </c>
      <c r="D30" s="277">
        <v>94.9</v>
      </c>
      <c r="E30" s="277">
        <v>97.8</v>
      </c>
      <c r="F30" s="277">
        <v>98.3</v>
      </c>
      <c r="G30" s="277">
        <v>96.8</v>
      </c>
      <c r="H30" s="277">
        <v>94.9</v>
      </c>
      <c r="I30" s="277">
        <v>95.6</v>
      </c>
      <c r="J30" s="277">
        <v>95.2</v>
      </c>
      <c r="K30" s="277">
        <v>95.9</v>
      </c>
      <c r="L30" s="277">
        <v>91.8</v>
      </c>
      <c r="M30" s="277">
        <v>92.3</v>
      </c>
      <c r="N30" s="277">
        <v>89.5</v>
      </c>
      <c r="O30" s="277">
        <v>87.4</v>
      </c>
      <c r="P30" s="277">
        <v>84.1</v>
      </c>
      <c r="Q30" s="277">
        <v>83.8</v>
      </c>
      <c r="R30" s="277">
        <v>83</v>
      </c>
    </row>
    <row r="31" spans="1:18">
      <c r="A31" t="s">
        <v>36</v>
      </c>
      <c r="B31">
        <v>100</v>
      </c>
      <c r="C31">
        <v>107.6</v>
      </c>
      <c r="D31">
        <v>106.5</v>
      </c>
      <c r="E31">
        <v>113.2</v>
      </c>
      <c r="F31">
        <v>105.9</v>
      </c>
      <c r="G31">
        <v>93.9</v>
      </c>
      <c r="H31">
        <v>104.2</v>
      </c>
      <c r="I31">
        <v>101.6</v>
      </c>
      <c r="J31">
        <v>91.3</v>
      </c>
      <c r="K31">
        <v>93.4</v>
      </c>
      <c r="L31">
        <v>97.8</v>
      </c>
      <c r="M31">
        <v>88.7</v>
      </c>
      <c r="N31">
        <v>82.5</v>
      </c>
      <c r="O31">
        <v>85.3</v>
      </c>
      <c r="P31">
        <v>77.099999999999994</v>
      </c>
      <c r="Q31">
        <v>74</v>
      </c>
      <c r="R31">
        <v>76.8</v>
      </c>
    </row>
    <row r="32" spans="1:18">
      <c r="A32" t="s">
        <v>37</v>
      </c>
      <c r="B32">
        <v>100</v>
      </c>
      <c r="C32">
        <v>97</v>
      </c>
      <c r="D32">
        <v>98.3</v>
      </c>
      <c r="E32">
        <v>102.9</v>
      </c>
      <c r="F32">
        <v>96.9</v>
      </c>
      <c r="G32">
        <v>93.9</v>
      </c>
      <c r="H32">
        <v>96.3</v>
      </c>
      <c r="I32">
        <v>94.6</v>
      </c>
      <c r="J32">
        <v>91.2</v>
      </c>
      <c r="K32">
        <v>94.7</v>
      </c>
      <c r="L32">
        <v>92.7</v>
      </c>
      <c r="M32">
        <v>87.2</v>
      </c>
      <c r="N32">
        <v>82.3</v>
      </c>
      <c r="O32">
        <v>80.099999999999994</v>
      </c>
      <c r="P32">
        <v>78.8</v>
      </c>
      <c r="Q32">
        <v>83.7</v>
      </c>
      <c r="R32">
        <v>75.099999999999994</v>
      </c>
    </row>
    <row r="33" spans="1:35">
      <c r="A33" t="s">
        <v>54</v>
      </c>
      <c r="B33">
        <v>100</v>
      </c>
      <c r="C33">
        <v>101.2</v>
      </c>
      <c r="D33">
        <v>99.4</v>
      </c>
      <c r="E33">
        <v>98.8</v>
      </c>
      <c r="F33">
        <v>99.3</v>
      </c>
      <c r="G33">
        <v>97.9</v>
      </c>
      <c r="H33">
        <v>99</v>
      </c>
      <c r="I33">
        <v>100.6</v>
      </c>
      <c r="J33">
        <v>99.5</v>
      </c>
      <c r="K33">
        <v>97</v>
      </c>
      <c r="L33">
        <v>97.2</v>
      </c>
      <c r="M33">
        <v>95.5</v>
      </c>
      <c r="N33">
        <v>96.7</v>
      </c>
      <c r="O33">
        <v>95.3</v>
      </c>
      <c r="P33">
        <v>92.6</v>
      </c>
      <c r="Q33">
        <v>88.2</v>
      </c>
      <c r="R33">
        <v>84.4</v>
      </c>
    </row>
    <row r="34" spans="1:35">
      <c r="A34" s="94" t="s">
        <v>58</v>
      </c>
      <c r="C34" s="390">
        <f>AVERAGE(C6:C33)</f>
        <v>99.86071428571428</v>
      </c>
      <c r="D34" s="390">
        <f t="shared" ref="D34:R34" si="0">AVERAGE(D6:D33)</f>
        <v>99.414285714285725</v>
      </c>
      <c r="E34" s="390">
        <f t="shared" si="0"/>
        <v>99.710714285714303</v>
      </c>
      <c r="F34" s="390">
        <f t="shared" si="0"/>
        <v>98.378571428571462</v>
      </c>
      <c r="G34" s="390">
        <f t="shared" si="0"/>
        <v>97.73214285714289</v>
      </c>
      <c r="H34" s="390">
        <f t="shared" si="0"/>
        <v>97.564285714285703</v>
      </c>
      <c r="I34" s="390">
        <f t="shared" si="0"/>
        <v>97.499999999999986</v>
      </c>
      <c r="J34" s="390">
        <f t="shared" si="0"/>
        <v>95.56785714285715</v>
      </c>
      <c r="K34" s="390">
        <f t="shared" si="0"/>
        <v>94.54285714285713</v>
      </c>
      <c r="L34" s="390">
        <f t="shared" si="0"/>
        <v>94.832142857142841</v>
      </c>
      <c r="M34" s="390">
        <f t="shared" si="0"/>
        <v>93.692857142857136</v>
      </c>
      <c r="N34" s="390">
        <f t="shared" si="0"/>
        <v>92.075000000000003</v>
      </c>
      <c r="O34" s="390">
        <f t="shared" si="0"/>
        <v>90.746428571428581</v>
      </c>
      <c r="P34" s="390">
        <f t="shared" si="0"/>
        <v>88.982142857142875</v>
      </c>
      <c r="Q34" s="390">
        <f t="shared" si="0"/>
        <v>87.992857142857119</v>
      </c>
      <c r="R34" s="390">
        <f t="shared" si="0"/>
        <v>86.746428571428581</v>
      </c>
    </row>
    <row r="35" spans="1:35">
      <c r="A35" s="94" t="s">
        <v>718</v>
      </c>
      <c r="C35" s="390">
        <f>_xlfn.STDEV.P(C6:C34)</f>
        <v>3.776637738893875</v>
      </c>
      <c r="D35" s="390">
        <f t="shared" ref="D35:R35" si="1">_xlfn.STDEV.P(D6:D34)</f>
        <v>4.0621647265971204</v>
      </c>
      <c r="E35" s="390">
        <f t="shared" si="1"/>
        <v>5.6818731300522591</v>
      </c>
      <c r="F35" s="390">
        <f t="shared" si="1"/>
        <v>5.3286704780873251</v>
      </c>
      <c r="G35" s="390">
        <f t="shared" si="1"/>
        <v>4.6166903783187676</v>
      </c>
      <c r="H35" s="390">
        <f t="shared" si="1"/>
        <v>4.6732706029159923</v>
      </c>
      <c r="I35" s="390">
        <f t="shared" si="1"/>
        <v>5.5482212123066663</v>
      </c>
      <c r="J35" s="390">
        <f t="shared" si="1"/>
        <v>5.1215604822552887</v>
      </c>
      <c r="K35" s="390">
        <f t="shared" si="1"/>
        <v>5.649804914021586</v>
      </c>
      <c r="L35" s="390">
        <f t="shared" si="1"/>
        <v>8.8841995960837234</v>
      </c>
      <c r="M35" s="390">
        <f t="shared" si="1"/>
        <v>8.2654214725098321</v>
      </c>
      <c r="N35" s="390">
        <f t="shared" si="1"/>
        <v>8.1524536183899876</v>
      </c>
      <c r="O35" s="390">
        <f t="shared" si="1"/>
        <v>7.9394467862021694</v>
      </c>
      <c r="P35" s="390">
        <f t="shared" si="1"/>
        <v>8.2260751764059261</v>
      </c>
      <c r="Q35" s="390">
        <f t="shared" si="1"/>
        <v>8.5404081535118337</v>
      </c>
      <c r="R35" s="390">
        <f t="shared" si="1"/>
        <v>9.0502231690089605</v>
      </c>
    </row>
    <row r="36" spans="1:35">
      <c r="A36" s="306" t="s">
        <v>719</v>
      </c>
      <c r="B36" s="306"/>
      <c r="C36" s="306">
        <f>-(C30-C34)/C35</f>
        <v>-0.91067397830246644</v>
      </c>
      <c r="D36" s="306">
        <f t="shared" ref="D36:R36" si="2">-(D30-D34)/D35</f>
        <v>1.1113005055477752</v>
      </c>
      <c r="E36" s="306">
        <f t="shared" si="2"/>
        <v>0.33628246213528745</v>
      </c>
      <c r="F36" s="306">
        <f t="shared" si="2"/>
        <v>1.4745034224684721E-2</v>
      </c>
      <c r="G36" s="306">
        <f t="shared" si="2"/>
        <v>0.20190716308819162</v>
      </c>
      <c r="H36" s="306">
        <f t="shared" si="2"/>
        <v>0.57011158579673427</v>
      </c>
      <c r="I36" s="306">
        <f t="shared" si="2"/>
        <v>0.34245209902329554</v>
      </c>
      <c r="J36" s="306">
        <f t="shared" si="2"/>
        <v>7.182520720621477E-2</v>
      </c>
      <c r="K36" s="306">
        <f t="shared" si="2"/>
        <v>-0.2402105697091845</v>
      </c>
      <c r="L36" s="306">
        <f t="shared" si="2"/>
        <v>0.34129612064090209</v>
      </c>
      <c r="M36" s="306">
        <f t="shared" si="2"/>
        <v>0.16851616671813729</v>
      </c>
      <c r="N36" s="306">
        <f t="shared" si="2"/>
        <v>0.31585582948812096</v>
      </c>
      <c r="O36" s="306">
        <f t="shared" si="2"/>
        <v>0.42149392288191628</v>
      </c>
      <c r="P36" s="306">
        <f t="shared" si="2"/>
        <v>0.59349601753529679</v>
      </c>
      <c r="Q36" s="306">
        <f t="shared" si="2"/>
        <v>0.4909434148218092</v>
      </c>
      <c r="R36" s="306">
        <f t="shared" si="2"/>
        <v>0.4139597998265529</v>
      </c>
    </row>
    <row r="37" spans="1:35">
      <c r="B37" s="14"/>
    </row>
    <row r="38" spans="1:35">
      <c r="A38" s="20" t="s">
        <v>121</v>
      </c>
      <c r="B38" s="20" t="s">
        <v>1077</v>
      </c>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row>
    <row r="39" spans="1:35">
      <c r="A39" s="20" t="s">
        <v>122</v>
      </c>
      <c r="B39" s="20" t="s">
        <v>1069</v>
      </c>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row>
    <row r="40" spans="1:35">
      <c r="A40" s="20" t="s">
        <v>123</v>
      </c>
      <c r="B40" s="20" t="s">
        <v>1078</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row>
    <row r="41" spans="1:35">
      <c r="A41" s="20" t="s">
        <v>124</v>
      </c>
      <c r="B41" s="20" t="s">
        <v>1079</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row>
    <row r="42" spans="1:35">
      <c r="A42" s="20" t="s">
        <v>125</v>
      </c>
      <c r="B42" s="20" t="s">
        <v>1054</v>
      </c>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row>
    <row r="43" spans="1:35">
      <c r="A43" s="20" t="s">
        <v>127</v>
      </c>
      <c r="B43" s="20" t="s">
        <v>1080</v>
      </c>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row>
    <row r="44" spans="1:35">
      <c r="A44" s="20" t="s">
        <v>128</v>
      </c>
      <c r="B44" s="20" t="s">
        <v>1081</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B37"/>
  <sheetViews>
    <sheetView topLeftCell="A22" workbookViewId="0">
      <selection activeCell="A2" sqref="A2:A37"/>
    </sheetView>
  </sheetViews>
  <sheetFormatPr defaultRowHeight="16.5"/>
  <cols>
    <col min="1" max="1" width="26.140625" style="129" customWidth="1"/>
    <col min="2" max="2" width="18.7109375" style="129" customWidth="1"/>
    <col min="3" max="16384" width="9.140625" style="129"/>
  </cols>
  <sheetData>
    <row r="1" spans="1:2">
      <c r="A1" s="584" t="s">
        <v>210</v>
      </c>
      <c r="B1" s="584" t="s">
        <v>479</v>
      </c>
    </row>
    <row r="2" spans="1:2">
      <c r="A2" s="585" t="s">
        <v>39</v>
      </c>
      <c r="B2" s="586" t="s">
        <v>15</v>
      </c>
    </row>
    <row r="3" spans="1:2">
      <c r="A3" s="585" t="s">
        <v>31</v>
      </c>
      <c r="B3" s="586" t="s">
        <v>16</v>
      </c>
    </row>
    <row r="4" spans="1:2">
      <c r="A4" s="585" t="s">
        <v>15</v>
      </c>
      <c r="B4" s="586" t="s">
        <v>17</v>
      </c>
    </row>
    <row r="5" spans="1:2">
      <c r="A5" s="585" t="s">
        <v>41</v>
      </c>
      <c r="B5" s="586" t="s">
        <v>18</v>
      </c>
    </row>
    <row r="6" spans="1:2">
      <c r="A6" s="585" t="s">
        <v>56</v>
      </c>
      <c r="B6" s="586" t="s">
        <v>19</v>
      </c>
    </row>
    <row r="7" spans="1:2">
      <c r="A7" s="585" t="s">
        <v>17</v>
      </c>
      <c r="B7" s="586" t="s">
        <v>20</v>
      </c>
    </row>
    <row r="8" spans="1:2">
      <c r="A8" s="585" t="s">
        <v>18</v>
      </c>
      <c r="B8" s="586" t="s">
        <v>44</v>
      </c>
    </row>
    <row r="9" spans="1:2">
      <c r="A9" s="585" t="s">
        <v>20</v>
      </c>
      <c r="B9" s="586" t="s">
        <v>42</v>
      </c>
    </row>
    <row r="10" spans="1:2">
      <c r="A10" s="585" t="s">
        <v>36</v>
      </c>
      <c r="B10" s="586" t="s">
        <v>21</v>
      </c>
    </row>
    <row r="11" spans="1:2">
      <c r="A11" s="585" t="s">
        <v>22</v>
      </c>
      <c r="B11" s="586" t="s">
        <v>22</v>
      </c>
    </row>
    <row r="12" spans="1:2">
      <c r="A12" s="585" t="s">
        <v>19</v>
      </c>
      <c r="B12" s="586" t="s">
        <v>63</v>
      </c>
    </row>
    <row r="13" spans="1:2">
      <c r="A13" s="585" t="s">
        <v>42</v>
      </c>
      <c r="B13" s="586" t="s">
        <v>23</v>
      </c>
    </row>
    <row r="14" spans="1:2">
      <c r="A14" s="585" t="s">
        <v>28</v>
      </c>
      <c r="B14" s="586" t="s">
        <v>24</v>
      </c>
    </row>
    <row r="15" spans="1:2">
      <c r="A15" s="585" t="s">
        <v>43</v>
      </c>
      <c r="B15" s="586" t="s">
        <v>25</v>
      </c>
    </row>
    <row r="16" spans="1:2">
      <c r="A16" s="585" t="s">
        <v>44</v>
      </c>
      <c r="B16" s="586" t="s">
        <v>26</v>
      </c>
    </row>
    <row r="17" spans="1:2">
      <c r="A17" s="585" t="s">
        <v>57</v>
      </c>
      <c r="B17" s="586" t="s">
        <v>27</v>
      </c>
    </row>
    <row r="18" spans="1:2">
      <c r="A18" s="585" t="s">
        <v>23</v>
      </c>
      <c r="B18" s="586" t="s">
        <v>28</v>
      </c>
    </row>
    <row r="19" spans="1:2">
      <c r="A19" s="585" t="s">
        <v>45</v>
      </c>
      <c r="B19" s="586" t="s">
        <v>29</v>
      </c>
    </row>
    <row r="20" spans="1:2">
      <c r="A20" s="585" t="s">
        <v>46</v>
      </c>
      <c r="B20" s="586" t="s">
        <v>30</v>
      </c>
    </row>
    <row r="21" spans="1:2">
      <c r="A21" s="585" t="s">
        <v>25</v>
      </c>
      <c r="B21" s="586" t="s">
        <v>31</v>
      </c>
    </row>
    <row r="22" spans="1:2">
      <c r="A22" s="587" t="s">
        <v>26</v>
      </c>
      <c r="B22" s="586" t="s">
        <v>32</v>
      </c>
    </row>
    <row r="23" spans="1:2">
      <c r="A23" s="585" t="s">
        <v>27</v>
      </c>
      <c r="B23" s="586" t="s">
        <v>50</v>
      </c>
    </row>
    <row r="24" spans="1:2">
      <c r="A24" s="585" t="s">
        <v>47</v>
      </c>
      <c r="B24" s="586" t="s">
        <v>33</v>
      </c>
    </row>
    <row r="25" spans="1:2">
      <c r="A25" s="585" t="s">
        <v>30</v>
      </c>
      <c r="B25" s="586" t="s">
        <v>34</v>
      </c>
    </row>
    <row r="26" spans="1:2">
      <c r="A26" s="585" t="s">
        <v>48</v>
      </c>
      <c r="B26" s="586" t="s">
        <v>35</v>
      </c>
    </row>
    <row r="27" spans="1:2">
      <c r="A27" s="585" t="s">
        <v>49</v>
      </c>
      <c r="B27" s="586" t="s">
        <v>36</v>
      </c>
    </row>
    <row r="28" spans="1:2">
      <c r="A28" s="585" t="s">
        <v>32</v>
      </c>
      <c r="B28" s="586" t="s">
        <v>37</v>
      </c>
    </row>
    <row r="29" spans="1:2">
      <c r="A29" s="585" t="s">
        <v>50</v>
      </c>
      <c r="B29" s="586" t="s">
        <v>54</v>
      </c>
    </row>
    <row r="30" spans="1:2">
      <c r="A30" s="585" t="s">
        <v>51</v>
      </c>
      <c r="B30" s="588"/>
    </row>
    <row r="31" spans="1:2">
      <c r="A31" s="585" t="s">
        <v>34</v>
      </c>
      <c r="B31" s="588"/>
    </row>
    <row r="32" spans="1:2">
      <c r="A32" s="585" t="s">
        <v>21</v>
      </c>
      <c r="B32" s="588"/>
    </row>
    <row r="33" spans="1:2">
      <c r="A33" s="585" t="s">
        <v>37</v>
      </c>
      <c r="B33" s="588"/>
    </row>
    <row r="34" spans="1:2">
      <c r="A34" s="585" t="s">
        <v>52</v>
      </c>
      <c r="B34" s="588"/>
    </row>
    <row r="35" spans="1:2">
      <c r="A35" s="585" t="s">
        <v>53</v>
      </c>
      <c r="B35" s="588"/>
    </row>
    <row r="36" spans="1:2" ht="16.5" customHeight="1">
      <c r="A36" s="585" t="s">
        <v>54</v>
      </c>
      <c r="B36" s="588"/>
    </row>
    <row r="37" spans="1:2">
      <c r="A37" s="585" t="s">
        <v>78</v>
      </c>
      <c r="B37" s="588"/>
    </row>
  </sheetData>
  <hyperlinks>
    <hyperlink ref="A12" r:id="rId1" tooltip="Click once to display linked information. Click and hold to select this cell." display="http://stats.oecd.org/OECDStat_Metadata/ShowMetadata.ashx?Dataset=BLI2014&amp;Coords=[LOCATION].[DEU]&amp;ShowOnWeb=true&amp;Lang=en"/>
    <hyperlink ref="A17" r:id="rId2" tooltip="Click once to display linked information. Click and hold to select this cell." display="http://stats.oecd.org/OECDStat_Metadata/ShowMetadata.ashx?Dataset=BLI2014&amp;Coords=[LOCATION].[ISR]&amp;ShowOnWeb=true&amp;Lang=en"/>
  </hyperlinks>
  <pageMargins left="0.7" right="0.7" top="0.75" bottom="0.75" header="0.3" footer="0.3"/>
  <pageSetup paperSize="9" orientation="portrait" horizontalDpi="300" r:id="rId3"/>
  <legacy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Normal="100" workbookViewId="0">
      <selection activeCell="A42" sqref="A42:A44"/>
    </sheetView>
  </sheetViews>
  <sheetFormatPr defaultColWidth="9" defaultRowHeight="16.5"/>
  <cols>
    <col min="1" max="1" width="27.42578125" customWidth="1"/>
    <col min="2" max="16" width="15" bestFit="1" customWidth="1"/>
    <col min="19" max="19" width="16" customWidth="1"/>
    <col min="20" max="20" width="15.42578125" customWidth="1"/>
  </cols>
  <sheetData>
    <row r="1" spans="1:20">
      <c r="A1" t="s">
        <v>591</v>
      </c>
    </row>
    <row r="2" spans="1:20">
      <c r="A2" t="s">
        <v>531</v>
      </c>
    </row>
    <row r="3" spans="1:20">
      <c r="A3" t="s">
        <v>530</v>
      </c>
    </row>
    <row r="5" spans="1:20">
      <c r="A5" s="94" t="s">
        <v>528</v>
      </c>
      <c r="B5" s="94" t="s">
        <v>576</v>
      </c>
      <c r="C5" s="94" t="s">
        <v>577</v>
      </c>
      <c r="D5" s="94" t="s">
        <v>578</v>
      </c>
      <c r="E5" s="94" t="s">
        <v>579</v>
      </c>
      <c r="F5" s="94" t="s">
        <v>580</v>
      </c>
      <c r="G5" s="94" t="s">
        <v>581</v>
      </c>
      <c r="H5" s="94" t="s">
        <v>582</v>
      </c>
      <c r="I5" s="94" t="s">
        <v>583</v>
      </c>
      <c r="J5" s="94" t="s">
        <v>584</v>
      </c>
      <c r="K5" s="94" t="s">
        <v>585</v>
      </c>
      <c r="L5" s="94" t="s">
        <v>586</v>
      </c>
      <c r="M5" s="94" t="s">
        <v>587</v>
      </c>
      <c r="N5" s="94" t="s">
        <v>588</v>
      </c>
      <c r="O5" s="94" t="s">
        <v>589</v>
      </c>
      <c r="P5" s="94" t="s">
        <v>590</v>
      </c>
      <c r="R5" s="20"/>
      <c r="S5" s="94" t="s">
        <v>1085</v>
      </c>
      <c r="T5" s="94" t="s">
        <v>1086</v>
      </c>
    </row>
    <row r="6" spans="1:20">
      <c r="A6" t="s">
        <v>39</v>
      </c>
      <c r="B6">
        <v>0</v>
      </c>
      <c r="C6">
        <v>0</v>
      </c>
      <c r="D6">
        <v>0</v>
      </c>
      <c r="E6">
        <v>0</v>
      </c>
      <c r="F6">
        <v>0</v>
      </c>
      <c r="G6">
        <v>0</v>
      </c>
      <c r="H6">
        <v>0</v>
      </c>
      <c r="I6">
        <v>0</v>
      </c>
      <c r="J6">
        <v>0</v>
      </c>
      <c r="K6">
        <v>0</v>
      </c>
      <c r="L6">
        <v>0</v>
      </c>
      <c r="M6">
        <v>0</v>
      </c>
      <c r="N6">
        <v>0</v>
      </c>
      <c r="O6">
        <v>0</v>
      </c>
      <c r="P6">
        <v>0</v>
      </c>
      <c r="R6" s="20"/>
      <c r="S6" s="24">
        <v>100</v>
      </c>
      <c r="T6" s="21">
        <v>0</v>
      </c>
    </row>
    <row r="7" spans="1:20">
      <c r="A7" t="s">
        <v>31</v>
      </c>
      <c r="B7">
        <v>0.35499999999999998</v>
      </c>
      <c r="C7">
        <v>0.33750000000000002</v>
      </c>
      <c r="D7">
        <v>0.35499999999999998</v>
      </c>
      <c r="E7">
        <v>0.39500000000000002</v>
      </c>
      <c r="F7">
        <v>0.40250000000000002</v>
      </c>
      <c r="G7">
        <v>0.41249999999999998</v>
      </c>
      <c r="H7">
        <v>0.40749999999999997</v>
      </c>
      <c r="I7">
        <v>0.39750000000000002</v>
      </c>
      <c r="J7">
        <v>0.27750000000000002</v>
      </c>
      <c r="K7">
        <v>0.28000000000000003</v>
      </c>
      <c r="L7">
        <v>0.2475</v>
      </c>
      <c r="M7">
        <v>0.32500000000000001</v>
      </c>
      <c r="N7">
        <v>0.29749999999999999</v>
      </c>
      <c r="O7">
        <v>0.26750000000000002</v>
      </c>
      <c r="P7">
        <v>0.23250000000000001</v>
      </c>
      <c r="R7" s="20"/>
      <c r="S7" s="24">
        <v>81.13</v>
      </c>
      <c r="T7" s="21">
        <v>16.404938966415919</v>
      </c>
    </row>
    <row r="8" spans="1:20">
      <c r="A8" t="s">
        <v>15</v>
      </c>
      <c r="B8">
        <v>0.40250000000000002</v>
      </c>
      <c r="C8">
        <v>0.3725</v>
      </c>
      <c r="D8">
        <v>0.38250000000000001</v>
      </c>
      <c r="E8">
        <v>0.4325</v>
      </c>
      <c r="F8">
        <v>0.44750000000000001</v>
      </c>
      <c r="G8">
        <v>0.46</v>
      </c>
      <c r="H8">
        <v>0.46</v>
      </c>
      <c r="I8">
        <v>0.4325</v>
      </c>
      <c r="J8">
        <v>0.39500000000000002</v>
      </c>
      <c r="K8">
        <v>0.39</v>
      </c>
      <c r="L8">
        <v>0.38500000000000001</v>
      </c>
      <c r="M8">
        <v>0.43</v>
      </c>
      <c r="N8">
        <v>0.40749999999999997</v>
      </c>
      <c r="O8">
        <v>0.36</v>
      </c>
      <c r="P8">
        <v>0.28999999999999998</v>
      </c>
      <c r="R8" s="20"/>
      <c r="S8" s="24">
        <v>86.6</v>
      </c>
      <c r="T8" s="21">
        <v>11.651874494358657</v>
      </c>
    </row>
    <row r="9" spans="1:20">
      <c r="A9" t="s">
        <v>41</v>
      </c>
      <c r="B9">
        <v>0.10249999999999999</v>
      </c>
      <c r="C9">
        <v>9.7500000000000003E-2</v>
      </c>
      <c r="D9">
        <v>0.11749999999999999</v>
      </c>
      <c r="E9">
        <v>0.115</v>
      </c>
      <c r="F9">
        <v>0.115</v>
      </c>
      <c r="G9">
        <v>0.115</v>
      </c>
      <c r="H9">
        <v>0.115</v>
      </c>
      <c r="I9">
        <v>9.7500000000000003E-2</v>
      </c>
      <c r="J9">
        <v>0.06</v>
      </c>
      <c r="K9">
        <v>0.04</v>
      </c>
      <c r="L9">
        <v>0.03</v>
      </c>
      <c r="M9">
        <v>2.2499999999999999E-2</v>
      </c>
      <c r="N9">
        <v>1.2500000000000001E-2</v>
      </c>
      <c r="O9">
        <v>5.0000000000000001E-3</v>
      </c>
      <c r="P9">
        <v>2.5000000000000001E-3</v>
      </c>
      <c r="R9" s="20"/>
      <c r="S9" s="24">
        <v>97.59</v>
      </c>
      <c r="T9" s="21">
        <v>2.0928148311220545</v>
      </c>
    </row>
    <row r="10" spans="1:20">
      <c r="A10" t="s">
        <v>17</v>
      </c>
      <c r="B10">
        <v>0.41749999999999998</v>
      </c>
      <c r="C10">
        <v>0.41749999999999998</v>
      </c>
      <c r="D10">
        <v>0.45</v>
      </c>
      <c r="E10">
        <v>0.47749999999999998</v>
      </c>
      <c r="F10">
        <v>0.47749999999999998</v>
      </c>
      <c r="G10">
        <v>0.47499999999999998</v>
      </c>
      <c r="H10">
        <v>0.47</v>
      </c>
      <c r="I10">
        <v>0.45</v>
      </c>
      <c r="J10">
        <v>0.33500000000000002</v>
      </c>
      <c r="K10">
        <v>0.30499999999999999</v>
      </c>
      <c r="L10">
        <v>0.3175</v>
      </c>
      <c r="M10">
        <v>0.37</v>
      </c>
      <c r="N10">
        <v>0.36499999999999999</v>
      </c>
      <c r="O10">
        <v>0.35749999999999998</v>
      </c>
      <c r="P10">
        <v>0.32500000000000001</v>
      </c>
      <c r="R10" s="20"/>
      <c r="S10" s="24">
        <v>65.55</v>
      </c>
      <c r="T10" s="21">
        <v>29.959072119303872</v>
      </c>
    </row>
    <row r="11" spans="1:20">
      <c r="A11" t="s">
        <v>18</v>
      </c>
      <c r="B11">
        <v>0.20749999999999999</v>
      </c>
      <c r="C11">
        <v>0.19</v>
      </c>
      <c r="D11">
        <v>0.19</v>
      </c>
      <c r="E11">
        <v>0.23749999999999999</v>
      </c>
      <c r="F11">
        <v>0.20499999999999999</v>
      </c>
      <c r="G11">
        <v>0.16750000000000001</v>
      </c>
      <c r="H11">
        <v>0.1575</v>
      </c>
      <c r="I11">
        <v>0.1575</v>
      </c>
      <c r="J11">
        <v>0.10249999999999999</v>
      </c>
      <c r="K11">
        <v>0.08</v>
      </c>
      <c r="L11">
        <v>8.7499999999999994E-2</v>
      </c>
      <c r="M11">
        <v>0.1225</v>
      </c>
      <c r="N11">
        <v>0.11749999999999999</v>
      </c>
      <c r="O11">
        <v>7.0000000000000007E-2</v>
      </c>
      <c r="P11">
        <v>5.7500000000000002E-2</v>
      </c>
      <c r="R11" s="20"/>
      <c r="S11" s="24">
        <v>97.53</v>
      </c>
      <c r="T11" s="21">
        <v>2.1457457194479308</v>
      </c>
    </row>
    <row r="12" spans="1:20">
      <c r="A12" t="s">
        <v>20</v>
      </c>
      <c r="B12">
        <v>2.2499999999999999E-2</v>
      </c>
      <c r="C12">
        <v>1.2500000000000001E-2</v>
      </c>
      <c r="D12">
        <v>1.7500000000000002E-2</v>
      </c>
      <c r="E12">
        <v>0.02</v>
      </c>
      <c r="F12">
        <v>0.01</v>
      </c>
      <c r="G12">
        <v>0</v>
      </c>
      <c r="H12">
        <v>2.5000000000000001E-3</v>
      </c>
      <c r="I12">
        <v>7.4999999999999997E-3</v>
      </c>
      <c r="J12">
        <v>0.05</v>
      </c>
      <c r="K12">
        <v>0.01</v>
      </c>
      <c r="L12">
        <v>7.4999999999999997E-3</v>
      </c>
      <c r="M12">
        <v>2.5000000000000001E-3</v>
      </c>
      <c r="N12">
        <v>2.5000000000000001E-3</v>
      </c>
      <c r="O12">
        <v>0</v>
      </c>
      <c r="P12">
        <v>2.5000000000000001E-3</v>
      </c>
      <c r="R12" s="20"/>
      <c r="S12" s="24">
        <v>99.97</v>
      </c>
      <c r="T12" s="21">
        <v>2.6806976919410905E-2</v>
      </c>
    </row>
    <row r="13" spans="1:20">
      <c r="A13" t="s">
        <v>36</v>
      </c>
      <c r="B13">
        <v>5.0000000000000001E-3</v>
      </c>
      <c r="C13">
        <v>2.5000000000000001E-3</v>
      </c>
      <c r="D13">
        <v>2.5000000000000001E-3</v>
      </c>
      <c r="E13">
        <v>0</v>
      </c>
      <c r="F13">
        <v>0</v>
      </c>
      <c r="G13">
        <v>0</v>
      </c>
      <c r="H13">
        <v>2.5000000000000001E-3</v>
      </c>
      <c r="I13">
        <v>2.5000000000000001E-3</v>
      </c>
      <c r="J13">
        <v>7.4999999999999997E-3</v>
      </c>
      <c r="K13">
        <v>2.5000000000000001E-3</v>
      </c>
      <c r="L13">
        <v>0</v>
      </c>
      <c r="M13">
        <v>0</v>
      </c>
      <c r="N13">
        <v>0</v>
      </c>
      <c r="O13">
        <v>0</v>
      </c>
      <c r="P13">
        <v>0</v>
      </c>
      <c r="R13" s="20"/>
      <c r="S13" s="24">
        <v>100</v>
      </c>
      <c r="T13" s="21">
        <v>3.7204702216257998E-3</v>
      </c>
    </row>
    <row r="14" spans="1:20">
      <c r="A14" t="s">
        <v>22</v>
      </c>
      <c r="B14">
        <v>0.23499999999999999</v>
      </c>
      <c r="C14">
        <v>0.2</v>
      </c>
      <c r="D14">
        <v>0.1925</v>
      </c>
      <c r="E14">
        <v>0.22</v>
      </c>
      <c r="F14">
        <v>0.215</v>
      </c>
      <c r="G14">
        <v>0.21249999999999999</v>
      </c>
      <c r="H14">
        <v>0.21249999999999999</v>
      </c>
      <c r="I14">
        <v>0.21249999999999999</v>
      </c>
      <c r="J14">
        <v>0.19500000000000001</v>
      </c>
      <c r="K14">
        <v>0.17</v>
      </c>
      <c r="L14">
        <v>0.155</v>
      </c>
      <c r="M14">
        <v>0.17</v>
      </c>
      <c r="N14">
        <v>0.1575</v>
      </c>
      <c r="O14">
        <v>0.13250000000000001</v>
      </c>
      <c r="P14">
        <v>0.12</v>
      </c>
      <c r="R14" s="20"/>
      <c r="S14" s="24">
        <v>92.1</v>
      </c>
      <c r="T14" s="21">
        <v>6.8663787015231126</v>
      </c>
    </row>
    <row r="15" spans="1:20">
      <c r="A15" t="s">
        <v>19</v>
      </c>
      <c r="B15">
        <v>0.24249999999999999</v>
      </c>
      <c r="C15">
        <v>0.34250000000000003</v>
      </c>
      <c r="D15">
        <v>0.35749999999999998</v>
      </c>
      <c r="E15">
        <v>0.42499999999999999</v>
      </c>
      <c r="F15">
        <v>0.42499999999999999</v>
      </c>
      <c r="G15">
        <v>0.42249999999999999</v>
      </c>
      <c r="H15">
        <v>0.41749999999999998</v>
      </c>
      <c r="I15">
        <v>0.39250000000000002</v>
      </c>
      <c r="J15">
        <v>0.28249999999999997</v>
      </c>
      <c r="K15">
        <v>0.26250000000000001</v>
      </c>
      <c r="L15">
        <v>0.26250000000000001</v>
      </c>
      <c r="M15">
        <v>0.32</v>
      </c>
      <c r="N15">
        <v>0.29499999999999998</v>
      </c>
      <c r="O15">
        <v>0.28249999999999997</v>
      </c>
      <c r="P15">
        <v>0.22500000000000001</v>
      </c>
      <c r="R15" s="20"/>
      <c r="S15" s="24">
        <v>85.12</v>
      </c>
      <c r="T15" s="21">
        <v>12.940821302612012</v>
      </c>
    </row>
    <row r="16" spans="1:20">
      <c r="A16" t="s">
        <v>42</v>
      </c>
      <c r="B16">
        <v>0.26</v>
      </c>
      <c r="C16">
        <v>0.22500000000000001</v>
      </c>
      <c r="D16">
        <v>0.23749999999999999</v>
      </c>
      <c r="E16">
        <v>0.27500000000000002</v>
      </c>
      <c r="F16">
        <v>0.27</v>
      </c>
      <c r="G16">
        <v>0.26750000000000002</v>
      </c>
      <c r="H16">
        <v>0.2525</v>
      </c>
      <c r="I16">
        <v>0.26750000000000002</v>
      </c>
      <c r="J16">
        <v>0.24249999999999999</v>
      </c>
      <c r="K16">
        <v>0.2</v>
      </c>
      <c r="L16">
        <v>0.17749999999999999</v>
      </c>
      <c r="M16">
        <v>0.20749999999999999</v>
      </c>
      <c r="N16">
        <v>0.2</v>
      </c>
      <c r="O16">
        <v>0.16750000000000001</v>
      </c>
      <c r="P16">
        <v>9.2499999999999999E-2</v>
      </c>
      <c r="R16" s="20"/>
      <c r="S16" s="24">
        <v>89.09</v>
      </c>
      <c r="T16" s="21">
        <v>9.4902603621343307</v>
      </c>
    </row>
    <row r="17" spans="1:20">
      <c r="A17" t="s">
        <v>28</v>
      </c>
      <c r="B17">
        <v>0.495</v>
      </c>
      <c r="C17">
        <v>0.48749999999999999</v>
      </c>
      <c r="D17">
        <v>0.495</v>
      </c>
      <c r="E17">
        <v>0.4975</v>
      </c>
      <c r="F17">
        <v>0.4975</v>
      </c>
      <c r="G17">
        <v>0.4975</v>
      </c>
      <c r="H17">
        <v>0.5</v>
      </c>
      <c r="I17">
        <v>0.495</v>
      </c>
      <c r="J17">
        <v>0.42499999999999999</v>
      </c>
      <c r="K17">
        <v>0.39750000000000002</v>
      </c>
      <c r="L17">
        <v>0.38</v>
      </c>
      <c r="M17">
        <v>0.45250000000000001</v>
      </c>
      <c r="N17">
        <v>0.4</v>
      </c>
      <c r="O17">
        <v>0.38250000000000001</v>
      </c>
      <c r="P17">
        <v>0.27</v>
      </c>
      <c r="R17" s="20"/>
      <c r="S17" s="24">
        <v>64.63</v>
      </c>
      <c r="T17" s="21">
        <v>30.759436585246757</v>
      </c>
    </row>
    <row r="18" spans="1:20">
      <c r="A18" t="s">
        <v>56</v>
      </c>
      <c r="B18">
        <v>1.4999999999999999E-2</v>
      </c>
      <c r="C18">
        <v>1.7500000000000002E-2</v>
      </c>
      <c r="D18">
        <v>1.4999999999999999E-2</v>
      </c>
      <c r="E18">
        <v>1.4999999999999999E-2</v>
      </c>
      <c r="F18">
        <v>1.4999999999999999E-2</v>
      </c>
      <c r="G18">
        <v>1.4999999999999999E-2</v>
      </c>
      <c r="H18">
        <v>2.2499999999999999E-2</v>
      </c>
      <c r="I18">
        <v>2.2499999999999999E-2</v>
      </c>
      <c r="J18">
        <v>1.4999999999999999E-2</v>
      </c>
      <c r="K18">
        <v>1.4999999999999999E-2</v>
      </c>
      <c r="L18">
        <v>1.7500000000000002E-2</v>
      </c>
      <c r="M18">
        <v>1.7500000000000002E-2</v>
      </c>
      <c r="N18">
        <v>1.7500000000000002E-2</v>
      </c>
      <c r="O18">
        <v>0</v>
      </c>
      <c r="P18">
        <v>0</v>
      </c>
      <c r="R18" s="20"/>
      <c r="S18" s="24">
        <v>72.86</v>
      </c>
      <c r="T18" s="21">
        <v>23.602062321293822</v>
      </c>
    </row>
    <row r="19" spans="1:20">
      <c r="A19" t="s">
        <v>43</v>
      </c>
      <c r="B19">
        <v>0</v>
      </c>
      <c r="C19">
        <v>0</v>
      </c>
      <c r="D19">
        <v>0</v>
      </c>
      <c r="E19">
        <v>0</v>
      </c>
      <c r="F19">
        <v>0</v>
      </c>
      <c r="G19">
        <v>0</v>
      </c>
      <c r="H19">
        <v>0</v>
      </c>
      <c r="I19">
        <v>0</v>
      </c>
      <c r="J19">
        <v>0</v>
      </c>
      <c r="K19">
        <v>0</v>
      </c>
      <c r="L19">
        <v>0</v>
      </c>
      <c r="M19">
        <v>0</v>
      </c>
      <c r="N19">
        <v>0</v>
      </c>
      <c r="O19">
        <v>0</v>
      </c>
      <c r="P19">
        <v>0</v>
      </c>
      <c r="R19" s="20"/>
      <c r="S19" s="24">
        <v>100</v>
      </c>
      <c r="T19" s="21">
        <v>0</v>
      </c>
    </row>
    <row r="20" spans="1:20">
      <c r="A20" t="s">
        <v>44</v>
      </c>
      <c r="B20">
        <v>0.03</v>
      </c>
      <c r="C20">
        <v>2.5000000000000001E-3</v>
      </c>
      <c r="D20">
        <v>1.2500000000000001E-2</v>
      </c>
      <c r="E20">
        <v>1.4999999999999999E-2</v>
      </c>
      <c r="F20">
        <v>7.4999999999999997E-3</v>
      </c>
      <c r="G20">
        <v>0</v>
      </c>
      <c r="H20">
        <v>0</v>
      </c>
      <c r="I20">
        <v>0</v>
      </c>
      <c r="J20">
        <v>0</v>
      </c>
      <c r="K20">
        <v>0</v>
      </c>
      <c r="L20">
        <v>0</v>
      </c>
      <c r="M20">
        <v>0</v>
      </c>
      <c r="N20">
        <v>0</v>
      </c>
      <c r="O20">
        <v>0</v>
      </c>
      <c r="P20">
        <v>0</v>
      </c>
      <c r="R20" s="20"/>
      <c r="S20" s="24">
        <v>100</v>
      </c>
      <c r="T20" s="21">
        <v>0</v>
      </c>
    </row>
    <row r="21" spans="1:20">
      <c r="A21" t="s">
        <v>57</v>
      </c>
      <c r="B21">
        <v>0.24</v>
      </c>
      <c r="C21">
        <v>0.23250000000000001</v>
      </c>
      <c r="D21">
        <v>0.23499999999999999</v>
      </c>
      <c r="E21">
        <v>0.245</v>
      </c>
      <c r="F21">
        <v>0.2475</v>
      </c>
      <c r="G21">
        <v>0.2525</v>
      </c>
      <c r="H21">
        <v>0.2525</v>
      </c>
      <c r="I21">
        <v>0.25</v>
      </c>
      <c r="J21">
        <v>0.255</v>
      </c>
      <c r="K21">
        <v>0.2525</v>
      </c>
      <c r="L21">
        <v>0.2525</v>
      </c>
      <c r="M21">
        <v>0.2525</v>
      </c>
      <c r="N21">
        <v>0.28499999999999998</v>
      </c>
      <c r="O21">
        <v>0.26250000000000001</v>
      </c>
      <c r="P21">
        <v>0.24249999999999999</v>
      </c>
      <c r="R21" s="20"/>
      <c r="S21" s="24">
        <v>95.96</v>
      </c>
      <c r="T21" s="21">
        <v>3.5094739710180201</v>
      </c>
    </row>
    <row r="22" spans="1:20">
      <c r="A22" t="s">
        <v>23</v>
      </c>
      <c r="B22">
        <v>0.21</v>
      </c>
      <c r="C22">
        <v>0.20250000000000001</v>
      </c>
      <c r="D22">
        <v>0.21</v>
      </c>
      <c r="E22">
        <v>0.22</v>
      </c>
      <c r="F22">
        <v>0.2175</v>
      </c>
      <c r="G22">
        <v>0.215</v>
      </c>
      <c r="H22">
        <v>0.19750000000000001</v>
      </c>
      <c r="I22">
        <v>0.1825</v>
      </c>
      <c r="J22">
        <v>0.14499999999999999</v>
      </c>
      <c r="K22">
        <v>0.14249999999999999</v>
      </c>
      <c r="L22">
        <v>0.14249999999999999</v>
      </c>
      <c r="M22">
        <v>0.1575</v>
      </c>
      <c r="N22">
        <v>0.14249999999999999</v>
      </c>
      <c r="O22">
        <v>0.22500000000000001</v>
      </c>
      <c r="P22">
        <v>0.2</v>
      </c>
      <c r="R22" s="20"/>
      <c r="S22" s="24">
        <v>75.28</v>
      </c>
      <c r="T22" s="21">
        <v>21.493251212256233</v>
      </c>
    </row>
    <row r="23" spans="1:20">
      <c r="A23" t="s">
        <v>45</v>
      </c>
      <c r="B23">
        <v>0.17</v>
      </c>
      <c r="C23">
        <v>0.1825</v>
      </c>
      <c r="D23">
        <v>0.20499999999999999</v>
      </c>
      <c r="E23">
        <v>0.2225</v>
      </c>
      <c r="F23">
        <v>0.215</v>
      </c>
      <c r="G23">
        <v>0.20749999999999999</v>
      </c>
      <c r="H23">
        <v>0.21249999999999999</v>
      </c>
      <c r="I23">
        <v>0.2225</v>
      </c>
      <c r="J23">
        <v>0.22750000000000001</v>
      </c>
      <c r="K23">
        <v>0.2175</v>
      </c>
      <c r="L23">
        <v>0.19</v>
      </c>
      <c r="M23">
        <v>0.185</v>
      </c>
      <c r="N23">
        <v>0.18</v>
      </c>
      <c r="O23">
        <v>0.19</v>
      </c>
      <c r="P23">
        <v>0.17</v>
      </c>
      <c r="R23" s="20"/>
      <c r="S23" s="24">
        <v>86.49</v>
      </c>
      <c r="T23" s="21">
        <v>11.74398891898587</v>
      </c>
    </row>
    <row r="24" spans="1:20">
      <c r="A24" t="s">
        <v>25</v>
      </c>
      <c r="B24">
        <v>0.16750000000000001</v>
      </c>
      <c r="C24">
        <v>0.1</v>
      </c>
      <c r="D24">
        <v>0.105</v>
      </c>
      <c r="E24">
        <v>0.19500000000000001</v>
      </c>
      <c r="F24">
        <v>0.16</v>
      </c>
      <c r="G24">
        <v>0.125</v>
      </c>
      <c r="H24">
        <v>0.1575</v>
      </c>
      <c r="I24">
        <v>0.19</v>
      </c>
      <c r="J24">
        <v>0.1575</v>
      </c>
      <c r="K24">
        <v>9.7500000000000003E-2</v>
      </c>
      <c r="L24">
        <v>0.11</v>
      </c>
      <c r="M24">
        <v>9.7500000000000003E-2</v>
      </c>
      <c r="N24">
        <v>4.7500000000000001E-2</v>
      </c>
      <c r="O24">
        <v>3.5000000000000003E-2</v>
      </c>
      <c r="P24">
        <v>7.0000000000000007E-2</v>
      </c>
      <c r="R24" s="20"/>
      <c r="S24" s="24">
        <v>97.58</v>
      </c>
      <c r="T24" s="21">
        <v>2.1011813234471903</v>
      </c>
    </row>
    <row r="25" spans="1:20" s="20" customFormat="1">
      <c r="A25" s="20" t="s">
        <v>26</v>
      </c>
      <c r="S25" s="24">
        <v>86.97</v>
      </c>
      <c r="T25" s="21">
        <v>11.3350752392804</v>
      </c>
    </row>
    <row r="26" spans="1:20">
      <c r="A26" t="s">
        <v>27</v>
      </c>
      <c r="B26">
        <v>0.495</v>
      </c>
      <c r="C26">
        <v>0.45</v>
      </c>
      <c r="D26">
        <v>0.34749999999999998</v>
      </c>
      <c r="E26">
        <v>0.255</v>
      </c>
      <c r="F26">
        <v>0.26250000000000001</v>
      </c>
      <c r="G26">
        <v>0.27250000000000002</v>
      </c>
      <c r="H26">
        <v>0.27250000000000002</v>
      </c>
      <c r="I26">
        <v>0.25750000000000001</v>
      </c>
      <c r="J26">
        <v>0.22750000000000001</v>
      </c>
      <c r="K26">
        <v>0.22500000000000001</v>
      </c>
      <c r="L26">
        <v>0.1225</v>
      </c>
      <c r="M26">
        <v>0.24249999999999999</v>
      </c>
      <c r="N26">
        <v>0.24249999999999999</v>
      </c>
      <c r="O26">
        <v>0.24</v>
      </c>
      <c r="P26">
        <v>9.5000000000000001E-2</v>
      </c>
      <c r="R26" s="20"/>
      <c r="S26" s="24">
        <v>89.68</v>
      </c>
      <c r="T26" s="21">
        <v>8.9739966522709498</v>
      </c>
    </row>
    <row r="27" spans="1:20">
      <c r="A27" t="s">
        <v>47</v>
      </c>
      <c r="B27">
        <v>0.2175</v>
      </c>
      <c r="C27">
        <v>0.17</v>
      </c>
      <c r="D27">
        <v>0.215</v>
      </c>
      <c r="E27">
        <v>0.215</v>
      </c>
      <c r="F27">
        <v>0.21249999999999999</v>
      </c>
      <c r="G27">
        <v>0.21</v>
      </c>
      <c r="H27">
        <v>0.19</v>
      </c>
      <c r="I27">
        <v>0.19750000000000001</v>
      </c>
      <c r="J27">
        <v>0.17749999999999999</v>
      </c>
      <c r="K27">
        <v>0.16250000000000001</v>
      </c>
      <c r="L27">
        <v>0.155</v>
      </c>
      <c r="M27">
        <v>0.16</v>
      </c>
      <c r="N27">
        <v>0.16500000000000001</v>
      </c>
      <c r="O27">
        <v>0.17</v>
      </c>
      <c r="P27">
        <v>0.17249999999999999</v>
      </c>
      <c r="R27" s="20"/>
      <c r="S27" s="24">
        <v>86.51</v>
      </c>
      <c r="T27" s="21">
        <v>11.731338576365401</v>
      </c>
    </row>
    <row r="28" spans="1:20">
      <c r="A28" t="s">
        <v>30</v>
      </c>
      <c r="B28">
        <v>0.44</v>
      </c>
      <c r="C28">
        <v>0.39750000000000002</v>
      </c>
      <c r="D28">
        <v>0.4</v>
      </c>
      <c r="E28">
        <v>0.45</v>
      </c>
      <c r="F28">
        <v>0.435</v>
      </c>
      <c r="G28">
        <v>0.41749999999999998</v>
      </c>
      <c r="H28">
        <v>0.41</v>
      </c>
      <c r="I28">
        <v>0.38500000000000001</v>
      </c>
      <c r="J28">
        <v>0.34250000000000003</v>
      </c>
      <c r="K28">
        <v>0.28999999999999998</v>
      </c>
      <c r="L28">
        <v>0.32</v>
      </c>
      <c r="M28">
        <v>0.34250000000000003</v>
      </c>
      <c r="N28">
        <v>0.33250000000000002</v>
      </c>
      <c r="O28">
        <v>0.22750000000000001</v>
      </c>
      <c r="P28">
        <v>0.21</v>
      </c>
      <c r="R28" s="20"/>
      <c r="S28" s="24">
        <v>85.01</v>
      </c>
      <c r="T28" s="21">
        <v>13.034294371074552</v>
      </c>
    </row>
    <row r="29" spans="1:20">
      <c r="A29" t="s">
        <v>48</v>
      </c>
      <c r="B29">
        <v>0</v>
      </c>
      <c r="C29">
        <v>0</v>
      </c>
      <c r="D29">
        <v>0</v>
      </c>
      <c r="E29">
        <v>0</v>
      </c>
      <c r="F29">
        <v>0</v>
      </c>
      <c r="G29">
        <v>0</v>
      </c>
      <c r="H29">
        <v>0</v>
      </c>
      <c r="I29">
        <v>0</v>
      </c>
      <c r="J29">
        <v>0</v>
      </c>
      <c r="K29">
        <v>0</v>
      </c>
      <c r="L29">
        <v>0</v>
      </c>
      <c r="M29">
        <v>0</v>
      </c>
      <c r="N29">
        <v>0</v>
      </c>
      <c r="O29">
        <v>0</v>
      </c>
      <c r="P29">
        <v>0</v>
      </c>
      <c r="R29" s="20"/>
      <c r="S29" s="24">
        <v>100</v>
      </c>
      <c r="T29" s="21">
        <v>0</v>
      </c>
    </row>
    <row r="30" spans="1:20">
      <c r="A30" t="s">
        <v>49</v>
      </c>
      <c r="B30">
        <v>7.4999999999999997E-3</v>
      </c>
      <c r="C30">
        <v>7.4999999999999997E-3</v>
      </c>
      <c r="D30">
        <v>0</v>
      </c>
      <c r="E30">
        <v>0</v>
      </c>
      <c r="F30">
        <v>2.5000000000000001E-3</v>
      </c>
      <c r="G30">
        <v>2.5000000000000001E-3</v>
      </c>
      <c r="H30">
        <v>0</v>
      </c>
      <c r="I30">
        <v>0</v>
      </c>
      <c r="J30">
        <v>0</v>
      </c>
      <c r="K30">
        <v>0</v>
      </c>
      <c r="L30">
        <v>0</v>
      </c>
      <c r="M30">
        <v>0</v>
      </c>
      <c r="N30">
        <v>0</v>
      </c>
      <c r="O30">
        <v>0</v>
      </c>
      <c r="P30">
        <v>0</v>
      </c>
      <c r="R30" s="20"/>
      <c r="S30" s="24">
        <v>100</v>
      </c>
      <c r="T30" s="21">
        <v>0</v>
      </c>
    </row>
    <row r="31" spans="1:20">
      <c r="A31" t="s">
        <v>32</v>
      </c>
      <c r="B31">
        <v>0.45</v>
      </c>
      <c r="C31">
        <v>0.44750000000000001</v>
      </c>
      <c r="D31">
        <v>0.47</v>
      </c>
      <c r="E31">
        <v>0.51500000000000001</v>
      </c>
      <c r="F31">
        <v>0.5</v>
      </c>
      <c r="G31">
        <v>0.48</v>
      </c>
      <c r="H31">
        <v>0.47249999999999998</v>
      </c>
      <c r="I31">
        <v>0.47249999999999998</v>
      </c>
      <c r="J31">
        <v>0.38</v>
      </c>
      <c r="K31">
        <v>0.36499999999999999</v>
      </c>
      <c r="L31">
        <v>0.36</v>
      </c>
      <c r="M31">
        <v>0.41749999999999998</v>
      </c>
      <c r="N31">
        <v>0.38250000000000001</v>
      </c>
      <c r="O31">
        <v>0.32500000000000001</v>
      </c>
      <c r="P31">
        <v>0.29249999999999998</v>
      </c>
      <c r="R31" s="20"/>
      <c r="S31" s="24">
        <v>56.44</v>
      </c>
      <c r="T31" s="21">
        <v>37.883283471876837</v>
      </c>
    </row>
    <row r="32" spans="1:20">
      <c r="A32" t="s">
        <v>50</v>
      </c>
      <c r="B32">
        <v>0.12</v>
      </c>
      <c r="C32">
        <v>0.09</v>
      </c>
      <c r="D32">
        <v>7.7499999999999999E-2</v>
      </c>
      <c r="E32">
        <v>8.2500000000000004E-2</v>
      </c>
      <c r="F32">
        <v>7.7499999999999999E-2</v>
      </c>
      <c r="G32">
        <v>7.4999999999999997E-2</v>
      </c>
      <c r="H32">
        <v>5.5E-2</v>
      </c>
      <c r="I32">
        <v>3.5000000000000003E-2</v>
      </c>
      <c r="J32">
        <v>1.4999999999999999E-2</v>
      </c>
      <c r="K32">
        <v>7.4999999999999997E-3</v>
      </c>
      <c r="L32">
        <v>7.4999999999999997E-3</v>
      </c>
      <c r="M32">
        <v>7.4999999999999997E-3</v>
      </c>
      <c r="N32">
        <v>7.4999999999999997E-3</v>
      </c>
      <c r="O32">
        <v>0</v>
      </c>
      <c r="P32">
        <v>0</v>
      </c>
      <c r="R32" s="20"/>
      <c r="S32" s="24">
        <v>99.9</v>
      </c>
      <c r="T32" s="21">
        <v>8.9184961725349898E-2</v>
      </c>
    </row>
    <row r="33" spans="1:20">
      <c r="A33" s="277" t="s">
        <v>35</v>
      </c>
      <c r="B33" s="277">
        <v>0.43</v>
      </c>
      <c r="C33" s="277">
        <v>0.42249999999999999</v>
      </c>
      <c r="D33" s="277">
        <v>0.40749999999999997</v>
      </c>
      <c r="E33" s="277">
        <v>0.44</v>
      </c>
      <c r="F33" s="277">
        <v>0.435</v>
      </c>
      <c r="G33" s="277">
        <v>0.4325</v>
      </c>
      <c r="H33" s="277">
        <v>0.44500000000000001</v>
      </c>
      <c r="I33" s="277">
        <v>0.4425</v>
      </c>
      <c r="J33" s="277">
        <v>0.35749999999999998</v>
      </c>
      <c r="K33" s="277">
        <v>0.33250000000000002</v>
      </c>
      <c r="L33" s="277">
        <v>0.33750000000000002</v>
      </c>
      <c r="M33" s="277">
        <v>0.38750000000000001</v>
      </c>
      <c r="N33" s="277">
        <v>0.38750000000000001</v>
      </c>
      <c r="O33" s="277">
        <v>0.34499999999999997</v>
      </c>
      <c r="P33" s="277">
        <v>0.24249999999999999</v>
      </c>
      <c r="R33" s="20"/>
      <c r="S33" s="24">
        <v>62.69</v>
      </c>
      <c r="T33" s="21">
        <v>32.443742067142438</v>
      </c>
    </row>
    <row r="34" spans="1:20">
      <c r="A34" t="s">
        <v>34</v>
      </c>
      <c r="B34">
        <v>0.4325</v>
      </c>
      <c r="C34">
        <v>0.39250000000000002</v>
      </c>
      <c r="D34">
        <v>0.44750000000000001</v>
      </c>
      <c r="E34">
        <v>0.45</v>
      </c>
      <c r="F34">
        <v>0.45750000000000002</v>
      </c>
      <c r="G34">
        <v>0.46250000000000002</v>
      </c>
      <c r="H34">
        <v>0.46750000000000003</v>
      </c>
      <c r="I34">
        <v>0.45250000000000001</v>
      </c>
      <c r="J34">
        <v>0.2525</v>
      </c>
      <c r="K34">
        <v>0.25750000000000001</v>
      </c>
      <c r="L34">
        <v>0.26</v>
      </c>
      <c r="M34">
        <v>0.34749999999999998</v>
      </c>
      <c r="N34">
        <v>0.29499999999999998</v>
      </c>
      <c r="O34">
        <v>0.27</v>
      </c>
      <c r="P34">
        <v>0.19750000000000001</v>
      </c>
      <c r="R34" s="20"/>
      <c r="S34" s="24">
        <v>79.02</v>
      </c>
      <c r="T34" s="21">
        <v>18.241882274916279</v>
      </c>
    </row>
    <row r="35" spans="1:20">
      <c r="A35" t="s">
        <v>529</v>
      </c>
      <c r="B35">
        <v>0.48249999999999998</v>
      </c>
      <c r="C35">
        <v>0.495</v>
      </c>
      <c r="D35">
        <v>0.51749999999999996</v>
      </c>
      <c r="E35">
        <v>0.54749999999999999</v>
      </c>
      <c r="F35">
        <v>0.5575</v>
      </c>
      <c r="G35">
        <v>0.57250000000000001</v>
      </c>
      <c r="H35">
        <v>0.5675</v>
      </c>
      <c r="I35">
        <v>0.58250000000000002</v>
      </c>
      <c r="J35">
        <v>0.57250000000000001</v>
      </c>
      <c r="K35">
        <v>0.5575</v>
      </c>
      <c r="L35">
        <v>0.51749999999999996</v>
      </c>
      <c r="M35">
        <v>0.505</v>
      </c>
      <c r="N35">
        <v>0.49249999999999999</v>
      </c>
      <c r="O35">
        <v>0.48749999999999999</v>
      </c>
      <c r="P35">
        <v>0.48499999999999999</v>
      </c>
      <c r="R35" s="20"/>
      <c r="S35" s="24">
        <v>40.43</v>
      </c>
      <c r="T35" s="21">
        <v>51.803390906769273</v>
      </c>
    </row>
    <row r="36" spans="1:20">
      <c r="A36" t="s">
        <v>21</v>
      </c>
      <c r="B36">
        <v>0.14249999999999999</v>
      </c>
      <c r="C36">
        <v>0.11749999999999999</v>
      </c>
      <c r="D36">
        <v>0.11749999999999999</v>
      </c>
      <c r="E36">
        <v>0.105</v>
      </c>
      <c r="F36">
        <v>9.7500000000000003E-2</v>
      </c>
      <c r="G36">
        <v>0.09</v>
      </c>
      <c r="H36">
        <v>7.0000000000000007E-2</v>
      </c>
      <c r="I36">
        <v>4.7500000000000001E-2</v>
      </c>
      <c r="J36">
        <v>0.03</v>
      </c>
      <c r="K36">
        <v>0.03</v>
      </c>
      <c r="L36">
        <v>0.03</v>
      </c>
      <c r="M36">
        <v>2.5000000000000001E-2</v>
      </c>
      <c r="N36">
        <v>2.2499999999999999E-2</v>
      </c>
      <c r="O36">
        <v>5.0000000000000001E-3</v>
      </c>
      <c r="P36">
        <v>5.0000000000000001E-3</v>
      </c>
      <c r="R36" s="20"/>
      <c r="S36" s="24">
        <v>97.44</v>
      </c>
      <c r="T36" s="21">
        <v>2.2270533677183821</v>
      </c>
    </row>
    <row r="37" spans="1:20">
      <c r="A37" t="s">
        <v>37</v>
      </c>
      <c r="B37">
        <v>3.2500000000000001E-2</v>
      </c>
      <c r="C37">
        <v>3.2500000000000001E-2</v>
      </c>
      <c r="D37">
        <v>2.75E-2</v>
      </c>
      <c r="E37">
        <v>3.5000000000000003E-2</v>
      </c>
      <c r="F37">
        <v>3.2500000000000001E-2</v>
      </c>
      <c r="G37">
        <v>2.75E-2</v>
      </c>
      <c r="H37">
        <v>3.7499999999999999E-2</v>
      </c>
      <c r="I37">
        <v>3.7499999999999999E-2</v>
      </c>
      <c r="J37">
        <v>2.2499999999999999E-2</v>
      </c>
      <c r="K37">
        <v>0.02</v>
      </c>
      <c r="L37">
        <v>2.5000000000000001E-2</v>
      </c>
      <c r="M37">
        <v>0.04</v>
      </c>
      <c r="N37">
        <v>2.75E-2</v>
      </c>
      <c r="O37">
        <v>0.01</v>
      </c>
      <c r="P37">
        <v>5.0000000000000001E-3</v>
      </c>
      <c r="R37" s="20"/>
      <c r="S37" s="24">
        <v>99.57</v>
      </c>
      <c r="T37" s="21">
        <v>0.37519333681039502</v>
      </c>
    </row>
    <row r="38" spans="1:20">
      <c r="A38" t="s">
        <v>52</v>
      </c>
      <c r="B38">
        <v>0.16750000000000001</v>
      </c>
      <c r="C38">
        <v>0.19750000000000001</v>
      </c>
      <c r="D38">
        <v>0.2225</v>
      </c>
      <c r="E38">
        <v>0.245</v>
      </c>
      <c r="F38">
        <v>0.27</v>
      </c>
      <c r="G38">
        <v>0.29499999999999998</v>
      </c>
      <c r="H38">
        <v>0.3125</v>
      </c>
      <c r="I38">
        <v>0.28249999999999997</v>
      </c>
      <c r="J38">
        <v>0.19750000000000001</v>
      </c>
      <c r="K38">
        <v>0.19</v>
      </c>
      <c r="L38">
        <v>0.20499999999999999</v>
      </c>
      <c r="M38">
        <v>0.22</v>
      </c>
      <c r="N38">
        <v>0.23250000000000001</v>
      </c>
      <c r="O38">
        <v>0.26750000000000002</v>
      </c>
      <c r="P38">
        <v>0.23250000000000001</v>
      </c>
      <c r="R38" s="20"/>
      <c r="S38" s="24">
        <v>92.1</v>
      </c>
      <c r="T38" s="21">
        <v>6.8703374997256939</v>
      </c>
    </row>
    <row r="39" spans="1:20">
      <c r="A39" t="s">
        <v>53</v>
      </c>
      <c r="B39">
        <v>0.17249999999999999</v>
      </c>
      <c r="C39">
        <v>0.16750000000000001</v>
      </c>
      <c r="D39">
        <v>0.2</v>
      </c>
      <c r="E39">
        <v>0.22500000000000001</v>
      </c>
      <c r="F39">
        <v>0.22500000000000001</v>
      </c>
      <c r="G39">
        <v>0.23</v>
      </c>
      <c r="H39">
        <v>0.24</v>
      </c>
      <c r="I39">
        <v>0.245</v>
      </c>
      <c r="J39">
        <v>0.2175</v>
      </c>
      <c r="K39">
        <v>0.21</v>
      </c>
      <c r="L39">
        <v>0.21</v>
      </c>
      <c r="M39">
        <v>0.2525</v>
      </c>
      <c r="N39">
        <v>0.23749999999999999</v>
      </c>
      <c r="O39">
        <v>0.19500000000000001</v>
      </c>
      <c r="P39">
        <v>0.14499999999999999</v>
      </c>
      <c r="R39" s="20"/>
      <c r="S39" s="24">
        <v>82.71</v>
      </c>
      <c r="T39" s="21">
        <v>15.035859035839282</v>
      </c>
    </row>
    <row r="40" spans="1:20">
      <c r="A40" t="s">
        <v>54</v>
      </c>
      <c r="B40">
        <v>0.21249999999999999</v>
      </c>
      <c r="C40">
        <v>0.215</v>
      </c>
      <c r="D40">
        <v>0.22750000000000001</v>
      </c>
      <c r="E40">
        <v>0.23250000000000001</v>
      </c>
      <c r="F40">
        <v>0.21</v>
      </c>
      <c r="G40">
        <v>0.1925</v>
      </c>
      <c r="H40">
        <v>0.13500000000000001</v>
      </c>
      <c r="I40">
        <v>0.13250000000000001</v>
      </c>
      <c r="J40">
        <v>0.11</v>
      </c>
      <c r="K40">
        <v>9.2499999999999999E-2</v>
      </c>
      <c r="L40">
        <v>0.08</v>
      </c>
      <c r="M40">
        <v>7.2499999999999995E-2</v>
      </c>
      <c r="N40">
        <v>5.7500000000000002E-2</v>
      </c>
      <c r="O40">
        <v>2.75E-2</v>
      </c>
      <c r="P40">
        <v>3.7499999999999999E-2</v>
      </c>
      <c r="R40" s="20"/>
      <c r="S40" s="24">
        <v>97.57</v>
      </c>
      <c r="T40" s="21">
        <v>2.11222288961185</v>
      </c>
    </row>
    <row r="41" spans="1:20">
      <c r="A41" t="s">
        <v>78</v>
      </c>
      <c r="B41">
        <v>0.16750000000000001</v>
      </c>
      <c r="C41">
        <v>0.16250000000000001</v>
      </c>
      <c r="D41">
        <v>0.17</v>
      </c>
      <c r="E41">
        <v>0.17249999999999999</v>
      </c>
      <c r="F41">
        <v>0.16500000000000001</v>
      </c>
      <c r="G41">
        <v>0.155</v>
      </c>
      <c r="H41">
        <v>0.14249999999999999</v>
      </c>
      <c r="I41">
        <v>0.13250000000000001</v>
      </c>
      <c r="J41">
        <v>0.115</v>
      </c>
      <c r="K41">
        <v>0.09</v>
      </c>
      <c r="L41">
        <v>6.25E-2</v>
      </c>
      <c r="M41">
        <v>5.7500000000000002E-2</v>
      </c>
      <c r="N41">
        <v>0.04</v>
      </c>
      <c r="O41">
        <v>3.2500000000000001E-2</v>
      </c>
      <c r="P41">
        <v>2.5000000000000001E-2</v>
      </c>
      <c r="R41" s="20"/>
      <c r="S41" s="24">
        <v>92.71</v>
      </c>
      <c r="T41" s="21">
        <v>6.3408887571785844</v>
      </c>
    </row>
    <row r="42" spans="1:20">
      <c r="A42" s="94" t="s">
        <v>58</v>
      </c>
      <c r="B42" s="304">
        <f>AVERAGE(B6:B41)</f>
        <v>0.21564285714285719</v>
      </c>
      <c r="C42" s="304">
        <f t="shared" ref="C42:T42" si="0">AVERAGE(C6:C41)</f>
        <v>0.20535714285714285</v>
      </c>
      <c r="D42" s="304">
        <f t="shared" si="0"/>
        <v>0.21221428571428569</v>
      </c>
      <c r="E42" s="304">
        <f t="shared" si="0"/>
        <v>0.22792857142857145</v>
      </c>
      <c r="F42" s="304">
        <f t="shared" si="0"/>
        <v>0.22478571428571428</v>
      </c>
      <c r="G42" s="304">
        <f t="shared" si="0"/>
        <v>0.2217142857142857</v>
      </c>
      <c r="H42" s="304">
        <f t="shared" si="0"/>
        <v>0.21878571428571431</v>
      </c>
      <c r="I42" s="304">
        <f t="shared" si="0"/>
        <v>0.2137857142857143</v>
      </c>
      <c r="J42" s="304">
        <f t="shared" si="0"/>
        <v>0.17685714285714291</v>
      </c>
      <c r="K42" s="304">
        <f t="shared" si="0"/>
        <v>0.16264285714285717</v>
      </c>
      <c r="L42" s="304">
        <f t="shared" si="0"/>
        <v>0.15585714285714286</v>
      </c>
      <c r="M42" s="304">
        <f t="shared" si="0"/>
        <v>0.17742857142857146</v>
      </c>
      <c r="N42" s="304">
        <f t="shared" si="0"/>
        <v>0.16714285714285715</v>
      </c>
      <c r="O42" s="304">
        <f t="shared" si="0"/>
        <v>0.15257142857142855</v>
      </c>
      <c r="P42" s="304">
        <f t="shared" si="0"/>
        <v>0.12699999999999997</v>
      </c>
      <c r="Q42" s="304"/>
      <c r="R42" s="304"/>
      <c r="S42" s="304">
        <f t="shared" si="0"/>
        <v>87.117500000000007</v>
      </c>
      <c r="T42" s="304">
        <f t="shared" si="0"/>
        <v>11.202488102350346</v>
      </c>
    </row>
    <row r="43" spans="1:20">
      <c r="A43" s="94" t="s">
        <v>718</v>
      </c>
      <c r="B43" s="304">
        <f>STDEV(B6:B41)</f>
        <v>0.16586154623965252</v>
      </c>
      <c r="C43" s="304">
        <f t="shared" ref="C43:T43" si="1">STDEV(C6:C41)</f>
        <v>0.16368587974193366</v>
      </c>
      <c r="D43" s="304">
        <f t="shared" si="1"/>
        <v>0.16632795764933303</v>
      </c>
      <c r="E43" s="304">
        <f t="shared" si="1"/>
        <v>0.17654620053790379</v>
      </c>
      <c r="F43" s="304">
        <f t="shared" si="1"/>
        <v>0.17815163261020281</v>
      </c>
      <c r="G43" s="304">
        <f t="shared" si="1"/>
        <v>0.18044447922846965</v>
      </c>
      <c r="H43" s="304">
        <f t="shared" si="1"/>
        <v>0.180779939580203</v>
      </c>
      <c r="I43" s="304">
        <f t="shared" si="1"/>
        <v>0.17793688098155866</v>
      </c>
      <c r="J43" s="304">
        <f t="shared" si="1"/>
        <v>0.1499832623714947</v>
      </c>
      <c r="K43" s="304">
        <f t="shared" si="1"/>
        <v>0.14581785432057165</v>
      </c>
      <c r="L43" s="304">
        <f t="shared" si="1"/>
        <v>0.14229854549650242</v>
      </c>
      <c r="M43" s="304">
        <f t="shared" si="1"/>
        <v>0.16067697512753484</v>
      </c>
      <c r="N43" s="304">
        <f t="shared" si="1"/>
        <v>0.1545024543603154</v>
      </c>
      <c r="O43" s="304">
        <f t="shared" si="1"/>
        <v>0.14680104297479432</v>
      </c>
      <c r="P43" s="304">
        <f t="shared" si="1"/>
        <v>0.12606137627455644</v>
      </c>
      <c r="Q43" s="304"/>
      <c r="R43" s="304"/>
      <c r="S43" s="304">
        <f t="shared" si="1"/>
        <v>14.495760833528223</v>
      </c>
      <c r="T43" s="304">
        <f t="shared" si="1"/>
        <v>12.605835956440533</v>
      </c>
    </row>
    <row r="44" spans="1:20">
      <c r="A44" s="305" t="s">
        <v>719</v>
      </c>
      <c r="B44" s="306">
        <f>-(B33-B42)/B43</f>
        <v>-1.2923860154265006</v>
      </c>
      <c r="C44" s="306">
        <f t="shared" ref="C44:O44" si="2">-(C33-C42)/C43</f>
        <v>-1.3265827051496653</v>
      </c>
      <c r="D44" s="306">
        <f t="shared" si="2"/>
        <v>-1.1741003559812386</v>
      </c>
      <c r="E44" s="306">
        <f t="shared" si="2"/>
        <v>-1.2012234073873349</v>
      </c>
      <c r="F44" s="306">
        <f t="shared" si="2"/>
        <v>-1.1799739504730571</v>
      </c>
      <c r="G44" s="306">
        <f t="shared" si="2"/>
        <v>-1.1681472062042315</v>
      </c>
      <c r="H44" s="306">
        <f t="shared" si="2"/>
        <v>-1.2513240475662719</v>
      </c>
      <c r="I44" s="306">
        <f t="shared" si="2"/>
        <v>-1.2853675103925735</v>
      </c>
      <c r="J44" s="306">
        <f t="shared" si="2"/>
        <v>-1.2044201085279862</v>
      </c>
      <c r="K44" s="306">
        <f t="shared" si="2"/>
        <v>-1.1648583340399612</v>
      </c>
      <c r="L44" s="306">
        <f t="shared" si="2"/>
        <v>-1.2764913127472677</v>
      </c>
      <c r="M44" s="306">
        <f t="shared" si="2"/>
        <v>-1.3074146336442269</v>
      </c>
      <c r="N44" s="306">
        <f t="shared" si="2"/>
        <v>-1.4262371673607699</v>
      </c>
      <c r="O44" s="306">
        <f t="shared" si="2"/>
        <v>-1.3108120182879854</v>
      </c>
      <c r="P44" s="306">
        <f>-(P33-P42)/P43</f>
        <v>-0.91622036355089298</v>
      </c>
      <c r="Q44" s="306"/>
      <c r="R44" s="306"/>
      <c r="S44" s="306">
        <f>(S33-S42)/S43</f>
        <v>-1.6851478360142365</v>
      </c>
      <c r="T44" s="306">
        <f>-(T33-T42)/T43</f>
        <v>-1.6850333479026103</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V221"/>
  <sheetViews>
    <sheetView topLeftCell="A202" workbookViewId="0"/>
  </sheetViews>
  <sheetFormatPr defaultRowHeight="16.5"/>
  <cols>
    <col min="1" max="1" width="28.28515625" customWidth="1"/>
    <col min="2" max="2" width="13.28515625" customWidth="1"/>
    <col min="3" max="9" width="12" bestFit="1" customWidth="1"/>
    <col min="10" max="10" width="14.42578125" bestFit="1" customWidth="1"/>
    <col min="11" max="11" width="11.42578125" bestFit="1" customWidth="1"/>
    <col min="12" max="14" width="11.42578125" style="20" customWidth="1"/>
    <col min="15" max="15" width="13" customWidth="1"/>
    <col min="16" max="16" width="14.28515625" customWidth="1"/>
    <col min="17" max="19" width="14.28515625" style="20" customWidth="1"/>
    <col min="20" max="20" width="12.42578125" bestFit="1" customWidth="1"/>
    <col min="21" max="21" width="19" customWidth="1"/>
    <col min="22" max="22" width="16.140625" customWidth="1"/>
  </cols>
  <sheetData>
    <row r="1" spans="1:22">
      <c r="A1" t="s">
        <v>533</v>
      </c>
    </row>
    <row r="2" spans="1:22">
      <c r="A2" t="s">
        <v>104</v>
      </c>
      <c r="B2">
        <v>42725.392476851848</v>
      </c>
      <c r="D2" t="s">
        <v>111</v>
      </c>
      <c r="E2" s="94" t="s">
        <v>534</v>
      </c>
    </row>
    <row r="3" spans="1:22">
      <c r="A3" t="s">
        <v>105</v>
      </c>
      <c r="B3">
        <v>42768.508909305558</v>
      </c>
      <c r="D3" t="s">
        <v>535</v>
      </c>
      <c r="E3" t="s">
        <v>536</v>
      </c>
    </row>
    <row r="4" spans="1:22">
      <c r="A4" t="s">
        <v>106</v>
      </c>
      <c r="B4" t="s">
        <v>2</v>
      </c>
      <c r="P4" s="94" t="s">
        <v>736</v>
      </c>
      <c r="Q4" s="94"/>
      <c r="R4" s="94"/>
      <c r="S4" s="94"/>
      <c r="T4" s="94" t="s">
        <v>409</v>
      </c>
    </row>
    <row r="5" spans="1:22">
      <c r="P5" s="94" t="s">
        <v>241</v>
      </c>
      <c r="Q5" s="94" t="s">
        <v>243</v>
      </c>
      <c r="R5" s="94" t="s">
        <v>244</v>
      </c>
      <c r="T5" s="94" t="s">
        <v>241</v>
      </c>
      <c r="U5" s="94" t="s">
        <v>243</v>
      </c>
      <c r="V5" s="94" t="s">
        <v>244</v>
      </c>
    </row>
    <row r="6" spans="1:22">
      <c r="A6" s="94" t="s">
        <v>108</v>
      </c>
      <c r="B6" s="94" t="s">
        <v>91</v>
      </c>
      <c r="C6" s="94" t="s">
        <v>92</v>
      </c>
      <c r="D6" s="94" t="s">
        <v>93</v>
      </c>
      <c r="E6" s="94" t="s">
        <v>94</v>
      </c>
      <c r="F6" s="94" t="s">
        <v>95</v>
      </c>
      <c r="G6" s="94" t="s">
        <v>96</v>
      </c>
      <c r="H6" s="94" t="s">
        <v>97</v>
      </c>
      <c r="I6" s="94" t="s">
        <v>110</v>
      </c>
      <c r="J6" s="94" t="s">
        <v>120</v>
      </c>
      <c r="K6" s="94" t="s">
        <v>379</v>
      </c>
      <c r="L6" s="94" t="s">
        <v>537</v>
      </c>
      <c r="M6" s="94" t="s">
        <v>729</v>
      </c>
      <c r="N6" s="94"/>
      <c r="P6" s="94" t="s">
        <v>240</v>
      </c>
      <c r="Q6" s="94" t="s">
        <v>242</v>
      </c>
      <c r="R6" s="94" t="s">
        <v>245</v>
      </c>
      <c r="T6" s="94" t="s">
        <v>240</v>
      </c>
      <c r="U6" s="94" t="s">
        <v>242</v>
      </c>
      <c r="V6" s="94" t="s">
        <v>245</v>
      </c>
    </row>
    <row r="7" spans="1:22">
      <c r="A7" t="s">
        <v>15</v>
      </c>
      <c r="B7" s="145">
        <v>29300</v>
      </c>
      <c r="C7" s="145">
        <v>30400</v>
      </c>
      <c r="D7" s="145">
        <v>30100</v>
      </c>
      <c r="E7" s="145">
        <v>28900</v>
      </c>
      <c r="F7" s="145">
        <v>30700</v>
      </c>
      <c r="G7" s="145">
        <v>31300</v>
      </c>
      <c r="H7" s="145">
        <v>32200</v>
      </c>
      <c r="I7" s="145">
        <v>32100</v>
      </c>
      <c r="J7" s="145">
        <v>33000</v>
      </c>
      <c r="K7" s="145">
        <v>34400</v>
      </c>
      <c r="L7" s="145">
        <v>34300</v>
      </c>
      <c r="M7" s="145">
        <v>34900</v>
      </c>
      <c r="N7" s="145"/>
      <c r="O7" t="s">
        <v>15</v>
      </c>
      <c r="P7" s="440">
        <f>L103/L191</f>
        <v>92.938739654114002</v>
      </c>
      <c r="Q7" s="21">
        <f>L191/L57</f>
        <v>0.95623747545695614</v>
      </c>
      <c r="R7" s="21">
        <f>L57/L150</f>
        <v>0.43530707551326109</v>
      </c>
      <c r="T7" s="21">
        <f t="shared" ref="T7:T34" si="0">J103/J191</f>
        <v>89.338390644698507</v>
      </c>
      <c r="U7" s="21">
        <f t="shared" ref="U7:U34" si="1">J191/J57</f>
        <v>0.93494827971630068</v>
      </c>
      <c r="V7" s="21">
        <f t="shared" ref="V7:V34" si="2">J57/J150</f>
        <v>0.43786260900516105</v>
      </c>
    </row>
    <row r="8" spans="1:22">
      <c r="A8" t="s">
        <v>16</v>
      </c>
      <c r="B8" s="145">
        <v>9400</v>
      </c>
      <c r="C8" s="145">
        <v>10600</v>
      </c>
      <c r="D8" s="145">
        <v>11300</v>
      </c>
      <c r="E8" s="145">
        <v>10800</v>
      </c>
      <c r="F8" s="145">
        <v>11400</v>
      </c>
      <c r="G8" s="145">
        <v>11800</v>
      </c>
      <c r="H8" s="145">
        <v>12200</v>
      </c>
      <c r="I8" s="145">
        <v>12200</v>
      </c>
      <c r="J8" s="145">
        <v>12800</v>
      </c>
      <c r="K8" s="145">
        <v>13700</v>
      </c>
      <c r="L8" s="145">
        <v>14200</v>
      </c>
      <c r="M8" s="145">
        <v>14700</v>
      </c>
      <c r="N8" s="145"/>
      <c r="O8" t="s">
        <v>16</v>
      </c>
      <c r="P8" s="440">
        <f t="shared" ref="P8:P34" si="3">L104/L192</f>
        <v>14.65471513466748</v>
      </c>
      <c r="Q8" s="21">
        <f t="shared" ref="Q8:Q34" si="4">L192/L58</f>
        <v>1.0756216628527842</v>
      </c>
      <c r="R8" s="21">
        <f t="shared" ref="R8:R34" si="5">L58/L151</f>
        <v>0.46318868844466116</v>
      </c>
      <c r="T8" s="21">
        <f t="shared" si="0"/>
        <v>13.141538095472997</v>
      </c>
      <c r="U8" s="21">
        <f t="shared" si="1"/>
        <v>1.0519566544566545</v>
      </c>
      <c r="V8" s="21">
        <f t="shared" si="2"/>
        <v>0.45639517469375135</v>
      </c>
    </row>
    <row r="9" spans="1:22">
      <c r="A9" t="s">
        <v>737</v>
      </c>
      <c r="B9" s="145">
        <v>19600</v>
      </c>
      <c r="C9" s="145">
        <v>21400</v>
      </c>
      <c r="D9" s="145">
        <v>21900</v>
      </c>
      <c r="E9" s="145">
        <v>20900</v>
      </c>
      <c r="F9" s="145">
        <v>21000</v>
      </c>
      <c r="G9" s="145">
        <v>21700</v>
      </c>
      <c r="H9" s="145">
        <v>21900</v>
      </c>
      <c r="I9" s="145">
        <v>22400</v>
      </c>
      <c r="J9" s="145">
        <v>23800</v>
      </c>
      <c r="K9" s="145">
        <v>25300</v>
      </c>
      <c r="L9" s="145">
        <v>25600</v>
      </c>
      <c r="M9" s="145">
        <v>26500</v>
      </c>
      <c r="N9" s="145"/>
      <c r="O9" t="s">
        <v>17</v>
      </c>
      <c r="P9" s="440">
        <f t="shared" si="3"/>
        <v>35.847282780499391</v>
      </c>
      <c r="Q9" s="21">
        <f t="shared" si="4"/>
        <v>1.0186521092946152</v>
      </c>
      <c r="R9" s="21">
        <f t="shared" si="5"/>
        <v>0.49560273213258754</v>
      </c>
      <c r="T9" s="21">
        <f t="shared" si="0"/>
        <v>32.511815141521176</v>
      </c>
      <c r="U9" s="21">
        <f t="shared" si="1"/>
        <v>0.99631039587779502</v>
      </c>
      <c r="V9" s="21">
        <f t="shared" si="2"/>
        <v>0.49332539120966257</v>
      </c>
    </row>
    <row r="10" spans="1:22">
      <c r="A10" t="s">
        <v>18</v>
      </c>
      <c r="B10" s="145">
        <v>30900</v>
      </c>
      <c r="C10" s="145">
        <v>32100</v>
      </c>
      <c r="D10" s="145">
        <v>32600</v>
      </c>
      <c r="E10" s="145">
        <v>30700</v>
      </c>
      <c r="F10" s="145">
        <v>32900</v>
      </c>
      <c r="G10" s="145">
        <v>33500</v>
      </c>
      <c r="H10" s="145">
        <v>33900</v>
      </c>
      <c r="I10" s="145">
        <v>34300</v>
      </c>
      <c r="J10" s="145">
        <v>35100</v>
      </c>
      <c r="K10" s="145">
        <v>36800</v>
      </c>
      <c r="L10" s="145">
        <v>36100</v>
      </c>
      <c r="M10" s="145">
        <v>37400</v>
      </c>
      <c r="N10" s="145"/>
      <c r="O10" t="s">
        <v>18</v>
      </c>
      <c r="P10" s="440">
        <f t="shared" si="3"/>
        <v>100.31519154738493</v>
      </c>
      <c r="Q10" s="21">
        <f t="shared" si="4"/>
        <v>1.004874857988777</v>
      </c>
      <c r="R10" s="21">
        <f t="shared" si="5"/>
        <v>0.50367608808739373</v>
      </c>
      <c r="T10" s="21">
        <f t="shared" si="0"/>
        <v>96.506716154118067</v>
      </c>
      <c r="U10" s="21">
        <f t="shared" si="1"/>
        <v>0.98964528090673765</v>
      </c>
      <c r="V10" s="21">
        <f t="shared" si="2"/>
        <v>0.50309750087997185</v>
      </c>
    </row>
    <row r="11" spans="1:22">
      <c r="A11" t="s">
        <v>109</v>
      </c>
      <c r="B11" s="145">
        <v>28800</v>
      </c>
      <c r="C11" s="145">
        <v>30500</v>
      </c>
      <c r="D11" s="145">
        <v>30600</v>
      </c>
      <c r="E11" s="145">
        <v>28700</v>
      </c>
      <c r="F11" s="145">
        <v>30500</v>
      </c>
      <c r="G11" s="145">
        <v>32200</v>
      </c>
      <c r="H11" s="145">
        <v>32900</v>
      </c>
      <c r="I11" s="145">
        <v>33200</v>
      </c>
      <c r="J11" s="145">
        <v>34600</v>
      </c>
      <c r="K11" s="145">
        <v>36100</v>
      </c>
      <c r="L11" s="145">
        <v>36000</v>
      </c>
      <c r="M11" s="145">
        <v>36800</v>
      </c>
      <c r="N11" s="145"/>
      <c r="O11" t="s">
        <v>109</v>
      </c>
      <c r="P11" s="440">
        <f t="shared" si="3"/>
        <v>74.032392870857706</v>
      </c>
      <c r="Q11" s="21">
        <f t="shared" si="4"/>
        <v>1.0516800653781098</v>
      </c>
      <c r="R11" s="21">
        <f t="shared" si="5"/>
        <v>0.50925632432824808</v>
      </c>
      <c r="T11" s="21">
        <f t="shared" si="0"/>
        <v>70.786840333402992</v>
      </c>
      <c r="U11" s="21">
        <f t="shared" si="1"/>
        <v>1.0475254700621885</v>
      </c>
      <c r="V11" s="21">
        <f t="shared" si="2"/>
        <v>0.50334692178682039</v>
      </c>
    </row>
    <row r="12" spans="1:22">
      <c r="A12" t="s">
        <v>20</v>
      </c>
      <c r="B12" s="145">
        <v>15900</v>
      </c>
      <c r="C12" s="145">
        <v>18100</v>
      </c>
      <c r="D12" s="145">
        <v>17900</v>
      </c>
      <c r="E12" s="145">
        <v>15600</v>
      </c>
      <c r="F12" s="145">
        <v>16500</v>
      </c>
      <c r="G12" s="145">
        <v>18500</v>
      </c>
      <c r="H12" s="145">
        <v>19600</v>
      </c>
      <c r="I12" s="145">
        <v>20100</v>
      </c>
      <c r="J12" s="145">
        <v>20900</v>
      </c>
      <c r="K12" s="145">
        <v>21700</v>
      </c>
      <c r="L12" s="145">
        <v>21900</v>
      </c>
      <c r="M12" s="145">
        <v>23100</v>
      </c>
      <c r="N12" s="145"/>
      <c r="O12" t="s">
        <v>20</v>
      </c>
      <c r="P12" s="440">
        <f t="shared" si="3"/>
        <v>36.812314886983629</v>
      </c>
      <c r="Q12" s="21">
        <f t="shared" si="4"/>
        <v>0.96437161755862888</v>
      </c>
      <c r="R12" s="21">
        <f t="shared" si="5"/>
        <v>0.50562480997263615</v>
      </c>
      <c r="T12" s="21">
        <f t="shared" si="0"/>
        <v>33.154599454165997</v>
      </c>
      <c r="U12" s="21">
        <f t="shared" si="1"/>
        <v>0.95200978144582005</v>
      </c>
      <c r="V12" s="21">
        <f t="shared" si="2"/>
        <v>0.49821061448260107</v>
      </c>
    </row>
    <row r="13" spans="1:22">
      <c r="A13" t="s">
        <v>44</v>
      </c>
      <c r="B13" s="145">
        <v>36600</v>
      </c>
      <c r="C13" s="145">
        <v>38500</v>
      </c>
      <c r="D13" s="145">
        <v>34900</v>
      </c>
      <c r="E13" s="145">
        <v>31600</v>
      </c>
      <c r="F13" s="145">
        <v>33000</v>
      </c>
      <c r="G13" s="145">
        <v>34300</v>
      </c>
      <c r="H13" s="145">
        <v>35100</v>
      </c>
      <c r="I13" s="145">
        <v>35500</v>
      </c>
      <c r="J13" s="145">
        <v>37700</v>
      </c>
      <c r="K13" s="145">
        <v>52500</v>
      </c>
      <c r="L13" s="145">
        <v>53300</v>
      </c>
      <c r="M13" s="145">
        <v>55200</v>
      </c>
      <c r="N13" s="145"/>
      <c r="O13" t="s">
        <v>44</v>
      </c>
      <c r="P13" s="440">
        <f t="shared" si="3"/>
        <v>137.6340025270251</v>
      </c>
      <c r="Q13" s="21">
        <f t="shared" si="4"/>
        <v>0.93653854582109841</v>
      </c>
      <c r="R13" s="21">
        <f t="shared" si="5"/>
        <v>0.47512947002146894</v>
      </c>
      <c r="T13" s="21">
        <f t="shared" si="0"/>
        <v>131.09675937025494</v>
      </c>
      <c r="U13" s="21">
        <f t="shared" si="1"/>
        <v>0.90228491594934424</v>
      </c>
      <c r="V13" s="21">
        <f t="shared" si="2"/>
        <v>0.47253166147405001</v>
      </c>
    </row>
    <row r="14" spans="1:22">
      <c r="A14" t="s">
        <v>42</v>
      </c>
      <c r="B14" s="145">
        <v>23600</v>
      </c>
      <c r="C14" s="145">
        <v>24100</v>
      </c>
      <c r="D14" s="145">
        <v>24400</v>
      </c>
      <c r="E14" s="145">
        <v>23100</v>
      </c>
      <c r="F14" s="145">
        <v>21500</v>
      </c>
      <c r="G14" s="145">
        <v>19700</v>
      </c>
      <c r="H14" s="145">
        <v>19100</v>
      </c>
      <c r="I14" s="145">
        <v>19200</v>
      </c>
      <c r="J14" s="145">
        <v>19400</v>
      </c>
      <c r="K14" s="145">
        <v>20200</v>
      </c>
      <c r="L14" s="145">
        <v>19700</v>
      </c>
      <c r="M14" s="145">
        <v>20100</v>
      </c>
      <c r="N14" s="145"/>
      <c r="O14" t="s">
        <v>42</v>
      </c>
      <c r="P14" s="440">
        <f t="shared" si="3"/>
        <v>43.467300201396512</v>
      </c>
      <c r="Q14" s="21">
        <f t="shared" si="4"/>
        <v>0.88204446335496223</v>
      </c>
      <c r="R14" s="21">
        <f t="shared" si="5"/>
        <v>0.4365171862680729</v>
      </c>
      <c r="T14" s="21">
        <f t="shared" si="0"/>
        <v>43.616302989143804</v>
      </c>
      <c r="U14" s="21">
        <f t="shared" si="1"/>
        <v>0.85775432672013507</v>
      </c>
      <c r="V14" s="21">
        <f t="shared" si="2"/>
        <v>0.43785394271857586</v>
      </c>
    </row>
    <row r="15" spans="1:22">
      <c r="A15" t="s">
        <v>21</v>
      </c>
      <c r="B15" s="145">
        <v>25500</v>
      </c>
      <c r="C15" s="145">
        <v>26900</v>
      </c>
      <c r="D15" s="145">
        <v>26400</v>
      </c>
      <c r="E15" s="145">
        <v>24600</v>
      </c>
      <c r="F15" s="145">
        <v>24400</v>
      </c>
      <c r="G15" s="145">
        <v>24200</v>
      </c>
      <c r="H15" s="145">
        <v>24200</v>
      </c>
      <c r="I15" s="145">
        <v>24000</v>
      </c>
      <c r="J15" s="145">
        <v>24700</v>
      </c>
      <c r="K15" s="145">
        <v>26300</v>
      </c>
      <c r="L15" s="145">
        <v>26700</v>
      </c>
      <c r="M15" s="145">
        <v>27700</v>
      </c>
      <c r="N15" s="145"/>
      <c r="O15" t="s">
        <v>21</v>
      </c>
      <c r="P15" s="440">
        <f t="shared" si="3"/>
        <v>59.778122885786338</v>
      </c>
      <c r="Q15" s="21">
        <f t="shared" si="4"/>
        <v>0.86491710258001597</v>
      </c>
      <c r="R15" s="21">
        <f t="shared" si="5"/>
        <v>0.48476382859844414</v>
      </c>
      <c r="T15" s="21">
        <f t="shared" si="0"/>
        <v>58.283827493261455</v>
      </c>
      <c r="U15" s="21">
        <f t="shared" si="1"/>
        <v>0.81477219320862126</v>
      </c>
      <c r="V15" s="21">
        <f t="shared" si="2"/>
        <v>0.49056453350570994</v>
      </c>
    </row>
    <row r="16" spans="1:22">
      <c r="A16" t="s">
        <v>22</v>
      </c>
      <c r="B16" s="145">
        <v>26900</v>
      </c>
      <c r="C16" s="145">
        <v>28200</v>
      </c>
      <c r="D16" s="145">
        <v>27800</v>
      </c>
      <c r="E16" s="145">
        <v>26400</v>
      </c>
      <c r="F16" s="145">
        <v>27500</v>
      </c>
      <c r="G16" s="145">
        <v>28300</v>
      </c>
      <c r="H16" s="145">
        <v>28500</v>
      </c>
      <c r="I16" s="145">
        <v>29000</v>
      </c>
      <c r="J16" s="145">
        <v>29500</v>
      </c>
      <c r="K16" s="145">
        <v>30600</v>
      </c>
      <c r="L16" s="145">
        <v>30400</v>
      </c>
      <c r="M16" s="145">
        <v>31200</v>
      </c>
      <c r="N16" s="145"/>
      <c r="O16" t="s">
        <v>22</v>
      </c>
      <c r="P16" s="440">
        <f t="shared" si="3"/>
        <v>82.195939887378501</v>
      </c>
      <c r="Q16" s="21">
        <f t="shared" si="4"/>
        <v>0.95195334639889095</v>
      </c>
      <c r="R16" s="21">
        <f t="shared" si="5"/>
        <v>0.4364468154859476</v>
      </c>
      <c r="T16" s="21">
        <f t="shared" si="0"/>
        <v>80.261107663101015</v>
      </c>
      <c r="U16" s="21">
        <f t="shared" si="1"/>
        <v>0.93921231115286763</v>
      </c>
      <c r="V16" s="21">
        <f t="shared" si="2"/>
        <v>0.43794092472181761</v>
      </c>
    </row>
    <row r="17" spans="1:22">
      <c r="A17" t="s">
        <v>63</v>
      </c>
      <c r="B17" s="145">
        <v>14400</v>
      </c>
      <c r="C17" s="145">
        <v>15900</v>
      </c>
      <c r="D17" s="145">
        <v>16500</v>
      </c>
      <c r="E17" s="145">
        <v>15200</v>
      </c>
      <c r="F17" s="145">
        <v>15100</v>
      </c>
      <c r="G17" s="145">
        <v>15600</v>
      </c>
      <c r="H17" s="145">
        <v>16000</v>
      </c>
      <c r="I17" s="145">
        <v>15900</v>
      </c>
      <c r="J17" s="145">
        <v>16100</v>
      </c>
      <c r="K17" s="145">
        <v>17200</v>
      </c>
      <c r="L17" s="145">
        <v>17500</v>
      </c>
      <c r="M17" s="145">
        <v>18300</v>
      </c>
      <c r="N17" s="145"/>
      <c r="O17" t="s">
        <v>63</v>
      </c>
      <c r="P17" s="440">
        <f t="shared" si="3"/>
        <v>29.973996573666174</v>
      </c>
      <c r="Q17" s="21">
        <f t="shared" si="4"/>
        <v>0.90433242959110283</v>
      </c>
      <c r="R17" s="21">
        <f t="shared" si="5"/>
        <v>0.43625505701512995</v>
      </c>
      <c r="T17" s="21">
        <f t="shared" si="0"/>
        <v>27.973272126377317</v>
      </c>
      <c r="U17" s="21">
        <f t="shared" si="1"/>
        <v>0.85514559982839056</v>
      </c>
      <c r="V17" s="21">
        <f t="shared" si="2"/>
        <v>0.44381979683349682</v>
      </c>
    </row>
    <row r="18" spans="1:22">
      <c r="A18" t="s">
        <v>23</v>
      </c>
      <c r="B18" s="145">
        <v>26600</v>
      </c>
      <c r="C18" s="145">
        <v>27900</v>
      </c>
      <c r="D18" s="145">
        <v>27800</v>
      </c>
      <c r="E18" s="145">
        <v>26000</v>
      </c>
      <c r="F18" s="145">
        <v>26500</v>
      </c>
      <c r="G18" s="145">
        <v>27100</v>
      </c>
      <c r="H18" s="145">
        <v>27000</v>
      </c>
      <c r="I18" s="145">
        <v>26400</v>
      </c>
      <c r="J18" s="145">
        <v>26600</v>
      </c>
      <c r="K18" s="145">
        <v>27700</v>
      </c>
      <c r="L18" s="145">
        <v>28200</v>
      </c>
      <c r="M18" s="145">
        <v>28700</v>
      </c>
      <c r="N18" s="145"/>
      <c r="O18" t="s">
        <v>23</v>
      </c>
      <c r="P18" s="440">
        <f t="shared" si="3"/>
        <v>68.688532097305341</v>
      </c>
      <c r="Q18" s="21">
        <f t="shared" si="4"/>
        <v>0.99104563607949625</v>
      </c>
      <c r="R18" s="21">
        <f t="shared" si="5"/>
        <v>0.41858244668110417</v>
      </c>
      <c r="T18" s="21">
        <f t="shared" si="0"/>
        <v>67.437837528931041</v>
      </c>
      <c r="U18" s="21">
        <f t="shared" si="1"/>
        <v>0.98003752465305694</v>
      </c>
      <c r="V18" s="21">
        <f t="shared" si="2"/>
        <v>0.4116030468989274</v>
      </c>
    </row>
    <row r="19" spans="1:22">
      <c r="A19" t="s">
        <v>24</v>
      </c>
      <c r="B19" s="145">
        <v>24800</v>
      </c>
      <c r="C19" s="145">
        <v>27100</v>
      </c>
      <c r="D19" s="145">
        <v>27500</v>
      </c>
      <c r="E19" s="145">
        <v>25800</v>
      </c>
      <c r="F19" s="145">
        <v>25400</v>
      </c>
      <c r="G19" s="145">
        <v>25000</v>
      </c>
      <c r="H19" s="145">
        <v>24100</v>
      </c>
      <c r="I19" s="145">
        <v>22500</v>
      </c>
      <c r="J19" s="145">
        <v>22400</v>
      </c>
      <c r="K19" s="145">
        <v>23800</v>
      </c>
      <c r="L19" s="145">
        <v>24200</v>
      </c>
      <c r="M19" s="145">
        <v>25100</v>
      </c>
      <c r="N19" s="145"/>
      <c r="O19" t="s">
        <v>24</v>
      </c>
      <c r="P19" s="440">
        <f t="shared" si="3"/>
        <v>48.955399354628916</v>
      </c>
      <c r="Q19" s="21">
        <f t="shared" si="4"/>
        <v>0.95891100983449273</v>
      </c>
      <c r="R19" s="21">
        <f t="shared" si="5"/>
        <v>0.48503816083395379</v>
      </c>
      <c r="T19" s="21">
        <f t="shared" si="0"/>
        <v>48.203178052424285</v>
      </c>
      <c r="U19" s="21">
        <f t="shared" si="1"/>
        <v>0.89205233826023744</v>
      </c>
      <c r="V19" s="21">
        <f t="shared" si="2"/>
        <v>0.48686973550716089</v>
      </c>
    </row>
    <row r="20" spans="1:22">
      <c r="A20" t="s">
        <v>25</v>
      </c>
      <c r="B20" s="145">
        <v>13000</v>
      </c>
      <c r="C20" s="145">
        <v>14900</v>
      </c>
      <c r="D20" s="145">
        <v>15400</v>
      </c>
      <c r="E20" s="145">
        <v>12800</v>
      </c>
      <c r="F20" s="145">
        <v>13400</v>
      </c>
      <c r="G20" s="145">
        <v>14900</v>
      </c>
      <c r="H20" s="145">
        <v>16000</v>
      </c>
      <c r="I20" s="145">
        <v>16600</v>
      </c>
      <c r="J20" s="145">
        <v>17500</v>
      </c>
      <c r="K20" s="145">
        <v>18500</v>
      </c>
      <c r="L20" s="145">
        <v>18800</v>
      </c>
      <c r="M20" s="145">
        <v>20100</v>
      </c>
      <c r="N20" s="145"/>
      <c r="O20" t="s">
        <v>25</v>
      </c>
      <c r="P20" s="440">
        <f t="shared" si="3"/>
        <v>30.511743924874995</v>
      </c>
      <c r="Q20" s="21">
        <f t="shared" si="4"/>
        <v>0.93636651870640453</v>
      </c>
      <c r="R20" s="21">
        <f t="shared" si="5"/>
        <v>0.48744049949514723</v>
      </c>
      <c r="T20" s="21">
        <f t="shared" si="0"/>
        <v>27.356917885264341</v>
      </c>
      <c r="U20" s="21">
        <f t="shared" si="1"/>
        <v>0.92105263157894735</v>
      </c>
      <c r="V20" s="21">
        <f t="shared" si="2"/>
        <v>0.48813792475636097</v>
      </c>
    </row>
    <row r="21" spans="1:22">
      <c r="A21" t="s">
        <v>26</v>
      </c>
      <c r="B21" s="145">
        <v>13600</v>
      </c>
      <c r="C21" s="145">
        <v>15700</v>
      </c>
      <c r="D21" s="145">
        <v>16400</v>
      </c>
      <c r="E21" s="145">
        <v>13800</v>
      </c>
      <c r="F21" s="145">
        <v>15400</v>
      </c>
      <c r="G21" s="145">
        <v>17200</v>
      </c>
      <c r="H21" s="145">
        <v>18600</v>
      </c>
      <c r="I21" s="145">
        <v>19600</v>
      </c>
      <c r="J21" s="145">
        <v>20700</v>
      </c>
      <c r="K21" s="145">
        <v>21700</v>
      </c>
      <c r="L21" s="145">
        <v>22000</v>
      </c>
      <c r="M21" s="145">
        <v>23400</v>
      </c>
      <c r="N21" s="145"/>
      <c r="O21" t="s">
        <v>26</v>
      </c>
      <c r="P21" s="440">
        <f t="shared" si="3"/>
        <v>31.15758690209806</v>
      </c>
      <c r="Q21" s="21">
        <f t="shared" si="4"/>
        <v>0.96145271229764262</v>
      </c>
      <c r="R21" s="21">
        <f t="shared" si="5"/>
        <v>0.49902915373386059</v>
      </c>
      <c r="T21" s="21">
        <f t="shared" si="0"/>
        <v>28.046046766012601</v>
      </c>
      <c r="U21" s="21">
        <f t="shared" si="1"/>
        <v>0.9306442616092595</v>
      </c>
      <c r="V21" s="21">
        <f t="shared" si="2"/>
        <v>0.49371581219383737</v>
      </c>
    </row>
    <row r="22" spans="1:22">
      <c r="A22" t="s">
        <v>27</v>
      </c>
      <c r="B22" s="145">
        <v>63700</v>
      </c>
      <c r="C22" s="145">
        <v>68400</v>
      </c>
      <c r="D22" s="145">
        <v>67600</v>
      </c>
      <c r="E22" s="145">
        <v>61300</v>
      </c>
      <c r="F22" s="145">
        <v>65100</v>
      </c>
      <c r="G22" s="145">
        <v>68800</v>
      </c>
      <c r="H22" s="145">
        <v>68800</v>
      </c>
      <c r="I22" s="145">
        <v>69700</v>
      </c>
      <c r="J22" s="145">
        <v>73500</v>
      </c>
      <c r="K22" s="145">
        <v>77400</v>
      </c>
      <c r="L22" s="145">
        <v>75100</v>
      </c>
      <c r="M22" s="145">
        <v>75800</v>
      </c>
      <c r="N22" s="145"/>
      <c r="O22" t="s">
        <v>27</v>
      </c>
      <c r="P22" s="440">
        <f t="shared" si="3"/>
        <v>127.78897259324306</v>
      </c>
      <c r="Q22" s="21">
        <f t="shared" si="4"/>
        <v>1.5146657332866644</v>
      </c>
      <c r="R22" s="21">
        <f t="shared" si="5"/>
        <v>0.47857549666655497</v>
      </c>
      <c r="T22" s="21">
        <f t="shared" si="0"/>
        <v>127.00408746183395</v>
      </c>
      <c r="U22" s="21">
        <f t="shared" si="1"/>
        <v>1.4848994515539304</v>
      </c>
      <c r="V22" s="21">
        <f t="shared" si="2"/>
        <v>0.48033017211099405</v>
      </c>
    </row>
    <row r="23" spans="1:22">
      <c r="A23" t="s">
        <v>28</v>
      </c>
      <c r="B23" s="145">
        <v>15100</v>
      </c>
      <c r="C23" s="145">
        <v>15600</v>
      </c>
      <c r="D23" s="145">
        <v>16300</v>
      </c>
      <c r="E23" s="145">
        <v>15600</v>
      </c>
      <c r="F23" s="145">
        <v>16400</v>
      </c>
      <c r="G23" s="145">
        <v>17100</v>
      </c>
      <c r="H23" s="145">
        <v>17400</v>
      </c>
      <c r="I23" s="145">
        <v>17900</v>
      </c>
      <c r="J23" s="145">
        <v>18700</v>
      </c>
      <c r="K23" s="145">
        <v>19700</v>
      </c>
      <c r="L23" s="145">
        <v>19700</v>
      </c>
      <c r="M23" s="145">
        <v>20400</v>
      </c>
      <c r="N23" s="145"/>
      <c r="O23" t="s">
        <v>28</v>
      </c>
      <c r="P23" s="440">
        <f t="shared" si="3"/>
        <v>27.343067044906</v>
      </c>
      <c r="Q23" s="21">
        <f t="shared" si="4"/>
        <v>0.99384652456789868</v>
      </c>
      <c r="R23" s="21">
        <f t="shared" si="5"/>
        <v>0.46637862600723134</v>
      </c>
      <c r="T23" s="21">
        <f t="shared" si="0"/>
        <v>25.697466139889467</v>
      </c>
      <c r="U23" s="21">
        <f t="shared" si="1"/>
        <v>0.96271220469806151</v>
      </c>
      <c r="V23" s="21">
        <f t="shared" si="2"/>
        <v>0.45541870745085605</v>
      </c>
    </row>
    <row r="24" spans="1:22">
      <c r="A24" t="s">
        <v>29</v>
      </c>
      <c r="B24" s="145">
        <v>19200</v>
      </c>
      <c r="C24" s="145">
        <v>20500</v>
      </c>
      <c r="D24" s="145">
        <v>20700</v>
      </c>
      <c r="E24" s="145">
        <v>19900</v>
      </c>
      <c r="F24" s="145">
        <v>21300</v>
      </c>
      <c r="G24" s="145">
        <v>21700</v>
      </c>
      <c r="H24" s="145">
        <v>22400</v>
      </c>
      <c r="I24" s="145">
        <v>23000</v>
      </c>
      <c r="J24" s="145">
        <v>23800</v>
      </c>
      <c r="K24" s="145">
        <v>27000</v>
      </c>
      <c r="L24" s="145">
        <v>27500</v>
      </c>
      <c r="M24" s="145">
        <v>28700</v>
      </c>
      <c r="N24" s="145"/>
      <c r="O24" t="s">
        <v>29</v>
      </c>
      <c r="P24" s="440">
        <f t="shared" si="3"/>
        <v>52.527089243361388</v>
      </c>
      <c r="Q24" s="21">
        <f t="shared" si="4"/>
        <v>0.95146017699115049</v>
      </c>
      <c r="R24" s="21">
        <f t="shared" si="5"/>
        <v>0.4823906083244397</v>
      </c>
      <c r="T24" s="21">
        <f t="shared" si="0"/>
        <v>49.219108865411116</v>
      </c>
      <c r="U24" s="21">
        <f t="shared" si="1"/>
        <v>0.95296692607003897</v>
      </c>
      <c r="V24" s="21">
        <f t="shared" si="2"/>
        <v>0.46166973548300178</v>
      </c>
    </row>
    <row r="25" spans="1:22">
      <c r="A25" t="s">
        <v>30</v>
      </c>
      <c r="B25" s="145">
        <v>33600</v>
      </c>
      <c r="C25" s="145">
        <v>35800</v>
      </c>
      <c r="D25" s="145">
        <v>36200</v>
      </c>
      <c r="E25" s="145">
        <v>33500</v>
      </c>
      <c r="F25" s="145">
        <v>34100</v>
      </c>
      <c r="G25" s="145">
        <v>34700</v>
      </c>
      <c r="H25" s="145">
        <v>35300</v>
      </c>
      <c r="I25" s="145">
        <v>35800</v>
      </c>
      <c r="J25" s="145">
        <v>36000</v>
      </c>
      <c r="K25" s="145">
        <v>37400</v>
      </c>
      <c r="L25" s="145">
        <v>37200</v>
      </c>
      <c r="M25" s="145">
        <v>38200</v>
      </c>
      <c r="N25" s="145"/>
      <c r="O25" t="s">
        <v>30</v>
      </c>
      <c r="P25" s="440">
        <f t="shared" si="3"/>
        <v>81.012090569355905</v>
      </c>
      <c r="Q25" s="21">
        <f t="shared" si="4"/>
        <v>1.0333117539495951</v>
      </c>
      <c r="R25" s="21">
        <f t="shared" si="5"/>
        <v>0.5140830267997899</v>
      </c>
      <c r="T25" s="21">
        <f t="shared" si="0"/>
        <v>78.33878292461398</v>
      </c>
      <c r="U25" s="21">
        <f t="shared" si="1"/>
        <v>1.0102075926138319</v>
      </c>
      <c r="V25" s="21">
        <f t="shared" si="2"/>
        <v>0.51497253558561218</v>
      </c>
    </row>
    <row r="26" spans="1:22">
      <c r="A26" t="s">
        <v>31</v>
      </c>
      <c r="B26" s="145">
        <v>31000</v>
      </c>
      <c r="C26" s="145">
        <v>32300</v>
      </c>
      <c r="D26" s="145">
        <v>32500</v>
      </c>
      <c r="E26" s="145">
        <v>30900</v>
      </c>
      <c r="F26" s="145">
        <v>32000</v>
      </c>
      <c r="G26" s="145">
        <v>33400</v>
      </c>
      <c r="H26" s="145">
        <v>34900</v>
      </c>
      <c r="I26" s="145">
        <v>35100</v>
      </c>
      <c r="J26" s="145">
        <v>35700</v>
      </c>
      <c r="K26" s="145">
        <v>37700</v>
      </c>
      <c r="L26" s="145">
        <v>37200</v>
      </c>
      <c r="M26" s="145">
        <v>38200</v>
      </c>
      <c r="N26" s="145"/>
      <c r="O26" t="s">
        <v>31</v>
      </c>
      <c r="P26" s="440">
        <f t="shared" si="3"/>
        <v>83.791108473363025</v>
      </c>
      <c r="Q26" s="21">
        <f t="shared" si="4"/>
        <v>0.99592564183549148</v>
      </c>
      <c r="R26" s="21">
        <f t="shared" si="5"/>
        <v>0.50398689265690899</v>
      </c>
      <c r="T26" s="21">
        <f t="shared" si="0"/>
        <v>80.330250096837275</v>
      </c>
      <c r="U26" s="21">
        <f t="shared" si="1"/>
        <v>0.99222986270287783</v>
      </c>
      <c r="V26" s="21">
        <f t="shared" si="2"/>
        <v>0.50050292484402381</v>
      </c>
    </row>
    <row r="27" spans="1:22">
      <c r="A27" t="s">
        <v>32</v>
      </c>
      <c r="B27" s="145">
        <v>12500</v>
      </c>
      <c r="C27" s="145">
        <v>13800</v>
      </c>
      <c r="D27" s="145">
        <v>14500</v>
      </c>
      <c r="E27" s="145">
        <v>14600</v>
      </c>
      <c r="F27" s="145">
        <v>15900</v>
      </c>
      <c r="G27" s="145">
        <v>17000</v>
      </c>
      <c r="H27" s="145">
        <v>17800</v>
      </c>
      <c r="I27" s="145">
        <v>17900</v>
      </c>
      <c r="J27" s="145">
        <v>18600</v>
      </c>
      <c r="K27" s="145">
        <v>19800</v>
      </c>
      <c r="L27" s="145">
        <v>19900</v>
      </c>
      <c r="M27" s="145">
        <v>20900</v>
      </c>
      <c r="N27" s="145"/>
      <c r="O27" t="s">
        <v>32</v>
      </c>
      <c r="P27" s="440">
        <f t="shared" si="3"/>
        <v>28.693646659951355</v>
      </c>
      <c r="Q27" s="21">
        <f t="shared" si="4"/>
        <v>0.9622913612936782</v>
      </c>
      <c r="R27" s="21">
        <f t="shared" si="5"/>
        <v>0.44035188173442302</v>
      </c>
      <c r="T27" s="21">
        <f t="shared" si="0"/>
        <v>26.941421415153414</v>
      </c>
      <c r="U27" s="21">
        <f t="shared" si="1"/>
        <v>0.93327956894989972</v>
      </c>
      <c r="V27" s="21">
        <f t="shared" si="2"/>
        <v>0.44497984657391759</v>
      </c>
    </row>
    <row r="28" spans="1:22">
      <c r="A28" t="s">
        <v>50</v>
      </c>
      <c r="B28" s="145">
        <v>20400</v>
      </c>
      <c r="C28" s="145">
        <v>21200</v>
      </c>
      <c r="D28" s="145">
        <v>21000</v>
      </c>
      <c r="E28" s="145">
        <v>20100</v>
      </c>
      <c r="F28" s="145">
        <v>20900</v>
      </c>
      <c r="G28" s="145">
        <v>20200</v>
      </c>
      <c r="H28" s="145">
        <v>20000</v>
      </c>
      <c r="I28" s="145">
        <v>20500</v>
      </c>
      <c r="J28" s="145">
        <v>21100</v>
      </c>
      <c r="K28" s="145">
        <v>22300</v>
      </c>
      <c r="L28" s="145">
        <v>22600</v>
      </c>
      <c r="M28" s="145">
        <v>23000</v>
      </c>
      <c r="N28" s="145"/>
      <c r="O28" t="s">
        <v>50</v>
      </c>
      <c r="P28" s="440">
        <f t="shared" si="3"/>
        <v>40.525314070220958</v>
      </c>
      <c r="Q28" s="21">
        <f t="shared" si="4"/>
        <v>0.965843406206633</v>
      </c>
      <c r="R28" s="21">
        <f t="shared" si="5"/>
        <v>0.48271409570595036</v>
      </c>
      <c r="T28" s="21">
        <f t="shared" si="0"/>
        <v>39.295492392620346</v>
      </c>
      <c r="U28" s="21">
        <f t="shared" si="1"/>
        <v>0.92452014385582093</v>
      </c>
      <c r="V28" s="21">
        <f t="shared" si="2"/>
        <v>0.47782894546297094</v>
      </c>
    </row>
    <row r="29" spans="1:22">
      <c r="A29" t="s">
        <v>33</v>
      </c>
      <c r="B29" s="145">
        <v>9700</v>
      </c>
      <c r="C29" s="145">
        <v>11100</v>
      </c>
      <c r="D29" s="145">
        <v>12900</v>
      </c>
      <c r="E29" s="145">
        <v>12200</v>
      </c>
      <c r="F29" s="145">
        <v>13100</v>
      </c>
      <c r="G29" s="145">
        <v>13600</v>
      </c>
      <c r="H29" s="145">
        <v>14300</v>
      </c>
      <c r="I29" s="145">
        <v>14600</v>
      </c>
      <c r="J29" s="145">
        <v>15300</v>
      </c>
      <c r="K29" s="145">
        <v>16300</v>
      </c>
      <c r="L29" s="145">
        <v>17000</v>
      </c>
      <c r="M29" s="145">
        <v>18700</v>
      </c>
      <c r="N29" s="145"/>
      <c r="O29" t="s">
        <v>33</v>
      </c>
      <c r="P29" s="440">
        <f t="shared" si="3"/>
        <v>21.681537112664682</v>
      </c>
      <c r="Q29" s="21">
        <f t="shared" si="4"/>
        <v>0.98369250672386221</v>
      </c>
      <c r="R29" s="21">
        <f t="shared" si="5"/>
        <v>0.44857172673058665</v>
      </c>
      <c r="T29" s="21">
        <f t="shared" si="0"/>
        <v>18.801717161054221</v>
      </c>
      <c r="U29" s="21">
        <f t="shared" si="1"/>
        <v>0.96246415750378178</v>
      </c>
      <c r="V29" s="21">
        <f t="shared" si="2"/>
        <v>0.44693915649580973</v>
      </c>
    </row>
    <row r="30" spans="1:22">
      <c r="A30" t="s">
        <v>34</v>
      </c>
      <c r="B30" s="145">
        <v>21300</v>
      </c>
      <c r="C30" s="145">
        <v>22700</v>
      </c>
      <c r="D30" s="145">
        <v>23400</v>
      </c>
      <c r="E30" s="145">
        <v>20900</v>
      </c>
      <c r="F30" s="145">
        <v>21200</v>
      </c>
      <c r="G30" s="145">
        <v>21700</v>
      </c>
      <c r="H30" s="145">
        <v>21800</v>
      </c>
      <c r="I30" s="145">
        <v>21700</v>
      </c>
      <c r="J30" s="145">
        <v>22800</v>
      </c>
      <c r="K30" s="145">
        <v>23800</v>
      </c>
      <c r="L30" s="145">
        <v>24100</v>
      </c>
      <c r="M30" s="145">
        <v>25400</v>
      </c>
      <c r="N30" s="145"/>
      <c r="O30" t="s">
        <v>34</v>
      </c>
      <c r="P30" s="440">
        <f t="shared" si="3"/>
        <v>43.531216149181503</v>
      </c>
      <c r="Q30" s="21">
        <f t="shared" si="4"/>
        <v>0.97713918290632107</v>
      </c>
      <c r="R30" s="21">
        <f t="shared" si="5"/>
        <v>0.48934563514730223</v>
      </c>
      <c r="T30" s="21">
        <f t="shared" si="0"/>
        <v>41.231645730775767</v>
      </c>
      <c r="U30" s="21">
        <f t="shared" si="1"/>
        <v>0.9502570823671741</v>
      </c>
      <c r="V30" s="21">
        <f t="shared" si="2"/>
        <v>0.48073474531090965</v>
      </c>
    </row>
    <row r="31" spans="1:22">
      <c r="A31" s="277" t="s">
        <v>35</v>
      </c>
      <c r="B31" s="399">
        <v>15600</v>
      </c>
      <c r="C31" s="399">
        <v>17400</v>
      </c>
      <c r="D31" s="399">
        <v>18600</v>
      </c>
      <c r="E31" s="399">
        <v>17400</v>
      </c>
      <c r="F31" s="399">
        <v>19000</v>
      </c>
      <c r="G31" s="399">
        <v>19500</v>
      </c>
      <c r="H31" s="399">
        <v>20100</v>
      </c>
      <c r="I31" s="399">
        <v>20500</v>
      </c>
      <c r="J31" s="399">
        <v>21300</v>
      </c>
      <c r="K31" s="399">
        <v>22300</v>
      </c>
      <c r="L31" s="399">
        <v>22400</v>
      </c>
      <c r="M31" s="399">
        <v>23000</v>
      </c>
      <c r="N31" s="399"/>
      <c r="O31" s="277" t="s">
        <v>35</v>
      </c>
      <c r="P31" s="441">
        <f t="shared" si="3"/>
        <v>35.767959667152837</v>
      </c>
      <c r="Q31" s="370">
        <f>L215/L81</f>
        <v>0.87039442304164383</v>
      </c>
      <c r="R31" s="370">
        <f t="shared" si="5"/>
        <v>0.50115935046953231</v>
      </c>
      <c r="S31" s="277"/>
      <c r="T31" s="370">
        <f t="shared" si="0"/>
        <v>34.907238322085483</v>
      </c>
      <c r="U31" s="370">
        <f t="shared" si="1"/>
        <v>0.83382985766302542</v>
      </c>
      <c r="V31" s="370">
        <f t="shared" si="2"/>
        <v>0.50142558378854885</v>
      </c>
    </row>
    <row r="32" spans="1:22">
      <c r="A32" t="s">
        <v>36</v>
      </c>
      <c r="B32" s="145">
        <v>28400</v>
      </c>
      <c r="C32" s="145">
        <v>31100</v>
      </c>
      <c r="D32" s="145">
        <v>31600</v>
      </c>
      <c r="E32" s="145">
        <v>28800</v>
      </c>
      <c r="F32" s="145">
        <v>29600</v>
      </c>
      <c r="G32" s="145">
        <v>30700</v>
      </c>
      <c r="H32" s="145">
        <v>30700</v>
      </c>
      <c r="I32" s="145">
        <v>30300</v>
      </c>
      <c r="J32" s="145">
        <v>30500</v>
      </c>
      <c r="K32" s="145">
        <v>31800</v>
      </c>
      <c r="L32" s="145">
        <v>31900</v>
      </c>
      <c r="M32" s="145">
        <v>32600</v>
      </c>
      <c r="N32" s="145"/>
      <c r="O32" t="s">
        <v>36</v>
      </c>
      <c r="P32" s="440">
        <f t="shared" si="3"/>
        <v>87.947116140185457</v>
      </c>
      <c r="Q32" s="21">
        <f t="shared" si="4"/>
        <v>0.96577369659254753</v>
      </c>
      <c r="R32" s="21">
        <f t="shared" si="5"/>
        <v>0.47845031044624381</v>
      </c>
      <c r="T32" s="21">
        <f t="shared" si="0"/>
        <v>83.704324907152269</v>
      </c>
      <c r="U32" s="21">
        <f t="shared" si="1"/>
        <v>0.95601878364448512</v>
      </c>
      <c r="V32" s="21">
        <f t="shared" si="2"/>
        <v>0.477930845725755</v>
      </c>
    </row>
    <row r="33" spans="1:22">
      <c r="A33" t="s">
        <v>37</v>
      </c>
      <c r="B33" s="145">
        <v>31000</v>
      </c>
      <c r="C33" s="145">
        <v>33400</v>
      </c>
      <c r="D33" s="145">
        <v>33100</v>
      </c>
      <c r="E33" s="145">
        <v>30200</v>
      </c>
      <c r="F33" s="145">
        <v>31800</v>
      </c>
      <c r="G33" s="145">
        <v>33000</v>
      </c>
      <c r="H33" s="145">
        <v>33800</v>
      </c>
      <c r="I33" s="145">
        <v>33500</v>
      </c>
      <c r="J33" s="145">
        <v>34100</v>
      </c>
      <c r="K33" s="145">
        <v>36200</v>
      </c>
      <c r="L33" s="145">
        <v>36000</v>
      </c>
      <c r="M33" s="145">
        <v>36500</v>
      </c>
      <c r="N33" s="145"/>
      <c r="O33" t="s">
        <v>37</v>
      </c>
      <c r="P33" s="440">
        <f t="shared" si="3"/>
        <v>94.83052301797936</v>
      </c>
      <c r="Q33" s="21">
        <f t="shared" si="4"/>
        <v>0.9655497967283867</v>
      </c>
      <c r="R33" s="21">
        <f t="shared" si="5"/>
        <v>0.51603249251817018</v>
      </c>
      <c r="T33" s="21">
        <f t="shared" si="0"/>
        <v>93.438178641261402</v>
      </c>
      <c r="U33" s="21">
        <f t="shared" si="1"/>
        <v>0.95313057615290053</v>
      </c>
      <c r="V33" s="21">
        <f t="shared" si="2"/>
        <v>0.51471548697852887</v>
      </c>
    </row>
    <row r="34" spans="1:22">
      <c r="A34" t="s">
        <v>54</v>
      </c>
      <c r="B34" s="145">
        <v>28400</v>
      </c>
      <c r="C34" s="145">
        <v>29000</v>
      </c>
      <c r="D34" s="145">
        <v>28500</v>
      </c>
      <c r="E34" s="145">
        <v>26200</v>
      </c>
      <c r="F34" s="145">
        <v>27300</v>
      </c>
      <c r="G34" s="145">
        <v>27500</v>
      </c>
      <c r="H34" s="145">
        <v>28300</v>
      </c>
      <c r="I34" s="145">
        <v>28700</v>
      </c>
      <c r="J34" s="145">
        <v>29900</v>
      </c>
      <c r="K34" s="145">
        <v>31400</v>
      </c>
      <c r="L34" s="145">
        <v>31400</v>
      </c>
      <c r="M34" s="145">
        <v>31500</v>
      </c>
      <c r="N34" s="145"/>
      <c r="O34" t="s">
        <v>54</v>
      </c>
      <c r="P34" s="440">
        <f t="shared" si="3"/>
        <v>72.745013940192848</v>
      </c>
      <c r="Q34" s="21">
        <f t="shared" si="4"/>
        <v>0.9951660918666051</v>
      </c>
      <c r="R34" s="21">
        <f t="shared" si="5"/>
        <v>0.48779678982434888</v>
      </c>
      <c r="T34" s="21">
        <f t="shared" si="0"/>
        <v>83.498340054633545</v>
      </c>
      <c r="U34" s="21">
        <f t="shared" si="1"/>
        <v>0.98548448580582759</v>
      </c>
      <c r="V34" s="21">
        <f t="shared" si="2"/>
        <v>0.48751190293349717</v>
      </c>
    </row>
    <row r="35" spans="1:22">
      <c r="A35" s="94" t="s">
        <v>58</v>
      </c>
      <c r="B35" s="366">
        <f>AVERAGE(B7:B34)</f>
        <v>23885.714285714286</v>
      </c>
      <c r="C35" s="366">
        <f t="shared" ref="C35:K35" si="6">AVERAGE(C7:C34)</f>
        <v>25521.428571428572</v>
      </c>
      <c r="D35" s="366">
        <f t="shared" si="6"/>
        <v>25657.142857142859</v>
      </c>
      <c r="E35" s="366">
        <f t="shared" si="6"/>
        <v>23803.571428571428</v>
      </c>
      <c r="F35" s="366">
        <f t="shared" si="6"/>
        <v>24746.428571428572</v>
      </c>
      <c r="G35" s="366">
        <f t="shared" si="6"/>
        <v>25507.142857142859</v>
      </c>
      <c r="H35" s="366">
        <f t="shared" si="6"/>
        <v>25960.714285714286</v>
      </c>
      <c r="I35" s="366">
        <f t="shared" si="6"/>
        <v>26150</v>
      </c>
      <c r="J35" s="366">
        <f t="shared" si="6"/>
        <v>27003.571428571428</v>
      </c>
      <c r="K35" s="366">
        <f t="shared" si="6"/>
        <v>28914.285714285714</v>
      </c>
      <c r="L35" s="366">
        <f>AVERAGE(L7:L34)</f>
        <v>28960.714285714286</v>
      </c>
      <c r="M35" s="366">
        <f>AVERAGE(M7:M34)</f>
        <v>29860.714285714286</v>
      </c>
      <c r="N35" s="366"/>
      <c r="O35" s="94" t="s">
        <v>58</v>
      </c>
      <c r="P35" s="304">
        <f>AVERAGE(P7:P34)</f>
        <v>60.18385413965806</v>
      </c>
      <c r="Q35" s="304">
        <f>AVERAGE(Q7:Q34)</f>
        <v>0.98693070889944479</v>
      </c>
      <c r="R35" s="304">
        <f>AVERAGE(R7:R34)</f>
        <v>0.47720340248726423</v>
      </c>
      <c r="S35" s="94"/>
      <c r="T35" s="304">
        <f>AVERAGE(T7:T34)</f>
        <v>58.218685850409749</v>
      </c>
      <c r="U35" s="304">
        <f>AVERAGE(U7:U34)</f>
        <v>0.96311973782171478</v>
      </c>
      <c r="V35" s="304">
        <f>AVERAGE(V7:V34)</f>
        <v>0.4750084349790118</v>
      </c>
    </row>
    <row r="36" spans="1:22">
      <c r="A36" s="94" t="s">
        <v>718</v>
      </c>
      <c r="B36" s="366">
        <f>STDEV(B7:B34)</f>
        <v>10936.812261068688</v>
      </c>
      <c r="C36" s="366">
        <f t="shared" ref="C36:K36" si="7">STDEV(C7:C34)</f>
        <v>11439.35238852196</v>
      </c>
      <c r="D36" s="366">
        <f t="shared" si="7"/>
        <v>10953.789419443054</v>
      </c>
      <c r="E36" s="366">
        <f t="shared" si="7"/>
        <v>10003.683845273725</v>
      </c>
      <c r="F36" s="366">
        <f t="shared" si="7"/>
        <v>10538.096045015354</v>
      </c>
      <c r="G36" s="366">
        <f t="shared" si="7"/>
        <v>11026.833552795568</v>
      </c>
      <c r="H36" s="366">
        <f t="shared" si="7"/>
        <v>10990.175386519319</v>
      </c>
      <c r="I36" s="366">
        <f t="shared" si="7"/>
        <v>11069.62811781257</v>
      </c>
      <c r="J36" s="366">
        <f t="shared" si="7"/>
        <v>11585.191126569878</v>
      </c>
      <c r="K36" s="366">
        <f t="shared" si="7"/>
        <v>12794.406019695694</v>
      </c>
      <c r="L36" s="366">
        <f>STDEV(L7:L34)</f>
        <v>12395.64855804662</v>
      </c>
      <c r="M36" s="366">
        <f>STDEV(M7:M34)</f>
        <v>12426.445494148666</v>
      </c>
      <c r="N36" s="366"/>
      <c r="O36" s="94" t="s">
        <v>718</v>
      </c>
      <c r="P36" s="304">
        <f>STDEV(P7:P34)</f>
        <v>32.343588306812464</v>
      </c>
      <c r="Q36" s="304">
        <f>STDEV(Q7:Q34)</f>
        <v>0.1143537679449577</v>
      </c>
      <c r="R36" s="304">
        <f>STDEV(R7:R34)</f>
        <v>2.771165899273486E-2</v>
      </c>
      <c r="S36" s="94"/>
      <c r="T36" s="304">
        <f>STDEV(T7:T34)</f>
        <v>32.146325842699326</v>
      </c>
      <c r="U36" s="304">
        <f>STDEV(U7:U34)</f>
        <v>0.11710614056305244</v>
      </c>
      <c r="V36" s="304">
        <f>STDEV(V7:V34)</f>
        <v>2.7119500815259712E-2</v>
      </c>
    </row>
    <row r="37" spans="1:22">
      <c r="A37" s="305" t="s">
        <v>719</v>
      </c>
      <c r="B37" s="306">
        <f>(B31-B35)/B36</f>
        <v>-0.75759865744505794</v>
      </c>
      <c r="C37" s="306">
        <f t="shared" ref="C37:J37" si="8">(C31-C35)/C36</f>
        <v>-0.70995527505363565</v>
      </c>
      <c r="D37" s="306">
        <f t="shared" si="8"/>
        <v>-0.64426497414825046</v>
      </c>
      <c r="E37" s="306">
        <f t="shared" si="8"/>
        <v>-0.64012133206276978</v>
      </c>
      <c r="F37" s="306">
        <f t="shared" si="8"/>
        <v>-0.54530045530821503</v>
      </c>
      <c r="G37" s="306">
        <f t="shared" si="8"/>
        <v>-0.54477496448832341</v>
      </c>
      <c r="H37" s="306">
        <f t="shared" si="8"/>
        <v>-0.53326849477790039</v>
      </c>
      <c r="I37" s="306">
        <f t="shared" si="8"/>
        <v>-0.51040558362646027</v>
      </c>
      <c r="J37" s="306">
        <f t="shared" si="8"/>
        <v>-0.49231569563756783</v>
      </c>
      <c r="K37" s="306">
        <f>(K31-K35)/K36</f>
        <v>-0.51696700136791729</v>
      </c>
      <c r="L37" s="306">
        <f>(L31-L35)/L36</f>
        <v>-0.52927559659275814</v>
      </c>
      <c r="M37" s="306">
        <f>(M31-M35)/M36</f>
        <v>-0.55210593318458145</v>
      </c>
      <c r="N37" s="306"/>
      <c r="O37" s="305" t="s">
        <v>719</v>
      </c>
      <c r="P37" s="306">
        <f>(P31-P35)/P36</f>
        <v>-0.7548913324302533</v>
      </c>
      <c r="Q37" s="306">
        <f>(Q31-Q35)/Q36</f>
        <v>-1.0190856668045585</v>
      </c>
      <c r="R37" s="306">
        <f>(R31-R35)/R36</f>
        <v>0.86447180908759691</v>
      </c>
      <c r="S37" s="305"/>
      <c r="T37" s="306">
        <f>(T31-T35)/T36</f>
        <v>-0.72516677776469662</v>
      </c>
      <c r="U37" s="306">
        <f>(U31-U35)/U36</f>
        <v>-1.1040401428742923</v>
      </c>
      <c r="V37" s="306">
        <f>(V31-V35)/V36</f>
        <v>0.97410158798618229</v>
      </c>
    </row>
    <row r="39" spans="1:22">
      <c r="A39" s="94" t="s">
        <v>408</v>
      </c>
    </row>
    <row r="41" spans="1:22">
      <c r="A41" t="s">
        <v>104</v>
      </c>
      <c r="B41">
        <v>42725.62945601852</v>
      </c>
    </row>
    <row r="42" spans="1:22">
      <c r="A42" t="s">
        <v>105</v>
      </c>
      <c r="B42">
        <v>42759.587908738424</v>
      </c>
    </row>
    <row r="43" spans="1:22">
      <c r="A43" t="s">
        <v>106</v>
      </c>
      <c r="B43" t="s">
        <v>2</v>
      </c>
    </row>
    <row r="45" spans="1:22">
      <c r="A45" t="s">
        <v>135</v>
      </c>
      <c r="B45" t="s">
        <v>136</v>
      </c>
    </row>
    <row r="46" spans="1:22">
      <c r="A46" t="s">
        <v>137</v>
      </c>
      <c r="B46" t="s">
        <v>170</v>
      </c>
    </row>
    <row r="47" spans="1:22">
      <c r="A47" t="s">
        <v>227</v>
      </c>
      <c r="B47" t="s">
        <v>136</v>
      </c>
    </row>
    <row r="48" spans="1:22">
      <c r="A48" t="s">
        <v>107</v>
      </c>
      <c r="B48" t="s">
        <v>228</v>
      </c>
    </row>
    <row r="50" spans="1:12">
      <c r="A50" s="94" t="s">
        <v>108</v>
      </c>
      <c r="B50" s="94" t="s">
        <v>92</v>
      </c>
      <c r="C50" s="94" t="s">
        <v>93</v>
      </c>
      <c r="D50" s="94" t="s">
        <v>94</v>
      </c>
      <c r="E50" s="94" t="s">
        <v>95</v>
      </c>
      <c r="F50" s="94" t="s">
        <v>96</v>
      </c>
      <c r="G50" s="94" t="s">
        <v>97</v>
      </c>
      <c r="H50" s="94" t="s">
        <v>110</v>
      </c>
      <c r="I50" s="94" t="s">
        <v>120</v>
      </c>
      <c r="J50" s="94" t="s">
        <v>379</v>
      </c>
      <c r="K50" s="94" t="s">
        <v>537</v>
      </c>
      <c r="L50" s="94" t="s">
        <v>729</v>
      </c>
    </row>
    <row r="51" spans="1:12">
      <c r="A51" t="s">
        <v>138</v>
      </c>
      <c r="B51">
        <v>233410.1</v>
      </c>
      <c r="C51">
        <v>235530.6</v>
      </c>
      <c r="D51">
        <v>236226.3</v>
      </c>
      <c r="E51">
        <v>234770.4</v>
      </c>
      <c r="F51">
        <v>234930.7</v>
      </c>
      <c r="G51">
        <v>236366.6</v>
      </c>
      <c r="H51">
        <v>236803.20000000001</v>
      </c>
      <c r="I51">
        <v>238134.3</v>
      </c>
      <c r="J51">
        <v>238624.1</v>
      </c>
      <c r="K51">
        <v>239820</v>
      </c>
      <c r="L51" s="20">
        <v>240669.4</v>
      </c>
    </row>
    <row r="52" spans="1:12">
      <c r="A52" t="s">
        <v>229</v>
      </c>
      <c r="B52">
        <v>231526</v>
      </c>
      <c r="C52">
        <v>233640.6</v>
      </c>
      <c r="D52">
        <v>234340.2</v>
      </c>
      <c r="E52">
        <v>232899.6</v>
      </c>
      <c r="F52">
        <v>233090</v>
      </c>
      <c r="G52">
        <v>234541.8</v>
      </c>
      <c r="H52">
        <v>234992</v>
      </c>
      <c r="I52">
        <v>236266.4</v>
      </c>
      <c r="J52" s="20">
        <v>236759.4</v>
      </c>
      <c r="K52">
        <v>238013.7</v>
      </c>
      <c r="L52" s="20">
        <v>238862.1</v>
      </c>
    </row>
    <row r="53" spans="1:12">
      <c r="A53" t="s">
        <v>139</v>
      </c>
      <c r="B53">
        <v>185234.3</v>
      </c>
      <c r="C53">
        <v>187103.3</v>
      </c>
      <c r="D53">
        <v>187539.1</v>
      </c>
      <c r="E53">
        <v>186829.7</v>
      </c>
      <c r="F53">
        <v>187297.3</v>
      </c>
      <c r="G53">
        <v>188462</v>
      </c>
      <c r="H53">
        <v>188842.4</v>
      </c>
      <c r="I53">
        <v>189932.9</v>
      </c>
      <c r="J53" s="20">
        <v>190446.9</v>
      </c>
      <c r="K53">
        <v>191997</v>
      </c>
      <c r="L53" s="20">
        <v>192641.4</v>
      </c>
    </row>
    <row r="54" spans="1:12">
      <c r="A54" t="s">
        <v>230</v>
      </c>
      <c r="B54">
        <v>154814.70000000001</v>
      </c>
      <c r="C54">
        <v>156333.1</v>
      </c>
      <c r="D54">
        <v>156665.20000000001</v>
      </c>
      <c r="E54">
        <v>155886.5</v>
      </c>
      <c r="F54">
        <v>155990.9</v>
      </c>
      <c r="G54">
        <v>156954.29999999999</v>
      </c>
      <c r="H54">
        <v>157101.70000000001</v>
      </c>
      <c r="I54">
        <v>157933.79999999999</v>
      </c>
      <c r="J54" s="20">
        <v>158185.29999999999</v>
      </c>
      <c r="K54" s="20">
        <v>159348.9</v>
      </c>
      <c r="L54" s="20">
        <v>159731.4</v>
      </c>
    </row>
    <row r="55" spans="1:12">
      <c r="A55" t="s">
        <v>140</v>
      </c>
      <c r="B55">
        <v>153327.79999999999</v>
      </c>
      <c r="C55">
        <v>154848.79999999999</v>
      </c>
      <c r="D55">
        <v>155165.6</v>
      </c>
      <c r="E55">
        <v>154392.4</v>
      </c>
      <c r="F55">
        <v>154537.4</v>
      </c>
      <c r="G55">
        <v>155513.29999999999</v>
      </c>
      <c r="H55">
        <v>155665.29999999999</v>
      </c>
      <c r="I55">
        <v>156488.29999999999</v>
      </c>
      <c r="J55" s="20">
        <v>156751.1</v>
      </c>
      <c r="K55" s="20">
        <v>157915.70000000001</v>
      </c>
      <c r="L55" s="20">
        <v>158323</v>
      </c>
    </row>
    <row r="56" spans="1:12">
      <c r="A56" t="s">
        <v>141</v>
      </c>
      <c r="B56">
        <v>152245.20000000001</v>
      </c>
      <c r="C56">
        <v>153751.9</v>
      </c>
      <c r="D56">
        <v>154096.9</v>
      </c>
      <c r="E56">
        <v>153358.79999999999</v>
      </c>
      <c r="F56">
        <v>153530.70000000001</v>
      </c>
      <c r="G56">
        <v>154507.1</v>
      </c>
      <c r="H56">
        <v>154679.4</v>
      </c>
      <c r="I56">
        <v>155522.5</v>
      </c>
      <c r="J56" s="20">
        <v>155785.9</v>
      </c>
      <c r="K56" s="20">
        <v>156958.6</v>
      </c>
      <c r="L56" s="20">
        <v>157376.79999999999</v>
      </c>
    </row>
    <row r="57" spans="1:12">
      <c r="A57" t="s">
        <v>15</v>
      </c>
      <c r="B57">
        <v>4700.7</v>
      </c>
      <c r="C57">
        <v>4746.6000000000004</v>
      </c>
      <c r="D57">
        <v>4768.7</v>
      </c>
      <c r="E57">
        <v>4856.1000000000004</v>
      </c>
      <c r="F57">
        <v>4816.8999999999996</v>
      </c>
      <c r="G57">
        <v>4847.3999999999996</v>
      </c>
      <c r="H57">
        <v>4900.8999999999996</v>
      </c>
      <c r="I57">
        <v>4920.3999999999996</v>
      </c>
      <c r="J57" s="20">
        <v>4920.7</v>
      </c>
      <c r="K57" s="20">
        <v>4929.3999999999996</v>
      </c>
      <c r="L57" s="20">
        <v>4940.3</v>
      </c>
    </row>
    <row r="58" spans="1:12">
      <c r="A58" t="s">
        <v>16</v>
      </c>
      <c r="B58">
        <v>3447.9</v>
      </c>
      <c r="C58">
        <v>3504.7</v>
      </c>
      <c r="D58">
        <v>3441.5</v>
      </c>
      <c r="E58">
        <v>3387.4</v>
      </c>
      <c r="F58">
        <v>3302.3</v>
      </c>
      <c r="G58">
        <v>3303.9</v>
      </c>
      <c r="H58">
        <v>3322.7</v>
      </c>
      <c r="I58">
        <v>3308.7</v>
      </c>
      <c r="J58" s="20">
        <v>3276</v>
      </c>
      <c r="K58" s="20">
        <v>3199.6</v>
      </c>
      <c r="L58" s="20">
        <v>3277.5</v>
      </c>
    </row>
    <row r="59" spans="1:12">
      <c r="A59" t="s">
        <v>737</v>
      </c>
      <c r="B59">
        <v>5131.7</v>
      </c>
      <c r="C59">
        <v>5162.8</v>
      </c>
      <c r="D59">
        <v>5209</v>
      </c>
      <c r="E59">
        <v>5192.1000000000004</v>
      </c>
      <c r="F59">
        <v>5145.8</v>
      </c>
      <c r="G59">
        <v>5174.8</v>
      </c>
      <c r="H59">
        <v>5213.3999999999996</v>
      </c>
      <c r="I59">
        <v>5205.8999999999996</v>
      </c>
      <c r="J59" s="20">
        <v>5201.1000000000004</v>
      </c>
      <c r="K59" s="20">
        <v>5226.3</v>
      </c>
      <c r="L59" s="20">
        <v>5248.2</v>
      </c>
    </row>
    <row r="60" spans="1:12">
      <c r="A60" t="s">
        <v>18</v>
      </c>
      <c r="B60">
        <v>2868.6</v>
      </c>
      <c r="C60">
        <v>2907.8</v>
      </c>
      <c r="D60">
        <v>2901.2</v>
      </c>
      <c r="E60">
        <v>2871.8</v>
      </c>
      <c r="F60">
        <v>2863.9</v>
      </c>
      <c r="G60">
        <v>2839.7</v>
      </c>
      <c r="H60">
        <v>2824.1</v>
      </c>
      <c r="I60">
        <v>2831.3</v>
      </c>
      <c r="J60" s="20">
        <v>2858.6</v>
      </c>
      <c r="K60" s="20">
        <v>2933.8</v>
      </c>
      <c r="L60" s="20">
        <v>2904.7</v>
      </c>
    </row>
    <row r="61" spans="1:12">
      <c r="A61" t="s">
        <v>109</v>
      </c>
      <c r="B61">
        <v>40991.9</v>
      </c>
      <c r="C61">
        <v>41032.400000000001</v>
      </c>
      <c r="D61">
        <v>41029.599999999999</v>
      </c>
      <c r="E61">
        <v>40178.300000000003</v>
      </c>
      <c r="F61">
        <v>40437.4</v>
      </c>
      <c r="G61">
        <v>40538.1</v>
      </c>
      <c r="H61">
        <v>40814.199999999997</v>
      </c>
      <c r="I61">
        <v>40989.699999999997</v>
      </c>
      <c r="J61" s="20">
        <v>41116.9</v>
      </c>
      <c r="K61" s="20">
        <v>41931.699999999997</v>
      </c>
      <c r="L61" s="20">
        <v>42093.599999999999</v>
      </c>
    </row>
    <row r="62" spans="1:12">
      <c r="A62" t="s">
        <v>20</v>
      </c>
      <c r="B62">
        <v>663.8</v>
      </c>
      <c r="C62">
        <v>669.6</v>
      </c>
      <c r="D62">
        <v>665.7</v>
      </c>
      <c r="E62">
        <v>661.5</v>
      </c>
      <c r="F62">
        <v>665.4</v>
      </c>
      <c r="G62">
        <v>658.5</v>
      </c>
      <c r="H62">
        <v>654.6</v>
      </c>
      <c r="I62">
        <v>648.4</v>
      </c>
      <c r="J62" s="20">
        <v>654.29999999999995</v>
      </c>
      <c r="K62" s="20">
        <v>658.1</v>
      </c>
      <c r="L62" s="20">
        <v>665.2</v>
      </c>
    </row>
    <row r="63" spans="1:12">
      <c r="A63" t="s">
        <v>44</v>
      </c>
      <c r="B63">
        <v>2203.5</v>
      </c>
      <c r="C63">
        <v>2226.4</v>
      </c>
      <c r="D63">
        <v>2184.1999999999998</v>
      </c>
      <c r="E63">
        <v>2139.4</v>
      </c>
      <c r="F63">
        <v>2119.6999999999998</v>
      </c>
      <c r="G63">
        <v>2105.3000000000002</v>
      </c>
      <c r="H63">
        <v>2109.1999999999998</v>
      </c>
      <c r="I63">
        <v>2098.4</v>
      </c>
      <c r="J63" s="20">
        <v>2218.9</v>
      </c>
      <c r="K63" s="20">
        <v>2260.5</v>
      </c>
      <c r="L63" s="20">
        <v>2281.6999999999998</v>
      </c>
    </row>
    <row r="64" spans="1:12">
      <c r="A64" t="s">
        <v>42</v>
      </c>
      <c r="B64">
        <v>4893.5</v>
      </c>
      <c r="C64">
        <v>4910</v>
      </c>
      <c r="D64">
        <v>4953.2</v>
      </c>
      <c r="E64">
        <v>4944.6000000000004</v>
      </c>
      <c r="F64">
        <v>4858.8999999999996</v>
      </c>
      <c r="G64">
        <v>4828.3999999999996</v>
      </c>
      <c r="H64">
        <v>4784</v>
      </c>
      <c r="I64">
        <v>4747.1000000000004</v>
      </c>
      <c r="J64" s="20">
        <v>4738</v>
      </c>
      <c r="K64" s="20">
        <v>4732</v>
      </c>
      <c r="L64" s="20">
        <v>4700.5</v>
      </c>
    </row>
    <row r="65" spans="1:12">
      <c r="A65" t="s">
        <v>21</v>
      </c>
      <c r="B65">
        <v>22280.9</v>
      </c>
      <c r="C65">
        <v>22908.5</v>
      </c>
      <c r="D65">
        <v>23106.7</v>
      </c>
      <c r="E65">
        <v>23210</v>
      </c>
      <c r="F65">
        <v>23280.400000000001</v>
      </c>
      <c r="G65">
        <v>23281.4</v>
      </c>
      <c r="H65">
        <v>23043.4</v>
      </c>
      <c r="I65">
        <v>22813.599999999999</v>
      </c>
      <c r="J65" s="20">
        <v>22767.1</v>
      </c>
      <c r="K65" s="20">
        <v>22656.5</v>
      </c>
      <c r="L65" s="20">
        <v>22558</v>
      </c>
    </row>
    <row r="66" spans="1:12">
      <c r="A66" t="s">
        <v>22</v>
      </c>
      <c r="B66">
        <v>27579.200000000001</v>
      </c>
      <c r="C66">
        <v>27759.4</v>
      </c>
      <c r="D66">
        <v>27997.9</v>
      </c>
      <c r="E66">
        <v>28081.9</v>
      </c>
      <c r="F66">
        <v>28050.6</v>
      </c>
      <c r="G66">
        <v>28242.400000000001</v>
      </c>
      <c r="H66">
        <v>28367.5</v>
      </c>
      <c r="I66">
        <v>29147.8</v>
      </c>
      <c r="J66" s="20">
        <v>29163.8</v>
      </c>
      <c r="K66" s="20">
        <v>29207.1</v>
      </c>
      <c r="L66" s="20">
        <v>29288.2</v>
      </c>
    </row>
    <row r="67" spans="1:12">
      <c r="A67" t="s">
        <v>63</v>
      </c>
      <c r="B67">
        <v>1884.2</v>
      </c>
      <c r="C67">
        <v>1890</v>
      </c>
      <c r="D67">
        <v>1886.1</v>
      </c>
      <c r="E67">
        <v>1870.8</v>
      </c>
      <c r="F67">
        <v>1840.7</v>
      </c>
      <c r="G67">
        <v>1824.8</v>
      </c>
      <c r="H67">
        <v>1811.1</v>
      </c>
      <c r="I67">
        <v>1867.9</v>
      </c>
      <c r="J67" s="20">
        <v>1864.7</v>
      </c>
      <c r="K67" s="20">
        <v>1806.2</v>
      </c>
      <c r="L67" s="20">
        <v>1807.3</v>
      </c>
    </row>
    <row r="68" spans="1:12">
      <c r="A68" t="s">
        <v>23</v>
      </c>
      <c r="B68">
        <v>23995.8</v>
      </c>
      <c r="C68">
        <v>24356.5</v>
      </c>
      <c r="D68">
        <v>24226.799999999999</v>
      </c>
      <c r="E68">
        <v>24202.9</v>
      </c>
      <c r="F68">
        <v>24272.1</v>
      </c>
      <c r="G68">
        <v>24832.400000000001</v>
      </c>
      <c r="H68">
        <v>24816.3</v>
      </c>
      <c r="I68">
        <v>25039.3</v>
      </c>
      <c r="J68" s="20">
        <v>24996.9</v>
      </c>
      <c r="K68" s="20">
        <v>25243.200000000001</v>
      </c>
      <c r="L68" s="20">
        <v>25339.599999999999</v>
      </c>
    </row>
    <row r="69" spans="1:12">
      <c r="A69" t="s">
        <v>24</v>
      </c>
      <c r="B69">
        <v>383.3</v>
      </c>
      <c r="C69">
        <v>385.7</v>
      </c>
      <c r="D69">
        <v>392.6</v>
      </c>
      <c r="E69">
        <v>408.6</v>
      </c>
      <c r="F69">
        <v>420.2</v>
      </c>
      <c r="G69">
        <v>426.4</v>
      </c>
      <c r="H69">
        <v>425</v>
      </c>
      <c r="I69">
        <v>424.5</v>
      </c>
      <c r="J69" s="20">
        <v>412.7</v>
      </c>
      <c r="K69" s="20">
        <v>407.7</v>
      </c>
      <c r="L69" s="20">
        <v>416.9</v>
      </c>
    </row>
    <row r="70" spans="1:12">
      <c r="A70" t="s">
        <v>25</v>
      </c>
      <c r="B70">
        <v>1082.5999999999999</v>
      </c>
      <c r="C70">
        <v>1096.9000000000001</v>
      </c>
      <c r="D70">
        <v>1068.7</v>
      </c>
      <c r="E70">
        <v>1033.5999999999999</v>
      </c>
      <c r="F70">
        <v>1006.7</v>
      </c>
      <c r="G70">
        <v>1006.2</v>
      </c>
      <c r="H70">
        <v>985.9</v>
      </c>
      <c r="I70">
        <v>965.8</v>
      </c>
      <c r="J70" s="20">
        <v>965.2</v>
      </c>
      <c r="K70" s="20">
        <v>957.1</v>
      </c>
      <c r="L70" s="20">
        <v>946.2</v>
      </c>
    </row>
    <row r="71" spans="1:12">
      <c r="A71" t="s">
        <v>26</v>
      </c>
      <c r="B71">
        <v>1486.9</v>
      </c>
      <c r="C71">
        <v>1484.3</v>
      </c>
      <c r="D71">
        <v>1499.6</v>
      </c>
      <c r="E71">
        <v>1494.1</v>
      </c>
      <c r="F71">
        <v>1453.5</v>
      </c>
      <c r="G71">
        <v>1441</v>
      </c>
      <c r="H71">
        <v>1436.4</v>
      </c>
      <c r="I71">
        <v>1445.5</v>
      </c>
      <c r="J71" s="20">
        <v>1434.2</v>
      </c>
      <c r="K71" s="20">
        <v>1433.2</v>
      </c>
      <c r="L71" s="20">
        <v>1408.4</v>
      </c>
    </row>
    <row r="72" spans="1:12">
      <c r="A72" t="s">
        <v>27</v>
      </c>
      <c r="B72">
        <v>211.2</v>
      </c>
      <c r="C72">
        <v>212.6</v>
      </c>
      <c r="D72">
        <v>226.5</v>
      </c>
      <c r="E72">
        <v>228.7</v>
      </c>
      <c r="F72">
        <v>234</v>
      </c>
      <c r="G72">
        <v>246.5</v>
      </c>
      <c r="H72">
        <v>250.9</v>
      </c>
      <c r="I72">
        <v>258</v>
      </c>
      <c r="J72" s="20">
        <v>273.5</v>
      </c>
      <c r="K72" s="20">
        <v>276.89999999999998</v>
      </c>
      <c r="L72" s="20">
        <v>285.7</v>
      </c>
    </row>
    <row r="73" spans="1:12">
      <c r="A73" t="s">
        <v>28</v>
      </c>
      <c r="B73">
        <v>4184.3999999999996</v>
      </c>
      <c r="C73">
        <v>4144</v>
      </c>
      <c r="D73">
        <v>4134.7</v>
      </c>
      <c r="E73">
        <v>4170.6000000000004</v>
      </c>
      <c r="F73">
        <v>4190</v>
      </c>
      <c r="G73">
        <v>4264.8999999999996</v>
      </c>
      <c r="H73">
        <v>4300.2</v>
      </c>
      <c r="I73">
        <v>4412.6000000000004</v>
      </c>
      <c r="J73" s="20">
        <v>4482.7</v>
      </c>
      <c r="K73" s="20">
        <v>4543.2</v>
      </c>
      <c r="L73" s="20">
        <v>4564.8999999999996</v>
      </c>
    </row>
    <row r="74" spans="1:12">
      <c r="A74" t="s">
        <v>29</v>
      </c>
      <c r="B74">
        <v>165.3</v>
      </c>
      <c r="C74">
        <v>167.8</v>
      </c>
      <c r="D74">
        <v>169.7</v>
      </c>
      <c r="E74">
        <v>172.4</v>
      </c>
      <c r="F74">
        <v>175.8</v>
      </c>
      <c r="G74">
        <v>179.3</v>
      </c>
      <c r="H74">
        <v>185</v>
      </c>
      <c r="I74">
        <v>189</v>
      </c>
      <c r="J74" s="20">
        <v>205.6</v>
      </c>
      <c r="K74" s="20">
        <v>214.7</v>
      </c>
      <c r="L74" s="20">
        <v>226</v>
      </c>
    </row>
    <row r="75" spans="1:12">
      <c r="A75" t="s">
        <v>30</v>
      </c>
      <c r="B75">
        <v>8621.7000000000007</v>
      </c>
      <c r="C75">
        <v>8704.2000000000007</v>
      </c>
      <c r="D75">
        <v>8742.2000000000007</v>
      </c>
      <c r="E75">
        <v>8614.2000000000007</v>
      </c>
      <c r="F75">
        <v>8582.2999999999993</v>
      </c>
      <c r="G75">
        <v>8684.2000000000007</v>
      </c>
      <c r="H75">
        <v>8742.5</v>
      </c>
      <c r="I75">
        <v>8677</v>
      </c>
      <c r="J75" s="20">
        <v>8719</v>
      </c>
      <c r="K75" s="20">
        <v>8753.7000000000007</v>
      </c>
      <c r="L75" s="20">
        <v>8804.7000000000007</v>
      </c>
    </row>
    <row r="76" spans="1:12">
      <c r="A76" t="s">
        <v>31</v>
      </c>
      <c r="B76">
        <v>4063.7</v>
      </c>
      <c r="C76">
        <v>4100.5</v>
      </c>
      <c r="D76">
        <v>4132</v>
      </c>
      <c r="E76">
        <v>4147</v>
      </c>
      <c r="F76">
        <v>4175.8</v>
      </c>
      <c r="G76">
        <v>4221.8999999999996</v>
      </c>
      <c r="H76">
        <v>4261.1000000000004</v>
      </c>
      <c r="I76">
        <v>4278.5</v>
      </c>
      <c r="J76" s="20">
        <v>4319.1000000000004</v>
      </c>
      <c r="K76" s="20">
        <v>4412.3</v>
      </c>
      <c r="L76" s="20">
        <v>4432.6000000000004</v>
      </c>
    </row>
    <row r="77" spans="1:12">
      <c r="A77" t="s">
        <v>32</v>
      </c>
      <c r="B77">
        <v>16610.3</v>
      </c>
      <c r="C77">
        <v>16764.599999999999</v>
      </c>
      <c r="D77">
        <v>17038.7</v>
      </c>
      <c r="E77">
        <v>16878.599999999999</v>
      </c>
      <c r="F77">
        <v>16968.2</v>
      </c>
      <c r="G77">
        <v>17085.5</v>
      </c>
      <c r="H77">
        <v>17101.3</v>
      </c>
      <c r="I77">
        <v>17152.7</v>
      </c>
      <c r="J77" s="20">
        <v>17111.7</v>
      </c>
      <c r="K77" s="20">
        <v>16960.900000000001</v>
      </c>
      <c r="L77" s="20">
        <v>16919.2</v>
      </c>
    </row>
    <row r="78" spans="1:12">
      <c r="A78" t="s">
        <v>50</v>
      </c>
      <c r="B78">
        <v>5196</v>
      </c>
      <c r="C78">
        <v>5203.2</v>
      </c>
      <c r="D78">
        <v>5161.2</v>
      </c>
      <c r="E78">
        <v>5166</v>
      </c>
      <c r="F78">
        <v>5138.3999999999996</v>
      </c>
      <c r="G78">
        <v>5086.8999999999996</v>
      </c>
      <c r="H78">
        <v>5009.8</v>
      </c>
      <c r="I78">
        <v>4976.1000000000004</v>
      </c>
      <c r="J78" s="20">
        <v>4949.3999999999996</v>
      </c>
      <c r="K78" s="20">
        <v>4939.5</v>
      </c>
      <c r="L78" s="20">
        <v>4972.1000000000004</v>
      </c>
    </row>
    <row r="79" spans="1:12">
      <c r="A79" t="s">
        <v>33</v>
      </c>
      <c r="B79">
        <v>9482.7000000000007</v>
      </c>
      <c r="C79">
        <v>9457.4</v>
      </c>
      <c r="D79">
        <v>9485.2000000000007</v>
      </c>
      <c r="E79">
        <v>8957.9</v>
      </c>
      <c r="F79">
        <v>8798.7000000000007</v>
      </c>
      <c r="G79">
        <v>8848.6</v>
      </c>
      <c r="H79">
        <v>8831.7999999999993</v>
      </c>
      <c r="I79">
        <v>8882.7000000000007</v>
      </c>
      <c r="J79" s="20">
        <v>8858.2000000000007</v>
      </c>
      <c r="K79" s="20">
        <v>8695.7000000000007</v>
      </c>
      <c r="L79" s="20">
        <v>8811.9</v>
      </c>
    </row>
    <row r="80" spans="1:12">
      <c r="A80" t="s">
        <v>34</v>
      </c>
      <c r="B80">
        <v>1006.9</v>
      </c>
      <c r="C80">
        <v>1020.7</v>
      </c>
      <c r="D80">
        <v>1015.8</v>
      </c>
      <c r="E80">
        <v>1016.9</v>
      </c>
      <c r="F80">
        <v>998.1</v>
      </c>
      <c r="G80">
        <v>996.1</v>
      </c>
      <c r="H80">
        <v>989.9</v>
      </c>
      <c r="I80">
        <v>990.6</v>
      </c>
      <c r="J80" s="20">
        <v>991.9</v>
      </c>
      <c r="K80" s="20">
        <v>982.1</v>
      </c>
      <c r="L80" s="20">
        <v>1010.9</v>
      </c>
    </row>
    <row r="81" spans="1:12">
      <c r="A81" t="s">
        <v>35</v>
      </c>
      <c r="B81">
        <v>2645.9</v>
      </c>
      <c r="C81">
        <v>2679</v>
      </c>
      <c r="D81">
        <v>2679.9</v>
      </c>
      <c r="E81">
        <v>2696.1</v>
      </c>
      <c r="F81">
        <v>2667.9</v>
      </c>
      <c r="G81">
        <v>2694.8</v>
      </c>
      <c r="H81">
        <v>2703.3</v>
      </c>
      <c r="I81">
        <v>2707.1</v>
      </c>
      <c r="J81" s="20">
        <v>2718.9</v>
      </c>
      <c r="K81" s="20">
        <v>2738</v>
      </c>
      <c r="L81" s="20">
        <v>2725.5</v>
      </c>
    </row>
    <row r="82" spans="1:12">
      <c r="A82" t="s">
        <v>36</v>
      </c>
      <c r="B82">
        <v>2641.8</v>
      </c>
      <c r="C82">
        <v>2669</v>
      </c>
      <c r="D82">
        <v>2644.1</v>
      </c>
      <c r="E82">
        <v>2634.2</v>
      </c>
      <c r="F82">
        <v>2636.9</v>
      </c>
      <c r="G82">
        <v>2637.2</v>
      </c>
      <c r="H82">
        <v>2621.8</v>
      </c>
      <c r="I82">
        <v>2617.1</v>
      </c>
      <c r="J82" s="20">
        <v>2619.3000000000002</v>
      </c>
      <c r="K82" s="20">
        <v>2615.1</v>
      </c>
      <c r="L82" s="20">
        <v>2635.4</v>
      </c>
    </row>
    <row r="83" spans="1:12">
      <c r="A83" t="s">
        <v>37</v>
      </c>
      <c r="B83">
        <v>4749.8999999999996</v>
      </c>
      <c r="C83">
        <v>4797.1000000000004</v>
      </c>
      <c r="D83">
        <v>4798.7</v>
      </c>
      <c r="E83">
        <v>4826.8</v>
      </c>
      <c r="F83">
        <v>4887</v>
      </c>
      <c r="G83">
        <v>4909.3</v>
      </c>
      <c r="H83">
        <v>4963.2</v>
      </c>
      <c r="I83">
        <v>5004.8</v>
      </c>
      <c r="J83" s="20">
        <v>5043.8</v>
      </c>
      <c r="K83" s="20">
        <v>5100.2</v>
      </c>
      <c r="L83" s="20">
        <v>5190.1000000000004</v>
      </c>
    </row>
    <row r="84" spans="1:12">
      <c r="A84" t="s">
        <v>54</v>
      </c>
      <c r="B84">
        <v>30235.8</v>
      </c>
      <c r="C84">
        <v>30569.200000000001</v>
      </c>
      <c r="D84">
        <v>30666.1</v>
      </c>
      <c r="E84">
        <v>30727.9</v>
      </c>
      <c r="F84">
        <v>30943</v>
      </c>
      <c r="G84">
        <v>31160.9</v>
      </c>
      <c r="H84">
        <v>31333.7</v>
      </c>
      <c r="I84">
        <v>31533.9</v>
      </c>
      <c r="J84" s="20">
        <v>31741.9</v>
      </c>
      <c r="K84" s="20">
        <v>32005</v>
      </c>
      <c r="L84" s="20">
        <v>32214.1</v>
      </c>
    </row>
    <row r="85" spans="1:12">
      <c r="A85" t="s">
        <v>43</v>
      </c>
      <c r="B85">
        <v>173.5</v>
      </c>
      <c r="C85">
        <v>175.9</v>
      </c>
      <c r="D85">
        <v>172.4</v>
      </c>
      <c r="E85">
        <v>172.1</v>
      </c>
      <c r="F85">
        <v>171.4</v>
      </c>
      <c r="G85">
        <v>171.3</v>
      </c>
      <c r="H85">
        <v>175</v>
      </c>
      <c r="I85">
        <v>177.9</v>
      </c>
      <c r="J85" s="20">
        <v>181.4</v>
      </c>
      <c r="K85" s="20">
        <v>185.5</v>
      </c>
      <c r="L85" s="20">
        <v>188.7</v>
      </c>
    </row>
    <row r="86" spans="1:12">
      <c r="A86" t="s">
        <v>49</v>
      </c>
      <c r="B86">
        <v>2445.1</v>
      </c>
      <c r="C86">
        <v>2522.9</v>
      </c>
      <c r="D86">
        <v>2516.6999999999998</v>
      </c>
      <c r="E86">
        <v>2522.4</v>
      </c>
      <c r="F86">
        <v>2544.1999999999998</v>
      </c>
      <c r="G86">
        <v>2588.5</v>
      </c>
      <c r="H86">
        <v>2611.4</v>
      </c>
      <c r="I86">
        <v>2630.8</v>
      </c>
      <c r="J86" s="20">
        <v>2662.2</v>
      </c>
      <c r="K86" s="20">
        <v>2673.3</v>
      </c>
      <c r="L86" s="20">
        <v>2663.4</v>
      </c>
    </row>
    <row r="87" spans="1:12">
      <c r="A87" t="s">
        <v>52</v>
      </c>
      <c r="B87">
        <v>4170.8</v>
      </c>
      <c r="C87">
        <v>4257</v>
      </c>
      <c r="D87">
        <v>4322.7</v>
      </c>
      <c r="E87">
        <v>4360.8999999999996</v>
      </c>
      <c r="F87">
        <v>4415.1000000000004</v>
      </c>
      <c r="G87">
        <v>4457</v>
      </c>
      <c r="H87">
        <v>4513.1000000000004</v>
      </c>
      <c r="I87">
        <v>4580.3999999999996</v>
      </c>
      <c r="J87" s="20">
        <v>4596.8</v>
      </c>
      <c r="K87" s="20">
        <v>4660.1000000000004</v>
      </c>
      <c r="L87" s="20">
        <v>4687</v>
      </c>
    </row>
    <row r="89" spans="1:12">
      <c r="A89" s="94" t="s">
        <v>231</v>
      </c>
    </row>
    <row r="91" spans="1:12">
      <c r="A91" t="s">
        <v>104</v>
      </c>
      <c r="B91">
        <v>42758.271122685182</v>
      </c>
    </row>
    <row r="92" spans="1:12">
      <c r="A92" t="s">
        <v>105</v>
      </c>
      <c r="B92">
        <v>42759.597617083331</v>
      </c>
    </row>
    <row r="93" spans="1:12">
      <c r="A93" t="s">
        <v>106</v>
      </c>
      <c r="B93" t="s">
        <v>2</v>
      </c>
    </row>
    <row r="94" spans="1:12">
      <c r="A94" t="s">
        <v>107</v>
      </c>
      <c r="B94" t="s">
        <v>232</v>
      </c>
    </row>
    <row r="95" spans="1:12">
      <c r="A95" t="s">
        <v>233</v>
      </c>
      <c r="B95" t="s">
        <v>112</v>
      </c>
    </row>
    <row r="97" spans="1:12">
      <c r="A97" s="94" t="s">
        <v>108</v>
      </c>
      <c r="B97" s="94" t="s">
        <v>92</v>
      </c>
      <c r="C97" s="94" t="s">
        <v>93</v>
      </c>
      <c r="D97" s="94" t="s">
        <v>94</v>
      </c>
      <c r="E97" s="94" t="s">
        <v>95</v>
      </c>
      <c r="F97" s="94" t="s">
        <v>96</v>
      </c>
      <c r="G97" s="94" t="s">
        <v>97</v>
      </c>
      <c r="H97" s="94" t="s">
        <v>110</v>
      </c>
      <c r="I97" s="94" t="s">
        <v>120</v>
      </c>
      <c r="J97" s="94" t="s">
        <v>379</v>
      </c>
      <c r="K97" s="94" t="s">
        <v>537</v>
      </c>
      <c r="L97" s="94" t="s">
        <v>729</v>
      </c>
    </row>
    <row r="98" spans="1:12">
      <c r="A98" t="s">
        <v>138</v>
      </c>
      <c r="B98">
        <v>12983310</v>
      </c>
      <c r="C98">
        <v>13054560.5</v>
      </c>
      <c r="D98">
        <v>12297013.4</v>
      </c>
      <c r="E98">
        <v>12817343.1</v>
      </c>
      <c r="F98">
        <v>13192520.4</v>
      </c>
      <c r="G98">
        <v>13448619.5</v>
      </c>
      <c r="H98">
        <v>13558617.4</v>
      </c>
      <c r="I98">
        <v>14001004.1</v>
      </c>
      <c r="J98">
        <v>14828169.1</v>
      </c>
      <c r="K98">
        <v>14958090.5</v>
      </c>
      <c r="L98" s="20">
        <v>15377371.4</v>
      </c>
    </row>
    <row r="99" spans="1:12">
      <c r="A99" t="s">
        <v>139</v>
      </c>
      <c r="B99">
        <v>12045252.300000001</v>
      </c>
      <c r="C99">
        <v>11989396.1</v>
      </c>
      <c r="D99">
        <v>11350115.4</v>
      </c>
      <c r="E99">
        <v>11800604.5</v>
      </c>
      <c r="F99">
        <v>12125912.800000001</v>
      </c>
      <c r="G99">
        <v>12370700.800000001</v>
      </c>
      <c r="H99">
        <v>12462374.5</v>
      </c>
      <c r="I99">
        <v>12873075.1</v>
      </c>
      <c r="J99" s="20">
        <v>13640671.9</v>
      </c>
      <c r="K99">
        <v>13740284.1</v>
      </c>
      <c r="L99" s="20">
        <v>14054518.800000001</v>
      </c>
    </row>
    <row r="100" spans="1:12">
      <c r="A100" t="s">
        <v>234</v>
      </c>
      <c r="B100">
        <v>9253556.0999999996</v>
      </c>
      <c r="C100">
        <v>9494101.6999999993</v>
      </c>
      <c r="D100">
        <v>9228703.9000000004</v>
      </c>
      <c r="E100">
        <v>9485069.9000000004</v>
      </c>
      <c r="F100">
        <v>9747693.4000000004</v>
      </c>
      <c r="G100">
        <v>9780313.5999999996</v>
      </c>
      <c r="H100">
        <v>9874278.1999999993</v>
      </c>
      <c r="I100">
        <v>10096985.199999999</v>
      </c>
      <c r="J100" s="20">
        <v>10534214</v>
      </c>
      <c r="K100" s="20">
        <v>10827487.4</v>
      </c>
      <c r="L100" s="20">
        <v>11205801.300000001</v>
      </c>
    </row>
    <row r="101" spans="1:12">
      <c r="A101" t="s">
        <v>230</v>
      </c>
      <c r="B101">
        <v>9401112.5999999996</v>
      </c>
      <c r="C101">
        <v>9633672.8000000007</v>
      </c>
      <c r="D101">
        <v>9288534</v>
      </c>
      <c r="E101">
        <v>9545602.6999999993</v>
      </c>
      <c r="F101">
        <v>9799137.6999999993</v>
      </c>
      <c r="G101">
        <v>9835682.8000000007</v>
      </c>
      <c r="H101">
        <v>9932096.5999999996</v>
      </c>
      <c r="I101">
        <v>10133575.199999999</v>
      </c>
      <c r="J101" s="20">
        <v>10534214</v>
      </c>
      <c r="K101" s="20">
        <v>10827487.4</v>
      </c>
      <c r="L101" s="20">
        <v>11205801.300000001</v>
      </c>
    </row>
    <row r="102" spans="1:12">
      <c r="A102" t="s">
        <v>235</v>
      </c>
      <c r="B102">
        <v>9218403.5</v>
      </c>
      <c r="C102">
        <v>9431015.9000000004</v>
      </c>
      <c r="D102">
        <v>9103702.5</v>
      </c>
      <c r="E102">
        <v>9355341.0999999996</v>
      </c>
      <c r="F102">
        <v>9596936.3000000007</v>
      </c>
      <c r="G102">
        <v>9627045.3000000007</v>
      </c>
      <c r="H102">
        <v>9719551.8000000007</v>
      </c>
      <c r="I102">
        <v>9914346.6999999993</v>
      </c>
      <c r="J102" s="20">
        <v>10306535.5</v>
      </c>
      <c r="K102" s="20">
        <v>10591664.1</v>
      </c>
      <c r="L102" s="20">
        <v>10954401.199999999</v>
      </c>
    </row>
    <row r="103" spans="1:12">
      <c r="A103" t="s">
        <v>15</v>
      </c>
      <c r="B103">
        <v>344713</v>
      </c>
      <c r="C103">
        <v>354066</v>
      </c>
      <c r="D103">
        <v>348781</v>
      </c>
      <c r="E103">
        <v>365101</v>
      </c>
      <c r="F103">
        <v>379106</v>
      </c>
      <c r="G103">
        <v>387500</v>
      </c>
      <c r="H103">
        <v>391712</v>
      </c>
      <c r="I103">
        <v>400805</v>
      </c>
      <c r="J103" s="20">
        <v>411010.2</v>
      </c>
      <c r="K103" s="20">
        <v>424660.3</v>
      </c>
      <c r="L103" s="20">
        <v>439051.9</v>
      </c>
    </row>
    <row r="104" spans="1:12">
      <c r="A104" t="s">
        <v>16</v>
      </c>
      <c r="B104">
        <v>32449.1</v>
      </c>
      <c r="C104">
        <v>37200.1</v>
      </c>
      <c r="D104">
        <v>37317.699999999997</v>
      </c>
      <c r="E104">
        <v>38230.5</v>
      </c>
      <c r="F104">
        <v>41292</v>
      </c>
      <c r="G104">
        <v>41947.199999999997</v>
      </c>
      <c r="H104">
        <v>42011.5</v>
      </c>
      <c r="I104">
        <v>42762.2</v>
      </c>
      <c r="J104" s="20">
        <v>45288.5</v>
      </c>
      <c r="K104" s="20">
        <v>48128.6</v>
      </c>
      <c r="L104" s="20">
        <v>51663</v>
      </c>
    </row>
    <row r="105" spans="1:12">
      <c r="A105" t="s">
        <v>737</v>
      </c>
      <c r="B105">
        <v>138004</v>
      </c>
      <c r="C105">
        <v>160961.5</v>
      </c>
      <c r="D105">
        <v>148357.4</v>
      </c>
      <c r="E105">
        <v>156369.70000000001</v>
      </c>
      <c r="F105">
        <v>164040.5</v>
      </c>
      <c r="G105">
        <v>161434.29999999999</v>
      </c>
      <c r="H105">
        <v>157741.6</v>
      </c>
      <c r="I105">
        <v>156660</v>
      </c>
      <c r="J105" s="20">
        <v>168473.3</v>
      </c>
      <c r="K105" s="20">
        <v>176370.1</v>
      </c>
      <c r="L105" s="20">
        <v>191642.8</v>
      </c>
    </row>
    <row r="106" spans="1:12">
      <c r="A106" t="s">
        <v>18</v>
      </c>
      <c r="B106">
        <v>233383.2</v>
      </c>
      <c r="C106">
        <v>241613.5</v>
      </c>
      <c r="D106">
        <v>231278.1</v>
      </c>
      <c r="E106">
        <v>243165.4</v>
      </c>
      <c r="F106">
        <v>247879.9</v>
      </c>
      <c r="G106">
        <v>254578</v>
      </c>
      <c r="H106">
        <v>258742.7</v>
      </c>
      <c r="I106">
        <v>265232.5</v>
      </c>
      <c r="J106" s="20">
        <v>273017.5</v>
      </c>
      <c r="K106" s="20">
        <v>282089.90000000002</v>
      </c>
      <c r="L106" s="20">
        <v>292806</v>
      </c>
    </row>
    <row r="107" spans="1:12">
      <c r="A107" t="s">
        <v>109</v>
      </c>
      <c r="B107">
        <v>2513230</v>
      </c>
      <c r="C107">
        <v>2561740</v>
      </c>
      <c r="D107">
        <v>2460280</v>
      </c>
      <c r="E107">
        <v>2580060</v>
      </c>
      <c r="F107">
        <v>2703120</v>
      </c>
      <c r="G107">
        <v>2758260</v>
      </c>
      <c r="H107">
        <v>2826240</v>
      </c>
      <c r="I107">
        <v>2923930</v>
      </c>
      <c r="J107" s="20">
        <v>3048860</v>
      </c>
      <c r="K107" s="20">
        <v>3159750</v>
      </c>
      <c r="L107" s="20">
        <v>3277340</v>
      </c>
    </row>
    <row r="108" spans="1:12">
      <c r="A108" t="s">
        <v>20</v>
      </c>
      <c r="B108">
        <v>16246.4</v>
      </c>
      <c r="C108">
        <v>16517.3</v>
      </c>
      <c r="D108">
        <v>14145.9</v>
      </c>
      <c r="E108">
        <v>14716.5</v>
      </c>
      <c r="F108">
        <v>16667.599999999999</v>
      </c>
      <c r="G108">
        <v>17934.900000000001</v>
      </c>
      <c r="H108">
        <v>18890.099999999999</v>
      </c>
      <c r="I108">
        <v>19758.3</v>
      </c>
      <c r="J108" s="20">
        <v>20652</v>
      </c>
      <c r="K108" s="20">
        <v>21682.6</v>
      </c>
      <c r="L108" s="20">
        <v>23615.1</v>
      </c>
    </row>
    <row r="109" spans="1:12">
      <c r="A109" t="s">
        <v>44</v>
      </c>
      <c r="B109">
        <v>197293.4</v>
      </c>
      <c r="C109">
        <v>187687.2</v>
      </c>
      <c r="D109">
        <v>169704.3</v>
      </c>
      <c r="E109">
        <v>167124.29999999999</v>
      </c>
      <c r="F109">
        <v>173070.2</v>
      </c>
      <c r="G109">
        <v>175752.5</v>
      </c>
      <c r="H109">
        <v>180209.3</v>
      </c>
      <c r="I109">
        <v>193159.6</v>
      </c>
      <c r="J109" s="20">
        <v>262466.2</v>
      </c>
      <c r="K109" s="20">
        <v>273238.2</v>
      </c>
      <c r="L109" s="20">
        <v>294110.09999999998</v>
      </c>
    </row>
    <row r="110" spans="1:12">
      <c r="A110" t="s">
        <v>42</v>
      </c>
      <c r="B110">
        <v>232694.6</v>
      </c>
      <c r="C110">
        <v>241990.39999999999</v>
      </c>
      <c r="D110">
        <v>237534.2</v>
      </c>
      <c r="E110">
        <v>226031.4</v>
      </c>
      <c r="F110">
        <v>207028.9</v>
      </c>
      <c r="G110">
        <v>191203.9</v>
      </c>
      <c r="H110">
        <v>180654.3</v>
      </c>
      <c r="I110">
        <v>177940.6</v>
      </c>
      <c r="J110" s="20">
        <v>177258.4</v>
      </c>
      <c r="K110" s="20">
        <v>176487.9</v>
      </c>
      <c r="L110" s="20">
        <v>180217.60000000001</v>
      </c>
    </row>
    <row r="111" spans="1:12">
      <c r="A111" t="s">
        <v>21</v>
      </c>
      <c r="B111">
        <v>1080807</v>
      </c>
      <c r="C111">
        <v>1116207</v>
      </c>
      <c r="D111">
        <v>1079034</v>
      </c>
      <c r="E111">
        <v>1080913</v>
      </c>
      <c r="F111">
        <v>1070413</v>
      </c>
      <c r="G111">
        <v>1039758</v>
      </c>
      <c r="H111">
        <v>1025634</v>
      </c>
      <c r="I111">
        <v>1037025</v>
      </c>
      <c r="J111" s="20">
        <v>1081165</v>
      </c>
      <c r="K111" s="20">
        <v>1118743</v>
      </c>
      <c r="L111" s="20">
        <v>1166319</v>
      </c>
    </row>
    <row r="112" spans="1:12">
      <c r="A112" t="s">
        <v>22</v>
      </c>
      <c r="B112">
        <v>1945670</v>
      </c>
      <c r="C112">
        <v>1995850</v>
      </c>
      <c r="D112">
        <v>1939017</v>
      </c>
      <c r="E112">
        <v>1998481</v>
      </c>
      <c r="F112">
        <v>2059284</v>
      </c>
      <c r="G112">
        <v>2086929</v>
      </c>
      <c r="H112">
        <v>2115256</v>
      </c>
      <c r="I112">
        <v>2139964</v>
      </c>
      <c r="J112" s="20">
        <v>2198432</v>
      </c>
      <c r="K112" s="20">
        <v>2228568</v>
      </c>
      <c r="L112" s="20">
        <v>2291705</v>
      </c>
    </row>
    <row r="113" spans="1:12">
      <c r="A113" t="s">
        <v>63</v>
      </c>
      <c r="B113">
        <v>43925.8</v>
      </c>
      <c r="C113">
        <v>48129.8</v>
      </c>
      <c r="D113">
        <v>45090.7</v>
      </c>
      <c r="E113">
        <v>45004.3</v>
      </c>
      <c r="F113">
        <v>44708.6</v>
      </c>
      <c r="G113">
        <v>43933.7</v>
      </c>
      <c r="H113">
        <v>43487.1</v>
      </c>
      <c r="I113">
        <v>42977.8</v>
      </c>
      <c r="J113" s="20">
        <v>44605.9</v>
      </c>
      <c r="K113" s="20">
        <v>46639.5</v>
      </c>
      <c r="L113" s="20">
        <v>48989.5</v>
      </c>
    </row>
    <row r="114" spans="1:12">
      <c r="A114" t="s">
        <v>23</v>
      </c>
      <c r="B114">
        <v>1609550.8</v>
      </c>
      <c r="C114">
        <v>1632150.8</v>
      </c>
      <c r="D114">
        <v>1572878.3</v>
      </c>
      <c r="E114">
        <v>1604514.5</v>
      </c>
      <c r="F114">
        <v>1637462.9</v>
      </c>
      <c r="G114">
        <v>1613265</v>
      </c>
      <c r="H114">
        <v>1604599.1</v>
      </c>
      <c r="I114">
        <v>1620381.1</v>
      </c>
      <c r="J114" s="20">
        <v>1652085.4</v>
      </c>
      <c r="K114" s="20">
        <v>1689747.6</v>
      </c>
      <c r="L114" s="20">
        <v>1724954.5</v>
      </c>
    </row>
    <row r="115" spans="1:12">
      <c r="A115" t="s">
        <v>24</v>
      </c>
      <c r="B115">
        <v>17591</v>
      </c>
      <c r="C115">
        <v>19006</v>
      </c>
      <c r="D115">
        <v>18673.5</v>
      </c>
      <c r="E115">
        <v>19299.5</v>
      </c>
      <c r="F115">
        <v>19731.099999999999</v>
      </c>
      <c r="G115">
        <v>19467</v>
      </c>
      <c r="H115">
        <v>18118.2</v>
      </c>
      <c r="I115">
        <v>17567.400000000001</v>
      </c>
      <c r="J115" s="20">
        <v>17746</v>
      </c>
      <c r="K115" s="20">
        <v>18490.2</v>
      </c>
      <c r="L115" s="20">
        <v>19570.900000000001</v>
      </c>
    </row>
    <row r="116" spans="1:12">
      <c r="A116" t="s">
        <v>25</v>
      </c>
      <c r="B116">
        <v>22679.3</v>
      </c>
      <c r="C116">
        <v>24354.799999999999</v>
      </c>
      <c r="D116">
        <v>18749.3</v>
      </c>
      <c r="E116">
        <v>17788.599999999999</v>
      </c>
      <c r="F116">
        <v>20169</v>
      </c>
      <c r="G116">
        <v>22020.9</v>
      </c>
      <c r="H116">
        <v>22816.3</v>
      </c>
      <c r="I116">
        <v>23607.9</v>
      </c>
      <c r="J116" s="20">
        <v>24320.3</v>
      </c>
      <c r="K116" s="20">
        <v>25037.7</v>
      </c>
      <c r="L116" s="20">
        <v>27033.1</v>
      </c>
    </row>
    <row r="117" spans="1:12">
      <c r="A117" t="s">
        <v>26</v>
      </c>
      <c r="B117">
        <v>29040.7</v>
      </c>
      <c r="C117">
        <v>32696.3</v>
      </c>
      <c r="D117">
        <v>26934.799999999999</v>
      </c>
      <c r="E117">
        <v>28027.7</v>
      </c>
      <c r="F117">
        <v>31275.3</v>
      </c>
      <c r="G117">
        <v>33348.199999999997</v>
      </c>
      <c r="H117">
        <v>35002.1</v>
      </c>
      <c r="I117">
        <v>36590</v>
      </c>
      <c r="J117" s="20">
        <v>37433.9</v>
      </c>
      <c r="K117" s="20">
        <v>38849.4</v>
      </c>
      <c r="L117" s="20">
        <v>42190.8</v>
      </c>
    </row>
    <row r="118" spans="1:12">
      <c r="A118" t="s">
        <v>27</v>
      </c>
      <c r="B118">
        <v>36766.1</v>
      </c>
      <c r="C118">
        <v>37647.4</v>
      </c>
      <c r="D118">
        <v>36268.199999999997</v>
      </c>
      <c r="E118">
        <v>39946.6</v>
      </c>
      <c r="F118">
        <v>42856.4</v>
      </c>
      <c r="G118">
        <v>43905</v>
      </c>
      <c r="H118">
        <v>46352.6</v>
      </c>
      <c r="I118">
        <v>49272.800000000003</v>
      </c>
      <c r="J118" s="20">
        <v>51578.9</v>
      </c>
      <c r="K118" s="20">
        <v>53303</v>
      </c>
      <c r="L118" s="20">
        <v>55299.4</v>
      </c>
    </row>
    <row r="119" spans="1:12">
      <c r="A119" t="s">
        <v>28</v>
      </c>
      <c r="B119">
        <v>101692.4</v>
      </c>
      <c r="C119">
        <v>107637.3</v>
      </c>
      <c r="D119">
        <v>93808.8</v>
      </c>
      <c r="E119">
        <v>98322.6</v>
      </c>
      <c r="F119">
        <v>100820.1</v>
      </c>
      <c r="G119">
        <v>99085.6</v>
      </c>
      <c r="H119">
        <v>101483.3</v>
      </c>
      <c r="I119">
        <v>104953.3</v>
      </c>
      <c r="J119" s="20">
        <v>110898.7</v>
      </c>
      <c r="K119" s="20">
        <v>113903.8</v>
      </c>
      <c r="L119" s="20">
        <v>124050.3</v>
      </c>
    </row>
    <row r="120" spans="1:12">
      <c r="A120" t="s">
        <v>29</v>
      </c>
      <c r="B120">
        <v>5757.5</v>
      </c>
      <c r="C120">
        <v>6128.7</v>
      </c>
      <c r="D120">
        <v>6138.6</v>
      </c>
      <c r="E120">
        <v>6599.5</v>
      </c>
      <c r="F120">
        <v>6834.9</v>
      </c>
      <c r="G120">
        <v>7160.5</v>
      </c>
      <c r="H120">
        <v>7631.1</v>
      </c>
      <c r="I120">
        <v>8426.2999999999993</v>
      </c>
      <c r="J120" s="20">
        <v>9643.5</v>
      </c>
      <c r="K120" s="20">
        <v>10343</v>
      </c>
      <c r="L120" s="20">
        <v>11294.9</v>
      </c>
    </row>
    <row r="121" spans="1:12">
      <c r="A121" t="s">
        <v>30</v>
      </c>
      <c r="B121">
        <v>613280</v>
      </c>
      <c r="C121">
        <v>639163</v>
      </c>
      <c r="D121">
        <v>617540</v>
      </c>
      <c r="E121">
        <v>631512</v>
      </c>
      <c r="F121">
        <v>642929</v>
      </c>
      <c r="G121">
        <v>645164</v>
      </c>
      <c r="H121">
        <v>652748</v>
      </c>
      <c r="I121">
        <v>663008</v>
      </c>
      <c r="J121" s="20">
        <v>690008</v>
      </c>
      <c r="K121" s="20">
        <v>708337</v>
      </c>
      <c r="L121" s="20">
        <v>737048</v>
      </c>
    </row>
    <row r="122" spans="1:12">
      <c r="A122" t="s">
        <v>31</v>
      </c>
      <c r="B122">
        <v>282346.90000000002</v>
      </c>
      <c r="C122">
        <v>291930.40000000002</v>
      </c>
      <c r="D122">
        <v>286188.40000000002</v>
      </c>
      <c r="E122">
        <v>294627.5</v>
      </c>
      <c r="F122">
        <v>308630.3</v>
      </c>
      <c r="G122">
        <v>317117</v>
      </c>
      <c r="H122">
        <v>322539.2</v>
      </c>
      <c r="I122">
        <v>330417.59999999998</v>
      </c>
      <c r="J122" s="20">
        <v>344258.5</v>
      </c>
      <c r="K122" s="20">
        <v>356237.6</v>
      </c>
      <c r="L122" s="20">
        <v>369899.2</v>
      </c>
    </row>
    <row r="123" spans="1:12">
      <c r="A123" t="s">
        <v>32</v>
      </c>
      <c r="B123">
        <v>313874</v>
      </c>
      <c r="C123">
        <v>366182.3</v>
      </c>
      <c r="D123">
        <v>317082.90000000002</v>
      </c>
      <c r="E123">
        <v>361803.6</v>
      </c>
      <c r="F123">
        <v>380239</v>
      </c>
      <c r="G123">
        <v>389368.9</v>
      </c>
      <c r="H123">
        <v>394721.1</v>
      </c>
      <c r="I123">
        <v>410989.7</v>
      </c>
      <c r="J123" s="20">
        <v>430254.5</v>
      </c>
      <c r="K123" s="20">
        <v>426547.5</v>
      </c>
      <c r="L123" s="20">
        <v>467167</v>
      </c>
    </row>
    <row r="124" spans="1:12">
      <c r="A124" t="s">
        <v>50</v>
      </c>
      <c r="B124">
        <v>175467.7</v>
      </c>
      <c r="C124">
        <v>178872.6</v>
      </c>
      <c r="D124">
        <v>175448.2</v>
      </c>
      <c r="E124">
        <v>179929.8</v>
      </c>
      <c r="F124">
        <v>176166.6</v>
      </c>
      <c r="G124">
        <v>168398</v>
      </c>
      <c r="H124">
        <v>170269.3</v>
      </c>
      <c r="I124">
        <v>173079.1</v>
      </c>
      <c r="J124" s="20">
        <v>179809.1</v>
      </c>
      <c r="K124" s="20">
        <v>186480.5</v>
      </c>
      <c r="L124" s="20">
        <v>194613.5</v>
      </c>
    </row>
    <row r="125" spans="1:12">
      <c r="A125" t="s">
        <v>33</v>
      </c>
      <c r="B125">
        <v>125403.4</v>
      </c>
      <c r="C125">
        <v>142396.29999999999</v>
      </c>
      <c r="D125">
        <v>120409.2</v>
      </c>
      <c r="E125">
        <v>126746.4</v>
      </c>
      <c r="F125">
        <v>133305.9</v>
      </c>
      <c r="G125">
        <v>133511.4</v>
      </c>
      <c r="H125">
        <v>144253.5</v>
      </c>
      <c r="I125">
        <v>150357.5</v>
      </c>
      <c r="J125" s="20">
        <v>160297.79999999999</v>
      </c>
      <c r="K125" s="20">
        <v>170393.60000000001</v>
      </c>
      <c r="L125" s="20">
        <v>187939.9</v>
      </c>
    </row>
    <row r="126" spans="1:12">
      <c r="A126" t="s">
        <v>34</v>
      </c>
      <c r="B126">
        <v>35152.6</v>
      </c>
      <c r="C126">
        <v>37951.199999999997</v>
      </c>
      <c r="D126">
        <v>36166.199999999997</v>
      </c>
      <c r="E126">
        <v>36252.400000000001</v>
      </c>
      <c r="F126">
        <v>36896.300000000003</v>
      </c>
      <c r="G126">
        <v>36002.5</v>
      </c>
      <c r="H126">
        <v>35917.1</v>
      </c>
      <c r="I126">
        <v>37332.400000000001</v>
      </c>
      <c r="J126" s="20">
        <v>38863.300000000003</v>
      </c>
      <c r="K126" s="20">
        <v>40357.199999999997</v>
      </c>
      <c r="L126" s="20">
        <v>42999.7</v>
      </c>
    </row>
    <row r="127" spans="1:12">
      <c r="A127" t="s">
        <v>35</v>
      </c>
      <c r="B127">
        <v>56241.599999999999</v>
      </c>
      <c r="C127">
        <v>66002.8</v>
      </c>
      <c r="D127">
        <v>64023.1</v>
      </c>
      <c r="E127">
        <v>67577.3</v>
      </c>
      <c r="F127">
        <v>70627.199999999997</v>
      </c>
      <c r="G127">
        <v>72703.5</v>
      </c>
      <c r="H127">
        <v>74169.899999999994</v>
      </c>
      <c r="I127">
        <v>75946.399999999994</v>
      </c>
      <c r="J127" s="20">
        <v>79138.2</v>
      </c>
      <c r="K127" s="20">
        <v>81226.100000000006</v>
      </c>
      <c r="L127" s="20">
        <v>84850.9</v>
      </c>
    </row>
    <row r="128" spans="1:12">
      <c r="A128" t="s">
        <v>36</v>
      </c>
      <c r="B128">
        <v>186584</v>
      </c>
      <c r="C128">
        <v>193711</v>
      </c>
      <c r="D128">
        <v>181029</v>
      </c>
      <c r="E128">
        <v>187100</v>
      </c>
      <c r="F128">
        <v>196869</v>
      </c>
      <c r="G128">
        <v>199793</v>
      </c>
      <c r="H128">
        <v>203338</v>
      </c>
      <c r="I128">
        <v>205364</v>
      </c>
      <c r="J128" s="20">
        <v>209604</v>
      </c>
      <c r="K128" s="20">
        <v>216111</v>
      </c>
      <c r="L128" s="20">
        <v>223843</v>
      </c>
    </row>
    <row r="129" spans="1:12">
      <c r="A129" t="s">
        <v>37</v>
      </c>
      <c r="B129">
        <v>356434.3</v>
      </c>
      <c r="C129">
        <v>352317.1</v>
      </c>
      <c r="D129">
        <v>309678.7</v>
      </c>
      <c r="E129">
        <v>369076.6</v>
      </c>
      <c r="F129">
        <v>404945.5</v>
      </c>
      <c r="G129">
        <v>423340.7</v>
      </c>
      <c r="H129">
        <v>435752.1</v>
      </c>
      <c r="I129">
        <v>432691.1</v>
      </c>
      <c r="J129" s="20">
        <v>449194.7</v>
      </c>
      <c r="K129" s="20">
        <v>463147.5</v>
      </c>
      <c r="L129" s="20">
        <v>475224.2</v>
      </c>
    </row>
    <row r="130" spans="1:12">
      <c r="A130" t="s">
        <v>54</v>
      </c>
      <c r="B130">
        <v>2237031.2999999998</v>
      </c>
      <c r="C130">
        <v>1964449.7</v>
      </c>
      <c r="D130">
        <v>1705456</v>
      </c>
      <c r="E130">
        <v>1833021.3</v>
      </c>
      <c r="F130">
        <v>1876151.1</v>
      </c>
      <c r="G130">
        <v>2065736.8</v>
      </c>
      <c r="H130">
        <v>2048328</v>
      </c>
      <c r="I130">
        <v>2260804.7999999998</v>
      </c>
      <c r="J130" s="20">
        <v>2611924.1</v>
      </c>
      <c r="K130" s="20">
        <v>2403382.6</v>
      </c>
      <c r="L130" s="20">
        <v>2332087.2999999998</v>
      </c>
    </row>
    <row r="131" spans="1:12">
      <c r="A131" t="s">
        <v>43</v>
      </c>
      <c r="B131">
        <v>15566</v>
      </c>
      <c r="C131">
        <v>10786.6</v>
      </c>
      <c r="D131">
        <v>9227.6</v>
      </c>
      <c r="E131">
        <v>10008.6</v>
      </c>
      <c r="F131">
        <v>10541.4</v>
      </c>
      <c r="G131">
        <v>11065.1</v>
      </c>
      <c r="H131">
        <v>11647</v>
      </c>
      <c r="I131">
        <v>12953.8</v>
      </c>
      <c r="J131" s="20">
        <v>15639.2</v>
      </c>
      <c r="K131" s="20">
        <v>18734.400000000001</v>
      </c>
      <c r="L131" s="20">
        <v>21695.9</v>
      </c>
    </row>
    <row r="132" spans="1:12">
      <c r="A132" t="s">
        <v>49</v>
      </c>
      <c r="B132">
        <v>293128</v>
      </c>
      <c r="C132">
        <v>316813.59999999998</v>
      </c>
      <c r="D132">
        <v>278386.09999999998</v>
      </c>
      <c r="E132">
        <v>323587.20000000001</v>
      </c>
      <c r="F132">
        <v>358248.4</v>
      </c>
      <c r="G132">
        <v>396678</v>
      </c>
      <c r="H132">
        <v>393397.2</v>
      </c>
      <c r="I132">
        <v>375894.3</v>
      </c>
      <c r="J132" s="20">
        <v>348408.4</v>
      </c>
      <c r="K132" s="20">
        <v>335747.5</v>
      </c>
      <c r="L132" s="20">
        <v>354287.4</v>
      </c>
    </row>
    <row r="133" spans="1:12">
      <c r="A133" t="s">
        <v>52</v>
      </c>
      <c r="B133">
        <v>348864.9</v>
      </c>
      <c r="C133">
        <v>376326.40000000002</v>
      </c>
      <c r="D133">
        <v>388781.9</v>
      </c>
      <c r="E133">
        <v>439140.5</v>
      </c>
      <c r="F133">
        <v>501642.7</v>
      </c>
      <c r="G133">
        <v>517390.6</v>
      </c>
      <c r="H133">
        <v>515616.9</v>
      </c>
      <c r="I133">
        <v>530038.19999999995</v>
      </c>
      <c r="J133" s="20">
        <v>612658.4</v>
      </c>
      <c r="K133" s="20">
        <v>605753.69999999995</v>
      </c>
      <c r="L133" s="20">
        <v>601395.69999999995</v>
      </c>
    </row>
    <row r="135" spans="1:12">
      <c r="A135" s="94" t="s">
        <v>236</v>
      </c>
    </row>
    <row r="137" spans="1:12">
      <c r="A137" t="s">
        <v>104</v>
      </c>
      <c r="B137">
        <v>42747.844618055555</v>
      </c>
    </row>
    <row r="138" spans="1:12">
      <c r="A138" t="s">
        <v>105</v>
      </c>
      <c r="B138">
        <v>42759.602473668987</v>
      </c>
    </row>
    <row r="139" spans="1:12">
      <c r="A139" t="s">
        <v>106</v>
      </c>
      <c r="B139" t="s">
        <v>2</v>
      </c>
    </row>
    <row r="141" spans="1:12">
      <c r="A141" t="s">
        <v>107</v>
      </c>
      <c r="B141" t="s">
        <v>237</v>
      </c>
    </row>
    <row r="142" spans="1:12">
      <c r="A142" t="s">
        <v>233</v>
      </c>
      <c r="B142" t="s">
        <v>238</v>
      </c>
    </row>
    <row r="144" spans="1:12">
      <c r="A144" s="94" t="s">
        <v>108</v>
      </c>
      <c r="B144" s="94" t="s">
        <v>92</v>
      </c>
      <c r="C144" s="94" t="s">
        <v>93</v>
      </c>
      <c r="D144" s="94" t="s">
        <v>94</v>
      </c>
      <c r="E144" s="94" t="s">
        <v>95</v>
      </c>
      <c r="F144" s="94" t="s">
        <v>96</v>
      </c>
      <c r="G144" s="94" t="s">
        <v>97</v>
      </c>
      <c r="H144" s="94" t="s">
        <v>110</v>
      </c>
      <c r="I144" s="94" t="s">
        <v>120</v>
      </c>
      <c r="J144" s="94" t="s">
        <v>379</v>
      </c>
      <c r="K144" s="94" t="s">
        <v>537</v>
      </c>
      <c r="L144" s="94" t="s">
        <v>729</v>
      </c>
    </row>
    <row r="145" spans="1:12">
      <c r="A145" t="s">
        <v>138</v>
      </c>
      <c r="B145">
        <v>498568.75</v>
      </c>
      <c r="C145">
        <v>500518.18</v>
      </c>
      <c r="D145">
        <v>501981.14</v>
      </c>
      <c r="E145">
        <v>503538.66</v>
      </c>
      <c r="F145">
        <v>504783.59</v>
      </c>
      <c r="G145">
        <v>505980.9</v>
      </c>
      <c r="H145">
        <v>506985.69</v>
      </c>
      <c r="I145">
        <v>508131.74</v>
      </c>
      <c r="J145">
        <v>509749.37</v>
      </c>
      <c r="K145">
        <v>511335.34</v>
      </c>
      <c r="L145" s="20">
        <v>512519.23</v>
      </c>
    </row>
    <row r="146" spans="1:12">
      <c r="A146" t="s">
        <v>139</v>
      </c>
      <c r="B146">
        <v>391965.78</v>
      </c>
      <c r="C146">
        <v>394252.94</v>
      </c>
      <c r="D146">
        <v>395874.32</v>
      </c>
      <c r="E146">
        <v>397315.45</v>
      </c>
      <c r="F146">
        <v>398876.47</v>
      </c>
      <c r="G146">
        <v>400289.73</v>
      </c>
      <c r="H146">
        <v>401522.96</v>
      </c>
      <c r="I146">
        <v>402883.39</v>
      </c>
      <c r="J146" s="20">
        <v>404735.05</v>
      </c>
      <c r="K146" s="20">
        <v>406577.31</v>
      </c>
      <c r="L146" s="20">
        <v>407945.42</v>
      </c>
    </row>
    <row r="147" spans="1:12">
      <c r="A147" t="s">
        <v>234</v>
      </c>
      <c r="B147">
        <v>318057.53999999998</v>
      </c>
      <c r="C147">
        <v>320934.31</v>
      </c>
      <c r="D147">
        <v>327472.73</v>
      </c>
      <c r="E147">
        <v>328354.05</v>
      </c>
      <c r="F147">
        <v>330620.07</v>
      </c>
      <c r="G147">
        <v>331545.92</v>
      </c>
      <c r="H147">
        <v>332281.61</v>
      </c>
      <c r="I147">
        <v>335018.09999999998</v>
      </c>
      <c r="J147" s="20">
        <v>339118.02</v>
      </c>
      <c r="K147" s="20">
        <v>340223.35</v>
      </c>
      <c r="L147" s="20">
        <v>340991.98</v>
      </c>
    </row>
    <row r="148" spans="1:12">
      <c r="A148" t="s">
        <v>230</v>
      </c>
      <c r="B148">
        <v>331403.19</v>
      </c>
      <c r="C148">
        <v>333054.53000000003</v>
      </c>
      <c r="D148">
        <v>334113.33</v>
      </c>
      <c r="E148">
        <v>334881.91999999998</v>
      </c>
      <c r="F148">
        <v>335707.01</v>
      </c>
      <c r="G148">
        <v>336567.35</v>
      </c>
      <c r="H148">
        <v>337252.11</v>
      </c>
      <c r="I148">
        <v>337950.47</v>
      </c>
      <c r="J148" s="20">
        <v>339118.02</v>
      </c>
      <c r="K148" s="20">
        <v>340223.35</v>
      </c>
      <c r="L148" s="20">
        <v>340991.98</v>
      </c>
    </row>
    <row r="149" spans="1:12">
      <c r="A149" t="s">
        <v>235</v>
      </c>
      <c r="B149">
        <v>316038.68</v>
      </c>
      <c r="C149">
        <v>317716.34000000003</v>
      </c>
      <c r="D149">
        <v>318792.82</v>
      </c>
      <c r="E149">
        <v>319631.34999999998</v>
      </c>
      <c r="F149">
        <v>320572.27</v>
      </c>
      <c r="G149">
        <v>321474.33</v>
      </c>
      <c r="H149">
        <v>322203.56</v>
      </c>
      <c r="I149">
        <v>322947.28999999998</v>
      </c>
      <c r="J149" s="20">
        <v>324143.84999999998</v>
      </c>
      <c r="K149" s="20">
        <v>325277.21000000002</v>
      </c>
      <c r="L149" s="20">
        <v>326080.71999999997</v>
      </c>
    </row>
    <row r="150" spans="1:12">
      <c r="A150" t="s">
        <v>15</v>
      </c>
      <c r="B150">
        <v>10622</v>
      </c>
      <c r="C150">
        <v>10707</v>
      </c>
      <c r="D150">
        <v>10790</v>
      </c>
      <c r="E150">
        <v>10883</v>
      </c>
      <c r="F150">
        <v>10978</v>
      </c>
      <c r="G150">
        <v>11054</v>
      </c>
      <c r="H150">
        <v>11105</v>
      </c>
      <c r="I150">
        <v>11157</v>
      </c>
      <c r="J150" s="20">
        <v>11238</v>
      </c>
      <c r="K150" s="20">
        <v>11295</v>
      </c>
      <c r="L150" s="20">
        <v>11349</v>
      </c>
    </row>
    <row r="151" spans="1:12">
      <c r="A151" t="s">
        <v>16</v>
      </c>
      <c r="B151">
        <v>7545.34</v>
      </c>
      <c r="C151">
        <v>7492.56</v>
      </c>
      <c r="D151">
        <v>7444.44</v>
      </c>
      <c r="E151">
        <v>7395.6</v>
      </c>
      <c r="F151">
        <v>7348.33</v>
      </c>
      <c r="G151">
        <v>7305.89</v>
      </c>
      <c r="H151">
        <v>7265.12</v>
      </c>
      <c r="I151">
        <v>7223.94</v>
      </c>
      <c r="J151" s="20">
        <v>7177.99</v>
      </c>
      <c r="K151" s="20">
        <v>7127.82</v>
      </c>
      <c r="L151" s="20">
        <v>7075.95</v>
      </c>
    </row>
    <row r="152" spans="1:12">
      <c r="A152" t="s">
        <v>737</v>
      </c>
      <c r="B152">
        <v>10322.69</v>
      </c>
      <c r="C152">
        <v>10429.69</v>
      </c>
      <c r="D152">
        <v>10491.49</v>
      </c>
      <c r="E152">
        <v>10517.25</v>
      </c>
      <c r="F152">
        <v>10496.67</v>
      </c>
      <c r="G152">
        <v>10509.29</v>
      </c>
      <c r="H152">
        <v>10510.72</v>
      </c>
      <c r="I152">
        <v>10524.78</v>
      </c>
      <c r="J152" s="20">
        <v>10542.94</v>
      </c>
      <c r="K152" s="20">
        <v>10565.28</v>
      </c>
      <c r="L152" s="20">
        <v>10589.53</v>
      </c>
    </row>
    <row r="153" spans="1:12">
      <c r="A153" t="s">
        <v>18</v>
      </c>
      <c r="B153">
        <v>5460</v>
      </c>
      <c r="C153">
        <v>5493</v>
      </c>
      <c r="D153">
        <v>5523</v>
      </c>
      <c r="E153">
        <v>5547</v>
      </c>
      <c r="F153">
        <v>5570</v>
      </c>
      <c r="G153">
        <v>5591</v>
      </c>
      <c r="H153">
        <v>5613</v>
      </c>
      <c r="I153">
        <v>5643</v>
      </c>
      <c r="J153" s="20">
        <v>5682</v>
      </c>
      <c r="K153" s="20">
        <v>5729</v>
      </c>
      <c r="L153" s="20">
        <v>5767</v>
      </c>
    </row>
    <row r="154" spans="1:12">
      <c r="A154" t="s">
        <v>109</v>
      </c>
      <c r="B154">
        <v>80992</v>
      </c>
      <c r="C154">
        <v>80764</v>
      </c>
      <c r="D154">
        <v>80483</v>
      </c>
      <c r="E154">
        <v>80284</v>
      </c>
      <c r="F154">
        <v>80275</v>
      </c>
      <c r="G154">
        <v>80426</v>
      </c>
      <c r="H154">
        <v>80646</v>
      </c>
      <c r="I154">
        <v>80983</v>
      </c>
      <c r="J154" s="20">
        <v>81687</v>
      </c>
      <c r="K154" s="20">
        <v>82349</v>
      </c>
      <c r="L154" s="20">
        <v>82657</v>
      </c>
    </row>
    <row r="155" spans="1:12">
      <c r="A155" t="s">
        <v>20</v>
      </c>
      <c r="B155">
        <v>1342.9</v>
      </c>
      <c r="C155">
        <v>1338.4</v>
      </c>
      <c r="D155">
        <v>1335.7</v>
      </c>
      <c r="E155">
        <v>1333.3</v>
      </c>
      <c r="F155">
        <v>1329.7</v>
      </c>
      <c r="G155">
        <v>1325.2</v>
      </c>
      <c r="H155">
        <v>1320.2</v>
      </c>
      <c r="I155">
        <v>1315.8</v>
      </c>
      <c r="J155" s="20">
        <v>1313.3</v>
      </c>
      <c r="K155" s="20">
        <v>1315.9</v>
      </c>
      <c r="L155" s="20">
        <v>1315.6</v>
      </c>
    </row>
    <row r="156" spans="1:12">
      <c r="A156" t="s">
        <v>44</v>
      </c>
      <c r="B156">
        <v>4400.18</v>
      </c>
      <c r="C156">
        <v>4496.04</v>
      </c>
      <c r="D156">
        <v>4539.1499999999996</v>
      </c>
      <c r="E156">
        <v>4559.7700000000004</v>
      </c>
      <c r="F156">
        <v>4577.16</v>
      </c>
      <c r="G156">
        <v>4590.17</v>
      </c>
      <c r="H156">
        <v>4601.83</v>
      </c>
      <c r="I156">
        <v>4614.84</v>
      </c>
      <c r="J156" s="20">
        <v>4695.7700000000004</v>
      </c>
      <c r="K156" s="20">
        <v>4748.99</v>
      </c>
      <c r="L156" s="20">
        <v>4802.2700000000004</v>
      </c>
    </row>
    <row r="157" spans="1:12">
      <c r="A157" t="s">
        <v>42</v>
      </c>
      <c r="B157">
        <v>11048.5</v>
      </c>
      <c r="C157">
        <v>11077.86</v>
      </c>
      <c r="D157">
        <v>11107.02</v>
      </c>
      <c r="E157">
        <v>11121.38</v>
      </c>
      <c r="F157">
        <v>11105</v>
      </c>
      <c r="G157">
        <v>11045.04</v>
      </c>
      <c r="H157">
        <v>10965.24</v>
      </c>
      <c r="I157">
        <v>10892.37</v>
      </c>
      <c r="J157" s="20">
        <v>10820.96</v>
      </c>
      <c r="K157" s="20">
        <v>10775.99</v>
      </c>
      <c r="L157" s="20">
        <v>10768.19</v>
      </c>
    </row>
    <row r="158" spans="1:12">
      <c r="A158" t="s">
        <v>21</v>
      </c>
      <c r="B158">
        <v>45236</v>
      </c>
      <c r="C158">
        <v>45983.17</v>
      </c>
      <c r="D158">
        <v>46367.55</v>
      </c>
      <c r="E158">
        <v>46562.48</v>
      </c>
      <c r="F158">
        <v>46736.26</v>
      </c>
      <c r="G158">
        <v>46766.400000000001</v>
      </c>
      <c r="H158">
        <v>46593.24</v>
      </c>
      <c r="I158">
        <v>46455.12</v>
      </c>
      <c r="J158" s="20">
        <v>46410</v>
      </c>
      <c r="K158" s="20">
        <v>46450</v>
      </c>
      <c r="L158" s="20">
        <v>46534</v>
      </c>
    </row>
    <row r="159" spans="1:12">
      <c r="A159" t="s">
        <v>22</v>
      </c>
      <c r="B159">
        <v>63967</v>
      </c>
      <c r="C159">
        <v>64324</v>
      </c>
      <c r="D159">
        <v>64655</v>
      </c>
      <c r="E159">
        <v>64974</v>
      </c>
      <c r="F159">
        <v>65294</v>
      </c>
      <c r="G159">
        <v>65615</v>
      </c>
      <c r="H159">
        <v>65927</v>
      </c>
      <c r="I159">
        <v>66227</v>
      </c>
      <c r="J159" s="20">
        <v>66593</v>
      </c>
      <c r="K159" s="20">
        <v>66860</v>
      </c>
      <c r="L159" s="20">
        <v>67106</v>
      </c>
    </row>
    <row r="160" spans="1:12">
      <c r="A160" t="s">
        <v>63</v>
      </c>
      <c r="B160">
        <v>4315.68</v>
      </c>
      <c r="C160">
        <v>4312.76</v>
      </c>
      <c r="D160">
        <v>4307.28</v>
      </c>
      <c r="E160">
        <v>4295.97</v>
      </c>
      <c r="F160">
        <v>4281.99</v>
      </c>
      <c r="G160">
        <v>4268.4399999999996</v>
      </c>
      <c r="H160">
        <v>4257.45</v>
      </c>
      <c r="I160">
        <v>4232.8</v>
      </c>
      <c r="J160" s="20">
        <v>4201.4799999999996</v>
      </c>
      <c r="K160" s="20">
        <v>4171.2299999999996</v>
      </c>
      <c r="L160" s="20">
        <v>4142.76</v>
      </c>
    </row>
    <row r="161" spans="1:12">
      <c r="A161" t="s">
        <v>23</v>
      </c>
      <c r="B161">
        <v>58787.4</v>
      </c>
      <c r="C161">
        <v>59241.9</v>
      </c>
      <c r="D161">
        <v>59578.3</v>
      </c>
      <c r="E161">
        <v>59829.599999999999</v>
      </c>
      <c r="F161">
        <v>60060</v>
      </c>
      <c r="G161">
        <v>60339.1</v>
      </c>
      <c r="H161">
        <v>60646.400000000001</v>
      </c>
      <c r="I161">
        <v>60789.1</v>
      </c>
      <c r="J161" s="20">
        <v>60730.6</v>
      </c>
      <c r="K161" s="20">
        <v>60627.5</v>
      </c>
      <c r="L161" s="20">
        <v>60536.7</v>
      </c>
    </row>
    <row r="162" spans="1:12">
      <c r="A162" t="s">
        <v>24</v>
      </c>
      <c r="B162">
        <v>767.12</v>
      </c>
      <c r="C162">
        <v>786.63</v>
      </c>
      <c r="D162">
        <v>808.04</v>
      </c>
      <c r="E162">
        <v>829.45</v>
      </c>
      <c r="F162">
        <v>850.88</v>
      </c>
      <c r="G162">
        <v>863.94</v>
      </c>
      <c r="H162">
        <v>861.94</v>
      </c>
      <c r="I162">
        <v>852.5</v>
      </c>
      <c r="J162" s="20">
        <v>847.66</v>
      </c>
      <c r="K162" s="20">
        <v>851.56</v>
      </c>
      <c r="L162" s="20">
        <v>859.52</v>
      </c>
    </row>
    <row r="163" spans="1:12">
      <c r="A163" t="s">
        <v>25</v>
      </c>
      <c r="B163">
        <v>2201.0300000000002</v>
      </c>
      <c r="C163">
        <v>2177.73</v>
      </c>
      <c r="D163">
        <v>2141.9899999999998</v>
      </c>
      <c r="E163">
        <v>2097.29</v>
      </c>
      <c r="F163">
        <v>2058.83</v>
      </c>
      <c r="G163">
        <v>2033.65</v>
      </c>
      <c r="H163">
        <v>2012.81</v>
      </c>
      <c r="I163">
        <v>1994.73</v>
      </c>
      <c r="J163" s="20">
        <v>1977.31</v>
      </c>
      <c r="K163" s="20">
        <v>1959.34</v>
      </c>
      <c r="L163" s="20">
        <v>1941.16</v>
      </c>
    </row>
    <row r="164" spans="1:12">
      <c r="A164" t="s">
        <v>26</v>
      </c>
      <c r="B164">
        <v>3231.29</v>
      </c>
      <c r="C164">
        <v>3198.23</v>
      </c>
      <c r="D164">
        <v>3162.92</v>
      </c>
      <c r="E164">
        <v>3097.28</v>
      </c>
      <c r="F164">
        <v>3028.12</v>
      </c>
      <c r="G164">
        <v>2987.77</v>
      </c>
      <c r="H164">
        <v>2957.69</v>
      </c>
      <c r="I164">
        <v>2932.37</v>
      </c>
      <c r="J164" s="20">
        <v>2904.91</v>
      </c>
      <c r="K164" s="20">
        <v>2868.23</v>
      </c>
      <c r="L164" s="20">
        <v>2822.28</v>
      </c>
    </row>
    <row r="165" spans="1:12">
      <c r="A165" t="s">
        <v>27</v>
      </c>
      <c r="B165">
        <v>480.7</v>
      </c>
      <c r="C165">
        <v>489.23</v>
      </c>
      <c r="D165">
        <v>498.22</v>
      </c>
      <c r="E165">
        <v>507.54</v>
      </c>
      <c r="F165">
        <v>519.42999999999995</v>
      </c>
      <c r="G165">
        <v>531.5</v>
      </c>
      <c r="H165">
        <v>545.33000000000004</v>
      </c>
      <c r="I165">
        <v>558.33000000000004</v>
      </c>
      <c r="J165" s="20">
        <v>569.4</v>
      </c>
      <c r="K165" s="20">
        <v>584.13</v>
      </c>
      <c r="L165" s="20">
        <v>596.98</v>
      </c>
    </row>
    <row r="166" spans="1:12">
      <c r="A166" t="s">
        <v>28</v>
      </c>
      <c r="B166">
        <v>10055.780000000001</v>
      </c>
      <c r="C166">
        <v>10038.19</v>
      </c>
      <c r="D166">
        <v>10022.65</v>
      </c>
      <c r="E166">
        <v>10000.02</v>
      </c>
      <c r="F166">
        <v>9971.73</v>
      </c>
      <c r="G166">
        <v>9920.36</v>
      </c>
      <c r="H166">
        <v>9893.08</v>
      </c>
      <c r="I166">
        <v>9866.4699999999993</v>
      </c>
      <c r="J166" s="20">
        <v>9843.0300000000007</v>
      </c>
      <c r="K166" s="20">
        <v>9814.02</v>
      </c>
      <c r="L166" s="20">
        <v>9787.9699999999993</v>
      </c>
    </row>
    <row r="167" spans="1:12">
      <c r="A167" t="s">
        <v>29</v>
      </c>
      <c r="B167">
        <v>406.74</v>
      </c>
      <c r="C167">
        <v>409.37</v>
      </c>
      <c r="D167">
        <v>412.45</v>
      </c>
      <c r="E167">
        <v>414.47</v>
      </c>
      <c r="F167">
        <v>416.27</v>
      </c>
      <c r="G167">
        <v>419.44</v>
      </c>
      <c r="H167">
        <v>423.36</v>
      </c>
      <c r="I167">
        <v>427.42</v>
      </c>
      <c r="J167" s="20">
        <v>445.34</v>
      </c>
      <c r="K167" s="20">
        <v>455.67</v>
      </c>
      <c r="L167" s="20">
        <v>468.5</v>
      </c>
    </row>
    <row r="168" spans="1:12">
      <c r="A168" t="s">
        <v>30</v>
      </c>
      <c r="B168">
        <v>16378</v>
      </c>
      <c r="C168">
        <v>16440</v>
      </c>
      <c r="D168">
        <v>16526</v>
      </c>
      <c r="E168">
        <v>16612</v>
      </c>
      <c r="F168">
        <v>16693</v>
      </c>
      <c r="G168">
        <v>16752</v>
      </c>
      <c r="H168">
        <v>16800</v>
      </c>
      <c r="I168">
        <v>16863</v>
      </c>
      <c r="J168" s="20">
        <v>16931</v>
      </c>
      <c r="K168" s="20">
        <v>17026</v>
      </c>
      <c r="L168" s="20">
        <v>17127</v>
      </c>
    </row>
    <row r="169" spans="1:12">
      <c r="A169" t="s">
        <v>31</v>
      </c>
      <c r="B169">
        <v>8295.19</v>
      </c>
      <c r="C169">
        <v>8321.5400000000009</v>
      </c>
      <c r="D169">
        <v>8341.48</v>
      </c>
      <c r="E169">
        <v>8361.07</v>
      </c>
      <c r="F169">
        <v>8388.5300000000007</v>
      </c>
      <c r="G169">
        <v>8426.31</v>
      </c>
      <c r="H169">
        <v>8477.23</v>
      </c>
      <c r="I169">
        <v>8543.93</v>
      </c>
      <c r="J169" s="20">
        <v>8629.52</v>
      </c>
      <c r="K169" s="20">
        <v>8739.81</v>
      </c>
      <c r="L169" s="20">
        <v>8795.07</v>
      </c>
    </row>
    <row r="170" spans="1:12">
      <c r="A170" t="s">
        <v>32</v>
      </c>
      <c r="B170">
        <v>38116</v>
      </c>
      <c r="C170">
        <v>38116</v>
      </c>
      <c r="D170">
        <v>38153</v>
      </c>
      <c r="E170">
        <v>38517</v>
      </c>
      <c r="F170">
        <v>38526</v>
      </c>
      <c r="G170">
        <v>38534</v>
      </c>
      <c r="H170">
        <v>38502</v>
      </c>
      <c r="I170">
        <v>38484</v>
      </c>
      <c r="J170" s="20">
        <v>38455</v>
      </c>
      <c r="K170" s="20">
        <v>38427</v>
      </c>
      <c r="L170" s="20">
        <v>38422</v>
      </c>
    </row>
    <row r="171" spans="1:12">
      <c r="A171" t="s">
        <v>50</v>
      </c>
      <c r="B171">
        <v>10543</v>
      </c>
      <c r="C171">
        <v>10558.2</v>
      </c>
      <c r="D171">
        <v>10568.2</v>
      </c>
      <c r="E171">
        <v>10573.1</v>
      </c>
      <c r="F171">
        <v>10557.6</v>
      </c>
      <c r="G171">
        <v>10514.8</v>
      </c>
      <c r="H171">
        <v>10457.299999999999</v>
      </c>
      <c r="I171">
        <v>10401.1</v>
      </c>
      <c r="J171" s="20">
        <v>10358.1</v>
      </c>
      <c r="K171" s="20">
        <v>10325.5</v>
      </c>
      <c r="L171" s="20">
        <v>10300.299999999999</v>
      </c>
    </row>
    <row r="172" spans="1:12">
      <c r="A172" t="s">
        <v>33</v>
      </c>
      <c r="B172">
        <v>20882.98</v>
      </c>
      <c r="C172">
        <v>20537.849999999999</v>
      </c>
      <c r="D172">
        <v>20367.439999999999</v>
      </c>
      <c r="E172">
        <v>20246.8</v>
      </c>
      <c r="F172">
        <v>20147.66</v>
      </c>
      <c r="G172">
        <v>20060.18</v>
      </c>
      <c r="H172">
        <v>19985.810000000001</v>
      </c>
      <c r="I172">
        <v>19913.189999999999</v>
      </c>
      <c r="J172" s="20">
        <v>19819.7</v>
      </c>
      <c r="K172" s="20">
        <v>19706.53</v>
      </c>
      <c r="L172" s="20">
        <v>19644.349999999999</v>
      </c>
    </row>
    <row r="173" spans="1:12">
      <c r="A173" t="s">
        <v>34</v>
      </c>
      <c r="B173">
        <v>2018.86</v>
      </c>
      <c r="C173">
        <v>2021.97</v>
      </c>
      <c r="D173">
        <v>2041.66</v>
      </c>
      <c r="E173">
        <v>2048.8200000000002</v>
      </c>
      <c r="F173">
        <v>2052.84</v>
      </c>
      <c r="G173">
        <v>2056.77</v>
      </c>
      <c r="H173">
        <v>2059.5500000000002</v>
      </c>
      <c r="I173">
        <v>2061.8000000000002</v>
      </c>
      <c r="J173" s="20">
        <v>2063.3000000000002</v>
      </c>
      <c r="K173" s="20">
        <v>2064.63</v>
      </c>
      <c r="L173" s="20">
        <v>2065.8200000000002</v>
      </c>
    </row>
    <row r="174" spans="1:12">
      <c r="A174" t="s">
        <v>35</v>
      </c>
      <c r="B174">
        <v>5396.57</v>
      </c>
      <c r="C174">
        <v>5405.86</v>
      </c>
      <c r="D174">
        <v>5417.76</v>
      </c>
      <c r="E174">
        <v>5429.97</v>
      </c>
      <c r="F174">
        <v>5398.11</v>
      </c>
      <c r="G174">
        <v>5406.24</v>
      </c>
      <c r="H174">
        <v>5413</v>
      </c>
      <c r="I174">
        <v>5418.56</v>
      </c>
      <c r="J174" s="20">
        <v>5422.34</v>
      </c>
      <c r="K174" s="20">
        <v>5430.8</v>
      </c>
      <c r="L174" s="20">
        <v>5438.39</v>
      </c>
    </row>
    <row r="175" spans="1:12">
      <c r="A175" t="s">
        <v>36</v>
      </c>
      <c r="B175">
        <v>5288.7</v>
      </c>
      <c r="C175">
        <v>5313.4</v>
      </c>
      <c r="D175">
        <v>5338.9</v>
      </c>
      <c r="E175">
        <v>5363.4</v>
      </c>
      <c r="F175">
        <v>5388.3</v>
      </c>
      <c r="G175">
        <v>5414</v>
      </c>
      <c r="H175">
        <v>5439</v>
      </c>
      <c r="I175">
        <v>5462.5</v>
      </c>
      <c r="J175" s="20">
        <v>5480.5</v>
      </c>
      <c r="K175" s="20">
        <v>5495.3</v>
      </c>
      <c r="L175" s="20">
        <v>5508.2</v>
      </c>
    </row>
    <row r="176" spans="1:12">
      <c r="A176" t="s">
        <v>37</v>
      </c>
      <c r="B176">
        <v>9148.1</v>
      </c>
      <c r="C176">
        <v>9219.6</v>
      </c>
      <c r="D176">
        <v>9298.5</v>
      </c>
      <c r="E176">
        <v>9378.1</v>
      </c>
      <c r="F176">
        <v>9449.2000000000007</v>
      </c>
      <c r="G176">
        <v>9519.4</v>
      </c>
      <c r="H176">
        <v>9600.4</v>
      </c>
      <c r="I176">
        <v>9696.1</v>
      </c>
      <c r="J176" s="20">
        <v>9799.2000000000007</v>
      </c>
      <c r="K176" s="20">
        <v>9923.1</v>
      </c>
      <c r="L176" s="20">
        <v>10057.700000000001</v>
      </c>
    </row>
    <row r="177" spans="1:12">
      <c r="A177" t="s">
        <v>54</v>
      </c>
      <c r="B177">
        <v>61319</v>
      </c>
      <c r="C177">
        <v>61824</v>
      </c>
      <c r="D177">
        <v>62260</v>
      </c>
      <c r="E177">
        <v>62759</v>
      </c>
      <c r="F177">
        <v>63285</v>
      </c>
      <c r="G177">
        <v>63705</v>
      </c>
      <c r="H177">
        <v>64106</v>
      </c>
      <c r="I177">
        <v>64597</v>
      </c>
      <c r="J177" s="20">
        <v>65110</v>
      </c>
      <c r="K177" s="20">
        <v>65648</v>
      </c>
      <c r="L177" s="20">
        <v>66040</v>
      </c>
    </row>
    <row r="178" spans="1:12">
      <c r="A178" t="s">
        <v>43</v>
      </c>
      <c r="B178">
        <v>311.39999999999998</v>
      </c>
      <c r="C178">
        <v>319.36</v>
      </c>
      <c r="D178">
        <v>319.25</v>
      </c>
      <c r="E178">
        <v>318.01</v>
      </c>
      <c r="F178">
        <v>319.01</v>
      </c>
      <c r="G178">
        <v>320.72000000000003</v>
      </c>
      <c r="H178">
        <v>323.76</v>
      </c>
      <c r="I178">
        <v>327.39</v>
      </c>
      <c r="J178" s="20">
        <v>330.8</v>
      </c>
      <c r="K178" s="20">
        <v>335.4</v>
      </c>
      <c r="L178" s="20">
        <v>343.4</v>
      </c>
    </row>
    <row r="179" spans="1:12">
      <c r="A179" t="s">
        <v>49</v>
      </c>
      <c r="B179">
        <v>4709</v>
      </c>
      <c r="C179">
        <v>4768</v>
      </c>
      <c r="D179">
        <v>4829</v>
      </c>
      <c r="E179">
        <v>4889</v>
      </c>
      <c r="F179">
        <v>4953</v>
      </c>
      <c r="G179">
        <v>5019</v>
      </c>
      <c r="H179">
        <v>5080</v>
      </c>
      <c r="I179">
        <v>5137</v>
      </c>
      <c r="J179" s="20">
        <v>5191</v>
      </c>
      <c r="K179" s="20">
        <v>5236</v>
      </c>
      <c r="L179" s="20">
        <v>5277</v>
      </c>
    </row>
    <row r="180" spans="1:12">
      <c r="A180" t="s">
        <v>52</v>
      </c>
      <c r="B180">
        <v>7588.66</v>
      </c>
      <c r="C180">
        <v>7680.11</v>
      </c>
      <c r="D180">
        <v>7774.54</v>
      </c>
      <c r="E180">
        <v>7855.67</v>
      </c>
      <c r="F180">
        <v>7912.4</v>
      </c>
      <c r="G180">
        <v>7996.86</v>
      </c>
      <c r="H180">
        <v>8089.35</v>
      </c>
      <c r="I180">
        <v>8188.65</v>
      </c>
      <c r="J180" s="20">
        <v>8282.4</v>
      </c>
      <c r="K180" s="20">
        <v>8372.41</v>
      </c>
      <c r="L180" s="20" t="s">
        <v>101</v>
      </c>
    </row>
    <row r="182" spans="1:12">
      <c r="A182" t="s">
        <v>107</v>
      </c>
      <c r="B182" t="s">
        <v>237</v>
      </c>
    </row>
    <row r="183" spans="1:12">
      <c r="A183" t="s">
        <v>233</v>
      </c>
      <c r="B183" t="s">
        <v>239</v>
      </c>
    </row>
    <row r="185" spans="1:12">
      <c r="A185" s="94" t="s">
        <v>108</v>
      </c>
      <c r="B185" s="94" t="s">
        <v>92</v>
      </c>
      <c r="C185" s="94" t="s">
        <v>93</v>
      </c>
      <c r="D185" s="94" t="s">
        <v>94</v>
      </c>
      <c r="E185" s="94" t="s">
        <v>95</v>
      </c>
      <c r="F185" s="94" t="s">
        <v>96</v>
      </c>
      <c r="G185" s="94" t="s">
        <v>97</v>
      </c>
      <c r="H185" s="94" t="s">
        <v>110</v>
      </c>
      <c r="I185" s="94" t="s">
        <v>120</v>
      </c>
      <c r="J185" s="94" t="s">
        <v>379</v>
      </c>
      <c r="K185" s="94" t="s">
        <v>537</v>
      </c>
      <c r="L185" s="94" t="s">
        <v>729</v>
      </c>
    </row>
    <row r="186" spans="1:12">
      <c r="A186" t="s">
        <v>138</v>
      </c>
      <c r="B186">
        <v>228865.69</v>
      </c>
      <c r="C186">
        <v>231220.17</v>
      </c>
      <c r="D186">
        <v>227232.71</v>
      </c>
      <c r="E186">
        <v>225687.84</v>
      </c>
      <c r="F186">
        <v>225999.73</v>
      </c>
      <c r="G186">
        <v>225141.68</v>
      </c>
      <c r="H186">
        <v>224557.32</v>
      </c>
      <c r="I186">
        <v>226794.9</v>
      </c>
      <c r="J186">
        <v>229327.16</v>
      </c>
      <c r="K186">
        <v>232228</v>
      </c>
      <c r="L186" s="20">
        <v>235910.03</v>
      </c>
    </row>
    <row r="187" spans="1:12">
      <c r="A187" t="s">
        <v>139</v>
      </c>
      <c r="B187">
        <v>182760.41</v>
      </c>
      <c r="C187">
        <v>184272.36</v>
      </c>
      <c r="D187">
        <v>181075.54</v>
      </c>
      <c r="E187">
        <v>180490.71</v>
      </c>
      <c r="F187">
        <v>180865.99</v>
      </c>
      <c r="G187">
        <v>180516.48000000001</v>
      </c>
      <c r="H187">
        <v>180017.65</v>
      </c>
      <c r="I187">
        <v>181589.93</v>
      </c>
      <c r="J187">
        <v>183672.84</v>
      </c>
      <c r="K187" s="20">
        <v>186221.77</v>
      </c>
      <c r="L187" s="20">
        <v>189061.92</v>
      </c>
    </row>
    <row r="188" spans="1:12">
      <c r="A188" t="s">
        <v>234</v>
      </c>
      <c r="B188">
        <v>146921.06</v>
      </c>
      <c r="C188">
        <v>148698.68</v>
      </c>
      <c r="D188">
        <v>148362.18</v>
      </c>
      <c r="E188">
        <v>147679.31</v>
      </c>
      <c r="F188">
        <v>148423.51999999999</v>
      </c>
      <c r="G188">
        <v>147734.57999999999</v>
      </c>
      <c r="H188">
        <v>146805.78</v>
      </c>
      <c r="I188">
        <v>148492.78</v>
      </c>
      <c r="J188" s="20">
        <v>151375.64000000001</v>
      </c>
      <c r="K188" s="20">
        <v>153470.37</v>
      </c>
      <c r="L188" s="20">
        <v>155929.44</v>
      </c>
    </row>
    <row r="189" spans="1:12">
      <c r="A189" t="s">
        <v>230</v>
      </c>
      <c r="B189">
        <v>152797.35999999999</v>
      </c>
      <c r="C189">
        <v>154069.07999999999</v>
      </c>
      <c r="D189">
        <v>151159.01</v>
      </c>
      <c r="E189">
        <v>150317.68</v>
      </c>
      <c r="F189">
        <v>150532.45000000001</v>
      </c>
      <c r="G189">
        <v>149878.12</v>
      </c>
      <c r="H189">
        <v>148986.29999999999</v>
      </c>
      <c r="I189">
        <v>149810.59</v>
      </c>
      <c r="J189" s="20">
        <v>151375.64000000001</v>
      </c>
      <c r="K189" s="20">
        <v>153470.37</v>
      </c>
      <c r="L189" s="20">
        <v>155929.44</v>
      </c>
    </row>
    <row r="190" spans="1:12">
      <c r="A190" t="s">
        <v>235</v>
      </c>
      <c r="B190">
        <v>145945.26</v>
      </c>
      <c r="C190">
        <v>147133.41</v>
      </c>
      <c r="D190">
        <v>144611.49</v>
      </c>
      <c r="E190">
        <v>143978.01</v>
      </c>
      <c r="F190">
        <v>144110.89000000001</v>
      </c>
      <c r="G190">
        <v>143428.82999999999</v>
      </c>
      <c r="H190">
        <v>142537.1</v>
      </c>
      <c r="I190">
        <v>143305.78</v>
      </c>
      <c r="J190" s="20">
        <v>144755.29</v>
      </c>
      <c r="K190" s="20">
        <v>146728.54999999999</v>
      </c>
      <c r="L190" s="20">
        <v>149073.38</v>
      </c>
    </row>
    <row r="191" spans="1:12">
      <c r="A191" t="s">
        <v>15</v>
      </c>
      <c r="B191">
        <v>4373.8999999999996</v>
      </c>
      <c r="C191">
        <v>4452.8999999999996</v>
      </c>
      <c r="D191">
        <v>4445.5</v>
      </c>
      <c r="E191">
        <v>4474</v>
      </c>
      <c r="F191">
        <v>4535.3</v>
      </c>
      <c r="G191">
        <v>4555</v>
      </c>
      <c r="H191">
        <v>4540.1000000000004</v>
      </c>
      <c r="I191">
        <v>4559.1000000000004</v>
      </c>
      <c r="J191" s="20">
        <v>4600.6000000000004</v>
      </c>
      <c r="K191" s="20">
        <v>4659.5</v>
      </c>
      <c r="L191" s="20">
        <v>4724.1000000000004</v>
      </c>
    </row>
    <row r="192" spans="1:12">
      <c r="A192" t="s">
        <v>16</v>
      </c>
      <c r="B192">
        <v>3726.74</v>
      </c>
      <c r="C192">
        <v>3814.65</v>
      </c>
      <c r="D192">
        <v>3749.3</v>
      </c>
      <c r="E192">
        <v>3603.89</v>
      </c>
      <c r="F192">
        <v>3524.55</v>
      </c>
      <c r="G192">
        <v>3436.39</v>
      </c>
      <c r="H192">
        <v>3421.58</v>
      </c>
      <c r="I192">
        <v>3434.17</v>
      </c>
      <c r="J192" s="20">
        <v>3446.21</v>
      </c>
      <c r="K192" s="20">
        <v>3463.35</v>
      </c>
      <c r="L192" s="20">
        <v>3525.35</v>
      </c>
    </row>
    <row r="193" spans="1:12">
      <c r="A193" t="s">
        <v>737</v>
      </c>
      <c r="B193">
        <v>5093.1400000000003</v>
      </c>
      <c r="C193">
        <v>5204.08</v>
      </c>
      <c r="D193">
        <v>5110.1000000000004</v>
      </c>
      <c r="E193">
        <v>5057.24</v>
      </c>
      <c r="F193">
        <v>5043.4399999999996</v>
      </c>
      <c r="G193">
        <v>5064.62</v>
      </c>
      <c r="H193">
        <v>5080.93</v>
      </c>
      <c r="I193">
        <v>5108.97</v>
      </c>
      <c r="J193" s="20">
        <v>5181.91</v>
      </c>
      <c r="K193" s="20">
        <v>5264.3</v>
      </c>
      <c r="L193" s="20">
        <v>5346.09</v>
      </c>
    </row>
    <row r="194" spans="1:12">
      <c r="A194" t="s">
        <v>18</v>
      </c>
      <c r="B194">
        <v>2912</v>
      </c>
      <c r="C194">
        <v>2947</v>
      </c>
      <c r="D194">
        <v>2854</v>
      </c>
      <c r="E194">
        <v>2788</v>
      </c>
      <c r="F194">
        <v>2787</v>
      </c>
      <c r="G194">
        <v>2767</v>
      </c>
      <c r="H194">
        <v>2766</v>
      </c>
      <c r="I194">
        <v>2794</v>
      </c>
      <c r="J194" s="20">
        <v>2829</v>
      </c>
      <c r="K194" s="20">
        <v>2871.33</v>
      </c>
      <c r="L194" s="20">
        <v>2918.86</v>
      </c>
    </row>
    <row r="195" spans="1:12">
      <c r="A195" t="s">
        <v>109</v>
      </c>
      <c r="B195">
        <v>40325</v>
      </c>
      <c r="C195">
        <v>40856</v>
      </c>
      <c r="D195">
        <v>40892</v>
      </c>
      <c r="E195">
        <v>41020</v>
      </c>
      <c r="F195">
        <v>41577</v>
      </c>
      <c r="G195">
        <v>42061</v>
      </c>
      <c r="H195">
        <v>42328</v>
      </c>
      <c r="I195">
        <v>42662</v>
      </c>
      <c r="J195" s="20">
        <v>43071</v>
      </c>
      <c r="K195" s="20">
        <v>43642</v>
      </c>
      <c r="L195" s="20">
        <v>44269</v>
      </c>
    </row>
    <row r="196" spans="1:12">
      <c r="A196" t="s">
        <v>20</v>
      </c>
      <c r="B196">
        <v>643.4</v>
      </c>
      <c r="C196">
        <v>642.1</v>
      </c>
      <c r="D196">
        <v>576.6</v>
      </c>
      <c r="E196">
        <v>548.1</v>
      </c>
      <c r="F196">
        <v>584</v>
      </c>
      <c r="G196">
        <v>593.5</v>
      </c>
      <c r="H196">
        <v>600.9</v>
      </c>
      <c r="I196">
        <v>605.5</v>
      </c>
      <c r="J196" s="20">
        <v>622.9</v>
      </c>
      <c r="K196" s="20">
        <v>624.70000000000005</v>
      </c>
      <c r="L196" s="20">
        <v>641.5</v>
      </c>
    </row>
    <row r="197" spans="1:12">
      <c r="A197" t="s">
        <v>44</v>
      </c>
      <c r="B197">
        <v>2142.7399999999998</v>
      </c>
      <c r="C197">
        <v>2129.25</v>
      </c>
      <c r="D197">
        <v>1962.3</v>
      </c>
      <c r="E197">
        <v>1882.73</v>
      </c>
      <c r="F197">
        <v>1872.44</v>
      </c>
      <c r="G197">
        <v>1861.51</v>
      </c>
      <c r="H197">
        <v>1908.27</v>
      </c>
      <c r="I197">
        <v>1940.41</v>
      </c>
      <c r="J197" s="20">
        <v>2002.08</v>
      </c>
      <c r="K197" s="20">
        <v>2077.25</v>
      </c>
      <c r="L197" s="20">
        <v>2136.9</v>
      </c>
    </row>
    <row r="198" spans="1:12">
      <c r="A198" t="s">
        <v>42</v>
      </c>
      <c r="B198">
        <v>4795.07</v>
      </c>
      <c r="C198">
        <v>4856.3599999999997</v>
      </c>
      <c r="D198">
        <v>4829</v>
      </c>
      <c r="E198">
        <v>4705.4799999999996</v>
      </c>
      <c r="F198">
        <v>4381.82</v>
      </c>
      <c r="G198">
        <v>4105.22</v>
      </c>
      <c r="H198">
        <v>3997.71</v>
      </c>
      <c r="I198">
        <v>3999.3</v>
      </c>
      <c r="J198" s="20">
        <v>4064.04</v>
      </c>
      <c r="K198" s="20">
        <v>4083.03</v>
      </c>
      <c r="L198" s="20">
        <v>4146.05</v>
      </c>
    </row>
    <row r="199" spans="1:12">
      <c r="A199" t="s">
        <v>21</v>
      </c>
      <c r="B199">
        <v>21284.9</v>
      </c>
      <c r="C199">
        <v>21324.1</v>
      </c>
      <c r="D199">
        <v>19986.8</v>
      </c>
      <c r="E199">
        <v>19639.5</v>
      </c>
      <c r="F199">
        <v>19112.5</v>
      </c>
      <c r="G199">
        <v>18342.64</v>
      </c>
      <c r="H199">
        <v>17861.89</v>
      </c>
      <c r="I199">
        <v>18022.07</v>
      </c>
      <c r="J199" s="20">
        <v>18550</v>
      </c>
      <c r="K199" s="20">
        <v>19025.599999999999</v>
      </c>
      <c r="L199" s="20">
        <v>19510.8</v>
      </c>
    </row>
    <row r="200" spans="1:12">
      <c r="A200" t="s">
        <v>22</v>
      </c>
      <c r="B200">
        <v>27042</v>
      </c>
      <c r="C200">
        <v>27168</v>
      </c>
      <c r="D200">
        <v>26863</v>
      </c>
      <c r="E200">
        <v>26896</v>
      </c>
      <c r="F200">
        <v>27107</v>
      </c>
      <c r="G200">
        <v>27196</v>
      </c>
      <c r="H200">
        <v>27267</v>
      </c>
      <c r="I200">
        <v>27394</v>
      </c>
      <c r="J200" s="20">
        <v>27391</v>
      </c>
      <c r="K200" s="20">
        <v>27587</v>
      </c>
      <c r="L200" s="20">
        <v>27881</v>
      </c>
    </row>
    <row r="201" spans="1:12">
      <c r="A201" t="s">
        <v>63</v>
      </c>
      <c r="B201">
        <v>1714.65</v>
      </c>
      <c r="C201">
        <v>1780.13</v>
      </c>
      <c r="D201">
        <v>1766.99</v>
      </c>
      <c r="E201">
        <v>1700.47</v>
      </c>
      <c r="F201">
        <v>1634</v>
      </c>
      <c r="G201">
        <v>1576.16</v>
      </c>
      <c r="H201">
        <v>1533</v>
      </c>
      <c r="I201">
        <v>1575</v>
      </c>
      <c r="J201" s="20">
        <v>1594.59</v>
      </c>
      <c r="K201" s="20">
        <v>1599.19</v>
      </c>
      <c r="L201" s="20">
        <v>1634.4</v>
      </c>
    </row>
    <row r="202" spans="1:12">
      <c r="A202" t="s">
        <v>23</v>
      </c>
      <c r="B202">
        <v>25294.9</v>
      </c>
      <c r="C202">
        <v>25349.200000000001</v>
      </c>
      <c r="D202">
        <v>24925.5</v>
      </c>
      <c r="E202">
        <v>24765.7</v>
      </c>
      <c r="F202">
        <v>24842.7</v>
      </c>
      <c r="G202">
        <v>24764.799999999999</v>
      </c>
      <c r="H202">
        <v>24322.799999999999</v>
      </c>
      <c r="I202">
        <v>24339.4</v>
      </c>
      <c r="J202" s="20">
        <v>24497.9</v>
      </c>
      <c r="K202" s="20">
        <v>24825.5</v>
      </c>
      <c r="L202" s="20">
        <v>25112.7</v>
      </c>
    </row>
    <row r="203" spans="1:12">
      <c r="A203" t="s">
        <v>24</v>
      </c>
      <c r="B203">
        <v>389.78</v>
      </c>
      <c r="C203">
        <v>403.51</v>
      </c>
      <c r="D203">
        <v>403.64</v>
      </c>
      <c r="E203">
        <v>405.57</v>
      </c>
      <c r="F203">
        <v>405.68</v>
      </c>
      <c r="G203">
        <v>392.75</v>
      </c>
      <c r="H203">
        <v>369.43</v>
      </c>
      <c r="I203">
        <v>362.29</v>
      </c>
      <c r="J203" s="20">
        <v>368.15</v>
      </c>
      <c r="K203" s="20">
        <v>384.95</v>
      </c>
      <c r="L203" s="20">
        <v>399.77</v>
      </c>
    </row>
    <row r="204" spans="1:12">
      <c r="A204" t="s">
        <v>25</v>
      </c>
      <c r="B204">
        <v>1064.07</v>
      </c>
      <c r="C204">
        <v>1055.07</v>
      </c>
      <c r="D204">
        <v>903.72</v>
      </c>
      <c r="E204">
        <v>843.51</v>
      </c>
      <c r="F204">
        <v>856.22</v>
      </c>
      <c r="G204">
        <v>868.63</v>
      </c>
      <c r="H204">
        <v>888.63</v>
      </c>
      <c r="I204">
        <v>876.63</v>
      </c>
      <c r="J204" s="20">
        <v>889</v>
      </c>
      <c r="K204" s="20">
        <v>886.3</v>
      </c>
      <c r="L204" s="20">
        <v>885.99</v>
      </c>
    </row>
    <row r="205" spans="1:12">
      <c r="A205" t="s">
        <v>26</v>
      </c>
      <c r="B205">
        <v>1445.14</v>
      </c>
      <c r="C205">
        <v>1426.09</v>
      </c>
      <c r="D205">
        <v>1316.51</v>
      </c>
      <c r="E205">
        <v>1246.77</v>
      </c>
      <c r="F205">
        <v>1252.7</v>
      </c>
      <c r="G205">
        <v>1274.9000000000001</v>
      </c>
      <c r="H205">
        <v>1291.8900000000001</v>
      </c>
      <c r="I205">
        <v>1317.81</v>
      </c>
      <c r="J205" s="20">
        <v>1334.73</v>
      </c>
      <c r="K205" s="20">
        <v>1361.21</v>
      </c>
      <c r="L205" s="20">
        <v>1354.11</v>
      </c>
    </row>
    <row r="206" spans="1:12">
      <c r="A206" t="s">
        <v>27</v>
      </c>
      <c r="B206">
        <v>333.48</v>
      </c>
      <c r="C206">
        <v>349.36</v>
      </c>
      <c r="D206">
        <v>353.02</v>
      </c>
      <c r="E206">
        <v>359.31</v>
      </c>
      <c r="F206">
        <v>369.92</v>
      </c>
      <c r="G206">
        <v>378.89</v>
      </c>
      <c r="H206">
        <v>385.82</v>
      </c>
      <c r="I206">
        <v>395.95</v>
      </c>
      <c r="J206" s="20">
        <v>406.12</v>
      </c>
      <c r="K206" s="20">
        <v>418.36</v>
      </c>
      <c r="L206" s="20">
        <v>432.74</v>
      </c>
    </row>
    <row r="207" spans="1:12">
      <c r="A207" t="s">
        <v>28</v>
      </c>
      <c r="B207">
        <v>4197.9399999999996</v>
      </c>
      <c r="C207">
        <v>4115.49</v>
      </c>
      <c r="D207">
        <v>4012.87</v>
      </c>
      <c r="E207">
        <v>3969.47</v>
      </c>
      <c r="F207">
        <v>3970.81</v>
      </c>
      <c r="G207">
        <v>3978.54</v>
      </c>
      <c r="H207">
        <v>4021.77</v>
      </c>
      <c r="I207">
        <v>4216.42</v>
      </c>
      <c r="J207" s="20">
        <v>4315.55</v>
      </c>
      <c r="K207" s="20">
        <v>4447.2700000000004</v>
      </c>
      <c r="L207" s="20">
        <v>4536.8100000000004</v>
      </c>
    </row>
    <row r="208" spans="1:12">
      <c r="A208" t="s">
        <v>29</v>
      </c>
      <c r="B208">
        <v>156.94999999999999</v>
      </c>
      <c r="C208">
        <v>160.94</v>
      </c>
      <c r="D208">
        <v>161</v>
      </c>
      <c r="E208">
        <v>163.79</v>
      </c>
      <c r="F208">
        <v>168.62</v>
      </c>
      <c r="G208">
        <v>172.83</v>
      </c>
      <c r="H208">
        <v>179.28</v>
      </c>
      <c r="I208">
        <v>188.51</v>
      </c>
      <c r="J208" s="20">
        <v>195.93</v>
      </c>
      <c r="K208" s="20">
        <v>204.12</v>
      </c>
      <c r="L208" s="20">
        <v>215.03</v>
      </c>
    </row>
    <row r="209" spans="1:12">
      <c r="A209" t="s">
        <v>30</v>
      </c>
      <c r="B209">
        <v>8771</v>
      </c>
      <c r="C209">
        <v>8914</v>
      </c>
      <c r="D209">
        <v>8838</v>
      </c>
      <c r="E209">
        <v>8778</v>
      </c>
      <c r="F209">
        <v>8854</v>
      </c>
      <c r="G209">
        <v>8836</v>
      </c>
      <c r="H209">
        <v>8732</v>
      </c>
      <c r="I209">
        <v>8711</v>
      </c>
      <c r="J209" s="20">
        <v>8808</v>
      </c>
      <c r="K209" s="20">
        <v>8905</v>
      </c>
      <c r="L209" s="20">
        <v>9098</v>
      </c>
    </row>
    <row r="210" spans="1:12">
      <c r="A210" t="s">
        <v>31</v>
      </c>
      <c r="B210">
        <v>4013.7</v>
      </c>
      <c r="C210">
        <v>4090.32</v>
      </c>
      <c r="D210">
        <v>4072.67</v>
      </c>
      <c r="E210">
        <v>4102.17</v>
      </c>
      <c r="F210">
        <v>4165.99</v>
      </c>
      <c r="G210">
        <v>4209.72</v>
      </c>
      <c r="H210">
        <v>4223.76</v>
      </c>
      <c r="I210">
        <v>4263.16</v>
      </c>
      <c r="J210" s="20">
        <v>4285.54</v>
      </c>
      <c r="K210" s="20">
        <v>4341</v>
      </c>
      <c r="L210" s="20">
        <v>4414.54</v>
      </c>
    </row>
    <row r="211" spans="1:12">
      <c r="A211" t="s">
        <v>32</v>
      </c>
      <c r="B211">
        <v>15155.9</v>
      </c>
      <c r="C211">
        <v>15731.9</v>
      </c>
      <c r="D211">
        <v>15789.4</v>
      </c>
      <c r="E211">
        <v>15370.3</v>
      </c>
      <c r="F211">
        <v>15457.3</v>
      </c>
      <c r="G211">
        <v>15474.9</v>
      </c>
      <c r="H211">
        <v>15463.8</v>
      </c>
      <c r="I211">
        <v>15731</v>
      </c>
      <c r="J211" s="20">
        <v>15970</v>
      </c>
      <c r="K211" s="20">
        <v>16060.7</v>
      </c>
      <c r="L211" s="20">
        <v>16281.2</v>
      </c>
    </row>
    <row r="212" spans="1:12">
      <c r="A212" t="s">
        <v>50</v>
      </c>
      <c r="B212">
        <v>5061.58</v>
      </c>
      <c r="C212">
        <v>5080.13</v>
      </c>
      <c r="D212">
        <v>4941.6899999999996</v>
      </c>
      <c r="E212">
        <v>4871.33</v>
      </c>
      <c r="F212">
        <v>4776.7299999999996</v>
      </c>
      <c r="G212">
        <v>4581.45</v>
      </c>
      <c r="H212">
        <v>4450.17</v>
      </c>
      <c r="I212">
        <v>4512.99</v>
      </c>
      <c r="J212" s="20">
        <v>4575.82</v>
      </c>
      <c r="K212" s="20">
        <v>4649.82</v>
      </c>
      <c r="L212" s="20">
        <v>4802.2700000000004</v>
      </c>
    </row>
    <row r="213" spans="1:12">
      <c r="A213" t="s">
        <v>33</v>
      </c>
      <c r="B213">
        <v>9364.7999999999993</v>
      </c>
      <c r="C213">
        <v>9365.9</v>
      </c>
      <c r="D213">
        <v>9181</v>
      </c>
      <c r="E213">
        <v>9156.1</v>
      </c>
      <c r="F213">
        <v>9082.2000000000007</v>
      </c>
      <c r="G213">
        <v>8645.2999999999993</v>
      </c>
      <c r="H213">
        <v>8569.4</v>
      </c>
      <c r="I213">
        <v>8634.6</v>
      </c>
      <c r="J213" s="20">
        <v>8525.7000000000007</v>
      </c>
      <c r="K213" s="20">
        <v>8429.6</v>
      </c>
      <c r="L213" s="20">
        <v>8668.2000000000007</v>
      </c>
    </row>
    <row r="214" spans="1:12">
      <c r="A214" t="s">
        <v>34</v>
      </c>
      <c r="B214">
        <v>975.8</v>
      </c>
      <c r="C214">
        <v>1000.82</v>
      </c>
      <c r="D214">
        <v>982.9</v>
      </c>
      <c r="E214">
        <v>962.1</v>
      </c>
      <c r="F214">
        <v>946.02</v>
      </c>
      <c r="G214">
        <v>937.24</v>
      </c>
      <c r="H214">
        <v>926.82</v>
      </c>
      <c r="I214">
        <v>930.92</v>
      </c>
      <c r="J214" s="20">
        <v>942.56</v>
      </c>
      <c r="K214" s="20">
        <v>959.5</v>
      </c>
      <c r="L214" s="20">
        <v>987.79</v>
      </c>
    </row>
    <row r="215" spans="1:12">
      <c r="A215" t="s">
        <v>35</v>
      </c>
      <c r="B215">
        <v>2176.9699999999998</v>
      </c>
      <c r="C215">
        <v>2247.14</v>
      </c>
      <c r="D215">
        <v>2203.16</v>
      </c>
      <c r="E215">
        <v>2169.8200000000002</v>
      </c>
      <c r="F215">
        <v>2208.31</v>
      </c>
      <c r="G215">
        <v>2209.4299999999998</v>
      </c>
      <c r="H215">
        <v>2192.25</v>
      </c>
      <c r="I215">
        <v>2223.15</v>
      </c>
      <c r="J215" s="20">
        <v>2267.1</v>
      </c>
      <c r="K215" s="20">
        <v>2321.0500000000002</v>
      </c>
      <c r="L215" s="20">
        <v>2372.2600000000002</v>
      </c>
    </row>
    <row r="216" spans="1:12">
      <c r="A216" t="s">
        <v>36</v>
      </c>
      <c r="B216">
        <v>2506.9</v>
      </c>
      <c r="C216">
        <v>2562.6999999999998</v>
      </c>
      <c r="D216">
        <v>2501</v>
      </c>
      <c r="E216">
        <v>2483.8000000000002</v>
      </c>
      <c r="F216">
        <v>2515.5</v>
      </c>
      <c r="G216">
        <v>2537.6</v>
      </c>
      <c r="H216">
        <v>2519.6</v>
      </c>
      <c r="I216">
        <v>2507.4</v>
      </c>
      <c r="J216" s="20">
        <v>2504.1</v>
      </c>
      <c r="K216" s="20">
        <v>2515.5</v>
      </c>
      <c r="L216" s="20">
        <v>2545.1999999999998</v>
      </c>
    </row>
    <row r="217" spans="1:12">
      <c r="A217" t="s">
        <v>37</v>
      </c>
      <c r="B217">
        <v>4524.3999999999996</v>
      </c>
      <c r="C217">
        <v>4565.2</v>
      </c>
      <c r="D217">
        <v>4454.8</v>
      </c>
      <c r="E217">
        <v>4497.7</v>
      </c>
      <c r="F217">
        <v>4593.6000000000004</v>
      </c>
      <c r="G217">
        <v>4627.3999999999996</v>
      </c>
      <c r="H217">
        <v>4671.8</v>
      </c>
      <c r="I217">
        <v>4737.3999999999996</v>
      </c>
      <c r="J217" s="20">
        <v>4807.3999999999996</v>
      </c>
      <c r="K217" s="20">
        <v>4896.5</v>
      </c>
      <c r="L217" s="20">
        <v>5011.3</v>
      </c>
    </row>
    <row r="218" spans="1:12">
      <c r="A218" t="s">
        <v>54</v>
      </c>
      <c r="B218">
        <v>29378.75</v>
      </c>
      <c r="C218">
        <v>29627.75</v>
      </c>
      <c r="D218">
        <v>29154.25</v>
      </c>
      <c r="E218">
        <v>29227</v>
      </c>
      <c r="F218">
        <v>29374.5</v>
      </c>
      <c r="G218">
        <v>29694.25</v>
      </c>
      <c r="H218">
        <v>30041.75</v>
      </c>
      <c r="I218">
        <v>30753.75</v>
      </c>
      <c r="J218" s="20">
        <v>31281.15</v>
      </c>
      <c r="K218" s="20">
        <v>31725.39</v>
      </c>
      <c r="L218" s="20">
        <v>32058.38</v>
      </c>
    </row>
    <row r="219" spans="1:12">
      <c r="A219" t="s">
        <v>43</v>
      </c>
      <c r="K219" s="20">
        <v>188.7</v>
      </c>
      <c r="L219" s="20">
        <v>196.1</v>
      </c>
    </row>
    <row r="220" spans="1:12">
      <c r="A220" t="s">
        <v>49</v>
      </c>
      <c r="B220">
        <v>2535</v>
      </c>
      <c r="C220">
        <v>2617</v>
      </c>
      <c r="D220">
        <v>2605</v>
      </c>
      <c r="E220">
        <v>2591</v>
      </c>
      <c r="F220">
        <v>2630</v>
      </c>
      <c r="G220">
        <v>2684</v>
      </c>
      <c r="H220">
        <v>2713</v>
      </c>
      <c r="I220">
        <v>2746</v>
      </c>
      <c r="J220">
        <v>2753</v>
      </c>
      <c r="K220" s="20">
        <v>2762</v>
      </c>
      <c r="L220" s="20">
        <v>2792</v>
      </c>
    </row>
    <row r="221" spans="1:12">
      <c r="A221" t="s">
        <v>52</v>
      </c>
      <c r="B221">
        <v>4409.55</v>
      </c>
      <c r="C221">
        <v>4515.8999999999996</v>
      </c>
      <c r="D221">
        <v>4539.5600000000004</v>
      </c>
      <c r="E221">
        <v>4554.8100000000004</v>
      </c>
      <c r="F221">
        <v>4662.7</v>
      </c>
      <c r="G221">
        <v>4732.49</v>
      </c>
      <c r="H221">
        <v>4802.62</v>
      </c>
      <c r="I221">
        <v>4889.93</v>
      </c>
      <c r="J221">
        <v>4965.59</v>
      </c>
      <c r="K221" s="20">
        <v>4962.8900000000003</v>
      </c>
      <c r="L221" s="20">
        <v>5008.42</v>
      </c>
    </row>
  </sheetData>
  <hyperlinks>
    <hyperlink ref="A7" r:id="rId1" tooltip="Click once to display linked information. Click and hold to select this cell." display="http://stats.oecd.org/OECDStat_Metadata/ShowMetadata.ashx?Dataset=BLI2014&amp;Coords=[LOCATION].[ISR]&amp;ShowOnWeb=true&amp;Lang=en"/>
    <hyperlink ref="B1" r:id="rId2" tooltip="Click once to display linked information. Click and hold to select this cell." display="http://stats.oecd.org/OECDStat_Metadata/ShowMetadata.ashx?Dataset=BLI2014&amp;Coords=[INDICATOR].[IW_HADI]&amp;ShowOnWeb=true&amp;Lang=en"/>
    <hyperlink ref="D1" r:id="rId3" tooltip="Click once to display linked information. Click and hold to select this cell." display="http://stats.oecd.org/OECDStat_Metadata/ShowMetadata.ashx?Dataset=BLI2014&amp;Coords=[INDICATOR].[IW_HNFW]&amp;ShowOnWeb=true&amp;Lang=en"/>
    <hyperlink ref="O7" r:id="rId4" tooltip="Click once to display linked information. Click and hold to select this cell." display="http://stats.oecd.org/OECDStat_Metadata/ShowMetadata.ashx?Dataset=BLI2014&amp;Coords=[LOCATION].[ISR]&amp;ShowOnWeb=true&amp;Lang=en"/>
  </hyperlinks>
  <pageMargins left="0.7" right="0.7" top="0.75" bottom="0.75" header="0.3" footer="0.3"/>
  <pageSetup paperSize="9" orientation="portrait" horizontalDpi="300"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S46"/>
  <sheetViews>
    <sheetView workbookViewId="0">
      <selection activeCell="B7" sqref="B7"/>
    </sheetView>
  </sheetViews>
  <sheetFormatPr defaultRowHeight="16.5"/>
  <cols>
    <col min="1" max="1" width="31.28515625" customWidth="1"/>
  </cols>
  <sheetData>
    <row r="1" spans="1:19" s="20" customFormat="1">
      <c r="A1" s="996" t="s">
        <v>1781</v>
      </c>
      <c r="B1" s="995"/>
    </row>
    <row r="2" spans="1:19" s="20" customFormat="1">
      <c r="A2"/>
      <c r="B2"/>
    </row>
    <row r="3" spans="1:19" s="20" customFormat="1">
      <c r="A3" s="996" t="s">
        <v>104</v>
      </c>
      <c r="B3" s="997">
        <v>43525.285138888888</v>
      </c>
    </row>
    <row r="4" spans="1:19" s="20" customFormat="1">
      <c r="A4" s="996" t="s">
        <v>105</v>
      </c>
      <c r="B4" s="997">
        <v>43525.684618009254</v>
      </c>
    </row>
    <row r="5" spans="1:19" s="20" customFormat="1">
      <c r="A5" s="996" t="s">
        <v>106</v>
      </c>
      <c r="B5" s="996" t="s">
        <v>2</v>
      </c>
    </row>
    <row r="6" spans="1:19">
      <c r="A6" s="994" t="s">
        <v>107</v>
      </c>
      <c r="B6" s="994" t="s">
        <v>1778</v>
      </c>
      <c r="C6" s="993"/>
      <c r="D6" s="993"/>
      <c r="E6" s="993"/>
      <c r="F6" s="993"/>
      <c r="G6" s="993"/>
      <c r="H6" s="993"/>
      <c r="I6" s="993"/>
      <c r="J6" s="993"/>
      <c r="K6" s="993"/>
      <c r="L6" s="993"/>
    </row>
    <row r="7" spans="1:19">
      <c r="A7" s="994" t="s">
        <v>233</v>
      </c>
      <c r="B7" s="994" t="s">
        <v>1779</v>
      </c>
      <c r="C7" s="993"/>
      <c r="D7" s="993"/>
      <c r="E7" s="993"/>
      <c r="F7" s="993"/>
      <c r="G7" s="993"/>
      <c r="H7" s="993"/>
      <c r="I7" s="993"/>
      <c r="J7" s="993"/>
      <c r="K7" s="993"/>
      <c r="L7" s="993"/>
    </row>
    <row r="8" spans="1:19">
      <c r="A8" s="20"/>
      <c r="B8" s="20"/>
      <c r="C8" s="20"/>
      <c r="D8" s="20"/>
      <c r="E8" s="20"/>
      <c r="F8" s="20"/>
      <c r="G8" s="20"/>
      <c r="H8" s="20"/>
      <c r="I8" s="20"/>
      <c r="J8" s="20"/>
      <c r="K8" s="20"/>
      <c r="L8" s="20"/>
    </row>
    <row r="9" spans="1:19">
      <c r="A9" s="1137" t="s">
        <v>108</v>
      </c>
      <c r="B9" s="1137" t="s">
        <v>93</v>
      </c>
      <c r="C9" s="1137" t="s">
        <v>94</v>
      </c>
      <c r="D9" s="1137" t="s">
        <v>95</v>
      </c>
      <c r="E9" s="1137" t="s">
        <v>96</v>
      </c>
      <c r="F9" s="1137" t="s">
        <v>97</v>
      </c>
      <c r="G9" s="1137" t="s">
        <v>110</v>
      </c>
      <c r="H9" s="1137" t="s">
        <v>120</v>
      </c>
      <c r="I9" s="1137" t="s">
        <v>379</v>
      </c>
      <c r="J9" s="1137" t="s">
        <v>537</v>
      </c>
      <c r="K9" s="1137" t="s">
        <v>729</v>
      </c>
      <c r="L9" s="1137" t="s">
        <v>1282</v>
      </c>
    </row>
    <row r="10" spans="1:19">
      <c r="A10" s="1137" t="s">
        <v>1780</v>
      </c>
      <c r="B10" s="1254">
        <v>17400</v>
      </c>
      <c r="C10" s="1254">
        <v>16900</v>
      </c>
      <c r="D10" s="1254">
        <v>17400</v>
      </c>
      <c r="E10" s="1254">
        <v>17800</v>
      </c>
      <c r="F10" s="1254">
        <v>18200</v>
      </c>
      <c r="G10" s="1254">
        <v>18200</v>
      </c>
      <c r="H10" s="1254">
        <v>18600</v>
      </c>
      <c r="I10" s="1254">
        <v>19300</v>
      </c>
      <c r="J10" s="1254">
        <v>19400</v>
      </c>
      <c r="K10" s="1254">
        <v>19800</v>
      </c>
      <c r="L10" s="1141" t="s">
        <v>101</v>
      </c>
    </row>
    <row r="11" spans="1:19">
      <c r="A11" s="1137" t="s">
        <v>1190</v>
      </c>
      <c r="B11" s="1254">
        <v>18000</v>
      </c>
      <c r="C11" s="1254">
        <v>17400</v>
      </c>
      <c r="D11" s="1254">
        <v>18000</v>
      </c>
      <c r="E11" s="1254">
        <v>18300</v>
      </c>
      <c r="F11" s="1254">
        <v>18700</v>
      </c>
      <c r="G11" s="1254">
        <v>18800</v>
      </c>
      <c r="H11" s="1254">
        <v>19300</v>
      </c>
      <c r="I11" s="1254">
        <v>20100</v>
      </c>
      <c r="J11" s="1254">
        <v>20100</v>
      </c>
      <c r="K11" s="1254">
        <v>20500</v>
      </c>
      <c r="L11" s="1141" t="s">
        <v>101</v>
      </c>
    </row>
    <row r="12" spans="1:19">
      <c r="A12" s="1137" t="s">
        <v>1192</v>
      </c>
      <c r="B12" s="1254">
        <v>20000</v>
      </c>
      <c r="C12" s="1254">
        <v>19300</v>
      </c>
      <c r="D12" s="1254">
        <v>19800</v>
      </c>
      <c r="E12" s="1254">
        <v>20100</v>
      </c>
      <c r="F12" s="1254">
        <v>20500</v>
      </c>
      <c r="G12" s="1254">
        <v>20500</v>
      </c>
      <c r="H12" s="1254">
        <v>21000</v>
      </c>
      <c r="I12" s="1254">
        <v>21900</v>
      </c>
      <c r="J12" s="1254">
        <v>21800</v>
      </c>
      <c r="K12" s="1254">
        <v>22200</v>
      </c>
      <c r="L12" s="1141" t="s">
        <v>101</v>
      </c>
      <c r="R12" s="995"/>
      <c r="S12" s="995"/>
    </row>
    <row r="13" spans="1:19">
      <c r="A13" s="1137" t="s">
        <v>234</v>
      </c>
      <c r="B13" s="1254">
        <v>19500</v>
      </c>
      <c r="C13" s="1254">
        <v>18700</v>
      </c>
      <c r="D13" s="1254">
        <v>19300</v>
      </c>
      <c r="E13" s="1254">
        <v>19600</v>
      </c>
      <c r="F13" s="1254">
        <v>19900</v>
      </c>
      <c r="G13" s="1254">
        <v>19900</v>
      </c>
      <c r="H13" s="1254">
        <v>20200</v>
      </c>
      <c r="I13" s="1254">
        <v>20900</v>
      </c>
      <c r="J13" s="1254">
        <v>20900</v>
      </c>
      <c r="K13" s="1254">
        <v>21300</v>
      </c>
      <c r="L13" s="1141" t="s">
        <v>101</v>
      </c>
    </row>
    <row r="14" spans="1:19">
      <c r="A14" s="1137" t="s">
        <v>230</v>
      </c>
      <c r="B14" s="1254">
        <v>19200</v>
      </c>
      <c r="C14" s="1254">
        <v>18600</v>
      </c>
      <c r="D14" s="1254">
        <v>19100</v>
      </c>
      <c r="E14" s="1254">
        <v>19500</v>
      </c>
      <c r="F14" s="1254">
        <v>19800</v>
      </c>
      <c r="G14" s="1254">
        <v>19800</v>
      </c>
      <c r="H14" s="1254">
        <v>20200</v>
      </c>
      <c r="I14" s="1254">
        <v>20900</v>
      </c>
      <c r="J14" s="1254">
        <v>20900</v>
      </c>
      <c r="K14" s="1254">
        <v>21300</v>
      </c>
      <c r="L14" s="1141" t="s">
        <v>101</v>
      </c>
      <c r="R14" s="995"/>
      <c r="S14" s="995"/>
    </row>
    <row r="15" spans="1:19">
      <c r="A15" s="1137" t="s">
        <v>235</v>
      </c>
      <c r="B15" s="1254">
        <v>19500</v>
      </c>
      <c r="C15" s="1254">
        <v>18900</v>
      </c>
      <c r="D15" s="1254">
        <v>19400</v>
      </c>
      <c r="E15" s="1254">
        <v>19800</v>
      </c>
      <c r="F15" s="1254">
        <v>20000</v>
      </c>
      <c r="G15" s="1254">
        <v>20000</v>
      </c>
      <c r="H15" s="1254">
        <v>20500</v>
      </c>
      <c r="I15" s="1254">
        <v>21200</v>
      </c>
      <c r="J15" s="1254">
        <v>21200</v>
      </c>
      <c r="K15" s="1254">
        <v>21600</v>
      </c>
      <c r="L15" s="1141" t="s">
        <v>101</v>
      </c>
      <c r="R15" s="995"/>
      <c r="S15" s="995"/>
    </row>
    <row r="16" spans="1:19">
      <c r="A16" s="1137" t="s">
        <v>15</v>
      </c>
      <c r="B16" s="1254">
        <v>19700</v>
      </c>
      <c r="C16" s="1254">
        <v>19400</v>
      </c>
      <c r="D16" s="1254">
        <v>20500</v>
      </c>
      <c r="E16" s="1254">
        <v>20900</v>
      </c>
      <c r="F16" s="1254">
        <v>21700</v>
      </c>
      <c r="G16" s="1254">
        <v>21800</v>
      </c>
      <c r="H16" s="1254">
        <v>22200</v>
      </c>
      <c r="I16" s="1254">
        <v>22900</v>
      </c>
      <c r="J16" s="1254">
        <v>23000</v>
      </c>
      <c r="K16" s="1254">
        <v>23200</v>
      </c>
      <c r="L16" s="1141" t="s">
        <v>101</v>
      </c>
      <c r="R16" s="995"/>
      <c r="S16" s="995"/>
    </row>
    <row r="17" spans="1:12">
      <c r="A17" s="1137" t="s">
        <v>16</v>
      </c>
      <c r="B17" s="1254">
        <v>8200</v>
      </c>
      <c r="C17" s="1254">
        <v>7500</v>
      </c>
      <c r="D17" s="1254">
        <v>8100</v>
      </c>
      <c r="E17" s="1254">
        <v>8300</v>
      </c>
      <c r="F17" s="1254">
        <v>9000</v>
      </c>
      <c r="G17" s="1254">
        <v>8600</v>
      </c>
      <c r="H17" s="1254">
        <v>9200</v>
      </c>
      <c r="I17" s="1254">
        <v>9700</v>
      </c>
      <c r="J17" s="1254">
        <v>9800</v>
      </c>
      <c r="K17" s="1254">
        <v>10100</v>
      </c>
      <c r="L17" s="1141" t="s">
        <v>101</v>
      </c>
    </row>
    <row r="18" spans="1:12">
      <c r="A18" s="1137" t="s">
        <v>737</v>
      </c>
      <c r="B18" s="1254">
        <v>12500</v>
      </c>
      <c r="C18" s="1254">
        <v>12400</v>
      </c>
      <c r="D18" s="1254">
        <v>12500</v>
      </c>
      <c r="E18" s="1254">
        <v>13000</v>
      </c>
      <c r="F18" s="1254">
        <v>13100</v>
      </c>
      <c r="G18" s="1254">
        <v>13500</v>
      </c>
      <c r="H18" s="1254">
        <v>13900</v>
      </c>
      <c r="I18" s="1254">
        <v>14400</v>
      </c>
      <c r="J18" s="1254">
        <v>14700</v>
      </c>
      <c r="K18" s="1254">
        <v>15500</v>
      </c>
      <c r="L18" s="1141" t="s">
        <v>101</v>
      </c>
    </row>
    <row r="19" spans="1:12">
      <c r="A19" s="1137" t="s">
        <v>18</v>
      </c>
      <c r="B19" s="1254">
        <v>21100</v>
      </c>
      <c r="C19" s="1254">
        <v>20800</v>
      </c>
      <c r="D19" s="1254">
        <v>22000</v>
      </c>
      <c r="E19" s="1254">
        <v>22300</v>
      </c>
      <c r="F19" s="1254">
        <v>22500</v>
      </c>
      <c r="G19" s="1254">
        <v>22700</v>
      </c>
      <c r="H19" s="1254">
        <v>23100</v>
      </c>
      <c r="I19" s="1254">
        <v>24100</v>
      </c>
      <c r="J19" s="1254">
        <v>23900</v>
      </c>
      <c r="K19" s="1254">
        <v>24600</v>
      </c>
      <c r="L19" s="1141" t="s">
        <v>101</v>
      </c>
    </row>
    <row r="20" spans="1:12">
      <c r="A20" s="1137" t="s">
        <v>109</v>
      </c>
      <c r="B20" s="1254">
        <v>20300</v>
      </c>
      <c r="C20" s="1254">
        <v>20000</v>
      </c>
      <c r="D20" s="1254">
        <v>20900</v>
      </c>
      <c r="E20" s="1254">
        <v>21700</v>
      </c>
      <c r="F20" s="1254">
        <v>22300</v>
      </c>
      <c r="G20" s="1254">
        <v>22500</v>
      </c>
      <c r="H20" s="1254">
        <v>23200</v>
      </c>
      <c r="I20" s="1254">
        <v>23800</v>
      </c>
      <c r="J20" s="1254">
        <v>23900</v>
      </c>
      <c r="K20" s="1254">
        <v>24300</v>
      </c>
      <c r="L20" s="1141" t="s">
        <v>101</v>
      </c>
    </row>
    <row r="21" spans="1:12">
      <c r="A21" s="1137" t="s">
        <v>20</v>
      </c>
      <c r="B21" s="1254">
        <v>11500</v>
      </c>
      <c r="C21" s="1254">
        <v>10200</v>
      </c>
      <c r="D21" s="1254">
        <v>10500</v>
      </c>
      <c r="E21" s="1254">
        <v>11300</v>
      </c>
      <c r="F21" s="1254">
        <v>12000</v>
      </c>
      <c r="G21" s="1254">
        <v>12500</v>
      </c>
      <c r="H21" s="1254">
        <v>13000</v>
      </c>
      <c r="I21" s="1254">
        <v>13700</v>
      </c>
      <c r="J21" s="1254">
        <v>14100</v>
      </c>
      <c r="K21" s="1254">
        <v>14500</v>
      </c>
      <c r="L21" s="1141" t="s">
        <v>101</v>
      </c>
    </row>
    <row r="22" spans="1:12">
      <c r="A22" s="1137" t="s">
        <v>44</v>
      </c>
      <c r="B22" s="1254">
        <v>21400</v>
      </c>
      <c r="C22" s="1254">
        <v>19400</v>
      </c>
      <c r="D22" s="1254">
        <v>20100</v>
      </c>
      <c r="E22" s="1254">
        <v>19800</v>
      </c>
      <c r="F22" s="1254">
        <v>20000</v>
      </c>
      <c r="G22" s="1254">
        <v>19900</v>
      </c>
      <c r="H22" s="1254">
        <v>20300</v>
      </c>
      <c r="I22" s="1254">
        <v>21500</v>
      </c>
      <c r="J22" s="1254">
        <v>21500</v>
      </c>
      <c r="K22" s="1254">
        <v>21800</v>
      </c>
      <c r="L22" s="1141" t="s">
        <v>101</v>
      </c>
    </row>
    <row r="23" spans="1:12">
      <c r="A23" s="1137" t="s">
        <v>42</v>
      </c>
      <c r="B23" s="1254">
        <v>19000</v>
      </c>
      <c r="C23" s="1254">
        <v>18400</v>
      </c>
      <c r="D23" s="1254">
        <v>17300</v>
      </c>
      <c r="E23" s="1254">
        <v>15900</v>
      </c>
      <c r="F23" s="1254">
        <v>15400</v>
      </c>
      <c r="G23" s="1254">
        <v>15300</v>
      </c>
      <c r="H23" s="1254">
        <v>15600</v>
      </c>
      <c r="I23" s="1254">
        <v>15800</v>
      </c>
      <c r="J23" s="1254">
        <v>15400</v>
      </c>
      <c r="K23" s="1254">
        <v>15600</v>
      </c>
      <c r="L23" s="1141" t="s">
        <v>101</v>
      </c>
    </row>
    <row r="24" spans="1:12">
      <c r="A24" s="1137" t="s">
        <v>21</v>
      </c>
      <c r="B24" s="1254">
        <v>17900</v>
      </c>
      <c r="C24" s="1254">
        <v>16800</v>
      </c>
      <c r="D24" s="1254">
        <v>16900</v>
      </c>
      <c r="E24" s="1254">
        <v>16800</v>
      </c>
      <c r="F24" s="1254">
        <v>16900</v>
      </c>
      <c r="G24" s="1254">
        <v>16700</v>
      </c>
      <c r="H24" s="1254">
        <v>17300</v>
      </c>
      <c r="I24" s="1254">
        <v>18200</v>
      </c>
      <c r="J24" s="1254">
        <v>18300</v>
      </c>
      <c r="K24" s="1254">
        <v>18800</v>
      </c>
      <c r="L24" s="1141" t="s">
        <v>101</v>
      </c>
    </row>
    <row r="25" spans="1:12">
      <c r="A25" s="1137" t="s">
        <v>22</v>
      </c>
      <c r="B25" s="1254">
        <v>19200</v>
      </c>
      <c r="C25" s="1254">
        <v>18700</v>
      </c>
      <c r="D25" s="1254">
        <v>19500</v>
      </c>
      <c r="E25" s="1254">
        <v>19900</v>
      </c>
      <c r="F25" s="1254">
        <v>20000</v>
      </c>
      <c r="G25" s="1254">
        <v>20400</v>
      </c>
      <c r="H25" s="1254">
        <v>20700</v>
      </c>
      <c r="I25" s="1254">
        <v>21400</v>
      </c>
      <c r="J25" s="1254">
        <v>21400</v>
      </c>
      <c r="K25" s="1254">
        <v>21700</v>
      </c>
      <c r="L25" s="1141" t="s">
        <v>101</v>
      </c>
    </row>
    <row r="26" spans="1:12">
      <c r="A26" s="1137" t="s">
        <v>63</v>
      </c>
      <c r="B26" s="1254">
        <v>11100</v>
      </c>
      <c r="C26" s="1254">
        <v>10500</v>
      </c>
      <c r="D26" s="1254">
        <v>10500</v>
      </c>
      <c r="E26" s="1254">
        <v>10900</v>
      </c>
      <c r="F26" s="1254">
        <v>11200</v>
      </c>
      <c r="G26" s="1254">
        <v>11200</v>
      </c>
      <c r="H26" s="1254">
        <v>11300</v>
      </c>
      <c r="I26" s="1254">
        <v>11700</v>
      </c>
      <c r="J26" s="1254">
        <v>11900</v>
      </c>
      <c r="K26" s="1254">
        <v>12500</v>
      </c>
      <c r="L26" s="1141" t="s">
        <v>101</v>
      </c>
    </row>
    <row r="27" spans="1:12">
      <c r="A27" s="1137" t="s">
        <v>23</v>
      </c>
      <c r="B27" s="1254">
        <v>19700</v>
      </c>
      <c r="C27" s="1254">
        <v>18900</v>
      </c>
      <c r="D27" s="1254">
        <v>19400</v>
      </c>
      <c r="E27" s="1254">
        <v>19800</v>
      </c>
      <c r="F27" s="1254">
        <v>19700</v>
      </c>
      <c r="G27" s="1254">
        <v>19100</v>
      </c>
      <c r="H27" s="1254">
        <v>19200</v>
      </c>
      <c r="I27" s="1254">
        <v>19900</v>
      </c>
      <c r="J27" s="1254">
        <v>20300</v>
      </c>
      <c r="K27" s="1254">
        <v>20700</v>
      </c>
      <c r="L27" s="1141" t="s">
        <v>101</v>
      </c>
    </row>
    <row r="28" spans="1:12">
      <c r="A28" s="1137" t="s">
        <v>24</v>
      </c>
      <c r="B28" s="1254">
        <v>20400</v>
      </c>
      <c r="C28" s="1254">
        <v>18500</v>
      </c>
      <c r="D28" s="1254">
        <v>18600</v>
      </c>
      <c r="E28" s="1254">
        <v>18400</v>
      </c>
      <c r="F28" s="1254">
        <v>18100</v>
      </c>
      <c r="G28" s="1254">
        <v>17200</v>
      </c>
      <c r="H28" s="1254">
        <v>17400</v>
      </c>
      <c r="I28" s="1254">
        <v>18400</v>
      </c>
      <c r="J28" s="1254">
        <v>18700</v>
      </c>
      <c r="K28" s="1254">
        <v>19300</v>
      </c>
      <c r="L28" s="1141" t="s">
        <v>101</v>
      </c>
    </row>
    <row r="29" spans="1:12">
      <c r="A29" s="1137" t="s">
        <v>25</v>
      </c>
      <c r="B29" s="1254">
        <v>10200</v>
      </c>
      <c r="C29" s="1254">
        <v>8900</v>
      </c>
      <c r="D29" s="1254">
        <v>9700</v>
      </c>
      <c r="E29" s="1254">
        <v>10400</v>
      </c>
      <c r="F29" s="1254">
        <v>11100</v>
      </c>
      <c r="G29" s="1254">
        <v>11600</v>
      </c>
      <c r="H29" s="1254">
        <v>12200</v>
      </c>
      <c r="I29" s="1254">
        <v>12800</v>
      </c>
      <c r="J29" s="1254">
        <v>12900</v>
      </c>
      <c r="K29" s="1254">
        <v>13700</v>
      </c>
      <c r="L29" s="1141" t="s">
        <v>101</v>
      </c>
    </row>
    <row r="30" spans="1:12">
      <c r="A30" s="1137" t="s">
        <v>26</v>
      </c>
      <c r="B30" s="1254">
        <v>12400</v>
      </c>
      <c r="C30" s="1254">
        <v>11100</v>
      </c>
      <c r="D30" s="1254">
        <v>11600</v>
      </c>
      <c r="E30" s="1254">
        <v>12600</v>
      </c>
      <c r="F30" s="1254">
        <v>13400</v>
      </c>
      <c r="G30" s="1254">
        <v>14100</v>
      </c>
      <c r="H30" s="1254">
        <v>14900</v>
      </c>
      <c r="I30" s="1254">
        <v>15700</v>
      </c>
      <c r="J30" s="1254">
        <v>16300</v>
      </c>
      <c r="K30" s="1254">
        <v>17000</v>
      </c>
      <c r="L30" s="1141" t="s">
        <v>101</v>
      </c>
    </row>
    <row r="31" spans="1:12">
      <c r="A31" s="1137" t="s">
        <v>27</v>
      </c>
      <c r="B31" s="1254">
        <v>28900</v>
      </c>
      <c r="C31" s="1254">
        <v>27900</v>
      </c>
      <c r="D31" s="1254">
        <v>27800</v>
      </c>
      <c r="E31" s="1254">
        <v>28600</v>
      </c>
      <c r="F31" s="1254">
        <v>29500</v>
      </c>
      <c r="G31" s="1254">
        <v>29500</v>
      </c>
      <c r="H31" s="1254">
        <v>30600</v>
      </c>
      <c r="I31" s="1254">
        <v>31600</v>
      </c>
      <c r="J31" s="1254">
        <v>30700</v>
      </c>
      <c r="K31" s="1254">
        <v>31000</v>
      </c>
      <c r="L31" s="1141" t="s">
        <v>101</v>
      </c>
    </row>
    <row r="32" spans="1:12">
      <c r="A32" s="1137" t="s">
        <v>28</v>
      </c>
      <c r="B32" s="1254">
        <v>10600</v>
      </c>
      <c r="C32" s="1254">
        <v>10200</v>
      </c>
      <c r="D32" s="1254">
        <v>10500</v>
      </c>
      <c r="E32" s="1254">
        <v>10900</v>
      </c>
      <c r="F32" s="1254">
        <v>11200</v>
      </c>
      <c r="G32" s="1254">
        <v>11200</v>
      </c>
      <c r="H32" s="1254">
        <v>11300</v>
      </c>
      <c r="I32" s="1254">
        <v>11800</v>
      </c>
      <c r="J32" s="1254">
        <v>11700</v>
      </c>
      <c r="K32" s="1254">
        <v>12100</v>
      </c>
      <c r="L32" s="1141" t="s">
        <v>101</v>
      </c>
    </row>
    <row r="33" spans="1:12">
      <c r="A33" s="1137" t="s">
        <v>29</v>
      </c>
      <c r="B33" s="1254">
        <v>14200</v>
      </c>
      <c r="C33" s="1254">
        <v>14100</v>
      </c>
      <c r="D33" s="1254">
        <v>14500</v>
      </c>
      <c r="E33" s="1254">
        <v>14900</v>
      </c>
      <c r="F33" s="1254">
        <v>15100</v>
      </c>
      <c r="G33" s="1254">
        <v>15100</v>
      </c>
      <c r="H33" s="1254">
        <v>15100</v>
      </c>
      <c r="I33" s="1254">
        <v>15800</v>
      </c>
      <c r="J33" s="1254">
        <v>15800</v>
      </c>
      <c r="K33" s="1254">
        <v>15900</v>
      </c>
      <c r="L33" s="1141" t="s">
        <v>101</v>
      </c>
    </row>
    <row r="34" spans="1:12">
      <c r="A34" s="1137" t="s">
        <v>30</v>
      </c>
      <c r="B34" s="1254">
        <v>22400</v>
      </c>
      <c r="C34" s="1254">
        <v>21300</v>
      </c>
      <c r="D34" s="1254">
        <v>21800</v>
      </c>
      <c r="E34" s="1254">
        <v>22200</v>
      </c>
      <c r="F34" s="1254">
        <v>22600</v>
      </c>
      <c r="G34" s="1254">
        <v>22800</v>
      </c>
      <c r="H34" s="1254">
        <v>22700</v>
      </c>
      <c r="I34" s="1254">
        <v>23400</v>
      </c>
      <c r="J34" s="1254">
        <v>22800</v>
      </c>
      <c r="K34" s="1254">
        <v>23300</v>
      </c>
      <c r="L34" s="1141" t="s">
        <v>101</v>
      </c>
    </row>
    <row r="35" spans="1:12">
      <c r="A35" s="1137" t="s">
        <v>31</v>
      </c>
      <c r="B35" s="1254">
        <v>20800</v>
      </c>
      <c r="C35" s="1254">
        <v>20500</v>
      </c>
      <c r="D35" s="1254">
        <v>21200</v>
      </c>
      <c r="E35" s="1254">
        <v>22000</v>
      </c>
      <c r="F35" s="1254">
        <v>23100</v>
      </c>
      <c r="G35" s="1254">
        <v>23200</v>
      </c>
      <c r="H35" s="1254">
        <v>23600</v>
      </c>
      <c r="I35" s="1254">
        <v>24400</v>
      </c>
      <c r="J35" s="1254">
        <v>24300</v>
      </c>
      <c r="K35" s="1254">
        <v>24500</v>
      </c>
      <c r="L35" s="1141" t="s">
        <v>101</v>
      </c>
    </row>
    <row r="36" spans="1:12">
      <c r="A36" s="1137" t="s">
        <v>32</v>
      </c>
      <c r="B36" s="1254">
        <v>10400</v>
      </c>
      <c r="C36" s="1254">
        <v>10400</v>
      </c>
      <c r="D36" s="1254">
        <v>11400</v>
      </c>
      <c r="E36" s="1254">
        <v>12100</v>
      </c>
      <c r="F36" s="1254">
        <v>12700</v>
      </c>
      <c r="G36" s="1254">
        <v>12700</v>
      </c>
      <c r="H36" s="1254">
        <v>13000</v>
      </c>
      <c r="I36" s="1254">
        <v>13600</v>
      </c>
      <c r="J36" s="1254">
        <v>13600</v>
      </c>
      <c r="K36" s="1254">
        <v>14200</v>
      </c>
      <c r="L36" s="1141" t="s">
        <v>101</v>
      </c>
    </row>
    <row r="37" spans="1:12">
      <c r="A37" s="1137" t="s">
        <v>50</v>
      </c>
      <c r="B37" s="1254">
        <v>16300</v>
      </c>
      <c r="C37" s="1254">
        <v>15400</v>
      </c>
      <c r="D37" s="1254">
        <v>16100</v>
      </c>
      <c r="E37" s="1254">
        <v>15500</v>
      </c>
      <c r="F37" s="1254">
        <v>15200</v>
      </c>
      <c r="G37" s="1254">
        <v>15500</v>
      </c>
      <c r="H37" s="1254">
        <v>16000</v>
      </c>
      <c r="I37" s="1254">
        <v>16600</v>
      </c>
      <c r="J37" s="1254">
        <v>16900</v>
      </c>
      <c r="K37" s="1254">
        <v>17100</v>
      </c>
      <c r="L37" s="1141" t="s">
        <v>101</v>
      </c>
    </row>
    <row r="38" spans="1:12">
      <c r="A38" s="1137" t="s">
        <v>33</v>
      </c>
      <c r="B38" s="1254">
        <v>9500</v>
      </c>
      <c r="C38" s="1254">
        <v>9000</v>
      </c>
      <c r="D38" s="1254">
        <v>9400</v>
      </c>
      <c r="E38" s="1254">
        <v>9500</v>
      </c>
      <c r="F38" s="1254">
        <v>10100</v>
      </c>
      <c r="G38" s="1254">
        <v>9900</v>
      </c>
      <c r="H38" s="1254">
        <v>10400</v>
      </c>
      <c r="I38" s="1254">
        <v>11100</v>
      </c>
      <c r="J38" s="1254">
        <v>12200</v>
      </c>
      <c r="K38" s="1254">
        <v>13200</v>
      </c>
      <c r="L38" s="1141" t="s">
        <v>101</v>
      </c>
    </row>
    <row r="39" spans="1:12">
      <c r="A39" s="1137" t="s">
        <v>34</v>
      </c>
      <c r="B39" s="1254">
        <v>14500</v>
      </c>
      <c r="C39" s="1254">
        <v>13900</v>
      </c>
      <c r="D39" s="1254">
        <v>14500</v>
      </c>
      <c r="E39" s="1254">
        <v>14800</v>
      </c>
      <c r="F39" s="1254">
        <v>15100</v>
      </c>
      <c r="G39" s="1254">
        <v>14700</v>
      </c>
      <c r="H39" s="1254">
        <v>14900</v>
      </c>
      <c r="I39" s="1254">
        <v>15400</v>
      </c>
      <c r="J39" s="1254">
        <v>15600</v>
      </c>
      <c r="K39" s="1254">
        <v>16000</v>
      </c>
      <c r="L39" s="1141" t="s">
        <v>101</v>
      </c>
    </row>
    <row r="40" spans="1:12">
      <c r="A40" s="1137" t="s">
        <v>35</v>
      </c>
      <c r="B40" s="1255">
        <v>12100</v>
      </c>
      <c r="C40" s="1255">
        <v>12100</v>
      </c>
      <c r="D40" s="1255">
        <v>12700</v>
      </c>
      <c r="E40" s="1255">
        <v>12800</v>
      </c>
      <c r="F40" s="1255">
        <v>13300</v>
      </c>
      <c r="G40" s="1255">
        <v>13400</v>
      </c>
      <c r="H40" s="1255">
        <v>14100</v>
      </c>
      <c r="I40" s="1255">
        <v>14600</v>
      </c>
      <c r="J40" s="1255">
        <v>14700</v>
      </c>
      <c r="K40" s="1255">
        <v>14900</v>
      </c>
      <c r="L40" s="1141" t="s">
        <v>101</v>
      </c>
    </row>
    <row r="41" spans="1:12">
      <c r="A41" s="1137" t="s">
        <v>36</v>
      </c>
      <c r="B41" s="1254">
        <v>20200</v>
      </c>
      <c r="C41" s="1254">
        <v>19700</v>
      </c>
      <c r="D41" s="1254">
        <v>20500</v>
      </c>
      <c r="E41" s="1254">
        <v>21400</v>
      </c>
      <c r="F41" s="1254">
        <v>21800</v>
      </c>
      <c r="G41" s="1254">
        <v>21600</v>
      </c>
      <c r="H41" s="1254">
        <v>22000</v>
      </c>
      <c r="I41" s="1254">
        <v>22700</v>
      </c>
      <c r="J41" s="1254">
        <v>22600</v>
      </c>
      <c r="K41" s="1254">
        <v>22800</v>
      </c>
      <c r="L41" s="1141" t="s">
        <v>101</v>
      </c>
    </row>
    <row r="42" spans="1:12">
      <c r="A42" s="1137" t="s">
        <v>37</v>
      </c>
      <c r="B42" s="1254">
        <v>20700</v>
      </c>
      <c r="C42" s="1254">
        <v>19900</v>
      </c>
      <c r="D42" s="1254">
        <v>20600</v>
      </c>
      <c r="E42" s="1254">
        <v>21300</v>
      </c>
      <c r="F42" s="1254">
        <v>22000</v>
      </c>
      <c r="G42" s="1254">
        <v>22000</v>
      </c>
      <c r="H42" s="1254">
        <v>22300</v>
      </c>
      <c r="I42" s="1254">
        <v>23200</v>
      </c>
      <c r="J42" s="1254">
        <v>22900</v>
      </c>
      <c r="K42" s="1254">
        <v>23100</v>
      </c>
      <c r="L42" s="1141" t="s">
        <v>101</v>
      </c>
    </row>
    <row r="43" spans="1:12">
      <c r="A43" s="1137" t="s">
        <v>54</v>
      </c>
      <c r="B43" s="1254">
        <v>22300</v>
      </c>
      <c r="C43" s="1254">
        <v>20900</v>
      </c>
      <c r="D43" s="1254">
        <v>21600</v>
      </c>
      <c r="E43" s="1254">
        <v>21600</v>
      </c>
      <c r="F43" s="1254">
        <v>22400</v>
      </c>
      <c r="G43" s="1254">
        <v>22700</v>
      </c>
      <c r="H43" s="1254">
        <v>23400</v>
      </c>
      <c r="I43" s="1254">
        <v>24500</v>
      </c>
      <c r="J43" s="1254">
        <v>24300</v>
      </c>
      <c r="K43" s="1254">
        <v>24700</v>
      </c>
      <c r="L43" s="1141" t="s">
        <v>101</v>
      </c>
    </row>
    <row r="44" spans="1:12">
      <c r="A44" s="94" t="s">
        <v>58</v>
      </c>
      <c r="B44" s="366">
        <f>AVERAGE(B16:B43)</f>
        <v>16696.428571428572</v>
      </c>
      <c r="C44" s="366">
        <f t="shared" ref="C44:K44" si="0">AVERAGE(C16:C43)</f>
        <v>15957.142857142857</v>
      </c>
      <c r="D44" s="366">
        <f t="shared" si="0"/>
        <v>16453.571428571428</v>
      </c>
      <c r="E44" s="366">
        <f t="shared" si="0"/>
        <v>16771.428571428572</v>
      </c>
      <c r="F44" s="366">
        <f t="shared" si="0"/>
        <v>17160.714285714286</v>
      </c>
      <c r="G44" s="366">
        <f t="shared" si="0"/>
        <v>17192.857142857141</v>
      </c>
      <c r="H44" s="366">
        <f t="shared" si="0"/>
        <v>17603.571428571428</v>
      </c>
      <c r="I44" s="366">
        <f t="shared" si="0"/>
        <v>18310.714285714286</v>
      </c>
      <c r="J44" s="366">
        <f t="shared" si="0"/>
        <v>18364.285714285714</v>
      </c>
      <c r="K44" s="366">
        <f t="shared" si="0"/>
        <v>18789.285714285714</v>
      </c>
      <c r="L44" s="1133"/>
    </row>
    <row r="45" spans="1:12">
      <c r="A45" s="94" t="s">
        <v>718</v>
      </c>
      <c r="B45" s="366">
        <f>STDEV(B16:B43)</f>
        <v>5189.0541593611306</v>
      </c>
      <c r="C45" s="366">
        <f t="shared" ref="C45:K45" si="1">STDEV(C16:C43)</f>
        <v>5071.4472016946729</v>
      </c>
      <c r="D45" s="366">
        <f t="shared" si="1"/>
        <v>5097.7469346294347</v>
      </c>
      <c r="E45" s="366">
        <f t="shared" si="1"/>
        <v>5119.885498058281</v>
      </c>
      <c r="F45" s="366">
        <f t="shared" si="1"/>
        <v>5165.0778407037687</v>
      </c>
      <c r="G45" s="366">
        <f t="shared" si="1"/>
        <v>5164.1161139245551</v>
      </c>
      <c r="H45" s="366">
        <f t="shared" si="1"/>
        <v>5217.6681426247169</v>
      </c>
      <c r="I45" s="366">
        <f t="shared" si="1"/>
        <v>5354.0112539979291</v>
      </c>
      <c r="J45" s="366">
        <f t="shared" si="1"/>
        <v>5131.833423418404</v>
      </c>
      <c r="K45" s="366">
        <f t="shared" si="1"/>
        <v>5060.4010443994157</v>
      </c>
      <c r="L45" s="1133"/>
    </row>
    <row r="46" spans="1:12">
      <c r="A46" s="305" t="s">
        <v>719</v>
      </c>
      <c r="B46" s="306">
        <f>(B40-B44)/B45</f>
        <v>-0.8857931388394833</v>
      </c>
      <c r="C46" s="306">
        <f t="shared" ref="C46:J46" si="2">(C40-C44)/C45</f>
        <v>-0.760560586306401</v>
      </c>
      <c r="D46" s="306">
        <f t="shared" si="2"/>
        <v>-0.73631968724714303</v>
      </c>
      <c r="E46" s="306">
        <f t="shared" si="2"/>
        <v>-0.77568699005763675</v>
      </c>
      <c r="F46" s="306">
        <f t="shared" si="2"/>
        <v>-0.74746487948151497</v>
      </c>
      <c r="G46" s="306">
        <f t="shared" si="2"/>
        <v>-0.73446395456330993</v>
      </c>
      <c r="H46" s="306">
        <f t="shared" si="2"/>
        <v>-0.67148222784613065</v>
      </c>
      <c r="I46" s="306">
        <f t="shared" si="2"/>
        <v>-0.69307181282882702</v>
      </c>
      <c r="J46" s="306">
        <f t="shared" si="2"/>
        <v>-0.71403052514609266</v>
      </c>
      <c r="K46" s="306">
        <f>(K40-K44)/K45</f>
        <v>-0.76857262500768975</v>
      </c>
      <c r="L46" s="1133"/>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6"/>
  <sheetViews>
    <sheetView workbookViewId="0">
      <selection activeCell="B91" sqref="B91:S91"/>
    </sheetView>
  </sheetViews>
  <sheetFormatPr defaultRowHeight="15"/>
  <cols>
    <col min="1" max="1" width="30.7109375" style="54" customWidth="1"/>
    <col min="2" max="3" width="9.140625" style="54"/>
    <col min="4" max="4" width="9.42578125" style="54" bestFit="1" customWidth="1"/>
    <col min="5" max="16384" width="9.140625" style="54"/>
  </cols>
  <sheetData>
    <row r="1" spans="1:21">
      <c r="A1" s="1427" t="s">
        <v>189</v>
      </c>
      <c r="B1" s="1428"/>
      <c r="C1" s="1429"/>
      <c r="D1" s="1430" t="s">
        <v>206</v>
      </c>
      <c r="E1" s="1431"/>
      <c r="F1" s="1431"/>
      <c r="G1" s="1431"/>
      <c r="H1" s="1431"/>
      <c r="I1" s="1431"/>
      <c r="J1" s="1431"/>
      <c r="K1" s="1431"/>
      <c r="L1" s="1431"/>
      <c r="M1" s="1431"/>
      <c r="N1" s="1431"/>
      <c r="O1" s="1431"/>
      <c r="P1" s="1431"/>
      <c r="Q1" s="1431"/>
      <c r="R1" s="1431"/>
      <c r="S1" s="1431"/>
      <c r="T1" s="1431"/>
      <c r="U1" s="1432"/>
    </row>
    <row r="2" spans="1:21">
      <c r="A2" s="1427" t="s">
        <v>202</v>
      </c>
      <c r="B2" s="1428"/>
      <c r="C2" s="1429"/>
      <c r="D2" s="1430" t="s">
        <v>380</v>
      </c>
      <c r="E2" s="1431"/>
      <c r="F2" s="1431"/>
      <c r="G2" s="1431"/>
      <c r="H2" s="1431"/>
      <c r="I2" s="1431"/>
      <c r="J2" s="1431"/>
      <c r="K2" s="1431"/>
      <c r="L2" s="1431"/>
      <c r="M2" s="1431"/>
      <c r="N2" s="1431"/>
      <c r="O2" s="1431"/>
      <c r="P2" s="1431"/>
      <c r="Q2" s="1431"/>
      <c r="R2" s="1431"/>
      <c r="S2" s="1431"/>
      <c r="T2" s="1431"/>
      <c r="U2" s="1432"/>
    </row>
    <row r="3" spans="1:21">
      <c r="A3" s="1427" t="s">
        <v>208</v>
      </c>
      <c r="B3" s="1428"/>
      <c r="C3" s="1429"/>
      <c r="D3" s="1430" t="s">
        <v>209</v>
      </c>
      <c r="E3" s="1431"/>
      <c r="F3" s="1431"/>
      <c r="G3" s="1431"/>
      <c r="H3" s="1431"/>
      <c r="I3" s="1431"/>
      <c r="J3" s="1431"/>
      <c r="K3" s="1431"/>
      <c r="L3" s="1431"/>
      <c r="M3" s="1431"/>
      <c r="N3" s="1431"/>
      <c r="O3" s="1431"/>
      <c r="P3" s="1431"/>
      <c r="Q3" s="1431"/>
      <c r="R3" s="1431"/>
      <c r="S3" s="1431"/>
      <c r="T3" s="1431"/>
      <c r="U3" s="1432"/>
    </row>
    <row r="4" spans="1:21">
      <c r="A4" s="1427" t="s">
        <v>153</v>
      </c>
      <c r="B4" s="1428"/>
      <c r="C4" s="1429"/>
      <c r="D4" s="1430" t="s">
        <v>152</v>
      </c>
      <c r="E4" s="1431"/>
      <c r="F4" s="1431"/>
      <c r="G4" s="1431"/>
      <c r="H4" s="1431"/>
      <c r="I4" s="1431"/>
      <c r="J4" s="1431"/>
      <c r="K4" s="1431"/>
      <c r="L4" s="1431"/>
      <c r="M4" s="1431"/>
      <c r="N4" s="1431"/>
      <c r="O4" s="1431"/>
      <c r="P4" s="1431"/>
      <c r="Q4" s="1431"/>
      <c r="R4" s="1431"/>
      <c r="S4" s="1431"/>
      <c r="T4" s="1431"/>
      <c r="U4" s="1432"/>
    </row>
    <row r="5" spans="1:21">
      <c r="A5" s="1433" t="s">
        <v>117</v>
      </c>
      <c r="B5" s="1434"/>
      <c r="C5" s="1435"/>
      <c r="D5" s="703" t="s">
        <v>85</v>
      </c>
      <c r="E5" s="703" t="s">
        <v>86</v>
      </c>
      <c r="F5" s="703" t="s">
        <v>87</v>
      </c>
      <c r="G5" s="703" t="s">
        <v>88</v>
      </c>
      <c r="H5" s="703" t="s">
        <v>89</v>
      </c>
      <c r="I5" s="703" t="s">
        <v>90</v>
      </c>
      <c r="J5" s="703" t="s">
        <v>91</v>
      </c>
      <c r="K5" s="703" t="s">
        <v>92</v>
      </c>
      <c r="L5" s="703" t="s">
        <v>93</v>
      </c>
      <c r="M5" s="703" t="s">
        <v>94</v>
      </c>
      <c r="N5" s="703" t="s">
        <v>95</v>
      </c>
      <c r="O5" s="703" t="s">
        <v>96</v>
      </c>
      <c r="P5" s="703" t="s">
        <v>97</v>
      </c>
      <c r="Q5" s="703" t="s">
        <v>110</v>
      </c>
      <c r="R5" s="703" t="s">
        <v>120</v>
      </c>
      <c r="S5" s="703" t="s">
        <v>379</v>
      </c>
      <c r="T5" s="703" t="s">
        <v>537</v>
      </c>
      <c r="U5" s="703" t="s">
        <v>729</v>
      </c>
    </row>
    <row r="6" spans="1:21">
      <c r="A6" s="704" t="s">
        <v>77</v>
      </c>
      <c r="B6" s="704" t="s">
        <v>204</v>
      </c>
      <c r="C6" s="705" t="s">
        <v>40</v>
      </c>
      <c r="D6" s="705" t="s">
        <v>40</v>
      </c>
      <c r="E6" s="705" t="s">
        <v>40</v>
      </c>
      <c r="F6" s="705" t="s">
        <v>40</v>
      </c>
      <c r="G6" s="705" t="s">
        <v>40</v>
      </c>
      <c r="H6" s="705" t="s">
        <v>40</v>
      </c>
      <c r="I6" s="705" t="s">
        <v>40</v>
      </c>
      <c r="J6" s="705" t="s">
        <v>40</v>
      </c>
      <c r="K6" s="705" t="s">
        <v>40</v>
      </c>
      <c r="L6" s="705" t="s">
        <v>40</v>
      </c>
      <c r="M6" s="705" t="s">
        <v>40</v>
      </c>
      <c r="N6" s="705" t="s">
        <v>40</v>
      </c>
      <c r="O6" s="705" t="s">
        <v>40</v>
      </c>
      <c r="P6" s="705" t="s">
        <v>40</v>
      </c>
      <c r="Q6" s="705" t="s">
        <v>40</v>
      </c>
      <c r="R6" s="705" t="s">
        <v>40</v>
      </c>
      <c r="S6" s="705" t="s">
        <v>40</v>
      </c>
      <c r="T6" s="705" t="s">
        <v>40</v>
      </c>
      <c r="U6" s="705" t="s">
        <v>40</v>
      </c>
    </row>
    <row r="7" spans="1:21">
      <c r="A7" s="706" t="s">
        <v>39</v>
      </c>
      <c r="B7" s="1436" t="s">
        <v>205</v>
      </c>
      <c r="C7" s="705" t="s">
        <v>40</v>
      </c>
      <c r="D7" s="707">
        <v>69.098331372195759</v>
      </c>
      <c r="E7" s="707">
        <v>69.002292604900944</v>
      </c>
      <c r="F7" s="707">
        <v>69.361186998544042</v>
      </c>
      <c r="G7" s="707">
        <v>70.011958026740047</v>
      </c>
      <c r="H7" s="707">
        <v>70.301087267476348</v>
      </c>
      <c r="I7" s="707">
        <v>71.54545896765066</v>
      </c>
      <c r="J7" s="707">
        <v>72.125342302054591</v>
      </c>
      <c r="K7" s="707">
        <v>72.802592745578593</v>
      </c>
      <c r="L7" s="707">
        <v>73.205125710015594</v>
      </c>
      <c r="M7" s="707">
        <v>72.050917376310892</v>
      </c>
      <c r="N7" s="707">
        <v>72.371651166840891</v>
      </c>
      <c r="O7" s="707">
        <v>72.658284578949079</v>
      </c>
      <c r="P7" s="707">
        <v>72.343707682277355</v>
      </c>
      <c r="Q7" s="707">
        <v>71.966797619062348</v>
      </c>
      <c r="R7" s="707">
        <v>71.564282510616721</v>
      </c>
      <c r="S7" s="707">
        <v>72.157411331833529</v>
      </c>
      <c r="T7" s="707">
        <v>72.430075871880902</v>
      </c>
      <c r="U7" s="707">
        <v>72.979749987341037</v>
      </c>
    </row>
    <row r="8" spans="1:21">
      <c r="A8" s="706" t="s">
        <v>31</v>
      </c>
      <c r="B8" s="1437"/>
      <c r="C8" s="705" t="s">
        <v>40</v>
      </c>
      <c r="D8" s="708">
        <v>68.294584945513009</v>
      </c>
      <c r="E8" s="708">
        <v>68.198077492124526</v>
      </c>
      <c r="F8" s="708">
        <v>68.786396008481205</v>
      </c>
      <c r="G8" s="708">
        <v>68.935269279526082</v>
      </c>
      <c r="H8" s="708">
        <v>66.507103764612424</v>
      </c>
      <c r="I8" s="708">
        <v>67.390945218967943</v>
      </c>
      <c r="J8" s="708">
        <v>68.557479961138938</v>
      </c>
      <c r="K8" s="708">
        <v>69.87898617437277</v>
      </c>
      <c r="L8" s="708">
        <v>70.796402247016303</v>
      </c>
      <c r="M8" s="708">
        <v>70.330733073968005</v>
      </c>
      <c r="N8" s="708">
        <v>70.778946465076984</v>
      </c>
      <c r="O8" s="708">
        <v>71.099788268931491</v>
      </c>
      <c r="P8" s="708">
        <v>71.402300115066836</v>
      </c>
      <c r="Q8" s="708">
        <v>71.413557064321438</v>
      </c>
      <c r="R8" s="708">
        <v>71.07792858490383</v>
      </c>
      <c r="S8" s="708">
        <v>71.10585347191109</v>
      </c>
      <c r="T8" s="708">
        <v>71.544944483385436</v>
      </c>
      <c r="U8" s="708">
        <v>72.16427567421114</v>
      </c>
    </row>
    <row r="9" spans="1:21">
      <c r="A9" s="706" t="s">
        <v>15</v>
      </c>
      <c r="B9" s="1437"/>
      <c r="C9" s="705" t="s">
        <v>40</v>
      </c>
      <c r="D9" s="707">
        <v>60.535467237466037</v>
      </c>
      <c r="E9" s="707">
        <v>59.940103927434613</v>
      </c>
      <c r="F9" s="707">
        <v>59.887967019836353</v>
      </c>
      <c r="G9" s="707">
        <v>59.590391610158342</v>
      </c>
      <c r="H9" s="707">
        <v>60.330418043812116</v>
      </c>
      <c r="I9" s="707">
        <v>61.073809341144717</v>
      </c>
      <c r="J9" s="707">
        <v>60.985491716761352</v>
      </c>
      <c r="K9" s="707">
        <v>62.045812352626697</v>
      </c>
      <c r="L9" s="707">
        <v>62.399144890693371</v>
      </c>
      <c r="M9" s="707">
        <v>61.600831726045307</v>
      </c>
      <c r="N9" s="707">
        <v>62.013265403442183</v>
      </c>
      <c r="O9" s="707">
        <v>61.921106221660487</v>
      </c>
      <c r="P9" s="707">
        <v>61.848422862188343</v>
      </c>
      <c r="Q9" s="707">
        <v>61.795419829137472</v>
      </c>
      <c r="R9" s="707">
        <v>61.899571333079074</v>
      </c>
      <c r="S9" s="707">
        <v>61.796863119317827</v>
      </c>
      <c r="T9" s="707">
        <v>62.289346180272787</v>
      </c>
      <c r="U9" s="707">
        <v>63.135162949934532</v>
      </c>
    </row>
    <row r="10" spans="1:21">
      <c r="A10" s="706" t="s">
        <v>41</v>
      </c>
      <c r="B10" s="1437"/>
      <c r="C10" s="705" t="s">
        <v>40</v>
      </c>
      <c r="D10" s="708">
        <v>70.906937773520823</v>
      </c>
      <c r="E10" s="708">
        <v>70.78296029150593</v>
      </c>
      <c r="F10" s="708">
        <v>71.409798192447766</v>
      </c>
      <c r="G10" s="708">
        <v>72.186048036789344</v>
      </c>
      <c r="H10" s="708">
        <v>72.464104334261521</v>
      </c>
      <c r="I10" s="708">
        <v>72.426269371513598</v>
      </c>
      <c r="J10" s="708">
        <v>72.77055805803289</v>
      </c>
      <c r="K10" s="708">
        <v>73.499148942982529</v>
      </c>
      <c r="L10" s="708">
        <v>73.513035420325068</v>
      </c>
      <c r="M10" s="708">
        <v>71.373109899323879</v>
      </c>
      <c r="N10" s="708">
        <v>71.467172270223529</v>
      </c>
      <c r="O10" s="708">
        <v>71.847605881822091</v>
      </c>
      <c r="P10" s="708">
        <v>72.052161700486295</v>
      </c>
      <c r="Q10" s="708">
        <v>72.435802747980887</v>
      </c>
      <c r="R10" s="708">
        <v>72.299954120590144</v>
      </c>
      <c r="S10" s="708">
        <v>72.509105017467135</v>
      </c>
      <c r="T10" s="708">
        <v>72.566126227678424</v>
      </c>
      <c r="U10" s="708">
        <v>73.440430732058317</v>
      </c>
    </row>
    <row r="11" spans="1:21">
      <c r="A11" s="706" t="s">
        <v>56</v>
      </c>
      <c r="B11" s="1437"/>
      <c r="C11" s="705" t="s">
        <v>40</v>
      </c>
      <c r="D11" s="707">
        <v>54.490037704512467</v>
      </c>
      <c r="E11" s="707">
        <v>53.832685318493553</v>
      </c>
      <c r="F11" s="707">
        <v>53.698135282527282</v>
      </c>
      <c r="G11" s="707">
        <v>54.568078550374388</v>
      </c>
      <c r="H11" s="707">
        <v>54.773277093295512</v>
      </c>
      <c r="I11" s="707">
        <v>55.622692184958026</v>
      </c>
      <c r="J11" s="707">
        <v>56.724895053210432</v>
      </c>
      <c r="K11" s="707">
        <v>57.584123095887833</v>
      </c>
      <c r="L11" s="707">
        <v>58.56722361517663</v>
      </c>
      <c r="M11" s="707">
        <v>57.32524767503503</v>
      </c>
      <c r="N11" s="707">
        <v>59.324349539609699</v>
      </c>
      <c r="O11" s="707">
        <v>61.301158396902352</v>
      </c>
      <c r="P11" s="707">
        <v>61.838447472409712</v>
      </c>
      <c r="Q11" s="707">
        <v>62.326300263514007</v>
      </c>
      <c r="R11" s="707">
        <v>62.215297880340522</v>
      </c>
      <c r="S11" s="707">
        <v>62.441644849939159</v>
      </c>
      <c r="T11" s="707">
        <v>62.239448018493881</v>
      </c>
      <c r="U11" s="707">
        <v>62.679941387445673</v>
      </c>
    </row>
    <row r="12" spans="1:21">
      <c r="A12" s="706" t="s">
        <v>17</v>
      </c>
      <c r="B12" s="1437"/>
      <c r="C12" s="705" t="s">
        <v>40</v>
      </c>
      <c r="D12" s="708">
        <v>65.237198273137224</v>
      </c>
      <c r="E12" s="708">
        <v>65.297490069507091</v>
      </c>
      <c r="F12" s="708">
        <v>65.688235638967797</v>
      </c>
      <c r="G12" s="708">
        <v>64.858271536489013</v>
      </c>
      <c r="H12" s="708">
        <v>64.230615314556985</v>
      </c>
      <c r="I12" s="708">
        <v>64.782339591499891</v>
      </c>
      <c r="J12" s="708">
        <v>65.271657314903521</v>
      </c>
      <c r="K12" s="708">
        <v>66.096681467906222</v>
      </c>
      <c r="L12" s="708">
        <v>66.576703011983156</v>
      </c>
      <c r="M12" s="708">
        <v>65.364380004537736</v>
      </c>
      <c r="N12" s="708">
        <v>64.99955740222812</v>
      </c>
      <c r="O12" s="708">
        <v>65.729076795035297</v>
      </c>
      <c r="P12" s="708">
        <v>66.54644828700566</v>
      </c>
      <c r="Q12" s="708">
        <v>67.736513084081139</v>
      </c>
      <c r="R12" s="708">
        <v>68.964158266577087</v>
      </c>
      <c r="S12" s="708">
        <v>70.227021041825282</v>
      </c>
      <c r="T12" s="708">
        <v>71.980225015373591</v>
      </c>
      <c r="U12" s="708">
        <v>73.646103109951767</v>
      </c>
    </row>
    <row r="13" spans="1:21">
      <c r="A13" s="706" t="s">
        <v>18</v>
      </c>
      <c r="B13" s="1437"/>
      <c r="C13" s="705" t="s">
        <v>40</v>
      </c>
      <c r="D13" s="707">
        <v>76.257818399065954</v>
      </c>
      <c r="E13" s="707">
        <v>76.164957627228816</v>
      </c>
      <c r="F13" s="707">
        <v>75.875958311114616</v>
      </c>
      <c r="G13" s="707">
        <v>75.137400578120406</v>
      </c>
      <c r="H13" s="707">
        <v>75.674219411767965</v>
      </c>
      <c r="I13" s="707">
        <v>75.896804381564849</v>
      </c>
      <c r="J13" s="707">
        <v>77.37055529965491</v>
      </c>
      <c r="K13" s="707">
        <v>77.014443945416716</v>
      </c>
      <c r="L13" s="707">
        <v>77.864765201686055</v>
      </c>
      <c r="M13" s="707">
        <v>75.346300032118108</v>
      </c>
      <c r="N13" s="707">
        <v>73.343296530950823</v>
      </c>
      <c r="O13" s="707">
        <v>73.149044489756847</v>
      </c>
      <c r="P13" s="707">
        <v>72.593535480188194</v>
      </c>
      <c r="Q13" s="707">
        <v>72.538656283277618</v>
      </c>
      <c r="R13" s="707">
        <v>72.803427607315143</v>
      </c>
      <c r="S13" s="707">
        <v>73.505431177440556</v>
      </c>
      <c r="T13" s="707">
        <v>74.880266523938261</v>
      </c>
      <c r="U13" s="707">
        <v>74.206451823665816</v>
      </c>
    </row>
    <row r="14" spans="1:21">
      <c r="A14" s="706" t="s">
        <v>20</v>
      </c>
      <c r="B14" s="1437"/>
      <c r="C14" s="705" t="s">
        <v>40</v>
      </c>
      <c r="D14" s="708">
        <v>60.605282664576613</v>
      </c>
      <c r="E14" s="708">
        <v>61.207104373084007</v>
      </c>
      <c r="F14" s="708">
        <v>61.154253454107042</v>
      </c>
      <c r="G14" s="708">
        <v>62.697211280480673</v>
      </c>
      <c r="H14" s="708">
        <v>62.688716415952833</v>
      </c>
      <c r="I14" s="708">
        <v>64.411630735828012</v>
      </c>
      <c r="J14" s="708">
        <v>68.228560053837597</v>
      </c>
      <c r="K14" s="708">
        <v>69.574953077530012</v>
      </c>
      <c r="L14" s="708">
        <v>69.986319446198848</v>
      </c>
      <c r="M14" s="708">
        <v>63.746184905722117</v>
      </c>
      <c r="N14" s="708">
        <v>61.20895003515723</v>
      </c>
      <c r="O14" s="708">
        <v>65.337473996085265</v>
      </c>
      <c r="P14" s="708">
        <v>67.20799119027744</v>
      </c>
      <c r="Q14" s="708">
        <v>68.482649991888493</v>
      </c>
      <c r="R14" s="708">
        <v>69.557209064465965</v>
      </c>
      <c r="S14" s="708">
        <v>71.824724122241236</v>
      </c>
      <c r="T14" s="708">
        <v>71.999147986310447</v>
      </c>
      <c r="U14" s="708">
        <v>74.110123683117308</v>
      </c>
    </row>
    <row r="15" spans="1:21">
      <c r="A15" s="706" t="s">
        <v>36</v>
      </c>
      <c r="B15" s="1437"/>
      <c r="C15" s="705" t="s">
        <v>40</v>
      </c>
      <c r="D15" s="707">
        <v>67.532467532467535</v>
      </c>
      <c r="E15" s="707">
        <v>68.337654854508784</v>
      </c>
      <c r="F15" s="707">
        <v>68.257619321449098</v>
      </c>
      <c r="G15" s="707">
        <v>67.929945449325288</v>
      </c>
      <c r="H15" s="707">
        <v>67.783505154639172</v>
      </c>
      <c r="I15" s="707">
        <v>68.515870746354011</v>
      </c>
      <c r="J15" s="707">
        <v>69.575135443398921</v>
      </c>
      <c r="K15" s="707">
        <v>70.457776514074496</v>
      </c>
      <c r="L15" s="707">
        <v>71.254946297343139</v>
      </c>
      <c r="M15" s="707">
        <v>68.922729836435423</v>
      </c>
      <c r="N15" s="707">
        <v>68.278965129358824</v>
      </c>
      <c r="O15" s="707">
        <v>69.219898247597513</v>
      </c>
      <c r="P15" s="707">
        <v>69.543003122338916</v>
      </c>
      <c r="Q15" s="707">
        <v>69.079509831860932</v>
      </c>
      <c r="R15" s="707">
        <v>68.891435118877112</v>
      </c>
      <c r="S15" s="707">
        <v>68.728423475258921</v>
      </c>
      <c r="T15" s="707">
        <v>69.236168195643458</v>
      </c>
      <c r="U15" s="707">
        <v>70.111589359976989</v>
      </c>
    </row>
    <row r="16" spans="1:21">
      <c r="A16" s="706" t="s">
        <v>22</v>
      </c>
      <c r="B16" s="1437"/>
      <c r="C16" s="705" t="s">
        <v>40</v>
      </c>
      <c r="D16" s="708">
        <v>61.1367290840777</v>
      </c>
      <c r="E16" s="708">
        <v>62.036176221667482</v>
      </c>
      <c r="F16" s="708">
        <v>62.165137338170638</v>
      </c>
      <c r="G16" s="708">
        <v>64.033984764445862</v>
      </c>
      <c r="H16" s="708">
        <v>63.835229005999558</v>
      </c>
      <c r="I16" s="708">
        <v>63.759147853622522</v>
      </c>
      <c r="J16" s="708">
        <v>63.716068064618973</v>
      </c>
      <c r="K16" s="708">
        <v>64.349136369764892</v>
      </c>
      <c r="L16" s="708">
        <v>64.914555265444619</v>
      </c>
      <c r="M16" s="708">
        <v>64.101811363954582</v>
      </c>
      <c r="N16" s="708">
        <v>63.993616554427803</v>
      </c>
      <c r="O16" s="708">
        <v>63.893638372089143</v>
      </c>
      <c r="P16" s="708">
        <v>64.025092024457948</v>
      </c>
      <c r="Q16" s="708">
        <v>64.049031781766359</v>
      </c>
      <c r="R16" s="708">
        <v>64.241843337786634</v>
      </c>
      <c r="S16" s="708">
        <v>64.271373079502155</v>
      </c>
      <c r="T16" s="708">
        <v>64.641118484134196</v>
      </c>
      <c r="U16" s="708">
        <v>65.22726431126307</v>
      </c>
    </row>
    <row r="17" spans="1:21">
      <c r="A17" s="706" t="s">
        <v>19</v>
      </c>
      <c r="B17" s="1437"/>
      <c r="C17" s="705" t="s">
        <v>40</v>
      </c>
      <c r="D17" s="707">
        <v>65.57454459599353</v>
      </c>
      <c r="E17" s="707">
        <v>65.821403234315028</v>
      </c>
      <c r="F17" s="707">
        <v>65.316686412102428</v>
      </c>
      <c r="G17" s="707">
        <v>64.616282675714615</v>
      </c>
      <c r="H17" s="707">
        <v>65.040127821343958</v>
      </c>
      <c r="I17" s="707">
        <v>65.50888382687927</v>
      </c>
      <c r="J17" s="707">
        <v>67.181523708434753</v>
      </c>
      <c r="K17" s="707">
        <v>69.014966036485475</v>
      </c>
      <c r="L17" s="707">
        <v>70.160248126130782</v>
      </c>
      <c r="M17" s="707">
        <v>70.383158832702165</v>
      </c>
      <c r="N17" s="707">
        <v>71.153738605223424</v>
      </c>
      <c r="O17" s="707">
        <v>72.746719636342803</v>
      </c>
      <c r="P17" s="707">
        <v>73.003468913200933</v>
      </c>
      <c r="Q17" s="707">
        <v>73.485929562189625</v>
      </c>
      <c r="R17" s="707">
        <v>73.796060870555209</v>
      </c>
      <c r="S17" s="707">
        <v>73.967363667692894</v>
      </c>
      <c r="T17" s="707">
        <v>74.703384885267639</v>
      </c>
      <c r="U17" s="707">
        <v>75.248299455193219</v>
      </c>
    </row>
    <row r="18" spans="1:21">
      <c r="A18" s="706" t="s">
        <v>42</v>
      </c>
      <c r="B18" s="1437"/>
      <c r="C18" s="705" t="s">
        <v>40</v>
      </c>
      <c r="D18" s="708">
        <v>56.455578783950443</v>
      </c>
      <c r="E18" s="708">
        <v>56.3538877231573</v>
      </c>
      <c r="F18" s="708">
        <v>57.391910968155187</v>
      </c>
      <c r="G18" s="708">
        <v>58.481483087003014</v>
      </c>
      <c r="H18" s="708">
        <v>59.066109294530293</v>
      </c>
      <c r="I18" s="708">
        <v>59.630831203297731</v>
      </c>
      <c r="J18" s="708">
        <v>60.567961994030902</v>
      </c>
      <c r="K18" s="708">
        <v>60.863537242335198</v>
      </c>
      <c r="L18" s="708">
        <v>61.403773886506507</v>
      </c>
      <c r="M18" s="708">
        <v>60.83875179155951</v>
      </c>
      <c r="N18" s="708">
        <v>59.080610973323978</v>
      </c>
      <c r="O18" s="708">
        <v>55.07825154118671</v>
      </c>
      <c r="P18" s="708">
        <v>50.808297529129042</v>
      </c>
      <c r="Q18" s="708">
        <v>48.785867737105349</v>
      </c>
      <c r="R18" s="708">
        <v>49.422278441124661</v>
      </c>
      <c r="S18" s="708">
        <v>50.778318864464133</v>
      </c>
      <c r="T18" s="708">
        <v>52.046387296364067</v>
      </c>
      <c r="U18" s="708">
        <v>53.483803252964648</v>
      </c>
    </row>
    <row r="19" spans="1:21">
      <c r="A19" s="706" t="s">
        <v>28</v>
      </c>
      <c r="B19" s="1437"/>
      <c r="C19" s="705" t="s">
        <v>40</v>
      </c>
      <c r="D19" s="707">
        <v>56.017658367836752</v>
      </c>
      <c r="E19" s="707">
        <v>56.191435009671757</v>
      </c>
      <c r="F19" s="707">
        <v>56.21185950156724</v>
      </c>
      <c r="G19" s="707">
        <v>57.008278959993419</v>
      </c>
      <c r="H19" s="707">
        <v>56.761349332639611</v>
      </c>
      <c r="I19" s="707">
        <v>56.918765093671908</v>
      </c>
      <c r="J19" s="707">
        <v>57.352508966668083</v>
      </c>
      <c r="K19" s="707">
        <v>57.03596806227803</v>
      </c>
      <c r="L19" s="707">
        <v>56.384659801075337</v>
      </c>
      <c r="M19" s="707">
        <v>55.045232942327061</v>
      </c>
      <c r="N19" s="707">
        <v>54.951009504685082</v>
      </c>
      <c r="O19" s="707">
        <v>55.432680607242673</v>
      </c>
      <c r="P19" s="707">
        <v>56.65800241352229</v>
      </c>
      <c r="Q19" s="707">
        <v>58.073058177331262</v>
      </c>
      <c r="R19" s="707">
        <v>61.780868155334737</v>
      </c>
      <c r="S19" s="707">
        <v>63.943562553006849</v>
      </c>
      <c r="T19" s="707">
        <v>66.524336066129322</v>
      </c>
      <c r="U19" s="707">
        <v>68.172646916823041</v>
      </c>
    </row>
    <row r="20" spans="1:21">
      <c r="A20" s="706" t="s">
        <v>43</v>
      </c>
      <c r="B20" s="1437"/>
      <c r="C20" s="705" t="s">
        <v>40</v>
      </c>
      <c r="D20" s="708">
        <v>84.641570899581225</v>
      </c>
      <c r="E20" s="708">
        <v>84.597636122619903</v>
      </c>
      <c r="F20" s="708">
        <v>82.820908689898545</v>
      </c>
      <c r="G20" s="708">
        <v>84.060417641683955</v>
      </c>
      <c r="H20" s="708">
        <v>82.811845614653834</v>
      </c>
      <c r="I20" s="708">
        <v>84.371502765192275</v>
      </c>
      <c r="J20" s="708">
        <v>85.304846274101081</v>
      </c>
      <c r="K20" s="708">
        <v>85.743392070484603</v>
      </c>
      <c r="L20" s="708">
        <v>84.228843301663758</v>
      </c>
      <c r="M20" s="708">
        <v>78.944507294712253</v>
      </c>
      <c r="N20" s="708">
        <v>78.861187188335705</v>
      </c>
      <c r="O20" s="708">
        <v>79.037319866978677</v>
      </c>
      <c r="P20" s="708">
        <v>80.236667159194226</v>
      </c>
      <c r="Q20" s="708">
        <v>81.811169559779657</v>
      </c>
      <c r="R20" s="708">
        <v>82.233782455150887</v>
      </c>
      <c r="S20" s="708">
        <v>84.228749954584131</v>
      </c>
      <c r="T20" s="708">
        <v>86.267266969147201</v>
      </c>
      <c r="U20" s="708">
        <v>85.75774952071184</v>
      </c>
    </row>
    <row r="21" spans="1:21">
      <c r="A21" s="706" t="s">
        <v>44</v>
      </c>
      <c r="B21" s="1437"/>
      <c r="C21" s="705" t="s">
        <v>40</v>
      </c>
      <c r="D21" s="707">
        <v>67.968502875389618</v>
      </c>
      <c r="E21" s="707">
        <v>68.471767915799646</v>
      </c>
      <c r="F21" s="707">
        <v>67.894637060489714</v>
      </c>
      <c r="G21" s="707">
        <v>67.937493094677876</v>
      </c>
      <c r="H21" s="707">
        <v>68.613296673828643</v>
      </c>
      <c r="I21" s="707">
        <v>70.080968599108004</v>
      </c>
      <c r="J21" s="707">
        <v>71.076933741195774</v>
      </c>
      <c r="K21" s="707">
        <v>71.70522065773271</v>
      </c>
      <c r="L21" s="707">
        <v>70.330453037903453</v>
      </c>
      <c r="M21" s="707">
        <v>63.962975975935613</v>
      </c>
      <c r="N21" s="707">
        <v>61.359064671773609</v>
      </c>
      <c r="O21" s="707">
        <v>60.358657153722952</v>
      </c>
      <c r="P21" s="707">
        <v>59.823941348047292</v>
      </c>
      <c r="Q21" s="707">
        <v>61.412420149785312</v>
      </c>
      <c r="R21" s="707">
        <v>62.551090724769693</v>
      </c>
      <c r="S21" s="707">
        <v>64.551364827865768</v>
      </c>
      <c r="T21" s="707">
        <v>66.360649359288644</v>
      </c>
      <c r="U21" s="707">
        <v>67.427770486732115</v>
      </c>
    </row>
    <row r="22" spans="1:21">
      <c r="A22" s="706" t="s">
        <v>57</v>
      </c>
      <c r="B22" s="1437"/>
      <c r="C22" s="705" t="s">
        <v>40</v>
      </c>
      <c r="D22" s="708">
        <v>62.124379594770851</v>
      </c>
      <c r="E22" s="708">
        <v>61.557441925258757</v>
      </c>
      <c r="F22" s="708">
        <v>60.084221855698317</v>
      </c>
      <c r="G22" s="708">
        <v>60.097847307629607</v>
      </c>
      <c r="H22" s="708">
        <v>60.946858062508817</v>
      </c>
      <c r="I22" s="708">
        <v>62.315646416372729</v>
      </c>
      <c r="J22" s="708">
        <v>63.151613134729189</v>
      </c>
      <c r="K22" s="708">
        <v>64.526844287058765</v>
      </c>
      <c r="L22" s="708">
        <v>65.482002754206576</v>
      </c>
      <c r="M22" s="708">
        <v>64.32859031887574</v>
      </c>
      <c r="N22" s="708">
        <v>65.212228817428283</v>
      </c>
      <c r="O22" s="708">
        <v>65.842119305294204</v>
      </c>
      <c r="P22" s="708">
        <v>66.500503379419257</v>
      </c>
      <c r="Q22" s="708">
        <v>67.064031674817841</v>
      </c>
      <c r="R22" s="708">
        <v>67.864025464743335</v>
      </c>
      <c r="S22" s="708">
        <v>68.320038365600752</v>
      </c>
      <c r="T22" s="708">
        <v>68.593261906717601</v>
      </c>
      <c r="U22" s="708">
        <v>69.038834310815773</v>
      </c>
    </row>
    <row r="23" spans="1:21">
      <c r="A23" s="706" t="s">
        <v>23</v>
      </c>
      <c r="B23" s="1437"/>
      <c r="C23" s="705" t="s">
        <v>40</v>
      </c>
      <c r="D23" s="707">
        <v>53.877665911669482</v>
      </c>
      <c r="E23" s="707">
        <v>54.91733927772561</v>
      </c>
      <c r="F23" s="707">
        <v>55.63178664465709</v>
      </c>
      <c r="G23" s="707">
        <v>56.198790051336047</v>
      </c>
      <c r="H23" s="707">
        <v>57.559041564511048</v>
      </c>
      <c r="I23" s="707">
        <v>57.492432531974153</v>
      </c>
      <c r="J23" s="707">
        <v>58.337986004892031</v>
      </c>
      <c r="K23" s="707">
        <v>58.559924193156689</v>
      </c>
      <c r="L23" s="707">
        <v>58.632974759000753</v>
      </c>
      <c r="M23" s="707">
        <v>57.371418006300573</v>
      </c>
      <c r="N23" s="707">
        <v>56.757862165116613</v>
      </c>
      <c r="O23" s="707">
        <v>56.794338837840662</v>
      </c>
      <c r="P23" s="707">
        <v>56.636379093872733</v>
      </c>
      <c r="Q23" s="707">
        <v>55.538606095267198</v>
      </c>
      <c r="R23" s="707">
        <v>55.691834148499211</v>
      </c>
      <c r="S23" s="707">
        <v>56.289840067857853</v>
      </c>
      <c r="T23" s="707">
        <v>57.217924200278169</v>
      </c>
      <c r="U23" s="707">
        <v>57.955360206774863</v>
      </c>
    </row>
    <row r="24" spans="1:21">
      <c r="A24" s="706" t="s">
        <v>45</v>
      </c>
      <c r="B24" s="1437"/>
      <c r="C24" s="705" t="s">
        <v>40</v>
      </c>
      <c r="D24" s="708">
        <v>68.869123252858955</v>
      </c>
      <c r="E24" s="708">
        <v>68.788405797101447</v>
      </c>
      <c r="F24" s="708">
        <v>68.228984493412611</v>
      </c>
      <c r="G24" s="708">
        <v>68.364956664324197</v>
      </c>
      <c r="H24" s="708">
        <v>68.698614047451258</v>
      </c>
      <c r="I24" s="708">
        <v>69.282590710317919</v>
      </c>
      <c r="J24" s="708">
        <v>69.9618866126727</v>
      </c>
      <c r="K24" s="708">
        <v>70.660411403825336</v>
      </c>
      <c r="L24" s="708">
        <v>70.730228044638523</v>
      </c>
      <c r="M24" s="708">
        <v>70.026947574718278</v>
      </c>
      <c r="N24" s="708">
        <v>70.106015779092701</v>
      </c>
      <c r="O24" s="708">
        <v>70.289855072463766</v>
      </c>
      <c r="P24" s="708">
        <v>70.563362765825147</v>
      </c>
      <c r="Q24" s="708">
        <v>71.679292929292927</v>
      </c>
      <c r="R24" s="708">
        <v>72.658552210121712</v>
      </c>
      <c r="S24" s="708">
        <v>73.274519979242342</v>
      </c>
      <c r="T24" s="708">
        <v>74.341501769099722</v>
      </c>
      <c r="U24" s="708">
        <v>75.256376544833032</v>
      </c>
    </row>
    <row r="25" spans="1:21">
      <c r="A25" s="706" t="s">
        <v>46</v>
      </c>
      <c r="B25" s="1437"/>
      <c r="C25" s="705" t="s">
        <v>40</v>
      </c>
      <c r="D25" s="707">
        <v>61.514796754399413</v>
      </c>
      <c r="E25" s="707">
        <v>62.207820692285857</v>
      </c>
      <c r="F25" s="707">
        <v>63.406589401202041</v>
      </c>
      <c r="G25" s="707">
        <v>63.03593032531456</v>
      </c>
      <c r="H25" s="707">
        <v>63.767991463039067</v>
      </c>
      <c r="I25" s="707">
        <v>63.748180132564059</v>
      </c>
      <c r="J25" s="707">
        <v>63.973820450010273</v>
      </c>
      <c r="K25" s="707">
        <v>64.146366744357579</v>
      </c>
      <c r="L25" s="707">
        <v>63.955346542605326</v>
      </c>
      <c r="M25" s="707">
        <v>63.017687045368902</v>
      </c>
      <c r="N25" s="707">
        <v>63.389427414892282</v>
      </c>
      <c r="O25" s="707">
        <v>63.916062483293203</v>
      </c>
      <c r="P25" s="707">
        <v>64.344079356969701</v>
      </c>
      <c r="Q25" s="707">
        <v>64.628482894730226</v>
      </c>
      <c r="R25" s="707">
        <v>65.566740374860316</v>
      </c>
      <c r="S25" s="707">
        <v>65.910186654992557</v>
      </c>
      <c r="T25" s="707">
        <v>66.075622484141135</v>
      </c>
      <c r="U25" s="707">
        <v>66.629316352502798</v>
      </c>
    </row>
    <row r="26" spans="1:21">
      <c r="A26" s="706" t="s">
        <v>25</v>
      </c>
      <c r="B26" s="1437"/>
      <c r="C26" s="705" t="s">
        <v>40</v>
      </c>
      <c r="D26" s="708">
        <v>57.310959431612218</v>
      </c>
      <c r="E26" s="708">
        <v>58.204364464809963</v>
      </c>
      <c r="F26" s="708">
        <v>59.932704893077982</v>
      </c>
      <c r="G26" s="708">
        <v>60.763687399227919</v>
      </c>
      <c r="H26" s="708">
        <v>61.023704941705532</v>
      </c>
      <c r="I26" s="708">
        <v>62.124215670325043</v>
      </c>
      <c r="J26" s="708">
        <v>65.898067465975998</v>
      </c>
      <c r="K26" s="708">
        <v>68.126045454178595</v>
      </c>
      <c r="L26" s="708">
        <v>68.203556238566492</v>
      </c>
      <c r="M26" s="708">
        <v>60.338355613730272</v>
      </c>
      <c r="N26" s="708">
        <v>58.501139976144358</v>
      </c>
      <c r="O26" s="708">
        <v>60.817861848054399</v>
      </c>
      <c r="P26" s="708">
        <v>62.99294908638722</v>
      </c>
      <c r="Q26" s="708">
        <v>65.029921127897467</v>
      </c>
      <c r="R26" s="708">
        <v>66.286176603495392</v>
      </c>
      <c r="S26" s="708">
        <v>68.098631377935035</v>
      </c>
      <c r="T26" s="708">
        <v>68.744857050327141</v>
      </c>
      <c r="U26" s="708">
        <v>70.100806700834013</v>
      </c>
    </row>
    <row r="27" spans="1:21">
      <c r="A27" s="706" t="s">
        <v>26</v>
      </c>
      <c r="B27" s="1437"/>
      <c r="C27" s="705"/>
      <c r="D27" s="707">
        <v>58.754503679261269</v>
      </c>
      <c r="E27" s="707">
        <v>57.309224278560642</v>
      </c>
      <c r="F27" s="707">
        <v>59.866451830879541</v>
      </c>
      <c r="G27" s="707">
        <v>61.096253858861317</v>
      </c>
      <c r="H27" s="707">
        <v>61.594190742866218</v>
      </c>
      <c r="I27" s="707">
        <v>62.862198074573122</v>
      </c>
      <c r="J27" s="707">
        <v>63.606801885248487</v>
      </c>
      <c r="K27" s="707">
        <v>65.007496043199538</v>
      </c>
      <c r="L27" s="707">
        <v>64.399251912990053</v>
      </c>
      <c r="M27" s="707">
        <v>59.860555428926119</v>
      </c>
      <c r="N27" s="707">
        <v>57.554295430192838</v>
      </c>
      <c r="O27" s="707">
        <v>60.188448034000423</v>
      </c>
      <c r="P27" s="707">
        <v>62.019208236308529</v>
      </c>
      <c r="Q27" s="707">
        <v>63.740801691983272</v>
      </c>
      <c r="R27" s="707">
        <v>65.679517006224003</v>
      </c>
      <c r="S27" s="707">
        <v>67.224606111285865</v>
      </c>
      <c r="T27" s="707">
        <v>69.381637645093946</v>
      </c>
      <c r="U27" s="707">
        <v>70.405328486031621</v>
      </c>
    </row>
    <row r="28" spans="1:21">
      <c r="A28" s="706" t="s">
        <v>27</v>
      </c>
      <c r="B28" s="1437"/>
      <c r="C28" s="705" t="s">
        <v>40</v>
      </c>
      <c r="D28" s="707">
        <v>62.702063630936642</v>
      </c>
      <c r="E28" s="707">
        <v>62.967556992022153</v>
      </c>
      <c r="F28" s="707">
        <v>63.630649636460163</v>
      </c>
      <c r="G28" s="707">
        <v>62.189365553039558</v>
      </c>
      <c r="H28" s="707">
        <v>62.457457342244503</v>
      </c>
      <c r="I28" s="707">
        <v>63.597255003390522</v>
      </c>
      <c r="J28" s="707">
        <v>63.559454285117717</v>
      </c>
      <c r="K28" s="707">
        <v>64.169302548156878</v>
      </c>
      <c r="L28" s="707">
        <v>63.41801320896694</v>
      </c>
      <c r="M28" s="707">
        <v>65.19322015845367</v>
      </c>
      <c r="N28" s="707">
        <v>65.212636302496549</v>
      </c>
      <c r="O28" s="707">
        <v>64.595948208171791</v>
      </c>
      <c r="P28" s="707">
        <v>65.83160413032023</v>
      </c>
      <c r="Q28" s="707">
        <v>65.725912664671924</v>
      </c>
      <c r="R28" s="707">
        <v>66.636180573595411</v>
      </c>
      <c r="S28" s="707">
        <v>66.125193401903601</v>
      </c>
      <c r="T28" s="707">
        <v>65.553376045022134</v>
      </c>
      <c r="U28" s="707">
        <v>66.28150570918028</v>
      </c>
    </row>
    <row r="29" spans="1:21">
      <c r="A29" s="706" t="s">
        <v>47</v>
      </c>
      <c r="B29" s="1437"/>
      <c r="C29" s="705" t="s">
        <v>40</v>
      </c>
      <c r="D29" s="708">
        <v>60.069728983276839</v>
      </c>
      <c r="E29" s="708">
        <v>59.393982950808713</v>
      </c>
      <c r="F29" s="708">
        <v>59.325748391299229</v>
      </c>
      <c r="G29" s="708">
        <v>58.828629713071557</v>
      </c>
      <c r="H29" s="708">
        <v>59.856423730462623</v>
      </c>
      <c r="I29" s="708">
        <v>60.055503809926087</v>
      </c>
      <c r="J29" s="708">
        <v>60.964245460252378</v>
      </c>
      <c r="K29" s="708">
        <v>61.003541023997073</v>
      </c>
      <c r="L29" s="708">
        <v>60.664097704783451</v>
      </c>
      <c r="M29" s="708">
        <v>59.786682732189767</v>
      </c>
      <c r="N29" s="708">
        <v>59.661161626918258</v>
      </c>
      <c r="O29" s="708">
        <v>60.02785942068838</v>
      </c>
      <c r="P29" s="708">
        <v>60.910281953694792</v>
      </c>
      <c r="Q29" s="708">
        <v>60.843266532481053</v>
      </c>
      <c r="R29" s="708">
        <v>60.408193655904419</v>
      </c>
      <c r="S29" s="708">
        <v>60.747153034766889</v>
      </c>
      <c r="T29" s="708">
        <v>61.048439454245937</v>
      </c>
      <c r="U29" s="708">
        <v>61.129139372242769</v>
      </c>
    </row>
    <row r="30" spans="1:21">
      <c r="A30" s="706" t="s">
        <v>30</v>
      </c>
      <c r="B30" s="1437"/>
      <c r="C30" s="705" t="s">
        <v>40</v>
      </c>
      <c r="D30" s="707">
        <v>72.057041662783121</v>
      </c>
      <c r="E30" s="707">
        <v>72.583333333333329</v>
      </c>
      <c r="F30" s="707">
        <v>73.013534665316271</v>
      </c>
      <c r="G30" s="707">
        <v>71.558286710079798</v>
      </c>
      <c r="H30" s="707">
        <v>71.130434782608702</v>
      </c>
      <c r="I30" s="707">
        <v>71.486017181502476</v>
      </c>
      <c r="J30" s="707">
        <v>72.498173849525202</v>
      </c>
      <c r="K30" s="707">
        <v>74.352662290299051</v>
      </c>
      <c r="L30" s="707">
        <v>75.877432260410984</v>
      </c>
      <c r="M30" s="707">
        <v>75.567459596876702</v>
      </c>
      <c r="N30" s="707">
        <v>74.714104193138496</v>
      </c>
      <c r="O30" s="707">
        <v>74.888585720782174</v>
      </c>
      <c r="P30" s="707">
        <v>75.09066524600793</v>
      </c>
      <c r="Q30" s="707">
        <v>74.312229497072764</v>
      </c>
      <c r="R30" s="707">
        <v>73.868054938767258</v>
      </c>
      <c r="S30" s="707">
        <v>74.111048332775624</v>
      </c>
      <c r="T30" s="707">
        <v>74.842548923780157</v>
      </c>
      <c r="U30" s="707">
        <v>75.84897765282021</v>
      </c>
    </row>
    <row r="31" spans="1:21">
      <c r="A31" s="706" t="s">
        <v>48</v>
      </c>
      <c r="B31" s="1437"/>
      <c r="C31" s="705" t="s">
        <v>40</v>
      </c>
      <c r="D31" s="708">
        <v>70.338814768439875</v>
      </c>
      <c r="E31" s="708">
        <v>71.378928437737272</v>
      </c>
      <c r="F31" s="708">
        <v>72.095363794547055</v>
      </c>
      <c r="G31" s="708">
        <v>72.155248014861016</v>
      </c>
      <c r="H31" s="708">
        <v>73.173266934336951</v>
      </c>
      <c r="I31" s="708">
        <v>74.222238911464515</v>
      </c>
      <c r="J31" s="708">
        <v>74.771552995485152</v>
      </c>
      <c r="K31" s="708">
        <v>75.130683428731402</v>
      </c>
      <c r="L31" s="708">
        <v>74.585909757908553</v>
      </c>
      <c r="M31" s="708">
        <v>72.801296928756841</v>
      </c>
      <c r="N31" s="708">
        <v>72.217175542910908</v>
      </c>
      <c r="O31" s="708">
        <v>72.526517319886423</v>
      </c>
      <c r="P31" s="708">
        <v>71.985125220916757</v>
      </c>
      <c r="Q31" s="708">
        <v>72.846467013776049</v>
      </c>
      <c r="R31" s="708">
        <v>74.243304439462349</v>
      </c>
      <c r="S31" s="708">
        <v>74.279972511184397</v>
      </c>
      <c r="T31" s="708">
        <v>75.582572294559839</v>
      </c>
      <c r="U31" s="708">
        <v>76.879518850516135</v>
      </c>
    </row>
    <row r="32" spans="1:21">
      <c r="A32" s="706" t="s">
        <v>49</v>
      </c>
      <c r="B32" s="1437"/>
      <c r="C32" s="705" t="s">
        <v>40</v>
      </c>
      <c r="D32" s="707">
        <v>77.901707912164525</v>
      </c>
      <c r="E32" s="707">
        <v>77.458448753462605</v>
      </c>
      <c r="F32" s="707">
        <v>77.105534547954619</v>
      </c>
      <c r="G32" s="707">
        <v>75.758608932833269</v>
      </c>
      <c r="H32" s="707">
        <v>75.584151710125298</v>
      </c>
      <c r="I32" s="707">
        <v>75.194007690564092</v>
      </c>
      <c r="J32" s="707">
        <v>75.485405264529575</v>
      </c>
      <c r="K32" s="707">
        <v>76.901815844448024</v>
      </c>
      <c r="L32" s="707">
        <v>78.072007086813471</v>
      </c>
      <c r="M32" s="707">
        <v>76.473531159125713</v>
      </c>
      <c r="N32" s="707">
        <v>75.361512791991103</v>
      </c>
      <c r="O32" s="707">
        <v>75.343427559680094</v>
      </c>
      <c r="P32" s="707">
        <v>75.78985485379765</v>
      </c>
      <c r="Q32" s="707">
        <v>75.485219694098419</v>
      </c>
      <c r="R32" s="707">
        <v>75.308897901913355</v>
      </c>
      <c r="S32" s="707">
        <v>74.857863118698745</v>
      </c>
      <c r="T32" s="707">
        <v>74.358674674813912</v>
      </c>
      <c r="U32" s="707">
        <v>74.069033039126879</v>
      </c>
    </row>
    <row r="33" spans="1:21">
      <c r="A33" s="706" t="s">
        <v>32</v>
      </c>
      <c r="B33" s="1437"/>
      <c r="C33" s="705" t="s">
        <v>40</v>
      </c>
      <c r="D33" s="708">
        <v>54.99825168032946</v>
      </c>
      <c r="E33" s="708">
        <v>53.456132221192462</v>
      </c>
      <c r="F33" s="708">
        <v>51.652541884746377</v>
      </c>
      <c r="G33" s="708">
        <v>51.406056860321378</v>
      </c>
      <c r="H33" s="708">
        <v>51.856180604681199</v>
      </c>
      <c r="I33" s="708">
        <v>52.953961743397123</v>
      </c>
      <c r="J33" s="708">
        <v>54.467477312182098</v>
      </c>
      <c r="K33" s="708">
        <v>57.02253706428786</v>
      </c>
      <c r="L33" s="708">
        <v>59.23040900940002</v>
      </c>
      <c r="M33" s="708">
        <v>59.342478443939072</v>
      </c>
      <c r="N33" s="708">
        <v>58.947995712422738</v>
      </c>
      <c r="O33" s="708">
        <v>59.320293947881183</v>
      </c>
      <c r="P33" s="708">
        <v>59.696625365792912</v>
      </c>
      <c r="Q33" s="708">
        <v>59.992243135036958</v>
      </c>
      <c r="R33" s="708">
        <v>61.678290685893153</v>
      </c>
      <c r="S33" s="708">
        <v>62.933392198358902</v>
      </c>
      <c r="T33" s="708">
        <v>64.512358329962481</v>
      </c>
      <c r="U33" s="708">
        <v>66.12239793525562</v>
      </c>
    </row>
    <row r="34" spans="1:21">
      <c r="A34" s="706" t="s">
        <v>50</v>
      </c>
      <c r="B34" s="1437"/>
      <c r="C34" s="705" t="s">
        <v>40</v>
      </c>
      <c r="D34" s="707">
        <v>68.264800183769808</v>
      </c>
      <c r="E34" s="707">
        <v>68.889748168848058</v>
      </c>
      <c r="F34" s="707">
        <v>68.72475619388581</v>
      </c>
      <c r="G34" s="707">
        <v>67.905491099671011</v>
      </c>
      <c r="H34" s="707">
        <v>67.583473959397224</v>
      </c>
      <c r="I34" s="707">
        <v>67.305582007805526</v>
      </c>
      <c r="J34" s="707">
        <v>67.632905327610587</v>
      </c>
      <c r="K34" s="707">
        <v>67.614863515701558</v>
      </c>
      <c r="L34" s="707">
        <v>68.010630982936078</v>
      </c>
      <c r="M34" s="707">
        <v>66.08146351640427</v>
      </c>
      <c r="N34" s="707">
        <v>65.267121398005372</v>
      </c>
      <c r="O34" s="707">
        <v>63.810397221912098</v>
      </c>
      <c r="P34" s="707">
        <v>61.416799638566403</v>
      </c>
      <c r="Q34" s="707">
        <v>60.623734428958024</v>
      </c>
      <c r="R34" s="707">
        <v>62.617743954415623</v>
      </c>
      <c r="S34" s="707">
        <v>63.900340871006172</v>
      </c>
      <c r="T34" s="707">
        <v>65.245622445181226</v>
      </c>
      <c r="U34" s="707">
        <v>67.806943479472338</v>
      </c>
    </row>
    <row r="35" spans="1:21" s="400" customFormat="1">
      <c r="A35" s="706" t="s">
        <v>51</v>
      </c>
      <c r="B35" s="1437"/>
      <c r="C35" s="725" t="s">
        <v>40</v>
      </c>
      <c r="D35" s="1250">
        <v>56.758366728040727</v>
      </c>
      <c r="E35" s="1250">
        <v>56.851429338343848</v>
      </c>
      <c r="F35" s="1250">
        <v>56.861904506725267</v>
      </c>
      <c r="G35" s="1250">
        <v>57.748929336188432</v>
      </c>
      <c r="H35" s="1250">
        <v>57.000158136102449</v>
      </c>
      <c r="I35" s="1250">
        <v>57.717945366618743</v>
      </c>
      <c r="J35" s="1250">
        <v>59.403966651131462</v>
      </c>
      <c r="K35" s="1250">
        <v>60.681256926491677</v>
      </c>
      <c r="L35" s="1250">
        <v>62.269893092565908</v>
      </c>
      <c r="M35" s="1250">
        <v>60.158143054916501</v>
      </c>
      <c r="N35" s="1250">
        <v>58.75481535869995</v>
      </c>
      <c r="O35" s="1250">
        <v>59.32261719740535</v>
      </c>
      <c r="P35" s="1250">
        <v>59.706066532997959</v>
      </c>
      <c r="Q35" s="1250">
        <v>59.885116488464348</v>
      </c>
      <c r="R35" s="1250">
        <v>60.972626432980768</v>
      </c>
      <c r="S35" s="1250">
        <v>62.724901999118018</v>
      </c>
      <c r="T35" s="1250">
        <v>64.869682216498504</v>
      </c>
      <c r="U35" s="1250">
        <v>66.184892166789538</v>
      </c>
    </row>
    <row r="36" spans="1:21">
      <c r="A36" s="706" t="s">
        <v>34</v>
      </c>
      <c r="B36" s="1437"/>
      <c r="C36" s="705" t="s">
        <v>40</v>
      </c>
      <c r="D36" s="707">
        <v>62.827991778487139</v>
      </c>
      <c r="E36" s="707">
        <v>63.805659409232561</v>
      </c>
      <c r="F36" s="707">
        <v>63.434990582230633</v>
      </c>
      <c r="G36" s="707">
        <v>62.557760262970092</v>
      </c>
      <c r="H36" s="707">
        <v>65.285911632793699</v>
      </c>
      <c r="I36" s="707">
        <v>65.956570119322052</v>
      </c>
      <c r="J36" s="707">
        <v>66.57020279458213</v>
      </c>
      <c r="K36" s="707">
        <v>67.771630210878129</v>
      </c>
      <c r="L36" s="707">
        <v>68.577702674508799</v>
      </c>
      <c r="M36" s="707">
        <v>67.530081059306738</v>
      </c>
      <c r="N36" s="707">
        <v>66.198854230634325</v>
      </c>
      <c r="O36" s="707">
        <v>64.404466926162655</v>
      </c>
      <c r="P36" s="707">
        <v>64.073285929752643</v>
      </c>
      <c r="Q36" s="707">
        <v>63.255367111819808</v>
      </c>
      <c r="R36" s="707">
        <v>63.876268171523272</v>
      </c>
      <c r="S36" s="707">
        <v>65.219875524630339</v>
      </c>
      <c r="T36" s="707">
        <v>65.828311899332775</v>
      </c>
      <c r="U36" s="707">
        <v>69.267139379268954</v>
      </c>
    </row>
    <row r="37" spans="1:21">
      <c r="A37" s="706" t="s">
        <v>21</v>
      </c>
      <c r="B37" s="1437"/>
      <c r="C37" s="705" t="s">
        <v>40</v>
      </c>
      <c r="D37" s="708">
        <v>57.402066945700582</v>
      </c>
      <c r="E37" s="708">
        <v>58.84412985472872</v>
      </c>
      <c r="F37" s="708">
        <v>59.88925965234985</v>
      </c>
      <c r="G37" s="708">
        <v>61.116182714890932</v>
      </c>
      <c r="H37" s="708">
        <v>62.267020933666508</v>
      </c>
      <c r="I37" s="708">
        <v>64.548051000552164</v>
      </c>
      <c r="J37" s="708">
        <v>65.99940280954884</v>
      </c>
      <c r="K37" s="708">
        <v>66.784919691624907</v>
      </c>
      <c r="L37" s="708">
        <v>65.440369472961507</v>
      </c>
      <c r="M37" s="708">
        <v>60.81693679799772</v>
      </c>
      <c r="N37" s="708">
        <v>59.661632963785287</v>
      </c>
      <c r="O37" s="708">
        <v>58.802422439748938</v>
      </c>
      <c r="P37" s="708">
        <v>56.514575840451897</v>
      </c>
      <c r="Q37" s="708">
        <v>55.5652622731197</v>
      </c>
      <c r="R37" s="708">
        <v>56.779207150438019</v>
      </c>
      <c r="S37" s="708">
        <v>58.716836149450927</v>
      </c>
      <c r="T37" s="708">
        <v>60.479038410131153</v>
      </c>
      <c r="U37" s="708">
        <v>62.057614327783462</v>
      </c>
    </row>
    <row r="38" spans="1:21">
      <c r="A38" s="706" t="s">
        <v>37</v>
      </c>
      <c r="B38" s="1437"/>
      <c r="C38" s="705" t="s">
        <v>40</v>
      </c>
      <c r="D38" s="707">
        <v>74.328811138878976</v>
      </c>
      <c r="E38" s="707">
        <v>75.381611643592478</v>
      </c>
      <c r="F38" s="707">
        <v>75.160550458715605</v>
      </c>
      <c r="G38" s="707">
        <v>74.410031567870931</v>
      </c>
      <c r="H38" s="707">
        <v>73.660076019109383</v>
      </c>
      <c r="I38" s="707">
        <v>74.013414443924489</v>
      </c>
      <c r="J38" s="707">
        <v>74.639522109310619</v>
      </c>
      <c r="K38" s="707">
        <v>74.190389429138165</v>
      </c>
      <c r="L38" s="707">
        <v>74.33082741581805</v>
      </c>
      <c r="M38" s="707">
        <v>72.214137846552532</v>
      </c>
      <c r="N38" s="707">
        <v>72.131013238956612</v>
      </c>
      <c r="O38" s="707">
        <v>73.591019179158195</v>
      </c>
      <c r="P38" s="707">
        <v>73.771377137713785</v>
      </c>
      <c r="Q38" s="707">
        <v>74.429857206482623</v>
      </c>
      <c r="R38" s="707">
        <v>74.893665352891801</v>
      </c>
      <c r="S38" s="707">
        <v>75.544130388725421</v>
      </c>
      <c r="T38" s="707">
        <v>76.218225805209954</v>
      </c>
      <c r="U38" s="707">
        <v>76.86409227736128</v>
      </c>
    </row>
    <row r="39" spans="1:21">
      <c r="A39" s="706" t="s">
        <v>52</v>
      </c>
      <c r="B39" s="1437"/>
      <c r="C39" s="705" t="s">
        <v>40</v>
      </c>
      <c r="D39" s="708">
        <v>78.338358429318276</v>
      </c>
      <c r="E39" s="708">
        <v>79.14809597172723</v>
      </c>
      <c r="F39" s="708">
        <v>78.87560913581197</v>
      </c>
      <c r="G39" s="708">
        <v>77.918522186045877</v>
      </c>
      <c r="H39" s="708">
        <v>77.396045131185005</v>
      </c>
      <c r="I39" s="708">
        <v>77.19637925511914</v>
      </c>
      <c r="J39" s="708">
        <v>77.937976410149972</v>
      </c>
      <c r="K39" s="708">
        <v>78.590137582727721</v>
      </c>
      <c r="L39" s="708">
        <v>79.503067012544065</v>
      </c>
      <c r="M39" s="708">
        <v>79.021174776893218</v>
      </c>
      <c r="N39" s="708">
        <v>77.297573574237717</v>
      </c>
      <c r="O39" s="708">
        <v>78.343861367487008</v>
      </c>
      <c r="P39" s="708">
        <v>78.49447007373989</v>
      </c>
      <c r="Q39" s="708">
        <v>78.37718183994869</v>
      </c>
      <c r="R39" s="708">
        <v>78.758108129537163</v>
      </c>
      <c r="S39" s="708">
        <v>79.190147504518009</v>
      </c>
      <c r="T39" s="708">
        <v>79.607113419793535</v>
      </c>
      <c r="U39" s="708">
        <v>79.78379784212855</v>
      </c>
    </row>
    <row r="40" spans="1:21">
      <c r="A40" s="706" t="s">
        <v>53</v>
      </c>
      <c r="B40" s="1437"/>
      <c r="C40" s="705" t="s">
        <v>40</v>
      </c>
      <c r="D40" s="707">
        <v>48.897024312400262</v>
      </c>
      <c r="E40" s="707">
        <v>47.79887239673225</v>
      </c>
      <c r="F40" s="707">
        <v>46.707670043415341</v>
      </c>
      <c r="G40" s="707">
        <v>45.528527593720817</v>
      </c>
      <c r="H40" s="707">
        <v>44.117305593609963</v>
      </c>
      <c r="I40" s="707">
        <v>44.404398010858159</v>
      </c>
      <c r="J40" s="707">
        <v>44.567289363324427</v>
      </c>
      <c r="K40" s="707">
        <v>44.595012138600751</v>
      </c>
      <c r="L40" s="707">
        <v>44.900134894042907</v>
      </c>
      <c r="M40" s="707">
        <v>44.258930671056291</v>
      </c>
      <c r="N40" s="707">
        <v>46.288972104178058</v>
      </c>
      <c r="O40" s="707">
        <v>48.430983938230312</v>
      </c>
      <c r="P40" s="707">
        <v>48.899542824776468</v>
      </c>
      <c r="Q40" s="707">
        <v>49.51993944464364</v>
      </c>
      <c r="R40" s="707">
        <v>49.548824983326142</v>
      </c>
      <c r="S40" s="707">
        <v>50.194839184971208</v>
      </c>
      <c r="T40" s="707">
        <v>50.645945376945022</v>
      </c>
      <c r="U40" s="707">
        <v>51.5278091367502</v>
      </c>
    </row>
    <row r="41" spans="1:21">
      <c r="A41" s="706" t="s">
        <v>54</v>
      </c>
      <c r="B41" s="1437"/>
      <c r="C41" s="705" t="s">
        <v>40</v>
      </c>
      <c r="D41" s="708">
        <v>72.281794207525195</v>
      </c>
      <c r="E41" s="708">
        <v>72.501220196646287</v>
      </c>
      <c r="F41" s="708">
        <v>72.517850648614584</v>
      </c>
      <c r="G41" s="708">
        <v>72.716235987115368</v>
      </c>
      <c r="H41" s="708">
        <v>72.706678875574426</v>
      </c>
      <c r="I41" s="708">
        <v>72.715556534666931</v>
      </c>
      <c r="J41" s="708">
        <v>72.649061344712919</v>
      </c>
      <c r="K41" s="708">
        <v>72.442906785853609</v>
      </c>
      <c r="L41" s="708">
        <v>72.681867222704412</v>
      </c>
      <c r="M41" s="708">
        <v>70.623590461414423</v>
      </c>
      <c r="N41" s="708">
        <v>70.212270554353992</v>
      </c>
      <c r="O41" s="708">
        <v>70.248464329318978</v>
      </c>
      <c r="P41" s="708">
        <v>70.708277373278719</v>
      </c>
      <c r="Q41" s="708">
        <v>71.142676326991278</v>
      </c>
      <c r="R41" s="708">
        <v>72.64472415086145</v>
      </c>
      <c r="S41" s="708">
        <v>73.201102060890491</v>
      </c>
      <c r="T41" s="708">
        <v>74.250642951348354</v>
      </c>
      <c r="U41" s="708">
        <v>74.96267854138361</v>
      </c>
    </row>
    <row r="42" spans="1:21">
      <c r="A42" s="706" t="s">
        <v>55</v>
      </c>
      <c r="B42" s="1437"/>
      <c r="C42" s="705" t="s">
        <v>40</v>
      </c>
      <c r="D42" s="707">
        <v>74.095393359425159</v>
      </c>
      <c r="E42" s="707">
        <v>73.133760700249695</v>
      </c>
      <c r="F42" s="707">
        <v>71.929996408397827</v>
      </c>
      <c r="G42" s="707">
        <v>71.222521225998705</v>
      </c>
      <c r="H42" s="707">
        <v>71.222628994060898</v>
      </c>
      <c r="I42" s="707">
        <v>71.530882553111283</v>
      </c>
      <c r="J42" s="707">
        <v>71.998592139792237</v>
      </c>
      <c r="K42" s="707">
        <v>71.780821917808225</v>
      </c>
      <c r="L42" s="707">
        <v>70.886861350991225</v>
      </c>
      <c r="M42" s="707">
        <v>67.624353523455156</v>
      </c>
      <c r="N42" s="707">
        <v>66.68926553672317</v>
      </c>
      <c r="O42" s="707">
        <v>66.646655660613334</v>
      </c>
      <c r="P42" s="707">
        <v>67.136672359693378</v>
      </c>
      <c r="Q42" s="707">
        <v>67.359480290902624</v>
      </c>
      <c r="R42" s="707">
        <v>68.149684462551789</v>
      </c>
      <c r="S42" s="707">
        <v>68.709157925136935</v>
      </c>
      <c r="T42" s="707">
        <v>69.352758840503554</v>
      </c>
      <c r="U42" s="707">
        <v>70.110977585544205</v>
      </c>
    </row>
    <row r="43" spans="1:21">
      <c r="A43" s="706" t="s">
        <v>210</v>
      </c>
      <c r="B43" s="1437"/>
      <c r="C43" s="705" t="s">
        <v>40</v>
      </c>
      <c r="D43" s="708">
        <v>65.444809550971556</v>
      </c>
      <c r="E43" s="708">
        <v>65.258427420543526</v>
      </c>
      <c r="F43" s="708">
        <v>64.895630557277656</v>
      </c>
      <c r="G43" s="708">
        <v>64.747512084136943</v>
      </c>
      <c r="H43" s="708">
        <v>65.024156585638465</v>
      </c>
      <c r="I43" s="708">
        <v>65.413422109026328</v>
      </c>
      <c r="J43" s="708">
        <v>66.069830343325336</v>
      </c>
      <c r="K43" s="708">
        <v>66.494418931307351</v>
      </c>
      <c r="L43" s="708">
        <v>66.467031463962073</v>
      </c>
      <c r="M43" s="708">
        <v>64.766956858319631</v>
      </c>
      <c r="N43" s="708">
        <v>64.543299276223124</v>
      </c>
      <c r="O43" s="708">
        <v>64.80051478237506</v>
      </c>
      <c r="P43" s="708">
        <v>65.02860461694172</v>
      </c>
      <c r="Q43" s="708">
        <v>65.212581608337885</v>
      </c>
      <c r="R43" s="708">
        <v>65.771383603986891</v>
      </c>
      <c r="S43" s="708">
        <v>66.332532655393948</v>
      </c>
      <c r="T43" s="708">
        <v>67.049001952870952</v>
      </c>
      <c r="U43" s="708">
        <v>67.788224186095718</v>
      </c>
    </row>
    <row r="44" spans="1:21">
      <c r="A44" s="706" t="s">
        <v>61</v>
      </c>
      <c r="B44" s="1437"/>
      <c r="C44" s="705" t="s">
        <v>40</v>
      </c>
      <c r="D44" s="707" t="s">
        <v>159</v>
      </c>
      <c r="E44" s="707">
        <v>60.327435572244127</v>
      </c>
      <c r="F44" s="707">
        <v>59.885917784787402</v>
      </c>
      <c r="G44" s="707">
        <v>61.617728637403133</v>
      </c>
      <c r="H44" s="707">
        <v>60.622134068238232</v>
      </c>
      <c r="I44" s="707">
        <v>61.391456453515879</v>
      </c>
      <c r="J44" s="707" t="s">
        <v>159</v>
      </c>
      <c r="K44" s="707">
        <v>60.1988052849876</v>
      </c>
      <c r="L44" s="707">
        <v>60.511671175001261</v>
      </c>
      <c r="M44" s="707">
        <v>62.354009730940362</v>
      </c>
      <c r="N44" s="707">
        <v>63.659075423106117</v>
      </c>
      <c r="O44" s="707">
        <v>65.092250897620701</v>
      </c>
      <c r="P44" s="707">
        <v>66.286158873662998</v>
      </c>
      <c r="Q44" s="707">
        <v>66.539962197513447</v>
      </c>
      <c r="R44" s="707">
        <v>67.061990744541689</v>
      </c>
      <c r="S44" s="707">
        <v>67.62983402059001</v>
      </c>
      <c r="T44" s="707">
        <v>67.180213299399625</v>
      </c>
      <c r="U44" s="707">
        <v>66.938290028685998</v>
      </c>
    </row>
    <row r="45" spans="1:21">
      <c r="A45" s="706" t="s">
        <v>62</v>
      </c>
      <c r="B45" s="1437"/>
      <c r="C45" s="705" t="s">
        <v>40</v>
      </c>
      <c r="D45" s="708">
        <v>59.579952774739489</v>
      </c>
      <c r="E45" s="708">
        <v>61.094628430226571</v>
      </c>
      <c r="F45" s="708">
        <v>60.500828640291942</v>
      </c>
      <c r="G45" s="708">
        <v>60.906258408586879</v>
      </c>
      <c r="H45" s="708">
        <v>59.80671485300946</v>
      </c>
      <c r="I45" s="708">
        <v>61.956887197950493</v>
      </c>
      <c r="J45" s="708">
        <v>62.211862776126857</v>
      </c>
      <c r="K45" s="708">
        <v>64.108163174826288</v>
      </c>
      <c r="L45" s="708">
        <v>63.56839755108772</v>
      </c>
      <c r="M45" s="708">
        <v>61.304696295907391</v>
      </c>
      <c r="N45" s="708">
        <v>59.625143504761148</v>
      </c>
      <c r="O45" s="708">
        <v>58.092628722651199</v>
      </c>
      <c r="P45" s="708">
        <v>61.809334784726779</v>
      </c>
      <c r="Q45" s="708">
        <v>61.771440265540733</v>
      </c>
      <c r="R45" s="708">
        <v>61.738986639515971</v>
      </c>
      <c r="S45" s="708">
        <v>60.689453639728526</v>
      </c>
      <c r="T45" s="708">
        <v>58.711131771481142</v>
      </c>
      <c r="U45" s="708">
        <v>59.787114055062993</v>
      </c>
    </row>
    <row r="46" spans="1:21">
      <c r="A46" s="706" t="s">
        <v>60</v>
      </c>
      <c r="B46" s="1437"/>
      <c r="C46" s="705" t="s">
        <v>40</v>
      </c>
      <c r="D46" s="708" t="s">
        <v>159</v>
      </c>
      <c r="E46" s="708">
        <v>64.270017317861985</v>
      </c>
      <c r="F46" s="708">
        <v>65.373363332230312</v>
      </c>
      <c r="G46" s="708">
        <v>64.984922641109549</v>
      </c>
      <c r="H46" s="708">
        <v>66.446068120354226</v>
      </c>
      <c r="I46" s="708">
        <v>67.003595172439617</v>
      </c>
      <c r="J46" s="708">
        <v>67.385598328377398</v>
      </c>
      <c r="K46" s="708">
        <v>67.410314250364436</v>
      </c>
      <c r="L46" s="708">
        <v>68.340338506433611</v>
      </c>
      <c r="M46" s="708">
        <v>67.671518520430013</v>
      </c>
      <c r="N46" s="708" t="s">
        <v>159</v>
      </c>
      <c r="O46" s="708">
        <v>66.871931508355445</v>
      </c>
      <c r="P46" s="708">
        <v>63.636591890052493</v>
      </c>
      <c r="Q46" s="708">
        <v>63.864459643809909</v>
      </c>
      <c r="R46" s="708">
        <v>64.026060837749711</v>
      </c>
      <c r="S46" s="708">
        <v>63.179296094034157</v>
      </c>
      <c r="T46" s="708">
        <v>61.263263621686178</v>
      </c>
      <c r="U46" s="708">
        <v>60.710071400601286</v>
      </c>
    </row>
    <row r="47" spans="1:21">
      <c r="A47" s="706" t="s">
        <v>973</v>
      </c>
      <c r="B47" s="1437"/>
      <c r="C47" s="705" t="s">
        <v>40</v>
      </c>
      <c r="D47" s="707">
        <v>79.312006212486381</v>
      </c>
      <c r="E47" s="707" t="s">
        <v>159</v>
      </c>
      <c r="F47" s="707" t="s">
        <v>159</v>
      </c>
      <c r="G47" s="707" t="s">
        <v>159</v>
      </c>
      <c r="H47" s="707" t="s">
        <v>159</v>
      </c>
      <c r="I47" s="707" t="s">
        <v>159</v>
      </c>
      <c r="J47" s="707" t="s">
        <v>159</v>
      </c>
      <c r="K47" s="707" t="s">
        <v>159</v>
      </c>
      <c r="L47" s="707" t="s">
        <v>159</v>
      </c>
      <c r="M47" s="707" t="s">
        <v>159</v>
      </c>
      <c r="N47" s="707">
        <v>75.085989355243541</v>
      </c>
      <c r="O47" s="707" t="s">
        <v>159</v>
      </c>
      <c r="P47" s="707" t="s">
        <v>159</v>
      </c>
      <c r="Q47" s="707" t="s">
        <v>159</v>
      </c>
      <c r="R47" s="707" t="s">
        <v>159</v>
      </c>
      <c r="S47" s="707" t="s">
        <v>159</v>
      </c>
      <c r="T47" s="707" t="s">
        <v>159</v>
      </c>
      <c r="U47" s="707" t="s">
        <v>159</v>
      </c>
    </row>
    <row r="48" spans="1:21">
      <c r="A48" s="706" t="s">
        <v>748</v>
      </c>
      <c r="B48" s="1437"/>
      <c r="C48" s="705" t="s">
        <v>40</v>
      </c>
      <c r="D48" s="708">
        <v>58.21393846424575</v>
      </c>
      <c r="E48" s="708" t="s">
        <v>159</v>
      </c>
      <c r="F48" s="708" t="s">
        <v>159</v>
      </c>
      <c r="G48" s="708" t="s">
        <v>159</v>
      </c>
      <c r="H48" s="708" t="s">
        <v>159</v>
      </c>
      <c r="I48" s="708">
        <v>59.827692317760231</v>
      </c>
      <c r="J48" s="708">
        <v>57.881561725103523</v>
      </c>
      <c r="K48" s="708" t="s">
        <v>159</v>
      </c>
      <c r="L48" s="708">
        <v>56.333404591001099</v>
      </c>
      <c r="M48" s="708" t="s">
        <v>159</v>
      </c>
      <c r="N48" s="708">
        <v>54.778144134592189</v>
      </c>
      <c r="O48" s="708" t="s">
        <v>159</v>
      </c>
      <c r="P48" s="708">
        <v>53.308111324880471</v>
      </c>
      <c r="Q48" s="708" t="s">
        <v>159</v>
      </c>
      <c r="R48" s="708" t="s">
        <v>159</v>
      </c>
      <c r="S48" s="708" t="s">
        <v>159</v>
      </c>
      <c r="T48" s="708" t="s">
        <v>159</v>
      </c>
      <c r="U48" s="708" t="s">
        <v>159</v>
      </c>
    </row>
    <row r="49" spans="1:21">
      <c r="A49" s="706" t="s">
        <v>65</v>
      </c>
      <c r="B49" s="1437"/>
      <c r="C49" s="705" t="s">
        <v>40</v>
      </c>
      <c r="D49" s="707">
        <v>64.997428420295648</v>
      </c>
      <c r="E49" s="707">
        <v>64.440060487267985</v>
      </c>
      <c r="F49" s="707">
        <v>63.016872264053092</v>
      </c>
      <c r="G49" s="707">
        <v>62.699137740143563</v>
      </c>
      <c r="H49" s="707" t="s">
        <v>159</v>
      </c>
      <c r="I49" s="707">
        <v>61.593770299003012</v>
      </c>
      <c r="J49" s="707">
        <v>61.041667422313438</v>
      </c>
      <c r="K49" s="707">
        <v>61.970621130545709</v>
      </c>
      <c r="L49" s="707">
        <v>63.180537551038412</v>
      </c>
      <c r="M49" s="707">
        <v>63.637006064581982</v>
      </c>
      <c r="N49" s="707">
        <v>64.563588335867124</v>
      </c>
      <c r="O49" s="707">
        <v>65.304781694576761</v>
      </c>
      <c r="P49" s="707">
        <v>66.289857768383484</v>
      </c>
      <c r="Q49" s="707">
        <v>65.780783986715036</v>
      </c>
      <c r="R49" s="707">
        <v>65.799106006988879</v>
      </c>
      <c r="S49" s="707">
        <v>65.473762944978191</v>
      </c>
      <c r="T49" s="707">
        <v>65.403621236848537</v>
      </c>
      <c r="U49" s="707">
        <v>66.093177230979364</v>
      </c>
    </row>
    <row r="50" spans="1:21">
      <c r="A50" s="706" t="s">
        <v>974</v>
      </c>
      <c r="B50" s="1437"/>
      <c r="C50" s="705" t="s">
        <v>40</v>
      </c>
      <c r="D50" s="708">
        <v>63.323275582348813</v>
      </c>
      <c r="E50" s="708">
        <v>63.228058099584217</v>
      </c>
      <c r="F50" s="708">
        <v>64.508469364989296</v>
      </c>
      <c r="G50" s="708">
        <v>64.110764925861346</v>
      </c>
      <c r="H50" s="708">
        <v>65.522593779509592</v>
      </c>
      <c r="I50" s="708">
        <v>66.34322316095944</v>
      </c>
      <c r="J50" s="708">
        <v>66.843455143420272</v>
      </c>
      <c r="K50" s="708">
        <v>68.484945263976797</v>
      </c>
      <c r="L50" s="708">
        <v>68.62128617042012</v>
      </c>
      <c r="M50" s="708">
        <v>66.89343655436258</v>
      </c>
      <c r="N50" s="708">
        <v>67.285298360438574</v>
      </c>
      <c r="O50" s="708">
        <v>68.018607913612215</v>
      </c>
      <c r="P50" s="708">
        <v>68.967342854093687</v>
      </c>
      <c r="Q50" s="708">
        <v>68.778492834053054</v>
      </c>
      <c r="R50" s="708">
        <v>69.333934729782172</v>
      </c>
      <c r="S50" s="708">
        <v>69.296784154998107</v>
      </c>
      <c r="T50" s="708">
        <v>70.002743484161812</v>
      </c>
      <c r="U50" s="708">
        <v>70.305383772276969</v>
      </c>
    </row>
    <row r="51" spans="1:21">
      <c r="A51" s="706" t="s">
        <v>749</v>
      </c>
      <c r="B51" s="1438"/>
      <c r="C51" s="705" t="s">
        <v>40</v>
      </c>
      <c r="D51" s="707" t="s">
        <v>159</v>
      </c>
      <c r="E51" s="707">
        <v>44.080183164508078</v>
      </c>
      <c r="F51" s="707">
        <v>42.834144291466792</v>
      </c>
      <c r="G51" s="707">
        <v>41.511018792728962</v>
      </c>
      <c r="H51" s="707">
        <v>41.592760609160322</v>
      </c>
      <c r="I51" s="707">
        <v>43.375919727828808</v>
      </c>
      <c r="J51" s="707">
        <v>44.895585087856951</v>
      </c>
      <c r="K51" s="707">
        <v>44.430395231921757</v>
      </c>
      <c r="L51" s="707">
        <v>45.915068687000407</v>
      </c>
      <c r="M51" s="707">
        <v>43.862614617279242</v>
      </c>
      <c r="N51" s="707">
        <v>41.835155310361749</v>
      </c>
      <c r="O51" s="707">
        <v>41.920857107948592</v>
      </c>
      <c r="P51" s="707">
        <v>42.208700070644007</v>
      </c>
      <c r="Q51" s="707">
        <v>42.729641265095687</v>
      </c>
      <c r="R51" s="707">
        <v>42.77392014162227</v>
      </c>
      <c r="S51" s="707">
        <v>43.682066917389733</v>
      </c>
      <c r="T51" s="707">
        <v>43.034758699725323</v>
      </c>
      <c r="U51" s="707">
        <v>43.359343576542507</v>
      </c>
    </row>
    <row r="52" spans="1:21">
      <c r="A52" s="709" t="s">
        <v>1166</v>
      </c>
      <c r="B52" s="702"/>
      <c r="C52" s="702"/>
      <c r="D52" s="702"/>
      <c r="E52" s="702"/>
      <c r="F52" s="702"/>
      <c r="G52" s="702"/>
      <c r="H52" s="702"/>
      <c r="I52" s="702"/>
      <c r="J52" s="702"/>
      <c r="K52" s="702"/>
      <c r="L52" s="702"/>
      <c r="M52" s="702"/>
      <c r="N52" s="702"/>
      <c r="O52" s="702"/>
      <c r="P52" s="702"/>
      <c r="Q52" s="702"/>
      <c r="R52" s="702"/>
      <c r="S52" s="702"/>
      <c r="T52" s="702"/>
      <c r="U52" s="702"/>
    </row>
    <row r="53" spans="1:21" ht="15" customHeight="1">
      <c r="A53" s="68" t="s">
        <v>1167</v>
      </c>
      <c r="B53" s="68"/>
      <c r="C53" s="68"/>
      <c r="D53" s="716">
        <f>AVERAGE(D7:D42)</f>
        <v>64.957398745981493</v>
      </c>
      <c r="E53" s="716">
        <f t="shared" ref="E53:U53" si="0">AVERAGE(E7:E42)</f>
        <v>65.078142766400532</v>
      </c>
      <c r="F53" s="716">
        <f t="shared" si="0"/>
        <v>65.111038607423808</v>
      </c>
      <c r="G53" s="716">
        <f t="shared" si="0"/>
        <v>65.128621609358177</v>
      </c>
      <c r="H53" s="716">
        <f t="shared" si="0"/>
        <v>65.271350548483667</v>
      </c>
      <c r="I53" s="716">
        <f t="shared" si="0"/>
        <v>65.907192973600118</v>
      </c>
      <c r="J53" s="716">
        <f t="shared" si="0"/>
        <v>66.802358933967426</v>
      </c>
      <c r="K53" s="716">
        <f t="shared" si="0"/>
        <v>67.54795297999938</v>
      </c>
      <c r="L53" s="716">
        <f t="shared" si="0"/>
        <v>67.81774396273687</v>
      </c>
      <c r="M53" s="716">
        <f t="shared" si="0"/>
        <v>65.882608540165151</v>
      </c>
      <c r="N53" s="716">
        <f t="shared" si="0"/>
        <v>65.370068226471588</v>
      </c>
      <c r="O53" s="716">
        <f t="shared" si="0"/>
        <v>65.748969724232722</v>
      </c>
      <c r="P53" s="716">
        <f t="shared" si="0"/>
        <v>65.9170331583354</v>
      </c>
      <c r="Q53" s="716">
        <f t="shared" si="0"/>
        <v>66.178827056820523</v>
      </c>
      <c r="R53" s="716">
        <f t="shared" si="0"/>
        <v>66.873050257319235</v>
      </c>
      <c r="S53" s="716">
        <f t="shared" si="0"/>
        <v>67.655860758816686</v>
      </c>
      <c r="T53" s="716">
        <f t="shared" si="0"/>
        <v>68.512750214063715</v>
      </c>
      <c r="U53" s="716">
        <f t="shared" si="0"/>
        <v>69.446497293022404</v>
      </c>
    </row>
    <row r="54" spans="1:21">
      <c r="A54" s="68" t="s">
        <v>718</v>
      </c>
      <c r="B54" s="68"/>
      <c r="C54" s="68"/>
      <c r="D54" s="68">
        <f>STDEV(D7:D42)</f>
        <v>8.1793547263577686</v>
      </c>
      <c r="E54" s="68">
        <f t="shared" ref="E54:U54" si="1">STDEV(E7:E42)</f>
        <v>8.3294602591333415</v>
      </c>
      <c r="F54" s="68">
        <f t="shared" si="1"/>
        <v>8.1680376526231537</v>
      </c>
      <c r="G54" s="68">
        <f t="shared" si="1"/>
        <v>7.9844130481459255</v>
      </c>
      <c r="H54" s="68">
        <f t="shared" si="1"/>
        <v>7.8372467336165084</v>
      </c>
      <c r="I54" s="68">
        <f t="shared" si="1"/>
        <v>7.7839088627308053</v>
      </c>
      <c r="J54" s="68">
        <f t="shared" si="1"/>
        <v>7.7530448729778509</v>
      </c>
      <c r="K54" s="68">
        <f t="shared" si="1"/>
        <v>7.6998575469010362</v>
      </c>
      <c r="L54" s="68">
        <f t="shared" si="1"/>
        <v>7.6068104502695446</v>
      </c>
      <c r="M54" s="68">
        <f t="shared" si="1"/>
        <v>7.3528688529977595</v>
      </c>
      <c r="N54" s="68">
        <f t="shared" si="1"/>
        <v>7.1819420595803756</v>
      </c>
      <c r="O54" s="68">
        <f t="shared" si="1"/>
        <v>7.1431146633938098</v>
      </c>
      <c r="P54" s="68">
        <f t="shared" si="1"/>
        <v>7.3931104881567453</v>
      </c>
      <c r="Q54" s="68">
        <f t="shared" si="1"/>
        <v>7.5859335219648942</v>
      </c>
      <c r="R54" s="68">
        <f t="shared" si="1"/>
        <v>7.4007283078369257</v>
      </c>
      <c r="S54" s="68">
        <f t="shared" si="1"/>
        <v>7.2535767978148433</v>
      </c>
      <c r="T54" s="68">
        <f t="shared" si="1"/>
        <v>7.2438565081773962</v>
      </c>
      <c r="U54" s="68">
        <f t="shared" si="1"/>
        <v>7.0241242780829065</v>
      </c>
    </row>
    <row r="55" spans="1:21" ht="15" customHeight="1">
      <c r="A55" s="1251" t="s">
        <v>983</v>
      </c>
      <c r="B55" s="1251"/>
      <c r="C55" s="1251"/>
      <c r="D55" s="1251">
        <f>(D35-D53)/D54</f>
        <v>-1.0024057266424193</v>
      </c>
      <c r="E55" s="1251">
        <f t="shared" ref="E55:U55" si="2">(E35-E53)/E54</f>
        <v>-0.98766464718239155</v>
      </c>
      <c r="F55" s="1251">
        <f t="shared" si="2"/>
        <v>-1.0099285105583888</v>
      </c>
      <c r="G55" s="1251">
        <f t="shared" si="2"/>
        <v>-0.92426233821700843</v>
      </c>
      <c r="H55" s="1251">
        <f t="shared" si="2"/>
        <v>-1.0553696589522152</v>
      </c>
      <c r="I55" s="1251">
        <f t="shared" si="2"/>
        <v>-1.0520739324417483</v>
      </c>
      <c r="J55" s="1251">
        <f t="shared" si="2"/>
        <v>-0.95425634754443656</v>
      </c>
      <c r="K55" s="1251">
        <f t="shared" si="2"/>
        <v>-0.89179520681799407</v>
      </c>
      <c r="L55" s="1251">
        <f t="shared" si="2"/>
        <v>-0.72932681922873144</v>
      </c>
      <c r="M55" s="1251">
        <f t="shared" si="2"/>
        <v>-0.77853496365772801</v>
      </c>
      <c r="N55" s="1251">
        <f t="shared" si="2"/>
        <v>-0.92109527101338817</v>
      </c>
      <c r="O55" s="1251">
        <f t="shared" si="2"/>
        <v>-0.89965691853728524</v>
      </c>
      <c r="P55" s="1251">
        <f t="shared" si="2"/>
        <v>-0.84010196185854158</v>
      </c>
      <c r="Q55" s="1251">
        <f t="shared" si="2"/>
        <v>-0.82965538125701765</v>
      </c>
      <c r="R55" s="1251">
        <f t="shared" si="2"/>
        <v>-0.79727610296006601</v>
      </c>
      <c r="S55" s="1251">
        <f t="shared" si="2"/>
        <v>-0.67979686396704742</v>
      </c>
      <c r="T55" s="1251">
        <f t="shared" si="2"/>
        <v>-0.50291829958981782</v>
      </c>
      <c r="U55" s="1251">
        <f t="shared" si="2"/>
        <v>-0.4643433112950352</v>
      </c>
    </row>
    <row r="56" spans="1:21" ht="15" customHeight="1"/>
    <row r="57" spans="1:21">
      <c r="A57" s="710" t="s">
        <v>189</v>
      </c>
      <c r="B57" s="1405" t="s">
        <v>206</v>
      </c>
      <c r="C57" s="1406"/>
      <c r="D57" s="1406"/>
      <c r="E57" s="1406"/>
      <c r="F57" s="1406"/>
      <c r="G57" s="1406"/>
      <c r="H57" s="1406"/>
      <c r="I57" s="1406"/>
      <c r="J57" s="1406"/>
      <c r="K57" s="1406"/>
      <c r="L57" s="1406"/>
      <c r="M57" s="1406"/>
      <c r="N57" s="1406"/>
      <c r="O57" s="1406"/>
      <c r="P57" s="1406"/>
      <c r="Q57" s="1406"/>
      <c r="R57" s="1406"/>
      <c r="S57" s="1411"/>
    </row>
    <row r="58" spans="1:21">
      <c r="A58" s="710" t="s">
        <v>202</v>
      </c>
      <c r="B58" s="1405" t="s">
        <v>1168</v>
      </c>
      <c r="C58" s="1406"/>
      <c r="D58" s="1406"/>
      <c r="E58" s="1406"/>
      <c r="F58" s="1406"/>
      <c r="G58" s="1406"/>
      <c r="H58" s="1406"/>
      <c r="I58" s="1406"/>
      <c r="J58" s="1406"/>
      <c r="K58" s="1406"/>
      <c r="L58" s="1406"/>
      <c r="M58" s="1406"/>
      <c r="N58" s="1406"/>
      <c r="O58" s="1406"/>
      <c r="P58" s="1406"/>
      <c r="Q58" s="1406"/>
      <c r="R58" s="1406"/>
      <c r="S58" s="1411"/>
    </row>
    <row r="59" spans="1:21">
      <c r="A59" s="710" t="s">
        <v>208</v>
      </c>
      <c r="B59" s="1405" t="s">
        <v>209</v>
      </c>
      <c r="C59" s="1406"/>
      <c r="D59" s="1406"/>
      <c r="E59" s="1406"/>
      <c r="F59" s="1406"/>
      <c r="G59" s="1406"/>
      <c r="H59" s="1406"/>
      <c r="I59" s="1406"/>
      <c r="J59" s="1406"/>
      <c r="K59" s="1406"/>
      <c r="L59" s="1406"/>
      <c r="M59" s="1406"/>
      <c r="N59" s="1406"/>
      <c r="O59" s="1406"/>
      <c r="P59" s="1406"/>
      <c r="Q59" s="1406"/>
      <c r="R59" s="1406"/>
      <c r="S59" s="1411"/>
    </row>
    <row r="60" spans="1:21">
      <c r="A60" s="710" t="s">
        <v>153</v>
      </c>
      <c r="B60" s="1405" t="s">
        <v>152</v>
      </c>
      <c r="C60" s="1406"/>
      <c r="D60" s="1406"/>
      <c r="E60" s="1406"/>
      <c r="F60" s="1406"/>
      <c r="G60" s="1406"/>
      <c r="H60" s="1406"/>
      <c r="I60" s="1406"/>
      <c r="J60" s="1406"/>
      <c r="K60" s="1406"/>
      <c r="L60" s="1406"/>
      <c r="M60" s="1406"/>
      <c r="N60" s="1406"/>
      <c r="O60" s="1406"/>
      <c r="P60" s="1406"/>
      <c r="Q60" s="1406"/>
      <c r="R60" s="1406"/>
      <c r="S60" s="1411"/>
    </row>
    <row r="61" spans="1:21">
      <c r="A61" s="711" t="s">
        <v>117</v>
      </c>
      <c r="B61" s="15" t="s">
        <v>85</v>
      </c>
      <c r="C61" s="15" t="s">
        <v>86</v>
      </c>
      <c r="D61" s="15" t="s">
        <v>87</v>
      </c>
      <c r="E61" s="15" t="s">
        <v>88</v>
      </c>
      <c r="F61" s="15" t="s">
        <v>89</v>
      </c>
      <c r="G61" s="15" t="s">
        <v>90</v>
      </c>
      <c r="H61" s="15" t="s">
        <v>91</v>
      </c>
      <c r="I61" s="15" t="s">
        <v>92</v>
      </c>
      <c r="J61" s="15" t="s">
        <v>93</v>
      </c>
      <c r="K61" s="15" t="s">
        <v>94</v>
      </c>
      <c r="L61" s="15" t="s">
        <v>95</v>
      </c>
      <c r="M61" s="15" t="s">
        <v>96</v>
      </c>
      <c r="N61" s="15" t="s">
        <v>97</v>
      </c>
      <c r="O61" s="15" t="s">
        <v>110</v>
      </c>
      <c r="P61" s="15" t="s">
        <v>120</v>
      </c>
      <c r="Q61" s="15" t="s">
        <v>379</v>
      </c>
      <c r="R61" s="15" t="s">
        <v>537</v>
      </c>
      <c r="S61" s="15" t="s">
        <v>729</v>
      </c>
    </row>
    <row r="62" spans="1:21">
      <c r="A62" s="16" t="s">
        <v>77</v>
      </c>
      <c r="B62" s="9" t="s">
        <v>40</v>
      </c>
      <c r="C62" s="9" t="s">
        <v>40</v>
      </c>
      <c r="D62" s="9" t="s">
        <v>40</v>
      </c>
      <c r="E62" s="9" t="s">
        <v>40</v>
      </c>
      <c r="F62" s="9" t="s">
        <v>40</v>
      </c>
      <c r="G62" s="9" t="s">
        <v>40</v>
      </c>
      <c r="H62" s="9" t="s">
        <v>40</v>
      </c>
      <c r="I62" s="9" t="s">
        <v>40</v>
      </c>
      <c r="J62" s="9" t="s">
        <v>40</v>
      </c>
      <c r="K62" s="9" t="s">
        <v>40</v>
      </c>
      <c r="L62" s="9" t="s">
        <v>40</v>
      </c>
      <c r="M62" s="9" t="s">
        <v>40</v>
      </c>
      <c r="N62" s="9" t="s">
        <v>40</v>
      </c>
      <c r="O62" s="9" t="s">
        <v>40</v>
      </c>
      <c r="P62" s="9" t="s">
        <v>40</v>
      </c>
      <c r="Q62" s="9" t="s">
        <v>40</v>
      </c>
      <c r="R62" s="9" t="s">
        <v>40</v>
      </c>
      <c r="S62" s="9" t="s">
        <v>40</v>
      </c>
    </row>
    <row r="63" spans="1:21">
      <c r="A63" s="4" t="s">
        <v>39</v>
      </c>
      <c r="B63" s="87">
        <v>6.3629697868281712</v>
      </c>
      <c r="C63" s="87">
        <v>6.8249485848672364</v>
      </c>
      <c r="D63" s="87">
        <v>6.4563327241079351</v>
      </c>
      <c r="E63" s="87">
        <v>6.0099244208706022</v>
      </c>
      <c r="F63" s="87">
        <v>5.4702163311405299</v>
      </c>
      <c r="G63" s="87">
        <v>5.1085304308689894</v>
      </c>
      <c r="H63" s="87">
        <v>4.8518159370252247</v>
      </c>
      <c r="I63" s="87">
        <v>4.4494531552729883</v>
      </c>
      <c r="J63" s="87">
        <v>4.3116029244027976</v>
      </c>
      <c r="K63" s="87">
        <v>5.6746725862359826</v>
      </c>
      <c r="L63" s="87">
        <v>5.3163985435982024</v>
      </c>
      <c r="M63" s="87">
        <v>5.1996122918892249</v>
      </c>
      <c r="N63" s="87">
        <v>5.3441742480914947</v>
      </c>
      <c r="O63" s="87">
        <v>5.8051727443648646</v>
      </c>
      <c r="P63" s="87">
        <v>6.2164883335652528</v>
      </c>
      <c r="Q63" s="87">
        <v>6.219244721830341</v>
      </c>
      <c r="R63" s="87">
        <v>5.8688564742547937</v>
      </c>
      <c r="S63" s="87">
        <v>5.7595360516542771</v>
      </c>
    </row>
    <row r="64" spans="1:21">
      <c r="A64" s="4" t="s">
        <v>31</v>
      </c>
      <c r="B64" s="88">
        <v>3.5316873899161259</v>
      </c>
      <c r="C64" s="88">
        <v>3.5989225157089368</v>
      </c>
      <c r="D64" s="88">
        <v>4.0167825303643827</v>
      </c>
      <c r="E64" s="88">
        <v>4.3114231929778537</v>
      </c>
      <c r="F64" s="88">
        <v>5.5201801569942646</v>
      </c>
      <c r="G64" s="88">
        <v>5.6700825572709244</v>
      </c>
      <c r="H64" s="88">
        <v>5.2945738989984816</v>
      </c>
      <c r="I64" s="88">
        <v>4.9232991766367133</v>
      </c>
      <c r="J64" s="88">
        <v>4.1900158409136532</v>
      </c>
      <c r="K64" s="88">
        <v>5.3878858819782689</v>
      </c>
      <c r="L64" s="88">
        <v>4.8995093416602442</v>
      </c>
      <c r="M64" s="88">
        <v>4.6319154894453876</v>
      </c>
      <c r="N64" s="88">
        <v>4.9405705297857549</v>
      </c>
      <c r="O64" s="88">
        <v>5.422857708801172</v>
      </c>
      <c r="P64" s="88">
        <v>5.7086162457228866</v>
      </c>
      <c r="Q64" s="88">
        <v>5.8225009873772864</v>
      </c>
      <c r="R64" s="88">
        <v>6.11096004003823</v>
      </c>
      <c r="S64" s="88">
        <v>5.5784260236560304</v>
      </c>
    </row>
    <row r="65" spans="1:19">
      <c r="A65" s="4" t="s">
        <v>15</v>
      </c>
      <c r="B65" s="87">
        <v>7.046036883675451</v>
      </c>
      <c r="C65" s="87">
        <v>6.6426548243885071</v>
      </c>
      <c r="D65" s="87">
        <v>7.5511407291289387</v>
      </c>
      <c r="E65" s="87">
        <v>8.2172336212816894</v>
      </c>
      <c r="F65" s="87">
        <v>8.4390587168936353</v>
      </c>
      <c r="G65" s="87">
        <v>8.5002627500103038</v>
      </c>
      <c r="H65" s="87">
        <v>8.2966275932521327</v>
      </c>
      <c r="I65" s="87">
        <v>7.5011492420550496</v>
      </c>
      <c r="J65" s="87">
        <v>7.0152665670289798</v>
      </c>
      <c r="K65" s="87">
        <v>7.9555104338120364</v>
      </c>
      <c r="L65" s="87">
        <v>8.3510575598474794</v>
      </c>
      <c r="M65" s="87">
        <v>7.1914839129160164</v>
      </c>
      <c r="N65" s="87">
        <v>7.5996656167656704</v>
      </c>
      <c r="O65" s="87">
        <v>8.4954410074304239</v>
      </c>
      <c r="P65" s="87">
        <v>8.5976952422170925</v>
      </c>
      <c r="Q65" s="87">
        <v>8.5636553306907199</v>
      </c>
      <c r="R65" s="87">
        <v>7.887971175497464</v>
      </c>
      <c r="S65" s="87">
        <v>7.147249140521267</v>
      </c>
    </row>
    <row r="66" spans="1:19">
      <c r="A66" s="4" t="s">
        <v>41</v>
      </c>
      <c r="B66" s="88">
        <v>6.8862907923614811</v>
      </c>
      <c r="C66" s="88">
        <v>7.2722692565083724</v>
      </c>
      <c r="D66" s="88">
        <v>7.732578001699669</v>
      </c>
      <c r="E66" s="88">
        <v>7.6439696142111266</v>
      </c>
      <c r="F66" s="88">
        <v>7.2541165342601373</v>
      </c>
      <c r="G66" s="88">
        <v>6.8209535903127199</v>
      </c>
      <c r="H66" s="88">
        <v>6.3572031818511894</v>
      </c>
      <c r="I66" s="88">
        <v>6.0882748669926796</v>
      </c>
      <c r="J66" s="88">
        <v>6.2169049462388379</v>
      </c>
      <c r="K66" s="88">
        <v>8.4436426606510562</v>
      </c>
      <c r="L66" s="88">
        <v>8.1481234325715786</v>
      </c>
      <c r="M66" s="88">
        <v>7.5943411710677271</v>
      </c>
      <c r="N66" s="88">
        <v>7.3828267890671189</v>
      </c>
      <c r="O66" s="88">
        <v>7.171117464416449</v>
      </c>
      <c r="P66" s="88">
        <v>7.0229463352819543</v>
      </c>
      <c r="Q66" s="88">
        <v>6.9992502085790438</v>
      </c>
      <c r="R66" s="88">
        <v>7.0995199016465627</v>
      </c>
      <c r="S66" s="88">
        <v>6.3940113544095638</v>
      </c>
    </row>
    <row r="67" spans="1:19">
      <c r="A67" s="4" t="s">
        <v>56</v>
      </c>
      <c r="B67" s="87">
        <v>10.70186433202988</v>
      </c>
      <c r="C67" s="87">
        <v>10.66112011719914</v>
      </c>
      <c r="D67" s="87">
        <v>10.40997852992234</v>
      </c>
      <c r="E67" s="87">
        <v>10.027611735419679</v>
      </c>
      <c r="F67" s="87">
        <v>10.41582328369503</v>
      </c>
      <c r="G67" s="87">
        <v>9.5905550148570171</v>
      </c>
      <c r="H67" s="87">
        <v>9.2250172435898392</v>
      </c>
      <c r="I67" s="87">
        <v>8.6600281990525438</v>
      </c>
      <c r="J67" s="87">
        <v>9.469229840436963</v>
      </c>
      <c r="K67" s="87">
        <v>11.565438828083529</v>
      </c>
      <c r="L67" s="87">
        <v>8.422252817320409</v>
      </c>
      <c r="M67" s="87">
        <v>7.3843325300467626</v>
      </c>
      <c r="N67" s="87">
        <v>6.6863056802513627</v>
      </c>
      <c r="O67" s="87">
        <v>6.1878917985723323</v>
      </c>
      <c r="P67" s="87">
        <v>6.622284842825314</v>
      </c>
      <c r="Q67" s="87">
        <v>6.4640948694539651</v>
      </c>
      <c r="R67" s="87">
        <v>6.7972217835552424</v>
      </c>
      <c r="S67" s="87">
        <v>7.0085735664728661</v>
      </c>
    </row>
    <row r="68" spans="1:19">
      <c r="A68" s="4" t="s">
        <v>17</v>
      </c>
      <c r="B68" s="88">
        <v>8.8300921433866861</v>
      </c>
      <c r="C68" s="88">
        <v>8.1817678230457904</v>
      </c>
      <c r="D68" s="88">
        <v>7.3265348945737054</v>
      </c>
      <c r="E68" s="88">
        <v>7.8226267163091219</v>
      </c>
      <c r="F68" s="88">
        <v>8.3577799216396595</v>
      </c>
      <c r="G68" s="88">
        <v>7.9790559549859346</v>
      </c>
      <c r="H68" s="88">
        <v>7.1902547237735703</v>
      </c>
      <c r="I68" s="88">
        <v>5.3703115469386082</v>
      </c>
      <c r="J68" s="88">
        <v>4.4431532055006784</v>
      </c>
      <c r="K68" s="88">
        <v>6.7521516344858172</v>
      </c>
      <c r="L68" s="88">
        <v>7.3682440669818314</v>
      </c>
      <c r="M68" s="88">
        <v>6.8044189236614496</v>
      </c>
      <c r="N68" s="88">
        <v>7.0442469120343079</v>
      </c>
      <c r="O68" s="88">
        <v>7.049745725934911</v>
      </c>
      <c r="P68" s="88">
        <v>6.193886230310917</v>
      </c>
      <c r="Q68" s="88">
        <v>5.1305616322215686</v>
      </c>
      <c r="R68" s="88">
        <v>4.0265502727910274</v>
      </c>
      <c r="S68" s="88">
        <v>2.9409914929786138</v>
      </c>
    </row>
    <row r="69" spans="1:19">
      <c r="A69" s="4" t="s">
        <v>18</v>
      </c>
      <c r="B69" s="87">
        <v>4.6311403214828513</v>
      </c>
      <c r="C69" s="87">
        <v>4.6472553376912664</v>
      </c>
      <c r="D69" s="87">
        <v>4.6410396322079164</v>
      </c>
      <c r="E69" s="87">
        <v>5.47240723064201</v>
      </c>
      <c r="F69" s="87">
        <v>5.5757522730994022</v>
      </c>
      <c r="G69" s="87">
        <v>4.8975088467487984</v>
      </c>
      <c r="H69" s="87">
        <v>3.9522530580068822</v>
      </c>
      <c r="I69" s="87">
        <v>3.830848190175141</v>
      </c>
      <c r="J69" s="87">
        <v>3.477175574939372</v>
      </c>
      <c r="K69" s="87">
        <v>6.1019784538419586</v>
      </c>
      <c r="L69" s="87">
        <v>7.5835093146018373</v>
      </c>
      <c r="M69" s="87">
        <v>7.7124258905266387</v>
      </c>
      <c r="N69" s="87">
        <v>7.6914702766028187</v>
      </c>
      <c r="O69" s="87">
        <v>7.1502693621145923</v>
      </c>
      <c r="P69" s="87">
        <v>6.7529916905614567</v>
      </c>
      <c r="Q69" s="87">
        <v>6.3098747546078719</v>
      </c>
      <c r="R69" s="87">
        <v>6.3447556666950451</v>
      </c>
      <c r="S69" s="87">
        <v>5.8766442643543204</v>
      </c>
    </row>
    <row r="70" spans="1:19">
      <c r="A70" s="4" t="s">
        <v>20</v>
      </c>
      <c r="B70" s="88">
        <v>14.79994635690394</v>
      </c>
      <c r="C70" s="88">
        <v>13.135282157125079</v>
      </c>
      <c r="D70" s="88">
        <v>11.44747756941323</v>
      </c>
      <c r="E70" s="88">
        <v>10.601104561921691</v>
      </c>
      <c r="F70" s="88">
        <v>10.368016004156219</v>
      </c>
      <c r="G70" s="88">
        <v>8.2170482706371644</v>
      </c>
      <c r="H70" s="88">
        <v>6.0508475782773044</v>
      </c>
      <c r="I70" s="88">
        <v>4.7322718608213092</v>
      </c>
      <c r="J70" s="88">
        <v>5.5609814314924089</v>
      </c>
      <c r="K70" s="88">
        <v>13.808162797940099</v>
      </c>
      <c r="L70" s="88">
        <v>17.067793879932399</v>
      </c>
      <c r="M70" s="88">
        <v>12.56600741338176</v>
      </c>
      <c r="N70" s="88">
        <v>10.190374921074181</v>
      </c>
      <c r="O70" s="88">
        <v>8.8168228355649614</v>
      </c>
      <c r="P70" s="88">
        <v>7.4966062110198406</v>
      </c>
      <c r="Q70" s="88">
        <v>6.2666336726573038</v>
      </c>
      <c r="R70" s="88">
        <v>6.9394634543293199</v>
      </c>
      <c r="S70" s="88">
        <v>5.9219099611570378</v>
      </c>
    </row>
    <row r="71" spans="1:19">
      <c r="A71" s="4" t="s">
        <v>36</v>
      </c>
      <c r="B71" s="87">
        <v>9.7918272937548192</v>
      </c>
      <c r="C71" s="87">
        <v>9.1187739463601538</v>
      </c>
      <c r="D71" s="87">
        <v>9.0421455938697317</v>
      </c>
      <c r="E71" s="87">
        <v>9.0349865436370624</v>
      </c>
      <c r="F71" s="87">
        <v>8.8563727377743557</v>
      </c>
      <c r="G71" s="87">
        <v>8.4447841039358043</v>
      </c>
      <c r="H71" s="87">
        <v>7.7155824508320734</v>
      </c>
      <c r="I71" s="87">
        <v>6.9120961682945152</v>
      </c>
      <c r="J71" s="87">
        <v>6.3869290753806167</v>
      </c>
      <c r="K71" s="87">
        <v>8.3270817704426108</v>
      </c>
      <c r="L71" s="87">
        <v>8.5154483798040701</v>
      </c>
      <c r="M71" s="87">
        <v>7.8630549285176823</v>
      </c>
      <c r="N71" s="87">
        <v>7.7560240963855431</v>
      </c>
      <c r="O71" s="87">
        <v>8.2860385925085129</v>
      </c>
      <c r="P71" s="87">
        <v>8.7286527514231498</v>
      </c>
      <c r="Q71" s="87">
        <v>9.5075757575757578</v>
      </c>
      <c r="R71" s="87">
        <v>8.9461710644230195</v>
      </c>
      <c r="S71" s="87">
        <v>8.7773004889081871</v>
      </c>
    </row>
    <row r="72" spans="1:19">
      <c r="A72" s="4" t="s">
        <v>22</v>
      </c>
      <c r="B72" s="88">
        <v>10.066088068660751</v>
      </c>
      <c r="C72" s="88">
        <v>8.81110398291389</v>
      </c>
      <c r="D72" s="88">
        <v>8.9439242749503087</v>
      </c>
      <c r="E72" s="88">
        <v>8.1608127901431953</v>
      </c>
      <c r="F72" s="88">
        <v>8.5145700342393749</v>
      </c>
      <c r="G72" s="88">
        <v>8.5338364665345292</v>
      </c>
      <c r="H72" s="88">
        <v>8.4727247068102383</v>
      </c>
      <c r="I72" s="88">
        <v>7.6854462864861599</v>
      </c>
      <c r="J72" s="88">
        <v>7.0861972764087833</v>
      </c>
      <c r="K72" s="88">
        <v>8.7624116221902408</v>
      </c>
      <c r="L72" s="88">
        <v>8.907033832271182</v>
      </c>
      <c r="M72" s="88">
        <v>8.8646627941330003</v>
      </c>
      <c r="N72" s="88">
        <v>9.4667540796911407</v>
      </c>
      <c r="O72" s="88">
        <v>9.9670749275637256</v>
      </c>
      <c r="P72" s="88">
        <v>9.9968664749645804</v>
      </c>
      <c r="Q72" s="88">
        <v>10.120436234450461</v>
      </c>
      <c r="R72" s="88">
        <v>9.8414147741228106</v>
      </c>
      <c r="S72" s="88">
        <v>9.1637777468255237</v>
      </c>
    </row>
    <row r="73" spans="1:19">
      <c r="A73" s="4" t="s">
        <v>19</v>
      </c>
      <c r="B73" s="87">
        <v>7.8176062091503269</v>
      </c>
      <c r="C73" s="87">
        <v>7.9076633325698014</v>
      </c>
      <c r="D73" s="87">
        <v>8.6515421871017075</v>
      </c>
      <c r="E73" s="87">
        <v>9.362605869860035</v>
      </c>
      <c r="F73" s="87">
        <v>10.38941322334961</v>
      </c>
      <c r="G73" s="87">
        <v>11.281127372343841</v>
      </c>
      <c r="H73" s="87">
        <v>10.417530930476589</v>
      </c>
      <c r="I73" s="87">
        <v>8.7477181453085073</v>
      </c>
      <c r="J73" s="87">
        <v>7.6139540537255384</v>
      </c>
      <c r="K73" s="87">
        <v>7.8347959258088826</v>
      </c>
      <c r="L73" s="87">
        <v>7.1607520735533763</v>
      </c>
      <c r="M73" s="87">
        <v>5.9114152318371582</v>
      </c>
      <c r="N73" s="87">
        <v>5.4621745032703934</v>
      </c>
      <c r="O73" s="87">
        <v>5.3266331658291453</v>
      </c>
      <c r="P73" s="87">
        <v>5.076637703797716</v>
      </c>
      <c r="Q73" s="87">
        <v>4.7208062973261971</v>
      </c>
      <c r="R73" s="87">
        <v>4.1961572377028329</v>
      </c>
      <c r="S73" s="87">
        <v>3.8295207376125888</v>
      </c>
    </row>
    <row r="74" spans="1:19">
      <c r="A74" s="4" t="s">
        <v>42</v>
      </c>
      <c r="B74" s="88">
        <v>11.56347061366399</v>
      </c>
      <c r="C74" s="88">
        <v>10.97249548375021</v>
      </c>
      <c r="D74" s="88">
        <v>10.528835229957931</v>
      </c>
      <c r="E74" s="88">
        <v>9.9674230328754199</v>
      </c>
      <c r="F74" s="88">
        <v>10.74998819337023</v>
      </c>
      <c r="G74" s="88">
        <v>10.14206016827303</v>
      </c>
      <c r="H74" s="88">
        <v>9.1486366029865991</v>
      </c>
      <c r="I74" s="88">
        <v>8.5284815222534736</v>
      </c>
      <c r="J74" s="88">
        <v>7.8843331637090177</v>
      </c>
      <c r="K74" s="88">
        <v>9.770976912442082</v>
      </c>
      <c r="L74" s="88">
        <v>12.90739881462566</v>
      </c>
      <c r="M74" s="88">
        <v>18.10811266944933</v>
      </c>
      <c r="N74" s="88">
        <v>24.694811355070058</v>
      </c>
      <c r="O74" s="88">
        <v>27.695362751508981</v>
      </c>
      <c r="P74" s="88">
        <v>26.702001305554251</v>
      </c>
      <c r="Q74" s="88">
        <v>25.115593388049859</v>
      </c>
      <c r="R74" s="88">
        <v>23.70415450834496</v>
      </c>
      <c r="S74" s="88">
        <v>21.653165750193939</v>
      </c>
    </row>
    <row r="75" spans="1:19">
      <c r="A75" s="4" t="s">
        <v>28</v>
      </c>
      <c r="B75" s="87">
        <v>6.4270365813510404</v>
      </c>
      <c r="C75" s="87">
        <v>5.7252002505744191</v>
      </c>
      <c r="D75" s="87">
        <v>5.8351675384631738</v>
      </c>
      <c r="E75" s="87">
        <v>5.8988289653296793</v>
      </c>
      <c r="F75" s="87">
        <v>6.1156744359676889</v>
      </c>
      <c r="G75" s="87">
        <v>7.2499462188371373</v>
      </c>
      <c r="H75" s="87">
        <v>7.5361769916788877</v>
      </c>
      <c r="I75" s="87">
        <v>7.4540545338823216</v>
      </c>
      <c r="J75" s="87">
        <v>7.8664156945627104</v>
      </c>
      <c r="K75" s="87">
        <v>10.09407271006369</v>
      </c>
      <c r="L75" s="87">
        <v>11.252037957633449</v>
      </c>
      <c r="M75" s="87">
        <v>11.11667948021848</v>
      </c>
      <c r="N75" s="87">
        <v>11.073597398455</v>
      </c>
      <c r="O75" s="87">
        <v>10.23882048964197</v>
      </c>
      <c r="P75" s="87">
        <v>7.7662202451364131</v>
      </c>
      <c r="Q75" s="87">
        <v>6.8478369979772413</v>
      </c>
      <c r="R75" s="87">
        <v>5.1480542399328302</v>
      </c>
      <c r="S75" s="87">
        <v>4.1949504547038527</v>
      </c>
    </row>
    <row r="76" spans="1:19">
      <c r="A76" s="4" t="s">
        <v>43</v>
      </c>
      <c r="B76" s="88">
        <v>2.2864058402899321</v>
      </c>
      <c r="C76" s="88">
        <v>2.3245835921540499</v>
      </c>
      <c r="D76" s="88">
        <v>3.2471255112886088</v>
      </c>
      <c r="E76" s="88">
        <v>3.4338197644649262</v>
      </c>
      <c r="F76" s="88">
        <v>3.11835166393749</v>
      </c>
      <c r="G76" s="88">
        <v>2.6654717063907389</v>
      </c>
      <c r="H76" s="88">
        <v>3.0213270142180102</v>
      </c>
      <c r="I76" s="88">
        <v>2.317716501753686</v>
      </c>
      <c r="J76" s="88">
        <v>3.0426477797123002</v>
      </c>
      <c r="K76" s="88">
        <v>7.4267205733713118</v>
      </c>
      <c r="L76" s="88">
        <v>7.7241122892031164</v>
      </c>
      <c r="M76" s="88">
        <v>7.1812911512514619</v>
      </c>
      <c r="N76" s="88">
        <v>6.1539879859789286</v>
      </c>
      <c r="O76" s="88">
        <v>5.5002394420346654</v>
      </c>
      <c r="P76" s="88">
        <v>5.1207625628226578</v>
      </c>
      <c r="Q76" s="88">
        <v>4.1623733778361007</v>
      </c>
      <c r="R76" s="88">
        <v>3.1241583375373252</v>
      </c>
      <c r="S76" s="88">
        <v>2.9104207754480118</v>
      </c>
    </row>
    <row r="77" spans="1:19">
      <c r="A77" s="4" t="s">
        <v>44</v>
      </c>
      <c r="B77" s="87">
        <v>4.9653198495967583</v>
      </c>
      <c r="C77" s="87">
        <v>4.1904864231349128</v>
      </c>
      <c r="D77" s="87">
        <v>4.8264585145457843</v>
      </c>
      <c r="E77" s="87">
        <v>4.9857917247559431</v>
      </c>
      <c r="F77" s="87">
        <v>4.8778034591233377</v>
      </c>
      <c r="G77" s="87">
        <v>5.0809308975028751</v>
      </c>
      <c r="H77" s="87">
        <v>4.988297883985009</v>
      </c>
      <c r="I77" s="87">
        <v>5.2240762188578174</v>
      </c>
      <c r="J77" s="87">
        <v>6.2311210516555562</v>
      </c>
      <c r="K77" s="87">
        <v>13.10462669783718</v>
      </c>
      <c r="L77" s="87">
        <v>14.868818005184909</v>
      </c>
      <c r="M77" s="87">
        <v>15.5936531281373</v>
      </c>
      <c r="N77" s="87">
        <v>16.138354923391191</v>
      </c>
      <c r="O77" s="87">
        <v>14.945763225068481</v>
      </c>
      <c r="P77" s="87">
        <v>12.71615647663122</v>
      </c>
      <c r="Q77" s="87">
        <v>10.56661575493213</v>
      </c>
      <c r="R77" s="87">
        <v>9.2546912060017341</v>
      </c>
      <c r="S77" s="87">
        <v>7.0266466829615082</v>
      </c>
    </row>
    <row r="78" spans="1:19">
      <c r="A78" s="4" t="s">
        <v>57</v>
      </c>
      <c r="B78" s="88">
        <v>11.15553588367767</v>
      </c>
      <c r="C78" s="88">
        <v>11.9257882364053</v>
      </c>
      <c r="D78" s="88">
        <v>12.97437231305946</v>
      </c>
      <c r="E78" s="88">
        <v>13.596592420978819</v>
      </c>
      <c r="F78" s="88">
        <v>13.05287810410689</v>
      </c>
      <c r="G78" s="88">
        <v>11.445774570684209</v>
      </c>
      <c r="H78" s="88">
        <v>10.77148516935525</v>
      </c>
      <c r="I78" s="88">
        <v>9.4155124408722983</v>
      </c>
      <c r="J78" s="88">
        <v>7.7710431269872089</v>
      </c>
      <c r="K78" s="88">
        <v>9.6207008872795612</v>
      </c>
      <c r="L78" s="88">
        <v>8.5922212568456278</v>
      </c>
      <c r="M78" s="88">
        <v>7.2339612331385457</v>
      </c>
      <c r="N78" s="88">
        <v>6.957173366989962</v>
      </c>
      <c r="O78" s="88">
        <v>6.3150727620099554</v>
      </c>
      <c r="P78" s="88">
        <v>5.9888641174362789</v>
      </c>
      <c r="Q78" s="88">
        <v>5.3425346433341883</v>
      </c>
      <c r="R78" s="88">
        <v>4.8910879495419453</v>
      </c>
      <c r="S78" s="88">
        <v>4.2894146586385098</v>
      </c>
    </row>
    <row r="79" spans="1:19">
      <c r="A79" s="4" t="s">
        <v>23</v>
      </c>
      <c r="B79" s="87">
        <v>10.63345191590124</v>
      </c>
      <c r="C79" s="87">
        <v>9.5944780173276634</v>
      </c>
      <c r="D79" s="87">
        <v>9.0797959785861817</v>
      </c>
      <c r="E79" s="87">
        <v>8.7417467175970369</v>
      </c>
      <c r="F79" s="87">
        <v>8.0902046408086576</v>
      </c>
      <c r="G79" s="87">
        <v>7.8258127080757864</v>
      </c>
      <c r="H79" s="87">
        <v>6.861528452162645</v>
      </c>
      <c r="I79" s="87">
        <v>6.1610734992709899</v>
      </c>
      <c r="J79" s="87">
        <v>6.8067941790503736</v>
      </c>
      <c r="K79" s="87">
        <v>7.853289770763408</v>
      </c>
      <c r="L79" s="87">
        <v>8.4755182318966131</v>
      </c>
      <c r="M79" s="87">
        <v>8.4754145904561522</v>
      </c>
      <c r="N79" s="87">
        <v>10.80538563345887</v>
      </c>
      <c r="O79" s="87">
        <v>12.33447485807055</v>
      </c>
      <c r="P79" s="87">
        <v>12.898849990649021</v>
      </c>
      <c r="Q79" s="87">
        <v>12.098715912111251</v>
      </c>
      <c r="R79" s="87">
        <v>11.89241445115595</v>
      </c>
      <c r="S79" s="87">
        <v>11.42873129646701</v>
      </c>
    </row>
    <row r="80" spans="1:19">
      <c r="A80" s="4" t="s">
        <v>45</v>
      </c>
      <c r="B80" s="88">
        <v>4.9577554599075402</v>
      </c>
      <c r="C80" s="88">
        <v>5.2387797476441467</v>
      </c>
      <c r="D80" s="88">
        <v>5.6433408577878108</v>
      </c>
      <c r="E80" s="88">
        <v>5.4430584804795084</v>
      </c>
      <c r="F80" s="88">
        <v>4.9097707689806533</v>
      </c>
      <c r="G80" s="88">
        <v>4.6208916368369684</v>
      </c>
      <c r="H80" s="88">
        <v>4.2854815056216387</v>
      </c>
      <c r="I80" s="88">
        <v>4.0509637373407381</v>
      </c>
      <c r="J80" s="88">
        <v>4.1584483892176198</v>
      </c>
      <c r="K80" s="88">
        <v>5.2692626346313176</v>
      </c>
      <c r="L80" s="88">
        <v>5.2955870108243133</v>
      </c>
      <c r="M80" s="88">
        <v>4.7518849728213217</v>
      </c>
      <c r="N80" s="88">
        <v>4.558452481076535</v>
      </c>
      <c r="O80" s="88">
        <v>4.2502951593860683</v>
      </c>
      <c r="P80" s="88">
        <v>3.7671814016629899</v>
      </c>
      <c r="Q80" s="88">
        <v>3.5189613939186879</v>
      </c>
      <c r="R80" s="88">
        <v>3.273657289002557</v>
      </c>
      <c r="S80" s="88">
        <v>2.9501525940996949</v>
      </c>
    </row>
    <row r="81" spans="1:19">
      <c r="A81" s="4" t="s">
        <v>46</v>
      </c>
      <c r="B81" s="87">
        <v>4.5949345178169638</v>
      </c>
      <c r="C81" s="87">
        <v>4.1634217886101439</v>
      </c>
      <c r="D81" s="87">
        <v>3.4109854701756239</v>
      </c>
      <c r="E81" s="87">
        <v>3.7240863576378929</v>
      </c>
      <c r="F81" s="87">
        <v>3.8249969395793029</v>
      </c>
      <c r="G81" s="87">
        <v>3.9156049083461419</v>
      </c>
      <c r="H81" s="87">
        <v>3.6488098110237548</v>
      </c>
      <c r="I81" s="87">
        <v>3.4138382268443959</v>
      </c>
      <c r="J81" s="87">
        <v>3.3211678677093661</v>
      </c>
      <c r="K81" s="87">
        <v>3.807309565823878</v>
      </c>
      <c r="L81" s="87">
        <v>3.7913739097890411</v>
      </c>
      <c r="M81" s="87">
        <v>3.478843124555012</v>
      </c>
      <c r="N81" s="87">
        <v>3.2855774283571821</v>
      </c>
      <c r="O81" s="87">
        <v>3.219322528226785</v>
      </c>
      <c r="P81" s="87">
        <v>3.612993135888662</v>
      </c>
      <c r="Q81" s="87">
        <v>3.691141620194621</v>
      </c>
      <c r="R81" s="87">
        <v>3.7972982120085219</v>
      </c>
      <c r="S81" s="87">
        <v>3.7652821433273731</v>
      </c>
    </row>
    <row r="82" spans="1:19">
      <c r="A82" s="4" t="s">
        <v>25</v>
      </c>
      <c r="B82" s="88">
        <v>14.48121303984915</v>
      </c>
      <c r="C82" s="88">
        <v>13.95971874074273</v>
      </c>
      <c r="D82" s="88">
        <v>12.586118369738321</v>
      </c>
      <c r="E82" s="88">
        <v>11.807068677892181</v>
      </c>
      <c r="F82" s="88">
        <v>11.94934192510776</v>
      </c>
      <c r="G82" s="88">
        <v>10.15529737388046</v>
      </c>
      <c r="H82" s="88">
        <v>7.2067086478879512</v>
      </c>
      <c r="I82" s="88">
        <v>6.188974161047728</v>
      </c>
      <c r="J82" s="88">
        <v>8.0310467294696899</v>
      </c>
      <c r="K82" s="88">
        <v>17.961256502907961</v>
      </c>
      <c r="L82" s="88">
        <v>19.81022581641983</v>
      </c>
      <c r="M82" s="88">
        <v>16.503873169911351</v>
      </c>
      <c r="N82" s="88">
        <v>15.34255511580141</v>
      </c>
      <c r="O82" s="88">
        <v>12.1071230325771</v>
      </c>
      <c r="P82" s="88">
        <v>11.09534425219061</v>
      </c>
      <c r="Q82" s="88">
        <v>10.07684318904157</v>
      </c>
      <c r="R82" s="88">
        <v>9.9006235812415451</v>
      </c>
      <c r="S82" s="88">
        <v>8.9113911157357748</v>
      </c>
    </row>
    <row r="83" spans="1:19">
      <c r="A83" s="4" t="s">
        <v>26</v>
      </c>
      <c r="B83" s="87">
        <v>16.715619668239619</v>
      </c>
      <c r="C83" s="87">
        <v>17.64807856207792</v>
      </c>
      <c r="D83" s="87">
        <v>13.923758891365161</v>
      </c>
      <c r="E83" s="87">
        <v>12.55542534205131</v>
      </c>
      <c r="F83" s="87">
        <v>10.968408879523601</v>
      </c>
      <c r="G83" s="87">
        <v>8.4325680091192403</v>
      </c>
      <c r="H83" s="87">
        <v>5.8491931144272424</v>
      </c>
      <c r="I83" s="87">
        <v>4.3299058994161239</v>
      </c>
      <c r="J83" s="87">
        <v>5.8888592465704512</v>
      </c>
      <c r="K83" s="87">
        <v>13.999766777700311</v>
      </c>
      <c r="L83" s="87">
        <v>18.066255711975231</v>
      </c>
      <c r="M83" s="87">
        <v>15.66822261594036</v>
      </c>
      <c r="N83" s="87">
        <v>13.640739273949309</v>
      </c>
      <c r="O83" s="87">
        <v>11.97901514279431</v>
      </c>
      <c r="P83" s="87">
        <v>10.89832766406078</v>
      </c>
      <c r="Q83" s="87">
        <v>9.316171636202105</v>
      </c>
      <c r="R83" s="87">
        <v>8.0621676439059726</v>
      </c>
      <c r="S83" s="87">
        <v>7.2996435486310798</v>
      </c>
    </row>
    <row r="84" spans="1:19">
      <c r="A84" s="4" t="s">
        <v>27</v>
      </c>
      <c r="B84" s="87">
        <v>2.3574386223216361</v>
      </c>
      <c r="C84" s="87">
        <v>1.8090793470991131</v>
      </c>
      <c r="D84" s="87">
        <v>2.6309745305664358</v>
      </c>
      <c r="E84" s="87">
        <v>3.6910060032871241</v>
      </c>
      <c r="F84" s="87">
        <v>5.1241296653997281</v>
      </c>
      <c r="G84" s="87">
        <v>4.4965618764842601</v>
      </c>
      <c r="H84" s="87">
        <v>4.7399116751906893</v>
      </c>
      <c r="I84" s="87">
        <v>4.0710077931800557</v>
      </c>
      <c r="J84" s="87">
        <v>5.061752927202094</v>
      </c>
      <c r="K84" s="87">
        <v>5.1568726056656367</v>
      </c>
      <c r="L84" s="87">
        <v>4.3972323665224389</v>
      </c>
      <c r="M84" s="87">
        <v>4.9335732570854844</v>
      </c>
      <c r="N84" s="87">
        <v>5.19004667355025</v>
      </c>
      <c r="O84" s="87">
        <v>5.9088187661854734</v>
      </c>
      <c r="P84" s="87">
        <v>5.8866544281570183</v>
      </c>
      <c r="Q84" s="87">
        <v>6.7057059140342767</v>
      </c>
      <c r="R84" s="87">
        <v>6.3067688546133329</v>
      </c>
      <c r="S84" s="87">
        <v>5.5186080331709482</v>
      </c>
    </row>
    <row r="85" spans="1:19">
      <c r="A85" s="4" t="s">
        <v>47</v>
      </c>
      <c r="B85" s="88">
        <v>2.645153598506004</v>
      </c>
      <c r="C85" s="88">
        <v>2.6266051295089472</v>
      </c>
      <c r="D85" s="88">
        <v>2.9773317651150011</v>
      </c>
      <c r="E85" s="88">
        <v>3.0764087314829149</v>
      </c>
      <c r="F85" s="88">
        <v>3.7803127625875641</v>
      </c>
      <c r="G85" s="88">
        <v>3.6762269717983722</v>
      </c>
      <c r="H85" s="88">
        <v>3.683551135884696</v>
      </c>
      <c r="I85" s="88">
        <v>3.764154911721695</v>
      </c>
      <c r="J85" s="88">
        <v>4.0302325888556823</v>
      </c>
      <c r="K85" s="88">
        <v>5.5630943086023077</v>
      </c>
      <c r="L85" s="88">
        <v>5.5067837925391734</v>
      </c>
      <c r="M85" s="88">
        <v>5.3652215582096803</v>
      </c>
      <c r="N85" s="88">
        <v>5.0850635506036443</v>
      </c>
      <c r="O85" s="88">
        <v>5.1045955554580464</v>
      </c>
      <c r="P85" s="88">
        <v>5.0029346094760916</v>
      </c>
      <c r="Q85" s="88">
        <v>4.5019373759450039</v>
      </c>
      <c r="R85" s="88">
        <v>4.0355113673110914</v>
      </c>
      <c r="S85" s="88">
        <v>3.5680632224962112</v>
      </c>
    </row>
    <row r="86" spans="1:19">
      <c r="A86" s="4" t="s">
        <v>30</v>
      </c>
      <c r="B86" s="87">
        <v>3.071715145436309</v>
      </c>
      <c r="C86" s="87">
        <v>2.5121253575425939</v>
      </c>
      <c r="D86" s="87">
        <v>3.0917756324086518</v>
      </c>
      <c r="E86" s="87">
        <v>4.1523341523341522</v>
      </c>
      <c r="F86" s="87">
        <v>5.0696310774493032</v>
      </c>
      <c r="G86" s="87">
        <v>5.2911974815352947</v>
      </c>
      <c r="H86" s="87">
        <v>4.3488736296831707</v>
      </c>
      <c r="I86" s="87">
        <v>3.6165937832407522</v>
      </c>
      <c r="J86" s="87">
        <v>3.044033925874289</v>
      </c>
      <c r="K86" s="87">
        <v>3.7358315984270178</v>
      </c>
      <c r="L86" s="87">
        <v>4.4789974472035272</v>
      </c>
      <c r="M86" s="87">
        <v>4.4447023325983519</v>
      </c>
      <c r="N86" s="87">
        <v>5.2784853240694627</v>
      </c>
      <c r="O86" s="87">
        <v>6.7269890427776993</v>
      </c>
      <c r="P86" s="87">
        <v>6.8508112939214199</v>
      </c>
      <c r="Q86" s="87">
        <v>6.9219018438636688</v>
      </c>
      <c r="R86" s="87">
        <v>6.0569366181051416</v>
      </c>
      <c r="S86" s="87">
        <v>4.8637129516044304</v>
      </c>
    </row>
    <row r="87" spans="1:19">
      <c r="A87" s="4" t="s">
        <v>48</v>
      </c>
      <c r="B87" s="88">
        <v>6.2111800431327788</v>
      </c>
      <c r="C87" s="88">
        <v>5.5195484376437349</v>
      </c>
      <c r="D87" s="88">
        <v>5.3647632960474567</v>
      </c>
      <c r="E87" s="88">
        <v>4.8300268565049862</v>
      </c>
      <c r="F87" s="88">
        <v>4.0860005513615754</v>
      </c>
      <c r="G87" s="88">
        <v>3.8682151747567581</v>
      </c>
      <c r="H87" s="88">
        <v>3.9127408046373628</v>
      </c>
      <c r="I87" s="88">
        <v>3.7519493708424081</v>
      </c>
      <c r="J87" s="88">
        <v>4.2700730257001851</v>
      </c>
      <c r="K87" s="88">
        <v>6.3016060209618363</v>
      </c>
      <c r="L87" s="88">
        <v>6.7448679966437401</v>
      </c>
      <c r="M87" s="88">
        <v>6.7140812369586049</v>
      </c>
      <c r="N87" s="88">
        <v>7.1998207659713094</v>
      </c>
      <c r="O87" s="88">
        <v>6.5130527579483939</v>
      </c>
      <c r="P87" s="88">
        <v>5.9888519053203622</v>
      </c>
      <c r="Q87" s="88">
        <v>6.0129666646472097</v>
      </c>
      <c r="R87" s="88">
        <v>5.3493226632389339</v>
      </c>
      <c r="S87" s="88">
        <v>4.9369041657762356</v>
      </c>
    </row>
    <row r="88" spans="1:19">
      <c r="A88" s="4" t="s">
        <v>49</v>
      </c>
      <c r="B88" s="87">
        <v>3.455723542116631</v>
      </c>
      <c r="C88" s="87">
        <v>3.4943917169974119</v>
      </c>
      <c r="D88" s="87">
        <v>3.9811643835616439</v>
      </c>
      <c r="E88" s="87">
        <v>4.5122475290073059</v>
      </c>
      <c r="F88" s="87">
        <v>4.4520547945205484</v>
      </c>
      <c r="G88" s="87">
        <v>4.666937319726995</v>
      </c>
      <c r="H88" s="87">
        <v>3.4622114823764689</v>
      </c>
      <c r="I88" s="87">
        <v>2.557419775207689</v>
      </c>
      <c r="J88" s="87">
        <v>2.6471516490452891</v>
      </c>
      <c r="K88" s="87">
        <v>3.205762456959671</v>
      </c>
      <c r="L88" s="87">
        <v>3.688200916126994</v>
      </c>
      <c r="M88" s="87">
        <v>3.3444292148032102</v>
      </c>
      <c r="N88" s="87">
        <v>3.2995803334231701</v>
      </c>
      <c r="O88" s="87">
        <v>3.5887265482361692</v>
      </c>
      <c r="P88" s="87">
        <v>3.6130447505529948</v>
      </c>
      <c r="Q88" s="87">
        <v>4.5121495122433917</v>
      </c>
      <c r="R88" s="87">
        <v>4.8865879675417894</v>
      </c>
      <c r="S88" s="87">
        <v>4.3274985446633352</v>
      </c>
    </row>
    <row r="89" spans="1:19">
      <c r="A89" s="4" t="s">
        <v>32</v>
      </c>
      <c r="B89" s="88">
        <v>16.370295976841732</v>
      </c>
      <c r="C89" s="88">
        <v>18.594531020288152</v>
      </c>
      <c r="D89" s="88">
        <v>20.280209327272399</v>
      </c>
      <c r="E89" s="88">
        <v>19.985569985569992</v>
      </c>
      <c r="F89" s="88">
        <v>19.286697384956021</v>
      </c>
      <c r="G89" s="88">
        <v>18.031804426511599</v>
      </c>
      <c r="H89" s="88">
        <v>14.03269999820132</v>
      </c>
      <c r="I89" s="88">
        <v>9.7174059625295008</v>
      </c>
      <c r="J89" s="88">
        <v>7.1997804872229247</v>
      </c>
      <c r="K89" s="88">
        <v>8.2699000522334174</v>
      </c>
      <c r="L89" s="88">
        <v>9.7483233405218375</v>
      </c>
      <c r="M89" s="88">
        <v>9.7563131685181368</v>
      </c>
      <c r="N89" s="88">
        <v>10.214855524145641</v>
      </c>
      <c r="O89" s="88">
        <v>10.455746810755951</v>
      </c>
      <c r="P89" s="88">
        <v>9.1056957539108812</v>
      </c>
      <c r="Q89" s="88">
        <v>7.5968526435004193</v>
      </c>
      <c r="R89" s="88">
        <v>6.2443601269866198</v>
      </c>
      <c r="S89" s="88">
        <v>4.9668696307696401</v>
      </c>
    </row>
    <row r="90" spans="1:19">
      <c r="A90" s="4" t="s">
        <v>50</v>
      </c>
      <c r="B90" s="87">
        <v>4.154116755908376</v>
      </c>
      <c r="C90" s="87">
        <v>4.2505325459453394</v>
      </c>
      <c r="D90" s="87">
        <v>5.3132496825292144</v>
      </c>
      <c r="E90" s="87">
        <v>6.6507337572243754</v>
      </c>
      <c r="F90" s="87">
        <v>7.0208802882474943</v>
      </c>
      <c r="G90" s="87">
        <v>8.0503855772310846</v>
      </c>
      <c r="H90" s="87">
        <v>8.1302698935656359</v>
      </c>
      <c r="I90" s="87">
        <v>8.4640405405849872</v>
      </c>
      <c r="J90" s="87">
        <v>8.020681172701309</v>
      </c>
      <c r="K90" s="87">
        <v>10.001937731884389</v>
      </c>
      <c r="L90" s="87">
        <v>11.41137055483023</v>
      </c>
      <c r="M90" s="87">
        <v>13.33826356194405</v>
      </c>
      <c r="N90" s="87">
        <v>16.334113014438991</v>
      </c>
      <c r="O90" s="87">
        <v>17.00267476957767</v>
      </c>
      <c r="P90" s="87">
        <v>14.499598013816991</v>
      </c>
      <c r="Q90" s="87">
        <v>12.94122408442618</v>
      </c>
      <c r="R90" s="87">
        <v>11.50388709593493</v>
      </c>
      <c r="S90" s="87">
        <v>9.1797739359059758</v>
      </c>
    </row>
    <row r="91" spans="1:19" s="400" customFormat="1">
      <c r="A91" s="4" t="s">
        <v>51</v>
      </c>
      <c r="B91" s="1252">
        <v>18.78027044829323</v>
      </c>
      <c r="C91" s="1252">
        <v>19.32965149495335</v>
      </c>
      <c r="D91" s="1252">
        <v>18.64601702062409</v>
      </c>
      <c r="E91" s="1252">
        <v>17.551971874044639</v>
      </c>
      <c r="F91" s="1252">
        <v>18.16943509024178</v>
      </c>
      <c r="G91" s="1252">
        <v>16.195392264773979</v>
      </c>
      <c r="H91" s="1252">
        <v>13.33761426305054</v>
      </c>
      <c r="I91" s="1252">
        <v>11.04005045201645</v>
      </c>
      <c r="J91" s="1252">
        <v>9.5978805504242182</v>
      </c>
      <c r="K91" s="1252">
        <v>12.09128817728109</v>
      </c>
      <c r="L91" s="1252">
        <v>14.41413904136286</v>
      </c>
      <c r="M91" s="1252">
        <v>13.658004781399169</v>
      </c>
      <c r="N91" s="1252">
        <v>13.994137083192131</v>
      </c>
      <c r="O91" s="1252">
        <v>14.2615183047914</v>
      </c>
      <c r="P91" s="1252">
        <v>13.216524026916289</v>
      </c>
      <c r="Q91" s="1252">
        <v>11.53866666228525</v>
      </c>
      <c r="R91" s="1252">
        <v>9.6989908269354412</v>
      </c>
      <c r="S91" s="1252">
        <v>8.1980085370888247</v>
      </c>
    </row>
    <row r="92" spans="1:19">
      <c r="A92" s="4" t="s">
        <v>34</v>
      </c>
      <c r="B92" s="87">
        <v>6.887649862620254</v>
      </c>
      <c r="C92" s="87">
        <v>6.3138835607217656</v>
      </c>
      <c r="D92" s="87">
        <v>6.4488445518331172</v>
      </c>
      <c r="E92" s="87">
        <v>6.802237803848465</v>
      </c>
      <c r="F92" s="87">
        <v>6.4493827000868418</v>
      </c>
      <c r="G92" s="87">
        <v>6.6654050219314653</v>
      </c>
      <c r="H92" s="87">
        <v>6.0964785182686274</v>
      </c>
      <c r="I92" s="87">
        <v>4.9529218017358323</v>
      </c>
      <c r="J92" s="87">
        <v>4.4600490986416892</v>
      </c>
      <c r="K92" s="87">
        <v>6.0061620658113126</v>
      </c>
      <c r="L92" s="87">
        <v>7.4107401538130668</v>
      </c>
      <c r="M92" s="87">
        <v>8.3402043832576762</v>
      </c>
      <c r="N92" s="87">
        <v>8.9937021389645739</v>
      </c>
      <c r="O92" s="87">
        <v>10.284199980796069</v>
      </c>
      <c r="P92" s="87">
        <v>9.9038497932564944</v>
      </c>
      <c r="Q92" s="87">
        <v>9.1055653475191392</v>
      </c>
      <c r="R92" s="87">
        <v>8.1020022732824639</v>
      </c>
      <c r="S92" s="87">
        <v>6.6658045304465894</v>
      </c>
    </row>
    <row r="93" spans="1:19">
      <c r="A93" s="4" t="s">
        <v>21</v>
      </c>
      <c r="B93" s="88">
        <v>13.93552945926848</v>
      </c>
      <c r="C93" s="88">
        <v>10.525010847331551</v>
      </c>
      <c r="D93" s="88">
        <v>11.50598810026327</v>
      </c>
      <c r="E93" s="88">
        <v>11.53741927236385</v>
      </c>
      <c r="F93" s="88">
        <v>11.013860627943791</v>
      </c>
      <c r="G93" s="88">
        <v>9.1924196390855997</v>
      </c>
      <c r="H93" s="88">
        <v>8.4986812574749546</v>
      </c>
      <c r="I93" s="88">
        <v>8.2763675552194549</v>
      </c>
      <c r="J93" s="88">
        <v>11.314674798365109</v>
      </c>
      <c r="K93" s="88">
        <v>17.956940585874548</v>
      </c>
      <c r="L93" s="88">
        <v>19.97520025897283</v>
      </c>
      <c r="M93" s="88">
        <v>21.518140939093801</v>
      </c>
      <c r="N93" s="88">
        <v>24.932166956493209</v>
      </c>
      <c r="O93" s="88">
        <v>26.219287203734989</v>
      </c>
      <c r="P93" s="88">
        <v>24.560163905605769</v>
      </c>
      <c r="Q93" s="88">
        <v>22.17950983694951</v>
      </c>
      <c r="R93" s="88">
        <v>19.746447976766039</v>
      </c>
      <c r="S93" s="88">
        <v>17.330745509201051</v>
      </c>
    </row>
    <row r="94" spans="1:19">
      <c r="A94" s="4" t="s">
        <v>37</v>
      </c>
      <c r="B94" s="87">
        <v>5.8771672054069937</v>
      </c>
      <c r="C94" s="87">
        <v>5.0737594993294586</v>
      </c>
      <c r="D94" s="87">
        <v>5.2489935722070236</v>
      </c>
      <c r="E94" s="87">
        <v>5.8368435770307991</v>
      </c>
      <c r="F94" s="87">
        <v>6.6096337069213256</v>
      </c>
      <c r="G94" s="87">
        <v>7.7665709163948948</v>
      </c>
      <c r="H94" s="87">
        <v>7.0579685362517104</v>
      </c>
      <c r="I94" s="87">
        <v>6.2290685656428728</v>
      </c>
      <c r="J94" s="87">
        <v>6.3136371310479387</v>
      </c>
      <c r="K94" s="87">
        <v>8.4579437304330067</v>
      </c>
      <c r="L94" s="87">
        <v>8.7473830400265307</v>
      </c>
      <c r="M94" s="87">
        <v>7.9389125450376667</v>
      </c>
      <c r="N94" s="87">
        <v>8.1334447410788879</v>
      </c>
      <c r="O94" s="87">
        <v>8.2170793140382941</v>
      </c>
      <c r="P94" s="87">
        <v>8.1172401371147878</v>
      </c>
      <c r="Q94" s="87">
        <v>7.5740138340761414</v>
      </c>
      <c r="R94" s="87">
        <v>7.1064197434693988</v>
      </c>
      <c r="S94" s="87">
        <v>6.8122203700290029</v>
      </c>
    </row>
    <row r="95" spans="1:19">
      <c r="A95" s="4" t="s">
        <v>52</v>
      </c>
      <c r="B95" s="88">
        <v>2.7046123624495779</v>
      </c>
      <c r="C95" s="88">
        <v>2.5236121548251931</v>
      </c>
      <c r="D95" s="88">
        <v>2.9944920419712981</v>
      </c>
      <c r="E95" s="88">
        <v>4.2084817372603824</v>
      </c>
      <c r="F95" s="88">
        <v>4.4071942522980718</v>
      </c>
      <c r="G95" s="88">
        <v>4.5208469411258152</v>
      </c>
      <c r="H95" s="88">
        <v>4.0684076392086403</v>
      </c>
      <c r="I95" s="88">
        <v>3.7105867388329599</v>
      </c>
      <c r="J95" s="88">
        <v>3.4124323615581762</v>
      </c>
      <c r="K95" s="88">
        <v>4.209250659680901</v>
      </c>
      <c r="L95" s="88">
        <v>4.9226060314259996</v>
      </c>
      <c r="M95" s="88">
        <v>4.5181421872790652</v>
      </c>
      <c r="N95" s="88">
        <v>4.6077252117133769</v>
      </c>
      <c r="O95" s="88">
        <v>4.8799000489580253</v>
      </c>
      <c r="P95" s="88">
        <v>4.9744997497948287</v>
      </c>
      <c r="Q95" s="88">
        <v>4.919996042547627</v>
      </c>
      <c r="R95" s="88">
        <v>5.0861428058713658</v>
      </c>
      <c r="S95" s="88">
        <v>4.963285719383526</v>
      </c>
    </row>
    <row r="96" spans="1:19">
      <c r="A96" s="4" t="s">
        <v>53</v>
      </c>
      <c r="B96" s="87">
        <v>6.6947293000761272</v>
      </c>
      <c r="C96" s="87">
        <v>8.634644145332981</v>
      </c>
      <c r="D96" s="87">
        <v>10.645845049098069</v>
      </c>
      <c r="E96" s="87">
        <v>10.83434941647797</v>
      </c>
      <c r="F96" s="87">
        <v>11.12774217690257</v>
      </c>
      <c r="G96" s="87">
        <v>10.910755148741419</v>
      </c>
      <c r="H96" s="87">
        <v>10.46584970264913</v>
      </c>
      <c r="I96" s="87">
        <v>10.50580210824697</v>
      </c>
      <c r="J96" s="87">
        <v>11.20815764564151</v>
      </c>
      <c r="K96" s="87">
        <v>14.33005048415129</v>
      </c>
      <c r="L96" s="87">
        <v>12.12859424920128</v>
      </c>
      <c r="M96" s="87">
        <v>10.004987148501939</v>
      </c>
      <c r="N96" s="87">
        <v>9.4101334132813665</v>
      </c>
      <c r="O96" s="87">
        <v>9.924272618573136</v>
      </c>
      <c r="P96" s="87">
        <v>10.09432283324435</v>
      </c>
      <c r="Q96" s="87">
        <v>10.507759842383599</v>
      </c>
      <c r="R96" s="87">
        <v>11.11484330388633</v>
      </c>
      <c r="S96" s="87">
        <v>11.15076403984038</v>
      </c>
    </row>
    <row r="97" spans="1:21">
      <c r="A97" s="4" t="s">
        <v>54</v>
      </c>
      <c r="B97" s="88">
        <v>5.4365967765051266</v>
      </c>
      <c r="C97" s="88">
        <v>4.9398236049266364</v>
      </c>
      <c r="D97" s="88">
        <v>5.0596871550567659</v>
      </c>
      <c r="E97" s="88">
        <v>4.8485244574704494</v>
      </c>
      <c r="F97" s="88">
        <v>4.7314393672146382</v>
      </c>
      <c r="G97" s="88">
        <v>4.696737554937493</v>
      </c>
      <c r="H97" s="88">
        <v>5.4407353631030153</v>
      </c>
      <c r="I97" s="88">
        <v>5.3162067647705262</v>
      </c>
      <c r="J97" s="88">
        <v>5.339239042039674</v>
      </c>
      <c r="K97" s="88">
        <v>7.8029614320195533</v>
      </c>
      <c r="L97" s="88">
        <v>7.9199968264005554</v>
      </c>
      <c r="M97" s="88">
        <v>8.025918655504876</v>
      </c>
      <c r="N97" s="88">
        <v>8.099789850777066</v>
      </c>
      <c r="O97" s="88">
        <v>7.8522662547229771</v>
      </c>
      <c r="P97" s="88">
        <v>6.3630948242202443</v>
      </c>
      <c r="Q97" s="88">
        <v>5.6754219576451614</v>
      </c>
      <c r="R97" s="88">
        <v>4.985637865366189</v>
      </c>
      <c r="S97" s="88">
        <v>4.4548965599294492</v>
      </c>
    </row>
    <row r="98" spans="1:21">
      <c r="A98" s="4" t="s">
        <v>55</v>
      </c>
      <c r="B98" s="87">
        <v>4.02033672760935</v>
      </c>
      <c r="C98" s="87">
        <v>4.7878753085711008</v>
      </c>
      <c r="D98" s="87">
        <v>5.8506773793751874</v>
      </c>
      <c r="E98" s="87">
        <v>6.0627015431946321</v>
      </c>
      <c r="F98" s="87">
        <v>5.5968315051754889</v>
      </c>
      <c r="G98" s="87">
        <v>5.1416273257428493</v>
      </c>
      <c r="H98" s="87">
        <v>4.6887526122854499</v>
      </c>
      <c r="I98" s="87">
        <v>4.6748891860520363</v>
      </c>
      <c r="J98" s="87">
        <v>5.8496913038191867</v>
      </c>
      <c r="K98" s="87">
        <v>9.3801868449755776</v>
      </c>
      <c r="L98" s="87">
        <v>9.7670025616807887</v>
      </c>
      <c r="M98" s="87">
        <v>9.0667085315659062</v>
      </c>
      <c r="N98" s="87">
        <v>8.1645681376743671</v>
      </c>
      <c r="O98" s="87">
        <v>7.4868270954424467</v>
      </c>
      <c r="P98" s="87">
        <v>6.2548707349303694</v>
      </c>
      <c r="Q98" s="87">
        <v>5.3671230844946027</v>
      </c>
      <c r="R98" s="87">
        <v>4.9339976920870603</v>
      </c>
      <c r="S98" s="87">
        <v>4.406087060353177</v>
      </c>
    </row>
    <row r="99" spans="1:21">
      <c r="A99" s="4" t="s">
        <v>210</v>
      </c>
      <c r="B99" s="88">
        <v>6.3865759835992257</v>
      </c>
      <c r="C99" s="88">
        <v>6.4927058480562554</v>
      </c>
      <c r="D99" s="88">
        <v>7.0579533607757012</v>
      </c>
      <c r="E99" s="88">
        <v>7.1312390177225744</v>
      </c>
      <c r="F99" s="88">
        <v>7.0441505061536143</v>
      </c>
      <c r="G99" s="88">
        <v>6.7934244197178444</v>
      </c>
      <c r="H99" s="88">
        <v>6.2819770588165351</v>
      </c>
      <c r="I99" s="88">
        <v>5.8095352371101159</v>
      </c>
      <c r="J99" s="88">
        <v>6.113078234264095</v>
      </c>
      <c r="K99" s="88">
        <v>8.368418230917289</v>
      </c>
      <c r="L99" s="88">
        <v>8.5404129278433807</v>
      </c>
      <c r="M99" s="88">
        <v>8.1524510529209149</v>
      </c>
      <c r="N99" s="88">
        <v>8.164079928168972</v>
      </c>
      <c r="O99" s="88">
        <v>8.1376305521426886</v>
      </c>
      <c r="P99" s="88">
        <v>7.5407110996697613</v>
      </c>
      <c r="Q99" s="88">
        <v>6.9712934145517931</v>
      </c>
      <c r="R99" s="88">
        <v>6.4998038355335703</v>
      </c>
      <c r="S99" s="88">
        <v>5.926776973138784</v>
      </c>
    </row>
    <row r="100" spans="1:21">
      <c r="A100" s="4" t="s">
        <v>61</v>
      </c>
      <c r="B100" s="87" t="s">
        <v>159</v>
      </c>
      <c r="C100" s="87">
        <v>15.39928374600807</v>
      </c>
      <c r="D100" s="87">
        <v>15.990757366502811</v>
      </c>
      <c r="E100" s="87">
        <v>14.48282736302046</v>
      </c>
      <c r="F100" s="87">
        <v>14.076216648037841</v>
      </c>
      <c r="G100" s="87">
        <v>12.173791739616631</v>
      </c>
      <c r="H100" s="87" t="s">
        <v>159</v>
      </c>
      <c r="I100" s="87">
        <v>11.45305184320708</v>
      </c>
      <c r="J100" s="87">
        <v>11.534553881834469</v>
      </c>
      <c r="K100" s="87">
        <v>12.347276304973381</v>
      </c>
      <c r="L100" s="87">
        <v>12.10684358580259</v>
      </c>
      <c r="M100" s="87">
        <v>11.11345222135815</v>
      </c>
      <c r="N100" s="87">
        <v>10.68928866426435</v>
      </c>
      <c r="O100" s="87">
        <v>9.9487401757734428</v>
      </c>
      <c r="P100" s="87">
        <v>9.3872863692057109</v>
      </c>
      <c r="Q100" s="87">
        <v>9.191795550571678</v>
      </c>
      <c r="R100" s="87">
        <v>9.5346137604338388</v>
      </c>
      <c r="S100" s="87">
        <v>9.7207306885441014</v>
      </c>
    </row>
    <row r="101" spans="1:21">
      <c r="A101" s="4" t="s">
        <v>62</v>
      </c>
      <c r="B101" s="88">
        <v>5.1709911439356322</v>
      </c>
      <c r="C101" s="88">
        <v>6.0551171299204674</v>
      </c>
      <c r="D101" s="88">
        <v>6.4310927056453302</v>
      </c>
      <c r="E101" s="88">
        <v>6.6698534501940294</v>
      </c>
      <c r="F101" s="88">
        <v>6.498959392834541</v>
      </c>
      <c r="G101" s="88">
        <v>6.6361467515651844</v>
      </c>
      <c r="H101" s="88">
        <v>5.7988977718562413</v>
      </c>
      <c r="I101" s="88">
        <v>4.6009556640524192</v>
      </c>
      <c r="J101" s="88">
        <v>4.8675861067973267</v>
      </c>
      <c r="K101" s="88">
        <v>7.8310979911935794</v>
      </c>
      <c r="L101" s="88">
        <v>9.0685417922046483</v>
      </c>
      <c r="M101" s="88">
        <v>10.4696964739222</v>
      </c>
      <c r="N101" s="88">
        <v>10.28554676402533</v>
      </c>
      <c r="O101" s="88">
        <v>9.479807226063528</v>
      </c>
      <c r="P101" s="88">
        <v>9.7804384694977333</v>
      </c>
      <c r="Q101" s="88">
        <v>9.8200654981768842</v>
      </c>
      <c r="R101" s="88">
        <v>9.6850673246201371</v>
      </c>
      <c r="S101" s="88">
        <v>9.2482631464196654</v>
      </c>
    </row>
    <row r="102" spans="1:21" ht="15" customHeight="1">
      <c r="A102" s="4" t="s">
        <v>60</v>
      </c>
      <c r="B102" s="88" t="s">
        <v>159</v>
      </c>
      <c r="C102" s="88">
        <v>9.6032581668318908</v>
      </c>
      <c r="D102" s="88">
        <v>9.3525885761847221</v>
      </c>
      <c r="E102" s="88">
        <v>9.9837822112384842</v>
      </c>
      <c r="F102" s="88">
        <v>9.1226885127144914</v>
      </c>
      <c r="G102" s="88">
        <v>9.5207208231935159</v>
      </c>
      <c r="H102" s="88">
        <v>8.6200792724763939</v>
      </c>
      <c r="I102" s="88">
        <v>8.2998966222043471</v>
      </c>
      <c r="J102" s="88">
        <v>7.280330920370556</v>
      </c>
      <c r="K102" s="88">
        <v>8.4840307364895597</v>
      </c>
      <c r="L102" s="88" t="s">
        <v>159</v>
      </c>
      <c r="M102" s="88">
        <v>6.8630327154462014</v>
      </c>
      <c r="N102" s="88">
        <v>7.467529890201793</v>
      </c>
      <c r="O102" s="88">
        <v>7.2594249527502788</v>
      </c>
      <c r="P102" s="88">
        <v>6.9313680373382303</v>
      </c>
      <c r="Q102" s="88">
        <v>8.6802379490736303</v>
      </c>
      <c r="R102" s="88">
        <v>11.72966365392594</v>
      </c>
      <c r="S102" s="88">
        <v>12.97891106658386</v>
      </c>
    </row>
    <row r="103" spans="1:21">
      <c r="A103" s="4" t="s">
        <v>973</v>
      </c>
      <c r="B103" s="87">
        <v>3.6844480170671279</v>
      </c>
      <c r="C103" s="87" t="s">
        <v>159</v>
      </c>
      <c r="D103" s="87" t="s">
        <v>159</v>
      </c>
      <c r="E103" s="87" t="s">
        <v>159</v>
      </c>
      <c r="F103" s="87" t="s">
        <v>159</v>
      </c>
      <c r="G103" s="87" t="s">
        <v>159</v>
      </c>
      <c r="H103" s="87" t="s">
        <v>159</v>
      </c>
      <c r="I103" s="87" t="s">
        <v>159</v>
      </c>
      <c r="J103" s="87" t="s">
        <v>159</v>
      </c>
      <c r="K103" s="87" t="s">
        <v>159</v>
      </c>
      <c r="L103" s="87">
        <v>2.9499354347900382</v>
      </c>
      <c r="M103" s="87" t="s">
        <v>159</v>
      </c>
      <c r="N103" s="87" t="s">
        <v>159</v>
      </c>
      <c r="O103" s="87" t="s">
        <v>159</v>
      </c>
      <c r="P103" s="87" t="s">
        <v>159</v>
      </c>
      <c r="Q103" s="87" t="s">
        <v>159</v>
      </c>
      <c r="R103" s="87" t="s">
        <v>159</v>
      </c>
      <c r="S103" s="87" t="s">
        <v>159</v>
      </c>
    </row>
    <row r="104" spans="1:21" ht="15" customHeight="1">
      <c r="A104" s="4" t="s">
        <v>748</v>
      </c>
      <c r="B104" s="88">
        <v>4.416033059681423</v>
      </c>
      <c r="C104" s="88" t="s">
        <v>159</v>
      </c>
      <c r="D104" s="88" t="s">
        <v>159</v>
      </c>
      <c r="E104" s="88" t="s">
        <v>159</v>
      </c>
      <c r="F104" s="88" t="s">
        <v>159</v>
      </c>
      <c r="G104" s="88">
        <v>4.5025704227136689</v>
      </c>
      <c r="H104" s="88">
        <v>4.4742767778994397</v>
      </c>
      <c r="I104" s="88" t="s">
        <v>159</v>
      </c>
      <c r="J104" s="88">
        <v>4.2089280145749166</v>
      </c>
      <c r="K104" s="88" t="s">
        <v>159</v>
      </c>
      <c r="L104" s="88">
        <v>3.6263792784230371</v>
      </c>
      <c r="M104" s="88" t="s">
        <v>159</v>
      </c>
      <c r="N104" s="88">
        <v>3.7183450218691272</v>
      </c>
      <c r="O104" s="88" t="s">
        <v>159</v>
      </c>
      <c r="P104" s="88" t="s">
        <v>159</v>
      </c>
      <c r="Q104" s="88" t="s">
        <v>159</v>
      </c>
      <c r="R104" s="88" t="s">
        <v>159</v>
      </c>
      <c r="S104" s="88" t="s">
        <v>159</v>
      </c>
    </row>
    <row r="105" spans="1:21" ht="15" customHeight="1">
      <c r="A105" s="4" t="s">
        <v>65</v>
      </c>
      <c r="B105" s="87">
        <v>6.3332372467588014</v>
      </c>
      <c r="C105" s="87">
        <v>8.1968894800779584</v>
      </c>
      <c r="D105" s="87">
        <v>9.3942426242972701</v>
      </c>
      <c r="E105" s="87">
        <v>9.5923842330839246</v>
      </c>
      <c r="F105" s="87" t="s">
        <v>159</v>
      </c>
      <c r="G105" s="87">
        <v>10.83018269119315</v>
      </c>
      <c r="H105" s="87">
        <v>10.583736368939009</v>
      </c>
      <c r="I105" s="87">
        <v>9.7906701908622296</v>
      </c>
      <c r="J105" s="87">
        <v>8.7859823623285429</v>
      </c>
      <c r="K105" s="87">
        <v>8.3612482052714689</v>
      </c>
      <c r="L105" s="87">
        <v>7.5252370983739141</v>
      </c>
      <c r="M105" s="87">
        <v>7.4240494384361586</v>
      </c>
      <c r="N105" s="87">
        <v>6.5070833334718401</v>
      </c>
      <c r="O105" s="87">
        <v>6.2699936737021069</v>
      </c>
      <c r="P105" s="87">
        <v>6.0564668475361394</v>
      </c>
      <c r="Q105" s="87">
        <v>6.259214808400559</v>
      </c>
      <c r="R105" s="87">
        <v>5.7150894536587789</v>
      </c>
      <c r="S105" s="87">
        <v>5.5993948581918689</v>
      </c>
    </row>
    <row r="106" spans="1:21">
      <c r="A106" s="4" t="s">
        <v>974</v>
      </c>
      <c r="B106" s="88">
        <v>10.675186888518271</v>
      </c>
      <c r="C106" s="88">
        <v>9.0443515000221542</v>
      </c>
      <c r="D106" s="88">
        <v>7.944145083628662</v>
      </c>
      <c r="E106" s="88">
        <v>8.2772497482034915</v>
      </c>
      <c r="F106" s="88">
        <v>7.8288929973640053</v>
      </c>
      <c r="G106" s="88">
        <v>7.1765179374081178</v>
      </c>
      <c r="H106" s="88">
        <v>7.1311453564174574</v>
      </c>
      <c r="I106" s="88">
        <v>6.0697535564416887</v>
      </c>
      <c r="J106" s="88">
        <v>6.2439339490216756</v>
      </c>
      <c r="K106" s="88">
        <v>8.3591784079864162</v>
      </c>
      <c r="L106" s="88">
        <v>7.3872825146544674</v>
      </c>
      <c r="M106" s="88">
        <v>6.5358186782826833</v>
      </c>
      <c r="N106" s="88">
        <v>5.4836820276217733</v>
      </c>
      <c r="O106" s="88">
        <v>5.5087578730646056</v>
      </c>
      <c r="P106" s="88">
        <v>5.1828122212900309</v>
      </c>
      <c r="Q106" s="88">
        <v>5.6012528727968114</v>
      </c>
      <c r="R106" s="88">
        <v>5.5674290381395934</v>
      </c>
      <c r="S106" s="88">
        <v>5.2330067513626872</v>
      </c>
    </row>
    <row r="107" spans="1:21">
      <c r="A107" s="4" t="s">
        <v>749</v>
      </c>
      <c r="B107" s="87" t="s">
        <v>159</v>
      </c>
      <c r="C107" s="87">
        <v>25.370734379372159</v>
      </c>
      <c r="D107" s="87">
        <v>27.180501360377988</v>
      </c>
      <c r="E107" s="87">
        <v>27.115771399737511</v>
      </c>
      <c r="F107" s="87">
        <v>24.672779776863621</v>
      </c>
      <c r="G107" s="87">
        <v>23.84000787315864</v>
      </c>
      <c r="H107" s="87">
        <v>22.615757082814358</v>
      </c>
      <c r="I107" s="87">
        <v>22.326523764127469</v>
      </c>
      <c r="J107" s="87">
        <v>22.548772806946371</v>
      </c>
      <c r="K107" s="87">
        <v>23.67603670596975</v>
      </c>
      <c r="L107" s="87">
        <v>24.870199773447158</v>
      </c>
      <c r="M107" s="87">
        <v>24.784677583596618</v>
      </c>
      <c r="N107" s="87">
        <v>24.870194512667918</v>
      </c>
      <c r="O107" s="87">
        <v>24.73737667124367</v>
      </c>
      <c r="P107" s="87">
        <v>25.079271160460841</v>
      </c>
      <c r="Q107" s="87">
        <v>25.345102637029669</v>
      </c>
      <c r="R107" s="87">
        <v>26.715317849598069</v>
      </c>
      <c r="S107" s="87">
        <v>27.44974874371859</v>
      </c>
    </row>
    <row r="108" spans="1:21" ht="16.5">
      <c r="A108" s="19" t="s">
        <v>1169</v>
      </c>
      <c r="B108" s="20"/>
      <c r="C108" s="20"/>
      <c r="D108" s="20"/>
      <c r="E108" s="20"/>
      <c r="F108" s="20"/>
      <c r="G108" s="20"/>
      <c r="H108" s="20"/>
      <c r="I108" s="20"/>
      <c r="J108" s="20"/>
      <c r="K108" s="20"/>
      <c r="L108" s="20"/>
      <c r="M108" s="20"/>
      <c r="N108" s="20"/>
      <c r="O108" s="20"/>
      <c r="P108" s="20"/>
      <c r="Q108" s="20"/>
      <c r="R108" s="20"/>
      <c r="S108" s="20"/>
    </row>
    <row r="109" spans="1:21">
      <c r="A109" s="68" t="s">
        <v>1167</v>
      </c>
      <c r="B109" s="716">
        <f t="shared" ref="B109:S109" si="3">AVERAGE(B63:B98)</f>
        <v>7.8013557993038019</v>
      </c>
      <c r="C109" s="716">
        <f t="shared" si="3"/>
        <v>7.596662969217137</v>
      </c>
      <c r="D109" s="716">
        <f t="shared" si="3"/>
        <v>7.7309846897288219</v>
      </c>
      <c r="E109" s="716">
        <f t="shared" si="3"/>
        <v>7.8166501244010789</v>
      </c>
      <c r="F109" s="716">
        <f t="shared" si="3"/>
        <v>7.881776227195961</v>
      </c>
      <c r="G109" s="716">
        <f t="shared" si="3"/>
        <v>7.4930329777008478</v>
      </c>
      <c r="H109" s="716">
        <f t="shared" si="3"/>
        <v>6.7529673057797748</v>
      </c>
      <c r="I109" s="716">
        <f t="shared" si="3"/>
        <v>6.0176099691499436</v>
      </c>
      <c r="J109" s="716">
        <f t="shared" si="3"/>
        <v>6.0706321020347822</v>
      </c>
      <c r="K109" s="716">
        <f t="shared" si="3"/>
        <v>8.6664306773125759</v>
      </c>
      <c r="L109" s="716">
        <f t="shared" si="3"/>
        <v>9.2718086339947874</v>
      </c>
      <c r="M109" s="716">
        <f t="shared" si="3"/>
        <v>8.9112002837516595</v>
      </c>
      <c r="N109" s="716">
        <f t="shared" si="3"/>
        <v>9.1986904259701632</v>
      </c>
      <c r="O109" s="716">
        <f t="shared" si="3"/>
        <v>9.2414030499004642</v>
      </c>
      <c r="P109" s="716">
        <f t="shared" si="3"/>
        <v>8.7059036103878285</v>
      </c>
      <c r="Q109" s="716">
        <f t="shared" si="3"/>
        <v>8.1367282507480407</v>
      </c>
      <c r="R109" s="716">
        <f t="shared" si="3"/>
        <v>7.5629224012534957</v>
      </c>
      <c r="S109" s="716">
        <f t="shared" si="3"/>
        <v>6.7825272960948837</v>
      </c>
      <c r="T109" s="701"/>
      <c r="U109" s="701"/>
    </row>
    <row r="110" spans="1:21">
      <c r="A110" s="68" t="s">
        <v>718</v>
      </c>
      <c r="B110" s="68">
        <f t="shared" ref="B110:S110" si="4">STDEV(B63:B98)</f>
        <v>4.5104610903635614</v>
      </c>
      <c r="C110" s="68">
        <f t="shared" si="4"/>
        <v>4.5976299604769482</v>
      </c>
      <c r="D110" s="68">
        <f t="shared" si="4"/>
        <v>4.2772593020086482</v>
      </c>
      <c r="E110" s="68">
        <f t="shared" si="4"/>
        <v>3.9213830040420952</v>
      </c>
      <c r="F110" s="68">
        <f t="shared" si="4"/>
        <v>3.8002960552391047</v>
      </c>
      <c r="G110" s="68">
        <f t="shared" si="4"/>
        <v>3.3543254245255136</v>
      </c>
      <c r="H110" s="68">
        <f t="shared" si="4"/>
        <v>2.7437072288379576</v>
      </c>
      <c r="I110" s="68">
        <f t="shared" si="4"/>
        <v>2.3249540671224826</v>
      </c>
      <c r="J110" s="68">
        <f t="shared" si="4"/>
        <v>2.251963604408505</v>
      </c>
      <c r="K110" s="68">
        <f t="shared" si="4"/>
        <v>3.7193700934922016</v>
      </c>
      <c r="L110" s="68">
        <f t="shared" si="4"/>
        <v>4.3862744268796821</v>
      </c>
      <c r="M110" s="68">
        <f t="shared" si="4"/>
        <v>4.3660197009246726</v>
      </c>
      <c r="N110" s="68">
        <f t="shared" si="4"/>
        <v>5.1437544051748825</v>
      </c>
      <c r="O110" s="68">
        <f t="shared" si="4"/>
        <v>5.4129589409201975</v>
      </c>
      <c r="P110" s="68">
        <f t="shared" si="4"/>
        <v>5.0178469098744065</v>
      </c>
      <c r="Q110" s="68">
        <f t="shared" si="4"/>
        <v>4.552972995507595</v>
      </c>
      <c r="R110" s="68">
        <f t="shared" si="4"/>
        <v>4.2198153432820371</v>
      </c>
      <c r="S110" s="68">
        <f t="shared" si="4"/>
        <v>3.845686719520943</v>
      </c>
    </row>
    <row r="111" spans="1:21">
      <c r="A111" s="1251" t="s">
        <v>983</v>
      </c>
      <c r="B111" s="1251">
        <f t="shared" ref="B111:S111" si="5">-(B91-B109)/B110</f>
        <v>-2.4341002901999276</v>
      </c>
      <c r="C111" s="1251">
        <f t="shared" si="5"/>
        <v>-2.5519645179359016</v>
      </c>
      <c r="D111" s="1251">
        <f t="shared" si="5"/>
        <v>-2.5518752921454748</v>
      </c>
      <c r="E111" s="1251">
        <f t="shared" si="5"/>
        <v>-2.4826245586336646</v>
      </c>
      <c r="F111" s="1251">
        <f t="shared" si="5"/>
        <v>-2.7070677424889591</v>
      </c>
      <c r="G111" s="1251">
        <f t="shared" si="5"/>
        <v>-2.5943694143224412</v>
      </c>
      <c r="H111" s="1251">
        <f t="shared" si="5"/>
        <v>-2.3999087395558458</v>
      </c>
      <c r="I111" s="1251">
        <f t="shared" si="5"/>
        <v>-2.1602321327072977</v>
      </c>
      <c r="J111" s="1251">
        <f t="shared" si="5"/>
        <v>-1.5662990474110678</v>
      </c>
      <c r="K111" s="1251">
        <f t="shared" si="5"/>
        <v>-0.9208165398654472</v>
      </c>
      <c r="L111" s="1251">
        <f t="shared" si="5"/>
        <v>-1.1723685996150122</v>
      </c>
      <c r="M111" s="1251">
        <f t="shared" si="5"/>
        <v>-1.0872155470673188</v>
      </c>
      <c r="N111" s="1251">
        <f t="shared" si="5"/>
        <v>-0.93228530747842486</v>
      </c>
      <c r="O111" s="1251">
        <f t="shared" si="5"/>
        <v>-0.92742533421794648</v>
      </c>
      <c r="P111" s="1251">
        <f t="shared" si="5"/>
        <v>-0.89891551048562357</v>
      </c>
      <c r="Q111" s="1251">
        <f t="shared" si="5"/>
        <v>-0.74719055327011419</v>
      </c>
      <c r="R111" s="1251">
        <f t="shared" si="5"/>
        <v>-0.50619950209019815</v>
      </c>
      <c r="S111" s="1251">
        <f t="shared" si="5"/>
        <v>-0.36806982581521031</v>
      </c>
    </row>
    <row r="113" spans="1:21">
      <c r="A113" s="1386" t="s">
        <v>189</v>
      </c>
      <c r="B113" s="1387"/>
      <c r="C113" s="1388"/>
      <c r="D113" s="1392" t="s">
        <v>206</v>
      </c>
      <c r="E113" s="1393"/>
      <c r="F113" s="1393"/>
      <c r="G113" s="1393"/>
      <c r="H113" s="1393"/>
      <c r="I113" s="1393"/>
      <c r="J113" s="1393"/>
      <c r="K113" s="1393"/>
      <c r="L113" s="1393"/>
      <c r="M113" s="1393"/>
      <c r="N113" s="1393"/>
      <c r="O113" s="1393"/>
      <c r="P113" s="1393"/>
      <c r="Q113" s="1393"/>
      <c r="R113" s="1393"/>
      <c r="S113" s="1393"/>
      <c r="T113" s="1393"/>
      <c r="U113" s="1394"/>
    </row>
    <row r="114" spans="1:21">
      <c r="A114" s="1386" t="s">
        <v>202</v>
      </c>
      <c r="B114" s="1387"/>
      <c r="C114" s="1388"/>
      <c r="D114" s="1392" t="s">
        <v>1193</v>
      </c>
      <c r="E114" s="1393"/>
      <c r="F114" s="1393"/>
      <c r="G114" s="1393"/>
      <c r="H114" s="1393"/>
      <c r="I114" s="1393"/>
      <c r="J114" s="1393"/>
      <c r="K114" s="1393"/>
      <c r="L114" s="1393"/>
      <c r="M114" s="1393"/>
      <c r="N114" s="1393"/>
      <c r="O114" s="1393"/>
      <c r="P114" s="1393"/>
      <c r="Q114" s="1393"/>
      <c r="R114" s="1393"/>
      <c r="S114" s="1393"/>
      <c r="T114" s="1393"/>
      <c r="U114" s="1394"/>
    </row>
    <row r="115" spans="1:21">
      <c r="A115" s="1386" t="s">
        <v>208</v>
      </c>
      <c r="B115" s="1387"/>
      <c r="C115" s="1388"/>
      <c r="D115" s="1392" t="s">
        <v>209</v>
      </c>
      <c r="E115" s="1393"/>
      <c r="F115" s="1393"/>
      <c r="G115" s="1393"/>
      <c r="H115" s="1393"/>
      <c r="I115" s="1393"/>
      <c r="J115" s="1393"/>
      <c r="K115" s="1393"/>
      <c r="L115" s="1393"/>
      <c r="M115" s="1393"/>
      <c r="N115" s="1393"/>
      <c r="O115" s="1393"/>
      <c r="P115" s="1393"/>
      <c r="Q115" s="1393"/>
      <c r="R115" s="1393"/>
      <c r="S115" s="1393"/>
      <c r="T115" s="1393"/>
      <c r="U115" s="1394"/>
    </row>
    <row r="116" spans="1:21">
      <c r="A116" s="1386" t="s">
        <v>153</v>
      </c>
      <c r="B116" s="1387"/>
      <c r="C116" s="1388"/>
      <c r="D116" s="1392" t="s">
        <v>152</v>
      </c>
      <c r="E116" s="1393"/>
      <c r="F116" s="1393"/>
      <c r="G116" s="1393"/>
      <c r="H116" s="1393"/>
      <c r="I116" s="1393"/>
      <c r="J116" s="1393"/>
      <c r="K116" s="1393"/>
      <c r="L116" s="1393"/>
      <c r="M116" s="1393"/>
      <c r="N116" s="1393"/>
      <c r="O116" s="1393"/>
      <c r="P116" s="1393"/>
      <c r="Q116" s="1393"/>
      <c r="R116" s="1393"/>
      <c r="S116" s="1393"/>
      <c r="T116" s="1393"/>
      <c r="U116" s="1394"/>
    </row>
    <row r="117" spans="1:21">
      <c r="A117" s="1380" t="s">
        <v>117</v>
      </c>
      <c r="B117" s="1381"/>
      <c r="C117" s="1382"/>
      <c r="D117" s="727" t="s">
        <v>85</v>
      </c>
      <c r="E117" s="727" t="s">
        <v>86</v>
      </c>
      <c r="F117" s="727" t="s">
        <v>87</v>
      </c>
      <c r="G117" s="727" t="s">
        <v>88</v>
      </c>
      <c r="H117" s="727" t="s">
        <v>89</v>
      </c>
      <c r="I117" s="727" t="s">
        <v>90</v>
      </c>
      <c r="J117" s="727" t="s">
        <v>91</v>
      </c>
      <c r="K117" s="727" t="s">
        <v>92</v>
      </c>
      <c r="L117" s="727" t="s">
        <v>93</v>
      </c>
      <c r="M117" s="727" t="s">
        <v>94</v>
      </c>
      <c r="N117" s="727" t="s">
        <v>95</v>
      </c>
      <c r="O117" s="727" t="s">
        <v>96</v>
      </c>
      <c r="P117" s="727" t="s">
        <v>97</v>
      </c>
      <c r="Q117" s="727" t="s">
        <v>110</v>
      </c>
      <c r="R117" s="727" t="s">
        <v>120</v>
      </c>
      <c r="S117" s="727" t="s">
        <v>379</v>
      </c>
      <c r="T117" s="727" t="s">
        <v>537</v>
      </c>
      <c r="U117" s="727" t="s">
        <v>729</v>
      </c>
    </row>
    <row r="118" spans="1:21">
      <c r="A118" s="728" t="s">
        <v>77</v>
      </c>
      <c r="B118" s="728" t="s">
        <v>204</v>
      </c>
      <c r="C118" s="729" t="s">
        <v>40</v>
      </c>
      <c r="D118" s="729" t="s">
        <v>40</v>
      </c>
      <c r="E118" s="729" t="s">
        <v>40</v>
      </c>
      <c r="F118" s="729" t="s">
        <v>40</v>
      </c>
      <c r="G118" s="729" t="s">
        <v>40</v>
      </c>
      <c r="H118" s="729" t="s">
        <v>40</v>
      </c>
      <c r="I118" s="729" t="s">
        <v>40</v>
      </c>
      <c r="J118" s="729" t="s">
        <v>40</v>
      </c>
      <c r="K118" s="729" t="s">
        <v>40</v>
      </c>
      <c r="L118" s="729" t="s">
        <v>40</v>
      </c>
      <c r="M118" s="729" t="s">
        <v>40</v>
      </c>
      <c r="N118" s="729" t="s">
        <v>40</v>
      </c>
      <c r="O118" s="729" t="s">
        <v>40</v>
      </c>
      <c r="P118" s="729" t="s">
        <v>40</v>
      </c>
      <c r="Q118" s="729" t="s">
        <v>40</v>
      </c>
      <c r="R118" s="729" t="s">
        <v>40</v>
      </c>
      <c r="S118" s="729" t="s">
        <v>40</v>
      </c>
      <c r="T118" s="729" t="s">
        <v>40</v>
      </c>
      <c r="U118" s="729" t="s">
        <v>40</v>
      </c>
    </row>
    <row r="119" spans="1:21">
      <c r="A119" s="730" t="s">
        <v>39</v>
      </c>
      <c r="B119" s="1424" t="s">
        <v>205</v>
      </c>
      <c r="C119" s="729" t="s">
        <v>40</v>
      </c>
      <c r="D119" s="731">
        <v>73.79380915316105</v>
      </c>
      <c r="E119" s="731">
        <v>74.056618758886074</v>
      </c>
      <c r="F119" s="731">
        <v>74.148458167643057</v>
      </c>
      <c r="G119" s="731">
        <v>74.488670846740206</v>
      </c>
      <c r="H119" s="731">
        <v>74.36924590216249</v>
      </c>
      <c r="I119" s="731">
        <v>75.397145067426578</v>
      </c>
      <c r="J119" s="731">
        <v>75.803172716693908</v>
      </c>
      <c r="K119" s="731">
        <v>76.192753625874445</v>
      </c>
      <c r="L119" s="731">
        <v>76.503659740669477</v>
      </c>
      <c r="M119" s="731">
        <v>76.38554707608381</v>
      </c>
      <c r="N119" s="731">
        <v>76.435253891525534</v>
      </c>
      <c r="O119" s="731">
        <v>76.643446651993713</v>
      </c>
      <c r="P119" s="731">
        <v>76.428161824808456</v>
      </c>
      <c r="Q119" s="731">
        <v>76.402069748216448</v>
      </c>
      <c r="R119" s="731">
        <v>76.30795780515615</v>
      </c>
      <c r="S119" s="731">
        <v>76.942663894956254</v>
      </c>
      <c r="T119" s="731">
        <v>76.945921571717676</v>
      </c>
      <c r="U119" s="731">
        <v>77.43993071526269</v>
      </c>
    </row>
    <row r="120" spans="1:21">
      <c r="A120" s="730" t="s">
        <v>31</v>
      </c>
      <c r="B120" s="1425"/>
      <c r="C120" s="729" t="s">
        <v>40</v>
      </c>
      <c r="D120" s="732">
        <v>70.794837286678259</v>
      </c>
      <c r="E120" s="732">
        <v>70.744102941419584</v>
      </c>
      <c r="F120" s="732">
        <v>71.665024180130089</v>
      </c>
      <c r="G120" s="732">
        <v>72.041273451636528</v>
      </c>
      <c r="H120" s="732">
        <v>70.392919752731601</v>
      </c>
      <c r="I120" s="732">
        <v>71.441751509941994</v>
      </c>
      <c r="J120" s="732">
        <v>72.390234418061425</v>
      </c>
      <c r="K120" s="732">
        <v>73.497487364645011</v>
      </c>
      <c r="L120" s="732">
        <v>73.89251012656824</v>
      </c>
      <c r="M120" s="732">
        <v>74.33586462959228</v>
      </c>
      <c r="N120" s="732">
        <v>74.425427224512532</v>
      </c>
      <c r="O120" s="732">
        <v>74.553021206022763</v>
      </c>
      <c r="P120" s="732">
        <v>75.113327013434159</v>
      </c>
      <c r="Q120" s="732">
        <v>75.508262709442263</v>
      </c>
      <c r="R120" s="732">
        <v>75.381149109162052</v>
      </c>
      <c r="S120" s="732">
        <v>75.501955581110408</v>
      </c>
      <c r="T120" s="732">
        <v>76.201593406317926</v>
      </c>
      <c r="U120" s="732">
        <v>76.427740647800363</v>
      </c>
    </row>
    <row r="121" spans="1:21">
      <c r="A121" s="730" t="s">
        <v>15</v>
      </c>
      <c r="B121" s="1425"/>
      <c r="C121" s="729" t="s">
        <v>40</v>
      </c>
      <c r="D121" s="731">
        <v>65.124138022722803</v>
      </c>
      <c r="E121" s="731">
        <v>64.205021913040923</v>
      </c>
      <c r="F121" s="731">
        <v>64.779562984511543</v>
      </c>
      <c r="G121" s="731">
        <v>64.925469084548737</v>
      </c>
      <c r="H121" s="731">
        <v>65.890998059172972</v>
      </c>
      <c r="I121" s="731">
        <v>66.747524284449895</v>
      </c>
      <c r="J121" s="731">
        <v>66.502997780999621</v>
      </c>
      <c r="K121" s="731">
        <v>67.077387280184595</v>
      </c>
      <c r="L121" s="731">
        <v>67.106870759246107</v>
      </c>
      <c r="M121" s="731">
        <v>66.925062017698494</v>
      </c>
      <c r="N121" s="731">
        <v>67.66391815588851</v>
      </c>
      <c r="O121" s="731">
        <v>66.719207280028854</v>
      </c>
      <c r="P121" s="731">
        <v>66.935280348304119</v>
      </c>
      <c r="Q121" s="731">
        <v>67.532613139150172</v>
      </c>
      <c r="R121" s="731">
        <v>67.722112147077254</v>
      </c>
      <c r="S121" s="731">
        <v>67.584573008483389</v>
      </c>
      <c r="T121" s="731">
        <v>67.623465659355148</v>
      </c>
      <c r="U121" s="731">
        <v>67.994929999954294</v>
      </c>
    </row>
    <row r="122" spans="1:21">
      <c r="A122" s="730" t="s">
        <v>41</v>
      </c>
      <c r="B122" s="1425"/>
      <c r="C122" s="729" t="s">
        <v>40</v>
      </c>
      <c r="D122" s="732">
        <v>76.150910942020573</v>
      </c>
      <c r="E122" s="732">
        <v>76.33418797588125</v>
      </c>
      <c r="F122" s="732">
        <v>77.394378910644349</v>
      </c>
      <c r="G122" s="732">
        <v>78.160622252011422</v>
      </c>
      <c r="H122" s="732">
        <v>78.131882113160984</v>
      </c>
      <c r="I122" s="732">
        <v>77.72806458339528</v>
      </c>
      <c r="J122" s="732">
        <v>77.710790931790399</v>
      </c>
      <c r="K122" s="732">
        <v>78.264081336899707</v>
      </c>
      <c r="L122" s="732">
        <v>78.386233017990833</v>
      </c>
      <c r="M122" s="732">
        <v>77.955383955243121</v>
      </c>
      <c r="N122" s="732">
        <v>77.806981132018024</v>
      </c>
      <c r="O122" s="732">
        <v>77.752387453707072</v>
      </c>
      <c r="P122" s="732">
        <v>77.795682164029785</v>
      </c>
      <c r="Q122" s="732">
        <v>78.03153584253748</v>
      </c>
      <c r="R122" s="732">
        <v>77.76107251291161</v>
      </c>
      <c r="S122" s="732">
        <v>77.966151004253391</v>
      </c>
      <c r="T122" s="732">
        <v>78.111680532601028</v>
      </c>
      <c r="U122" s="732">
        <v>78.456978869287269</v>
      </c>
    </row>
    <row r="123" spans="1:21">
      <c r="A123" s="730" t="s">
        <v>56</v>
      </c>
      <c r="B123" s="1425"/>
      <c r="C123" s="729" t="s">
        <v>40</v>
      </c>
      <c r="D123" s="731">
        <v>61.020353109182793</v>
      </c>
      <c r="E123" s="731">
        <v>60.25672740593334</v>
      </c>
      <c r="F123" s="731">
        <v>59.937629661649339</v>
      </c>
      <c r="G123" s="731">
        <v>60.649805571356993</v>
      </c>
      <c r="H123" s="731">
        <v>61.14168718294016</v>
      </c>
      <c r="I123" s="731">
        <v>61.523098824573623</v>
      </c>
      <c r="J123" s="731">
        <v>62.489568525095372</v>
      </c>
      <c r="K123" s="731">
        <v>63.043727691725117</v>
      </c>
      <c r="L123" s="731">
        <v>64.693168424338211</v>
      </c>
      <c r="M123" s="731">
        <v>64.822222121501738</v>
      </c>
      <c r="N123" s="731">
        <v>64.780311117797311</v>
      </c>
      <c r="O123" s="731">
        <v>66.188756256375243</v>
      </c>
      <c r="P123" s="731">
        <v>66.269423714502324</v>
      </c>
      <c r="Q123" s="731">
        <v>66.437373019792673</v>
      </c>
      <c r="R123" s="731">
        <v>66.627565019789628</v>
      </c>
      <c r="S123" s="731">
        <v>66.756872414706109</v>
      </c>
      <c r="T123" s="731">
        <v>66.77853301106029</v>
      </c>
      <c r="U123" s="731">
        <v>67.404000337870968</v>
      </c>
    </row>
    <row r="124" spans="1:21">
      <c r="A124" s="730" t="s">
        <v>17</v>
      </c>
      <c r="B124" s="1425"/>
      <c r="C124" s="729" t="s">
        <v>40</v>
      </c>
      <c r="D124" s="732">
        <v>71.555625981040222</v>
      </c>
      <c r="E124" s="732">
        <v>71.116039289086146</v>
      </c>
      <c r="F124" s="732">
        <v>70.88138504828774</v>
      </c>
      <c r="G124" s="732">
        <v>70.362464481253028</v>
      </c>
      <c r="H124" s="732">
        <v>70.088454054949153</v>
      </c>
      <c r="I124" s="732">
        <v>70.399559865208715</v>
      </c>
      <c r="J124" s="732">
        <v>70.328452169152868</v>
      </c>
      <c r="K124" s="732">
        <v>69.847721733430163</v>
      </c>
      <c r="L124" s="732">
        <v>69.672352369642653</v>
      </c>
      <c r="M124" s="732">
        <v>70.097467287740045</v>
      </c>
      <c r="N124" s="732">
        <v>70.169842671695832</v>
      </c>
      <c r="O124" s="732">
        <v>70.528104482974541</v>
      </c>
      <c r="P124" s="732">
        <v>71.589381051037876</v>
      </c>
      <c r="Q124" s="732">
        <v>72.873940596611078</v>
      </c>
      <c r="R124" s="732">
        <v>73.51776498906726</v>
      </c>
      <c r="S124" s="732">
        <v>74.024914925265634</v>
      </c>
      <c r="T124" s="732">
        <v>75.000143497985377</v>
      </c>
      <c r="U124" s="732">
        <v>75.877658594280916</v>
      </c>
    </row>
    <row r="125" spans="1:21">
      <c r="A125" s="730" t="s">
        <v>18</v>
      </c>
      <c r="B125" s="1425"/>
      <c r="C125" s="729" t="s">
        <v>40</v>
      </c>
      <c r="D125" s="731">
        <v>79.960920845784045</v>
      </c>
      <c r="E125" s="731">
        <v>79.877048004193924</v>
      </c>
      <c r="F125" s="731">
        <v>79.568776776159197</v>
      </c>
      <c r="G125" s="731">
        <v>79.487267555253879</v>
      </c>
      <c r="H125" s="731">
        <v>80.142782424528733</v>
      </c>
      <c r="I125" s="731">
        <v>79.805274773783069</v>
      </c>
      <c r="J125" s="731">
        <v>80.554263648039466</v>
      </c>
      <c r="K125" s="731">
        <v>80.082274301132756</v>
      </c>
      <c r="L125" s="731">
        <v>80.669795631746652</v>
      </c>
      <c r="M125" s="731">
        <v>80.24269179631186</v>
      </c>
      <c r="N125" s="731">
        <v>79.361698314886439</v>
      </c>
      <c r="O125" s="731">
        <v>79.26207313997223</v>
      </c>
      <c r="P125" s="731">
        <v>78.642283327136681</v>
      </c>
      <c r="Q125" s="731">
        <v>78.124789145785329</v>
      </c>
      <c r="R125" s="731">
        <v>78.075885679590129</v>
      </c>
      <c r="S125" s="731">
        <v>78.455900218850118</v>
      </c>
      <c r="T125" s="731">
        <v>79.953095053012333</v>
      </c>
      <c r="U125" s="731">
        <v>78.839573072683066</v>
      </c>
    </row>
    <row r="126" spans="1:21">
      <c r="A126" s="730" t="s">
        <v>20</v>
      </c>
      <c r="B126" s="1425"/>
      <c r="C126" s="729" t="s">
        <v>40</v>
      </c>
      <c r="D126" s="732">
        <v>71.132916087650358</v>
      </c>
      <c r="E126" s="732">
        <v>70.462560511390095</v>
      </c>
      <c r="F126" s="732">
        <v>69.059866139943921</v>
      </c>
      <c r="G126" s="732">
        <v>70.131975314960769</v>
      </c>
      <c r="H126" s="732">
        <v>69.940119164225678</v>
      </c>
      <c r="I126" s="732">
        <v>70.178207959312871</v>
      </c>
      <c r="J126" s="732">
        <v>72.622858530506505</v>
      </c>
      <c r="K126" s="732">
        <v>73.030977474225537</v>
      </c>
      <c r="L126" s="732">
        <v>74.107419271230185</v>
      </c>
      <c r="M126" s="732">
        <v>73.95849418580282</v>
      </c>
      <c r="N126" s="732">
        <v>73.806007218160971</v>
      </c>
      <c r="O126" s="732">
        <v>74.727771274264285</v>
      </c>
      <c r="P126" s="732">
        <v>74.83384006025436</v>
      </c>
      <c r="Q126" s="732">
        <v>75.104478832088091</v>
      </c>
      <c r="R126" s="732">
        <v>75.194223925600724</v>
      </c>
      <c r="S126" s="732">
        <v>76.626634608864407</v>
      </c>
      <c r="T126" s="732">
        <v>77.368077445992284</v>
      </c>
      <c r="U126" s="732">
        <v>78.775115069320293</v>
      </c>
    </row>
    <row r="127" spans="1:21">
      <c r="A127" s="730" t="s">
        <v>36</v>
      </c>
      <c r="B127" s="1425"/>
      <c r="C127" s="729" t="s">
        <v>40</v>
      </c>
      <c r="D127" s="731">
        <v>74.862914862914863</v>
      </c>
      <c r="E127" s="731">
        <v>75.194468452895421</v>
      </c>
      <c r="F127" s="731">
        <v>75.043128234617598</v>
      </c>
      <c r="G127" s="731">
        <v>74.677002583979331</v>
      </c>
      <c r="H127" s="731">
        <v>74.369988545246287</v>
      </c>
      <c r="I127" s="731">
        <v>74.835573348584504</v>
      </c>
      <c r="J127" s="731">
        <v>75.392072996863419</v>
      </c>
      <c r="K127" s="731">
        <v>75.689508103497289</v>
      </c>
      <c r="L127" s="731">
        <v>76.116449971735449</v>
      </c>
      <c r="M127" s="731">
        <v>75.183305132543708</v>
      </c>
      <c r="N127" s="731">
        <v>74.634420697412835</v>
      </c>
      <c r="O127" s="731">
        <v>75.127190503109091</v>
      </c>
      <c r="P127" s="731">
        <v>75.390292364462113</v>
      </c>
      <c r="Q127" s="731">
        <v>75.320604160729559</v>
      </c>
      <c r="R127" s="731">
        <v>75.479805213405911</v>
      </c>
      <c r="S127" s="731">
        <v>75.949367088607602</v>
      </c>
      <c r="T127" s="731">
        <v>76.038722374464768</v>
      </c>
      <c r="U127" s="731">
        <v>76.857613001742067</v>
      </c>
    </row>
    <row r="128" spans="1:21">
      <c r="A128" s="730" t="s">
        <v>22</v>
      </c>
      <c r="B128" s="1425"/>
      <c r="C128" s="729" t="s">
        <v>40</v>
      </c>
      <c r="D128" s="732">
        <v>67.979617222425532</v>
      </c>
      <c r="E128" s="732">
        <v>68.03040603764272</v>
      </c>
      <c r="F128" s="732">
        <v>68.271267834869903</v>
      </c>
      <c r="G128" s="732">
        <v>69.724032528865081</v>
      </c>
      <c r="H128" s="732">
        <v>69.776388469607184</v>
      </c>
      <c r="I128" s="732">
        <v>69.707906607774632</v>
      </c>
      <c r="J128" s="732">
        <v>69.614295695482014</v>
      </c>
      <c r="K128" s="732">
        <v>69.706382992939595</v>
      </c>
      <c r="L128" s="732">
        <v>69.865351931142655</v>
      </c>
      <c r="M128" s="732">
        <v>70.258116751741127</v>
      </c>
      <c r="N128" s="732">
        <v>70.250886810071407</v>
      </c>
      <c r="O128" s="732">
        <v>70.108522479879369</v>
      </c>
      <c r="P128" s="732">
        <v>70.719978471572205</v>
      </c>
      <c r="Q128" s="732">
        <v>71.139565586962206</v>
      </c>
      <c r="R128" s="732">
        <v>71.377340789937065</v>
      </c>
      <c r="S128" s="732">
        <v>71.508327796465224</v>
      </c>
      <c r="T128" s="732">
        <v>71.697130475358207</v>
      </c>
      <c r="U128" s="732">
        <v>71.807548457337518</v>
      </c>
    </row>
    <row r="129" spans="1:21">
      <c r="A129" s="730" t="s">
        <v>19</v>
      </c>
      <c r="B129" s="1425"/>
      <c r="C129" s="729" t="s">
        <v>40</v>
      </c>
      <c r="D129" s="731">
        <v>71.135649552314703</v>
      </c>
      <c r="E129" s="731">
        <v>71.473268695541449</v>
      </c>
      <c r="F129" s="731">
        <v>71.50277954980406</v>
      </c>
      <c r="G129" s="731">
        <v>71.29097575658075</v>
      </c>
      <c r="H129" s="731">
        <v>72.580852509595786</v>
      </c>
      <c r="I129" s="731">
        <v>73.838724373576312</v>
      </c>
      <c r="J129" s="731">
        <v>74.994052303131227</v>
      </c>
      <c r="K129" s="731">
        <v>75.630948217145587</v>
      </c>
      <c r="L129" s="731">
        <v>75.942473138130921</v>
      </c>
      <c r="M129" s="731">
        <v>76.366302814286783</v>
      </c>
      <c r="N129" s="731">
        <v>76.641873124172776</v>
      </c>
      <c r="O129" s="731">
        <v>77.317264167160076</v>
      </c>
      <c r="P129" s="731">
        <v>77.221438645980257</v>
      </c>
      <c r="Q129" s="731">
        <v>77.620488231824496</v>
      </c>
      <c r="R129" s="731">
        <v>77.742780160145728</v>
      </c>
      <c r="S129" s="731">
        <v>77.632230913407867</v>
      </c>
      <c r="T129" s="731">
        <v>77.975353317107817</v>
      </c>
      <c r="U129" s="731">
        <v>78.244696327122369</v>
      </c>
    </row>
    <row r="130" spans="1:21">
      <c r="A130" s="730" t="s">
        <v>42</v>
      </c>
      <c r="B130" s="1425"/>
      <c r="C130" s="729" t="s">
        <v>40</v>
      </c>
      <c r="D130" s="732">
        <v>63.837397482349822</v>
      </c>
      <c r="E130" s="732">
        <v>63.299412950377913</v>
      </c>
      <c r="F130" s="732">
        <v>64.145706737654891</v>
      </c>
      <c r="G130" s="732">
        <v>64.955913800354224</v>
      </c>
      <c r="H130" s="732">
        <v>66.180505860888502</v>
      </c>
      <c r="I130" s="732">
        <v>66.361226748538598</v>
      </c>
      <c r="J130" s="732">
        <v>66.667091972361064</v>
      </c>
      <c r="K130" s="732">
        <v>66.538238629046333</v>
      </c>
      <c r="L130" s="732">
        <v>66.659425041816178</v>
      </c>
      <c r="M130" s="732">
        <v>67.427031469155779</v>
      </c>
      <c r="N130" s="732">
        <v>67.83654428643419</v>
      </c>
      <c r="O130" s="732">
        <v>67.257274605074542</v>
      </c>
      <c r="P130" s="732">
        <v>67.469849612480587</v>
      </c>
      <c r="Q130" s="732">
        <v>67.472667858690485</v>
      </c>
      <c r="R130" s="732">
        <v>67.426504572313377</v>
      </c>
      <c r="S130" s="732">
        <v>67.808935346976313</v>
      </c>
      <c r="T130" s="732">
        <v>68.216541753976273</v>
      </c>
      <c r="U130" s="732">
        <v>68.265429950154029</v>
      </c>
    </row>
    <row r="131" spans="1:21">
      <c r="A131" s="730" t="s">
        <v>28</v>
      </c>
      <c r="B131" s="1425"/>
      <c r="C131" s="729" t="s">
        <v>40</v>
      </c>
      <c r="D131" s="731">
        <v>59.865217816402406</v>
      </c>
      <c r="E131" s="731">
        <v>59.603876284037547</v>
      </c>
      <c r="F131" s="731">
        <v>59.695172849723811</v>
      </c>
      <c r="G131" s="731">
        <v>60.581901726801547</v>
      </c>
      <c r="H131" s="731">
        <v>60.458813536372944</v>
      </c>
      <c r="I131" s="731">
        <v>61.367905217572897</v>
      </c>
      <c r="J131" s="731">
        <v>62.026971306936723</v>
      </c>
      <c r="K131" s="731">
        <v>61.629893967812642</v>
      </c>
      <c r="L131" s="731">
        <v>61.198812817431858</v>
      </c>
      <c r="M131" s="731">
        <v>61.225365892520642</v>
      </c>
      <c r="N131" s="731">
        <v>61.918052246036403</v>
      </c>
      <c r="O131" s="731">
        <v>62.365672527845973</v>
      </c>
      <c r="P131" s="731">
        <v>63.713363810961042</v>
      </c>
      <c r="Q131" s="731">
        <v>64.697298424682458</v>
      </c>
      <c r="R131" s="731">
        <v>66.982908343921537</v>
      </c>
      <c r="S131" s="731">
        <v>68.644205880241699</v>
      </c>
      <c r="T131" s="731">
        <v>70.134919777403425</v>
      </c>
      <c r="U131" s="731">
        <v>71.157676177174096</v>
      </c>
    </row>
    <row r="132" spans="1:21">
      <c r="A132" s="730" t="s">
        <v>43</v>
      </c>
      <c r="B132" s="1425"/>
      <c r="C132" s="729" t="s">
        <v>40</v>
      </c>
      <c r="D132" s="732">
        <v>86.622103738438895</v>
      </c>
      <c r="E132" s="732">
        <v>86.61098077061736</v>
      </c>
      <c r="F132" s="732">
        <v>85.600463167181289</v>
      </c>
      <c r="G132" s="732">
        <v>87.049542020458659</v>
      </c>
      <c r="H132" s="732">
        <v>85.477329336301722</v>
      </c>
      <c r="I132" s="732">
        <v>86.68198659234875</v>
      </c>
      <c r="J132" s="732">
        <v>87.962480458572159</v>
      </c>
      <c r="K132" s="732">
        <v>87.777833400080112</v>
      </c>
      <c r="L132" s="732">
        <v>86.872053921496644</v>
      </c>
      <c r="M132" s="732">
        <v>85.277855320315979</v>
      </c>
      <c r="N132" s="732">
        <v>85.462398839765825</v>
      </c>
      <c r="O132" s="732">
        <v>85.152358664860202</v>
      </c>
      <c r="P132" s="732">
        <v>85.498217172197428</v>
      </c>
      <c r="Q132" s="732">
        <v>86.572885557310371</v>
      </c>
      <c r="R132" s="732">
        <v>86.672052470489731</v>
      </c>
      <c r="S132" s="732">
        <v>87.886932224075935</v>
      </c>
      <c r="T132" s="732">
        <v>89.049308360821115</v>
      </c>
      <c r="U132" s="732">
        <v>88.328479951868445</v>
      </c>
    </row>
    <row r="133" spans="1:21">
      <c r="A133" s="730" t="s">
        <v>44</v>
      </c>
      <c r="B133" s="1425"/>
      <c r="C133" s="729" t="s">
        <v>40</v>
      </c>
      <c r="D133" s="731">
        <v>71.519683938349345</v>
      </c>
      <c r="E133" s="731">
        <v>71.466564602550463</v>
      </c>
      <c r="F133" s="731">
        <v>71.337722649383963</v>
      </c>
      <c r="G133" s="731">
        <v>71.502456661925365</v>
      </c>
      <c r="H133" s="731">
        <v>72.131741243321272</v>
      </c>
      <c r="I133" s="731">
        <v>73.832338708918414</v>
      </c>
      <c r="J133" s="731">
        <v>74.808610053534863</v>
      </c>
      <c r="K133" s="731">
        <v>75.657633074951988</v>
      </c>
      <c r="L133" s="731">
        <v>75.004045933669744</v>
      </c>
      <c r="M133" s="731">
        <v>73.609184868239211</v>
      </c>
      <c r="N133" s="731">
        <v>72.075898905656771</v>
      </c>
      <c r="O133" s="731">
        <v>71.509619111171148</v>
      </c>
      <c r="P133" s="731">
        <v>71.336474849017421</v>
      </c>
      <c r="Q133" s="731">
        <v>72.203834257302645</v>
      </c>
      <c r="R133" s="731">
        <v>71.663996680007202</v>
      </c>
      <c r="S133" s="731">
        <v>72.178152904267051</v>
      </c>
      <c r="T133" s="731">
        <v>73.12846277258754</v>
      </c>
      <c r="U133" s="731">
        <v>72.523758777209949</v>
      </c>
    </row>
    <row r="134" spans="1:21">
      <c r="A134" s="730" t="s">
        <v>57</v>
      </c>
      <c r="B134" s="1425"/>
      <c r="C134" s="729" t="s">
        <v>40</v>
      </c>
      <c r="D134" s="732">
        <v>69.924874006142474</v>
      </c>
      <c r="E134" s="732">
        <v>69.892696957071607</v>
      </c>
      <c r="F134" s="732">
        <v>69.041986197262233</v>
      </c>
      <c r="G134" s="732">
        <v>69.554950425614265</v>
      </c>
      <c r="H134" s="732">
        <v>70.096464073283613</v>
      </c>
      <c r="I134" s="732">
        <v>70.370042890966559</v>
      </c>
      <c r="J134" s="732">
        <v>70.77514766954333</v>
      </c>
      <c r="K134" s="732">
        <v>71.233879029165792</v>
      </c>
      <c r="L134" s="732">
        <v>70.999396474110327</v>
      </c>
      <c r="M134" s="732">
        <v>71.176243841684979</v>
      </c>
      <c r="N134" s="732">
        <v>71.342099889187054</v>
      </c>
      <c r="O134" s="732">
        <v>70.976534279714016</v>
      </c>
      <c r="P134" s="732">
        <v>71.473004191626728</v>
      </c>
      <c r="Q134" s="732">
        <v>71.584654705930959</v>
      </c>
      <c r="R134" s="732">
        <v>72.187219979468523</v>
      </c>
      <c r="S134" s="732">
        <v>72.176069904442713</v>
      </c>
      <c r="T134" s="732">
        <v>72.12075128177986</v>
      </c>
      <c r="U134" s="732">
        <v>72.132914102010531</v>
      </c>
    </row>
    <row r="135" spans="1:21">
      <c r="A135" s="730" t="s">
        <v>23</v>
      </c>
      <c r="B135" s="1425"/>
      <c r="C135" s="729" t="s">
        <v>40</v>
      </c>
      <c r="D135" s="731">
        <v>60.288404404932017</v>
      </c>
      <c r="E135" s="731">
        <v>60.745558538173583</v>
      </c>
      <c r="F135" s="731">
        <v>61.187485491733518</v>
      </c>
      <c r="G135" s="731">
        <v>61.582145208747583</v>
      </c>
      <c r="H135" s="731">
        <v>62.625579068656819</v>
      </c>
      <c r="I135" s="731">
        <v>62.373679900089897</v>
      </c>
      <c r="J135" s="731">
        <v>62.635756240565691</v>
      </c>
      <c r="K135" s="731">
        <v>62.404725178417031</v>
      </c>
      <c r="L135" s="731">
        <v>62.915503595456521</v>
      </c>
      <c r="M135" s="731">
        <v>62.260950894042431</v>
      </c>
      <c r="N135" s="731">
        <v>62.013858006784083</v>
      </c>
      <c r="O135" s="731">
        <v>62.053642290433537</v>
      </c>
      <c r="P135" s="731">
        <v>63.497532329842421</v>
      </c>
      <c r="Q135" s="731">
        <v>63.352847091659861</v>
      </c>
      <c r="R135" s="731">
        <v>63.939263881728607</v>
      </c>
      <c r="S135" s="731">
        <v>64.037562877438774</v>
      </c>
      <c r="T135" s="731">
        <v>64.940973973867841</v>
      </c>
      <c r="U135" s="731">
        <v>65.433589306216049</v>
      </c>
    </row>
    <row r="136" spans="1:21">
      <c r="A136" s="730" t="s">
        <v>45</v>
      </c>
      <c r="B136" s="1425"/>
      <c r="C136" s="729" t="s">
        <v>40</v>
      </c>
      <c r="D136" s="732">
        <v>72.461591775441832</v>
      </c>
      <c r="E136" s="732">
        <v>72.591304347826096</v>
      </c>
      <c r="F136" s="732">
        <v>72.309665384166948</v>
      </c>
      <c r="G136" s="732">
        <v>72.300304520965099</v>
      </c>
      <c r="H136" s="732">
        <v>72.24571294338736</v>
      </c>
      <c r="I136" s="732">
        <v>72.639167947051178</v>
      </c>
      <c r="J136" s="732">
        <v>73.094330633635067</v>
      </c>
      <c r="K136" s="732">
        <v>73.643690605076387</v>
      </c>
      <c r="L136" s="732">
        <v>73.799126637554593</v>
      </c>
      <c r="M136" s="732">
        <v>73.922097011268988</v>
      </c>
      <c r="N136" s="732">
        <v>74.026134122287971</v>
      </c>
      <c r="O136" s="732">
        <v>73.796583850931668</v>
      </c>
      <c r="P136" s="732">
        <v>73.933590349459024</v>
      </c>
      <c r="Q136" s="732">
        <v>74.861111111111114</v>
      </c>
      <c r="R136" s="732">
        <v>75.502882767456754</v>
      </c>
      <c r="S136" s="732">
        <v>75.947067981318099</v>
      </c>
      <c r="T136" s="732">
        <v>76.857554711047044</v>
      </c>
      <c r="U136" s="732">
        <v>77.544044175650811</v>
      </c>
    </row>
    <row r="137" spans="1:21">
      <c r="A137" s="730" t="s">
        <v>46</v>
      </c>
      <c r="B137" s="1425"/>
      <c r="C137" s="729" t="s">
        <v>40</v>
      </c>
      <c r="D137" s="731">
        <v>64.477495449009837</v>
      </c>
      <c r="E137" s="731">
        <v>64.910310711503129</v>
      </c>
      <c r="F137" s="731">
        <v>65.645756621342898</v>
      </c>
      <c r="G137" s="731">
        <v>65.474247857543361</v>
      </c>
      <c r="H137" s="731">
        <v>66.304122104345197</v>
      </c>
      <c r="I137" s="731">
        <v>66.346028480228625</v>
      </c>
      <c r="J137" s="731">
        <v>66.396502549202197</v>
      </c>
      <c r="K137" s="731">
        <v>66.413620302060608</v>
      </c>
      <c r="L137" s="731">
        <v>66.152378066681578</v>
      </c>
      <c r="M137" s="731">
        <v>65.51192898434563</v>
      </c>
      <c r="N137" s="731">
        <v>65.887467674109146</v>
      </c>
      <c r="O137" s="731">
        <v>66.219743476317021</v>
      </c>
      <c r="P137" s="731">
        <v>66.529973137466385</v>
      </c>
      <c r="Q137" s="731">
        <v>66.778291476188102</v>
      </c>
      <c r="R137" s="731">
        <v>68.024459424596344</v>
      </c>
      <c r="S137" s="731">
        <v>68.436266158475206</v>
      </c>
      <c r="T137" s="731">
        <v>68.683749266997239</v>
      </c>
      <c r="U137" s="731">
        <v>69.236256765190817</v>
      </c>
    </row>
    <row r="138" spans="1:21">
      <c r="A138" s="730" t="s">
        <v>25</v>
      </c>
      <c r="B138" s="1425"/>
      <c r="C138" s="729" t="s">
        <v>40</v>
      </c>
      <c r="D138" s="732">
        <v>67.015636527114651</v>
      </c>
      <c r="E138" s="732">
        <v>67.647808227669657</v>
      </c>
      <c r="F138" s="732">
        <v>68.561999278990911</v>
      </c>
      <c r="G138" s="732">
        <v>68.898591404451864</v>
      </c>
      <c r="H138" s="732">
        <v>69.305223011282095</v>
      </c>
      <c r="I138" s="732">
        <v>69.146219926676437</v>
      </c>
      <c r="J138" s="732">
        <v>71.015982411832084</v>
      </c>
      <c r="K138" s="732">
        <v>72.620510057242399</v>
      </c>
      <c r="L138" s="732">
        <v>74.159326395662077</v>
      </c>
      <c r="M138" s="732">
        <v>73.548610134270319</v>
      </c>
      <c r="N138" s="732">
        <v>72.953366650237029</v>
      </c>
      <c r="O138" s="732">
        <v>72.839141355402475</v>
      </c>
      <c r="P138" s="732">
        <v>74.409225523584084</v>
      </c>
      <c r="Q138" s="732">
        <v>73.987703408548683</v>
      </c>
      <c r="R138" s="732">
        <v>74.55872366406264</v>
      </c>
      <c r="S138" s="732">
        <v>75.729805083573581</v>
      </c>
      <c r="T138" s="732">
        <v>76.298926566171716</v>
      </c>
      <c r="U138" s="732">
        <v>76.958916772900793</v>
      </c>
    </row>
    <row r="139" spans="1:21">
      <c r="A139" s="730" t="s">
        <v>26</v>
      </c>
      <c r="B139" s="1425"/>
      <c r="C139" s="767"/>
      <c r="D139" s="731">
        <v>70.54684617357394</v>
      </c>
      <c r="E139" s="731">
        <v>69.590634047028345</v>
      </c>
      <c r="F139" s="731">
        <v>69.55049507252933</v>
      </c>
      <c r="G139" s="731">
        <v>69.86854713153744</v>
      </c>
      <c r="H139" s="731">
        <v>69.182399154832311</v>
      </c>
      <c r="I139" s="731">
        <v>68.651262471610636</v>
      </c>
      <c r="J139" s="731">
        <v>67.558424605488227</v>
      </c>
      <c r="K139" s="731">
        <v>67.949652035309114</v>
      </c>
      <c r="L139" s="731">
        <v>68.428935615301469</v>
      </c>
      <c r="M139" s="731">
        <v>69.605108249176695</v>
      </c>
      <c r="N139" s="731">
        <v>70.244922809666861</v>
      </c>
      <c r="O139" s="731">
        <v>71.371018020755258</v>
      </c>
      <c r="P139" s="731">
        <v>71.815353344728379</v>
      </c>
      <c r="Q139" s="731">
        <v>72.415460694274699</v>
      </c>
      <c r="R139" s="731">
        <v>73.713001433455844</v>
      </c>
      <c r="S139" s="731">
        <v>74.13075442911358</v>
      </c>
      <c r="T139" s="731">
        <v>75.465818441710326</v>
      </c>
      <c r="U139" s="731">
        <v>75.949361125667949</v>
      </c>
    </row>
    <row r="140" spans="1:21">
      <c r="A140" s="730" t="s">
        <v>27</v>
      </c>
      <c r="B140" s="1425"/>
      <c r="C140" s="729" t="s">
        <v>40</v>
      </c>
      <c r="D140" s="731">
        <v>64.215914398647342</v>
      </c>
      <c r="E140" s="731">
        <v>64.127677562581127</v>
      </c>
      <c r="F140" s="731">
        <v>65.34999126229863</v>
      </c>
      <c r="G140" s="731">
        <v>64.572749617924714</v>
      </c>
      <c r="H140" s="731">
        <v>65.83070818952676</v>
      </c>
      <c r="I140" s="731">
        <v>66.591586913488328</v>
      </c>
      <c r="J140" s="731">
        <v>66.722019056289767</v>
      </c>
      <c r="K140" s="731">
        <v>66.892501497159316</v>
      </c>
      <c r="L140" s="731">
        <v>66.799224932327334</v>
      </c>
      <c r="M140" s="731">
        <v>68.73794859947661</v>
      </c>
      <c r="N140" s="731">
        <v>68.212079960393126</v>
      </c>
      <c r="O140" s="731">
        <v>67.948223596177456</v>
      </c>
      <c r="P140" s="731">
        <v>69.43533017430012</v>
      </c>
      <c r="Q140" s="731">
        <v>69.853424946748703</v>
      </c>
      <c r="R140" s="731">
        <v>70.80417784396748</v>
      </c>
      <c r="S140" s="731">
        <v>70.878068213874641</v>
      </c>
      <c r="T140" s="731">
        <v>69.965967918537203</v>
      </c>
      <c r="U140" s="731">
        <v>70.152973330929214</v>
      </c>
    </row>
    <row r="141" spans="1:21">
      <c r="A141" s="730" t="s">
        <v>47</v>
      </c>
      <c r="B141" s="1425"/>
      <c r="C141" s="729" t="s">
        <v>40</v>
      </c>
      <c r="D141" s="732">
        <v>61.7018373544011</v>
      </c>
      <c r="E141" s="732">
        <v>60.99610990230353</v>
      </c>
      <c r="F141" s="732">
        <v>61.146275886451399</v>
      </c>
      <c r="G141" s="732">
        <v>60.695883162328087</v>
      </c>
      <c r="H141" s="732">
        <v>62.208083864139887</v>
      </c>
      <c r="I141" s="732">
        <v>62.347540925689323</v>
      </c>
      <c r="J141" s="732">
        <v>63.29577780246202</v>
      </c>
      <c r="K141" s="732">
        <v>63.389624695494483</v>
      </c>
      <c r="L141" s="732">
        <v>63.211675240278772</v>
      </c>
      <c r="M141" s="732">
        <v>63.308599847141927</v>
      </c>
      <c r="N141" s="732">
        <v>63.138036804601469</v>
      </c>
      <c r="O141" s="732">
        <v>63.431077252018298</v>
      </c>
      <c r="P141" s="732">
        <v>64.173547633537041</v>
      </c>
      <c r="Q141" s="732">
        <v>64.116135958974269</v>
      </c>
      <c r="R141" s="732">
        <v>63.589536589969462</v>
      </c>
      <c r="S141" s="732">
        <v>63.610874781731219</v>
      </c>
      <c r="T141" s="732">
        <v>63.615656503848307</v>
      </c>
      <c r="U141" s="732">
        <v>63.390969231786023</v>
      </c>
    </row>
    <row r="142" spans="1:21">
      <c r="A142" s="730" t="s">
        <v>30</v>
      </c>
      <c r="B142" s="1425"/>
      <c r="C142" s="729" t="s">
        <v>40</v>
      </c>
      <c r="D142" s="731">
        <v>74.340572280734463</v>
      </c>
      <c r="E142" s="731">
        <v>74.453703703703695</v>
      </c>
      <c r="F142" s="731">
        <v>75.342970260565323</v>
      </c>
      <c r="G142" s="731">
        <v>74.658350912592866</v>
      </c>
      <c r="H142" s="731">
        <v>74.929061784897016</v>
      </c>
      <c r="I142" s="731">
        <v>75.479802595503571</v>
      </c>
      <c r="J142" s="731">
        <v>75.794375456537622</v>
      </c>
      <c r="K142" s="731">
        <v>77.142596644784831</v>
      </c>
      <c r="L142" s="731">
        <v>78.259683578832522</v>
      </c>
      <c r="M142" s="731">
        <v>78.500090793535506</v>
      </c>
      <c r="N142" s="731">
        <v>78.217462334361954</v>
      </c>
      <c r="O142" s="731">
        <v>78.371987266939513</v>
      </c>
      <c r="P142" s="731">
        <v>79.275194767434442</v>
      </c>
      <c r="Q142" s="731">
        <v>79.671738624535777</v>
      </c>
      <c r="R142" s="731">
        <v>79.300803329430281</v>
      </c>
      <c r="S142" s="731">
        <v>79.6224351387757</v>
      </c>
      <c r="T142" s="731">
        <v>79.667988491637971</v>
      </c>
      <c r="U142" s="731">
        <v>79.726653210920489</v>
      </c>
    </row>
    <row r="143" spans="1:21">
      <c r="A143" s="730" t="s">
        <v>48</v>
      </c>
      <c r="B143" s="1425"/>
      <c r="C143" s="729" t="s">
        <v>40</v>
      </c>
      <c r="D143" s="732">
        <v>74.997014357135711</v>
      </c>
      <c r="E143" s="732">
        <v>75.548885782608494</v>
      </c>
      <c r="F143" s="732">
        <v>76.182367483354014</v>
      </c>
      <c r="G143" s="732">
        <v>75.817241122961178</v>
      </c>
      <c r="H143" s="732">
        <v>76.290497065051426</v>
      </c>
      <c r="I143" s="732">
        <v>77.208843096372533</v>
      </c>
      <c r="J143" s="732">
        <v>77.816303245221263</v>
      </c>
      <c r="K143" s="732">
        <v>78.059433866571368</v>
      </c>
      <c r="L143" s="732">
        <v>77.912845141866967</v>
      </c>
      <c r="M143" s="732">
        <v>77.697486410539398</v>
      </c>
      <c r="N143" s="732">
        <v>77.440430345765648</v>
      </c>
      <c r="O143" s="732">
        <v>77.74647908449441</v>
      </c>
      <c r="P143" s="732">
        <v>77.570028220937644</v>
      </c>
      <c r="Q143" s="732">
        <v>77.921537886102669</v>
      </c>
      <c r="R143" s="732">
        <v>78.972872839177683</v>
      </c>
      <c r="S143" s="732">
        <v>79.032149303136194</v>
      </c>
      <c r="T143" s="732">
        <v>79.85423287108857</v>
      </c>
      <c r="U143" s="732">
        <v>80.872096764640261</v>
      </c>
    </row>
    <row r="144" spans="1:21">
      <c r="A144" s="730" t="s">
        <v>49</v>
      </c>
      <c r="B144" s="1425"/>
      <c r="C144" s="729" t="s">
        <v>40</v>
      </c>
      <c r="D144" s="731">
        <v>80.690135935866152</v>
      </c>
      <c r="E144" s="731">
        <v>80.26315789473685</v>
      </c>
      <c r="F144" s="731">
        <v>80.302509453420427</v>
      </c>
      <c r="G144" s="731">
        <v>79.338561200136382</v>
      </c>
      <c r="H144" s="731">
        <v>79.10599390450389</v>
      </c>
      <c r="I144" s="731">
        <v>78.875057169566603</v>
      </c>
      <c r="J144" s="731">
        <v>78.192598384154294</v>
      </c>
      <c r="K144" s="731">
        <v>78.920134983127127</v>
      </c>
      <c r="L144" s="731">
        <v>80.194887370286011</v>
      </c>
      <c r="M144" s="731">
        <v>79.006284981707879</v>
      </c>
      <c r="N144" s="731">
        <v>78.247435422073906</v>
      </c>
      <c r="O144" s="731">
        <v>77.95042432382931</v>
      </c>
      <c r="P144" s="731">
        <v>78.375931681704344</v>
      </c>
      <c r="Q144" s="731">
        <v>78.295013634339071</v>
      </c>
      <c r="R144" s="731">
        <v>78.131836104808812</v>
      </c>
      <c r="S144" s="731">
        <v>78.395170418352819</v>
      </c>
      <c r="T144" s="731">
        <v>78.178958241387051</v>
      </c>
      <c r="U144" s="731">
        <v>77.419354477425202</v>
      </c>
    </row>
    <row r="145" spans="1:21">
      <c r="A145" s="730" t="s">
        <v>32</v>
      </c>
      <c r="B145" s="1425"/>
      <c r="C145" s="729" t="s">
        <v>40</v>
      </c>
      <c r="D145" s="732">
        <v>65.764015696025496</v>
      </c>
      <c r="E145" s="732">
        <v>65.666512202656776</v>
      </c>
      <c r="F145" s="732">
        <v>64.792621065445033</v>
      </c>
      <c r="G145" s="732">
        <v>64.245982694684798</v>
      </c>
      <c r="H145" s="732">
        <v>64.247377971888156</v>
      </c>
      <c r="I145" s="732">
        <v>64.603058994901701</v>
      </c>
      <c r="J145" s="732">
        <v>63.358366856982229</v>
      </c>
      <c r="K145" s="732">
        <v>63.160056124020393</v>
      </c>
      <c r="L145" s="732">
        <v>63.825720801495457</v>
      </c>
      <c r="M145" s="732">
        <v>64.692482050853712</v>
      </c>
      <c r="N145" s="732">
        <v>65.315125318762796</v>
      </c>
      <c r="O145" s="732">
        <v>65.733455747052943</v>
      </c>
      <c r="P145" s="732">
        <v>66.488310192391495</v>
      </c>
      <c r="Q145" s="732">
        <v>66.997312500053496</v>
      </c>
      <c r="R145" s="732">
        <v>67.857156944514443</v>
      </c>
      <c r="S145" s="732">
        <v>68.107411921323703</v>
      </c>
      <c r="T145" s="732">
        <v>68.8090427598177</v>
      </c>
      <c r="U145" s="732">
        <v>69.578259369497303</v>
      </c>
    </row>
    <row r="146" spans="1:21" s="400" customFormat="1">
      <c r="A146" s="730" t="s">
        <v>50</v>
      </c>
      <c r="B146" s="1425"/>
      <c r="C146" s="729" t="s">
        <v>40</v>
      </c>
      <c r="D146" s="731">
        <v>71.223507857837973</v>
      </c>
      <c r="E146" s="731">
        <v>71.947917832446194</v>
      </c>
      <c r="F146" s="731">
        <v>72.581175257849466</v>
      </c>
      <c r="G146" s="731">
        <v>72.743465302734805</v>
      </c>
      <c r="H146" s="731">
        <v>72.686721673548732</v>
      </c>
      <c r="I146" s="731">
        <v>73.198329792168295</v>
      </c>
      <c r="J146" s="731">
        <v>73.618269313794059</v>
      </c>
      <c r="K146" s="731">
        <v>73.866996003554704</v>
      </c>
      <c r="L146" s="731">
        <v>73.9412205374488</v>
      </c>
      <c r="M146" s="731">
        <v>73.425429227064058</v>
      </c>
      <c r="N146" s="731">
        <v>73.674377633758539</v>
      </c>
      <c r="O146" s="731">
        <v>73.631570107670839</v>
      </c>
      <c r="P146" s="731">
        <v>73.407217506898192</v>
      </c>
      <c r="Q146" s="731">
        <v>73.042997784146237</v>
      </c>
      <c r="R146" s="731">
        <v>73.236783102534119</v>
      </c>
      <c r="S146" s="731">
        <v>73.399080332779093</v>
      </c>
      <c r="T146" s="731">
        <v>73.727105410732875</v>
      </c>
      <c r="U146" s="731">
        <v>74.660619575665152</v>
      </c>
    </row>
    <row r="147" spans="1:21">
      <c r="A147" s="730" t="s">
        <v>51</v>
      </c>
      <c r="B147" s="1425"/>
      <c r="C147" s="729" t="s">
        <v>40</v>
      </c>
      <c r="D147" s="1253">
        <v>69.88248673237301</v>
      </c>
      <c r="E147" s="1253">
        <v>70.473761911152863</v>
      </c>
      <c r="F147" s="1253">
        <v>69.894432238358078</v>
      </c>
      <c r="G147" s="1253">
        <v>70.042826552462529</v>
      </c>
      <c r="H147" s="1253">
        <v>69.656317537293759</v>
      </c>
      <c r="I147" s="1253">
        <v>68.872042870213036</v>
      </c>
      <c r="J147" s="1253">
        <v>68.546424317746329</v>
      </c>
      <c r="K147" s="1253">
        <v>68.211883251756106</v>
      </c>
      <c r="L147" s="1253">
        <v>68.881010170672624</v>
      </c>
      <c r="M147" s="1253">
        <v>68.432515740003581</v>
      </c>
      <c r="N147" s="1253">
        <v>68.650142325606339</v>
      </c>
      <c r="O147" s="1253">
        <v>68.706562834472635</v>
      </c>
      <c r="P147" s="1253">
        <v>69.420926095178785</v>
      </c>
      <c r="Q147" s="1253">
        <v>69.846252586265436</v>
      </c>
      <c r="R147" s="1253">
        <v>70.25833633570025</v>
      </c>
      <c r="S147" s="1253">
        <v>70.906575373057137</v>
      </c>
      <c r="T147" s="1253">
        <v>71.837161965902112</v>
      </c>
      <c r="U147" s="1253">
        <v>72.095268427296404</v>
      </c>
    </row>
    <row r="148" spans="1:21">
      <c r="A148" s="730" t="s">
        <v>34</v>
      </c>
      <c r="B148" s="1425"/>
      <c r="C148" s="729" t="s">
        <v>40</v>
      </c>
      <c r="D148" s="731">
        <v>67.475465591610046</v>
      </c>
      <c r="E148" s="731">
        <v>68.105778992971267</v>
      </c>
      <c r="F148" s="731">
        <v>67.807810901253404</v>
      </c>
      <c r="G148" s="731">
        <v>67.123672059105857</v>
      </c>
      <c r="H148" s="731">
        <v>69.786724574455903</v>
      </c>
      <c r="I148" s="731">
        <v>70.666798452192694</v>
      </c>
      <c r="J148" s="731">
        <v>70.892126029089496</v>
      </c>
      <c r="K148" s="731">
        <v>71.303223092780811</v>
      </c>
      <c r="L148" s="731">
        <v>71.779085113109289</v>
      </c>
      <c r="M148" s="731">
        <v>71.845221499082754</v>
      </c>
      <c r="N148" s="731">
        <v>71.497336019973119</v>
      </c>
      <c r="O148" s="731">
        <v>70.264685288474197</v>
      </c>
      <c r="P148" s="731">
        <v>70.405331758018676</v>
      </c>
      <c r="Q148" s="731">
        <v>70.50638471515586</v>
      </c>
      <c r="R148" s="731">
        <v>70.897888561216533</v>
      </c>
      <c r="S148" s="731">
        <v>71.753431080777659</v>
      </c>
      <c r="T148" s="731">
        <v>71.631932716412706</v>
      </c>
      <c r="U148" s="731">
        <v>74.214106663473217</v>
      </c>
    </row>
    <row r="149" spans="1:21">
      <c r="A149" s="730" t="s">
        <v>21</v>
      </c>
      <c r="B149" s="1425"/>
      <c r="C149" s="729" t="s">
        <v>40</v>
      </c>
      <c r="D149" s="732">
        <v>66.696589876230092</v>
      </c>
      <c r="E149" s="732">
        <v>65.76600948710346</v>
      </c>
      <c r="F149" s="732">
        <v>67.676058940806158</v>
      </c>
      <c r="G149" s="732">
        <v>69.087044728051822</v>
      </c>
      <c r="H149" s="732">
        <v>69.973842413057696</v>
      </c>
      <c r="I149" s="732">
        <v>71.082227655451419</v>
      </c>
      <c r="J149" s="732">
        <v>72.129455309014872</v>
      </c>
      <c r="K149" s="732">
        <v>72.811027988703742</v>
      </c>
      <c r="L149" s="732">
        <v>73.789400133760935</v>
      </c>
      <c r="M149" s="732">
        <v>74.1280703478091</v>
      </c>
      <c r="N149" s="732">
        <v>74.553929727859014</v>
      </c>
      <c r="O149" s="732">
        <v>74.924859252015239</v>
      </c>
      <c r="P149" s="732">
        <v>75.284677270087101</v>
      </c>
      <c r="Q149" s="732">
        <v>75.311365487285684</v>
      </c>
      <c r="R149" s="732">
        <v>75.264223903393599</v>
      </c>
      <c r="S149" s="732">
        <v>75.451640084027574</v>
      </c>
      <c r="T149" s="732">
        <v>75.359952158406699</v>
      </c>
      <c r="U149" s="732">
        <v>75.067344818853357</v>
      </c>
    </row>
    <row r="150" spans="1:21" ht="15" customHeight="1">
      <c r="A150" s="730" t="s">
        <v>37</v>
      </c>
      <c r="B150" s="1425"/>
      <c r="C150" s="729" t="s">
        <v>40</v>
      </c>
      <c r="D150" s="731">
        <v>78.970010710460542</v>
      </c>
      <c r="E150" s="731">
        <v>79.410720624778136</v>
      </c>
      <c r="F150" s="731">
        <v>79.324276640790401</v>
      </c>
      <c r="G150" s="731">
        <v>79.022448263767103</v>
      </c>
      <c r="H150" s="731">
        <v>78.873313108065702</v>
      </c>
      <c r="I150" s="731">
        <v>80.245758158720236</v>
      </c>
      <c r="J150" s="731">
        <v>80.30760780005491</v>
      </c>
      <c r="K150" s="731">
        <v>79.118750655765851</v>
      </c>
      <c r="L150" s="731">
        <v>79.340071638592235</v>
      </c>
      <c r="M150" s="731">
        <v>78.886296407741924</v>
      </c>
      <c r="N150" s="731">
        <v>79.045418796696808</v>
      </c>
      <c r="O150" s="731">
        <v>79.937160437258612</v>
      </c>
      <c r="P150" s="731">
        <v>80.302757548482134</v>
      </c>
      <c r="Q150" s="731">
        <v>81.093363177171966</v>
      </c>
      <c r="R150" s="731">
        <v>81.510030243599687</v>
      </c>
      <c r="S150" s="731">
        <v>81.734730158148395</v>
      </c>
      <c r="T150" s="731">
        <v>82.048970009261396</v>
      </c>
      <c r="U150" s="731">
        <v>82.483017175183647</v>
      </c>
    </row>
    <row r="151" spans="1:21">
      <c r="A151" s="730" t="s">
        <v>52</v>
      </c>
      <c r="B151" s="1425"/>
      <c r="C151" s="729" t="s">
        <v>40</v>
      </c>
      <c r="D151" s="732">
        <v>80.516004233569831</v>
      </c>
      <c r="E151" s="732">
        <v>81.197198338371905</v>
      </c>
      <c r="F151" s="732">
        <v>81.310443907926356</v>
      </c>
      <c r="G151" s="732">
        <v>81.341775972616702</v>
      </c>
      <c r="H151" s="732">
        <v>80.964299066036801</v>
      </c>
      <c r="I151" s="732">
        <v>80.85155427333801</v>
      </c>
      <c r="J151" s="732">
        <v>81.243284398982169</v>
      </c>
      <c r="K151" s="732">
        <v>81.61866909456252</v>
      </c>
      <c r="L151" s="732">
        <v>82.311905099577089</v>
      </c>
      <c r="M151" s="732">
        <v>82.493534418602337</v>
      </c>
      <c r="N151" s="732">
        <v>81.29963427456471</v>
      </c>
      <c r="O151" s="732">
        <v>82.051044211091323</v>
      </c>
      <c r="P151" s="732">
        <v>82.285982012642336</v>
      </c>
      <c r="Q151" s="732">
        <v>82.398128135156696</v>
      </c>
      <c r="R151" s="732">
        <v>82.881024485179822</v>
      </c>
      <c r="S151" s="732">
        <v>83.287909348378918</v>
      </c>
      <c r="T151" s="732">
        <v>83.873014724258837</v>
      </c>
      <c r="U151" s="732">
        <v>83.950501073247992</v>
      </c>
    </row>
    <row r="152" spans="1:21">
      <c r="A152" s="730" t="s">
        <v>53</v>
      </c>
      <c r="B152" s="1425"/>
      <c r="C152" s="729" t="s">
        <v>40</v>
      </c>
      <c r="D152" s="731">
        <v>52.405425701680272</v>
      </c>
      <c r="E152" s="731">
        <v>52.316189161201237</v>
      </c>
      <c r="F152" s="731">
        <v>52.272521707670037</v>
      </c>
      <c r="G152" s="731">
        <v>51.060612798505801</v>
      </c>
      <c r="H152" s="731">
        <v>49.641256646620377</v>
      </c>
      <c r="I152" s="731">
        <v>49.842602308499472</v>
      </c>
      <c r="J152" s="731">
        <v>49.776860801507027</v>
      </c>
      <c r="K152" s="731">
        <v>49.830059589494589</v>
      </c>
      <c r="L152" s="731">
        <v>50.567860406422703</v>
      </c>
      <c r="M152" s="731">
        <v>51.6621416508113</v>
      </c>
      <c r="N152" s="731">
        <v>52.678083056338622</v>
      </c>
      <c r="O152" s="731">
        <v>53.815186423882082</v>
      </c>
      <c r="P152" s="731">
        <v>53.979042764089492</v>
      </c>
      <c r="Q152" s="731">
        <v>54.975897374606589</v>
      </c>
      <c r="R152" s="731">
        <v>55.112009101965562</v>
      </c>
      <c r="S152" s="731">
        <v>56.088482193055583</v>
      </c>
      <c r="T152" s="731">
        <v>56.979080939348123</v>
      </c>
      <c r="U152" s="731">
        <v>57.994656431098072</v>
      </c>
    </row>
    <row r="153" spans="1:21" ht="15" customHeight="1">
      <c r="A153" s="730" t="s">
        <v>54</v>
      </c>
      <c r="B153" s="1425"/>
      <c r="C153" s="729" t="s">
        <v>40</v>
      </c>
      <c r="D153" s="732">
        <v>76.437386709413957</v>
      </c>
      <c r="E153" s="732">
        <v>76.268762531355634</v>
      </c>
      <c r="F153" s="732">
        <v>76.382569717303255</v>
      </c>
      <c r="G153" s="732">
        <v>76.421553709499349</v>
      </c>
      <c r="H153" s="732">
        <v>76.317599838443897</v>
      </c>
      <c r="I153" s="732">
        <v>76.299126251405866</v>
      </c>
      <c r="J153" s="732">
        <v>76.82913104673753</v>
      </c>
      <c r="K153" s="732">
        <v>76.510355479610652</v>
      </c>
      <c r="L153" s="732">
        <v>76.781410256128254</v>
      </c>
      <c r="M153" s="732">
        <v>76.600714684930921</v>
      </c>
      <c r="N153" s="732">
        <v>76.251377209427361</v>
      </c>
      <c r="O153" s="732">
        <v>76.378544153323588</v>
      </c>
      <c r="P153" s="732">
        <v>76.940278219675633</v>
      </c>
      <c r="Q153" s="732">
        <v>77.205020064465387</v>
      </c>
      <c r="R153" s="732">
        <v>77.581295552740912</v>
      </c>
      <c r="S153" s="732">
        <v>77.60554415416604</v>
      </c>
      <c r="T153" s="732">
        <v>78.146757272480968</v>
      </c>
      <c r="U153" s="732">
        <v>78.457896681647327</v>
      </c>
    </row>
    <row r="154" spans="1:21" ht="15" customHeight="1">
      <c r="A154" s="730" t="s">
        <v>55</v>
      </c>
      <c r="B154" s="1425"/>
      <c r="C154" s="729" t="s">
        <v>40</v>
      </c>
      <c r="D154" s="731">
        <v>77.199055334401564</v>
      </c>
      <c r="E154" s="731">
        <v>76.811394491266171</v>
      </c>
      <c r="F154" s="731">
        <v>76.399908577399017</v>
      </c>
      <c r="G154" s="731">
        <v>75.819213875677434</v>
      </c>
      <c r="H154" s="731">
        <v>75.445167921419454</v>
      </c>
      <c r="I154" s="731">
        <v>75.408085271236658</v>
      </c>
      <c r="J154" s="731">
        <v>75.540499272778092</v>
      </c>
      <c r="K154" s="731">
        <v>75.301063177264353</v>
      </c>
      <c r="L154" s="731">
        <v>75.291161901274506</v>
      </c>
      <c r="M154" s="731">
        <v>74.624247357219048</v>
      </c>
      <c r="N154" s="731">
        <v>73.907846829880725</v>
      </c>
      <c r="O154" s="731">
        <v>73.29181049577268</v>
      </c>
      <c r="P154" s="731">
        <v>73.105413671207856</v>
      </c>
      <c r="Q154" s="731">
        <v>72.810690819560293</v>
      </c>
      <c r="R154" s="731">
        <v>72.696773685014321</v>
      </c>
      <c r="S154" s="731">
        <v>72.606011953419852</v>
      </c>
      <c r="T154" s="731">
        <v>72.952219675625173</v>
      </c>
      <c r="U154" s="731">
        <v>73.342512540321209</v>
      </c>
    </row>
    <row r="155" spans="1:21">
      <c r="A155" s="730" t="s">
        <v>210</v>
      </c>
      <c r="B155" s="1425"/>
      <c r="C155" s="729" t="s">
        <v>40</v>
      </c>
      <c r="D155" s="732">
        <v>69.909641954241351</v>
      </c>
      <c r="E155" s="732">
        <v>69.789665086985082</v>
      </c>
      <c r="F155" s="732">
        <v>69.823758894814119</v>
      </c>
      <c r="G155" s="732">
        <v>69.719366770159667</v>
      </c>
      <c r="H155" s="732">
        <v>69.951656554914294</v>
      </c>
      <c r="I155" s="732">
        <v>70.181123704822099</v>
      </c>
      <c r="J155" s="732">
        <v>70.498531947040902</v>
      </c>
      <c r="K155" s="732">
        <v>70.595701060289812</v>
      </c>
      <c r="L155" s="732">
        <v>70.794771214044914</v>
      </c>
      <c r="M155" s="732">
        <v>70.681915130021849</v>
      </c>
      <c r="N155" s="732">
        <v>70.570293768440024</v>
      </c>
      <c r="O155" s="732">
        <v>70.552252646079822</v>
      </c>
      <c r="P155" s="732">
        <v>70.809553131365689</v>
      </c>
      <c r="Q155" s="732">
        <v>70.989439963611744</v>
      </c>
      <c r="R155" s="732">
        <v>71.135506649729336</v>
      </c>
      <c r="S155" s="732">
        <v>71.303294531421386</v>
      </c>
      <c r="T155" s="732">
        <v>71.710012067709499</v>
      </c>
      <c r="U155" s="732">
        <v>72.059000430696202</v>
      </c>
    </row>
    <row r="156" spans="1:21">
      <c r="A156" s="730" t="s">
        <v>61</v>
      </c>
      <c r="B156" s="1425"/>
      <c r="C156" s="729" t="s">
        <v>40</v>
      </c>
      <c r="D156" s="731" t="s">
        <v>159</v>
      </c>
      <c r="E156" s="731">
        <v>71.308421776390745</v>
      </c>
      <c r="F156" s="731">
        <v>71.284915692013357</v>
      </c>
      <c r="G156" s="731">
        <v>72.053047051696197</v>
      </c>
      <c r="H156" s="731">
        <v>70.553380802515449</v>
      </c>
      <c r="I156" s="731">
        <v>69.901066742520783</v>
      </c>
      <c r="J156" s="731" t="s">
        <v>159</v>
      </c>
      <c r="K156" s="731">
        <v>67.985183609480984</v>
      </c>
      <c r="L156" s="731">
        <v>68.401476316724043</v>
      </c>
      <c r="M156" s="731">
        <v>71.137560936373163</v>
      </c>
      <c r="N156" s="731">
        <v>72.427795314474849</v>
      </c>
      <c r="O156" s="731">
        <v>73.230710972961674</v>
      </c>
      <c r="P156" s="731">
        <v>74.219718869420859</v>
      </c>
      <c r="Q156" s="731">
        <v>73.891206327812142</v>
      </c>
      <c r="R156" s="731">
        <v>74.009471803028532</v>
      </c>
      <c r="S156" s="731">
        <v>74.475466650431912</v>
      </c>
      <c r="T156" s="731">
        <v>74.260682557078965</v>
      </c>
      <c r="U156" s="731">
        <v>74.145803947254507</v>
      </c>
    </row>
    <row r="157" spans="1:21" ht="15" customHeight="1">
      <c r="A157" s="730" t="s">
        <v>62</v>
      </c>
      <c r="B157" s="1425"/>
      <c r="C157" s="729" t="s">
        <v>40</v>
      </c>
      <c r="D157" s="732">
        <v>62.828825792297962</v>
      </c>
      <c r="E157" s="732">
        <v>65.032417481127723</v>
      </c>
      <c r="F157" s="732">
        <v>64.659116355783453</v>
      </c>
      <c r="G157" s="732">
        <v>65.258933645929744</v>
      </c>
      <c r="H157" s="732">
        <v>63.963689029174461</v>
      </c>
      <c r="I157" s="732">
        <v>66.360679258907055</v>
      </c>
      <c r="J157" s="732">
        <v>66.041544424243781</v>
      </c>
      <c r="K157" s="732">
        <v>67.200005640590575</v>
      </c>
      <c r="L157" s="732">
        <v>66.820965588501437</v>
      </c>
      <c r="M157" s="732">
        <v>66.513428021579273</v>
      </c>
      <c r="N157" s="732">
        <v>65.571524618583112</v>
      </c>
      <c r="O157" s="732">
        <v>64.885995506237009</v>
      </c>
      <c r="P157" s="732">
        <v>68.895626685870269</v>
      </c>
      <c r="Q157" s="732">
        <v>68.240508965560451</v>
      </c>
      <c r="R157" s="732">
        <v>68.431929386669296</v>
      </c>
      <c r="S157" s="732">
        <v>67.298178885350168</v>
      </c>
      <c r="T157" s="732">
        <v>65.007114584813266</v>
      </c>
      <c r="U157" s="732">
        <v>65.879856549218502</v>
      </c>
    </row>
    <row r="158" spans="1:21">
      <c r="A158" s="730" t="s">
        <v>60</v>
      </c>
      <c r="B158" s="1425"/>
      <c r="C158" s="729" t="s">
        <v>40</v>
      </c>
      <c r="D158" s="732" t="s">
        <v>159</v>
      </c>
      <c r="E158" s="732">
        <v>71.097714380542214</v>
      </c>
      <c r="F158" s="732">
        <v>72.118290313423287</v>
      </c>
      <c r="G158" s="732">
        <v>72.192460689259136</v>
      </c>
      <c r="H158" s="732">
        <v>73.116234440595875</v>
      </c>
      <c r="I158" s="732">
        <v>74.054077112514577</v>
      </c>
      <c r="J158" s="732">
        <v>73.742237673096227</v>
      </c>
      <c r="K158" s="732">
        <v>73.511710202376094</v>
      </c>
      <c r="L158" s="732">
        <v>73.706408990460915</v>
      </c>
      <c r="M158" s="732">
        <v>73.945038297717332</v>
      </c>
      <c r="N158" s="732" t="s">
        <v>159</v>
      </c>
      <c r="O158" s="732">
        <v>71.799558712328562</v>
      </c>
      <c r="P158" s="732">
        <v>68.772174583194285</v>
      </c>
      <c r="Q158" s="732">
        <v>68.863557953217423</v>
      </c>
      <c r="R158" s="732">
        <v>68.79445790439506</v>
      </c>
      <c r="S158" s="732">
        <v>69.184691982443951</v>
      </c>
      <c r="T158" s="732">
        <v>69.404135248218012</v>
      </c>
      <c r="U158" s="732">
        <v>69.764780175358837</v>
      </c>
    </row>
    <row r="159" spans="1:21">
      <c r="A159" s="730" t="s">
        <v>973</v>
      </c>
      <c r="B159" s="1425"/>
      <c r="C159" s="729" t="s">
        <v>40</v>
      </c>
      <c r="D159" s="731">
        <v>82.346001844583199</v>
      </c>
      <c r="E159" s="731" t="s">
        <v>159</v>
      </c>
      <c r="F159" s="731" t="s">
        <v>159</v>
      </c>
      <c r="G159" s="731" t="s">
        <v>159</v>
      </c>
      <c r="H159" s="731" t="s">
        <v>159</v>
      </c>
      <c r="I159" s="731" t="s">
        <v>159</v>
      </c>
      <c r="J159" s="731" t="s">
        <v>159</v>
      </c>
      <c r="K159" s="731" t="s">
        <v>159</v>
      </c>
      <c r="L159" s="731" t="s">
        <v>159</v>
      </c>
      <c r="M159" s="731" t="s">
        <v>159</v>
      </c>
      <c r="N159" s="731">
        <v>77.36830438148931</v>
      </c>
      <c r="O159" s="731" t="s">
        <v>159</v>
      </c>
      <c r="P159" s="731" t="s">
        <v>159</v>
      </c>
      <c r="Q159" s="731" t="s">
        <v>159</v>
      </c>
      <c r="R159" s="731" t="s">
        <v>159</v>
      </c>
      <c r="S159" s="731" t="s">
        <v>159</v>
      </c>
      <c r="T159" s="731" t="s">
        <v>159</v>
      </c>
      <c r="U159" s="731" t="s">
        <v>159</v>
      </c>
    </row>
    <row r="160" spans="1:21">
      <c r="A160" s="730" t="s">
        <v>748</v>
      </c>
      <c r="B160" s="1425"/>
      <c r="C160" s="729" t="s">
        <v>40</v>
      </c>
      <c r="D160" s="732">
        <v>60.903455179458923</v>
      </c>
      <c r="E160" s="732" t="s">
        <v>159</v>
      </c>
      <c r="F160" s="732" t="s">
        <v>159</v>
      </c>
      <c r="G160" s="732" t="s">
        <v>159</v>
      </c>
      <c r="H160" s="732" t="s">
        <v>159</v>
      </c>
      <c r="I160" s="732">
        <v>62.648484448831702</v>
      </c>
      <c r="J160" s="732">
        <v>60.592644339919737</v>
      </c>
      <c r="K160" s="732" t="s">
        <v>159</v>
      </c>
      <c r="L160" s="732">
        <v>58.808616944564953</v>
      </c>
      <c r="M160" s="732" t="s">
        <v>159</v>
      </c>
      <c r="N160" s="732">
        <v>56.839354716002667</v>
      </c>
      <c r="O160" s="732" t="s">
        <v>159</v>
      </c>
      <c r="P160" s="732">
        <v>55.366841520317358</v>
      </c>
      <c r="Q160" s="732" t="s">
        <v>159</v>
      </c>
      <c r="R160" s="732" t="s">
        <v>159</v>
      </c>
      <c r="S160" s="732" t="s">
        <v>159</v>
      </c>
      <c r="T160" s="732" t="s">
        <v>159</v>
      </c>
      <c r="U160" s="732" t="s">
        <v>159</v>
      </c>
    </row>
    <row r="161" spans="1:21">
      <c r="A161" s="730" t="s">
        <v>65</v>
      </c>
      <c r="B161" s="1425"/>
      <c r="C161" s="729" t="s">
        <v>40</v>
      </c>
      <c r="D161" s="731">
        <v>69.392201149864675</v>
      </c>
      <c r="E161" s="731">
        <v>70.193765899995228</v>
      </c>
      <c r="F161" s="731">
        <v>69.550626901941214</v>
      </c>
      <c r="G161" s="731">
        <v>69.351610711415091</v>
      </c>
      <c r="H161" s="731" t="s">
        <v>159</v>
      </c>
      <c r="I161" s="731">
        <v>69.074684863035714</v>
      </c>
      <c r="J161" s="731">
        <v>68.266850954739596</v>
      </c>
      <c r="K161" s="731">
        <v>68.696465500476862</v>
      </c>
      <c r="L161" s="731">
        <v>69.266258835357789</v>
      </c>
      <c r="M161" s="731">
        <v>69.443335726712363</v>
      </c>
      <c r="N161" s="731">
        <v>69.817522435336599</v>
      </c>
      <c r="O161" s="731">
        <v>70.541842993174015</v>
      </c>
      <c r="P161" s="731">
        <v>70.903615088645793</v>
      </c>
      <c r="Q161" s="731">
        <v>70.18113682582657</v>
      </c>
      <c r="R161" s="731">
        <v>70.041123426986147</v>
      </c>
      <c r="S161" s="731">
        <v>69.845545683401838</v>
      </c>
      <c r="T161" s="731">
        <v>69.368068398073646</v>
      </c>
      <c r="U161" s="731">
        <v>70.013510116481257</v>
      </c>
    </row>
    <row r="162" spans="1:21">
      <c r="A162" s="730" t="s">
        <v>974</v>
      </c>
      <c r="B162" s="1425"/>
      <c r="C162" s="729" t="s">
        <v>40</v>
      </c>
      <c r="D162" s="732">
        <v>70.891024986884958</v>
      </c>
      <c r="E162" s="732">
        <v>69.515262814710866</v>
      </c>
      <c r="F162" s="732">
        <v>70.075357426849578</v>
      </c>
      <c r="G162" s="732">
        <v>69.896252292768196</v>
      </c>
      <c r="H162" s="732">
        <v>71.087996998490766</v>
      </c>
      <c r="I162" s="732">
        <v>71.47245684688221</v>
      </c>
      <c r="J162" s="732">
        <v>71.976181250383618</v>
      </c>
      <c r="K162" s="732">
        <v>72.910428596744566</v>
      </c>
      <c r="L162" s="732">
        <v>73.191302771927752</v>
      </c>
      <c r="M162" s="732">
        <v>72.995238794533336</v>
      </c>
      <c r="N162" s="732">
        <v>72.652331329210142</v>
      </c>
      <c r="O162" s="732">
        <v>72.77505345013644</v>
      </c>
      <c r="P162" s="732">
        <v>72.968715173869711</v>
      </c>
      <c r="Q162" s="732">
        <v>72.788219612627202</v>
      </c>
      <c r="R162" s="732">
        <v>73.12380419001444</v>
      </c>
      <c r="S162" s="732">
        <v>73.408584609306359</v>
      </c>
      <c r="T162" s="732">
        <v>74.129871474572724</v>
      </c>
      <c r="U162" s="732">
        <v>74.187627318531511</v>
      </c>
    </row>
    <row r="163" spans="1:21">
      <c r="A163" s="730" t="s">
        <v>749</v>
      </c>
      <c r="B163" s="1426"/>
      <c r="C163" s="729" t="s">
        <v>40</v>
      </c>
      <c r="D163" s="731" t="s">
        <v>159</v>
      </c>
      <c r="E163" s="731">
        <v>59.065545932860047</v>
      </c>
      <c r="F163" s="731">
        <v>58.822355401606941</v>
      </c>
      <c r="G163" s="731">
        <v>56.954734364272952</v>
      </c>
      <c r="H163" s="731">
        <v>55.216109775394727</v>
      </c>
      <c r="I163" s="731">
        <v>56.953682000896201</v>
      </c>
      <c r="J163" s="731">
        <v>58.016442877011677</v>
      </c>
      <c r="K163" s="731">
        <v>57.201502218079092</v>
      </c>
      <c r="L163" s="731">
        <v>59.282558005896142</v>
      </c>
      <c r="M163" s="731">
        <v>57.468994958114273</v>
      </c>
      <c r="N163" s="731">
        <v>55.68383675213888</v>
      </c>
      <c r="O163" s="731">
        <v>55.734464416529917</v>
      </c>
      <c r="P163" s="731">
        <v>56.181032011005243</v>
      </c>
      <c r="Q163" s="731">
        <v>56.774052478143624</v>
      </c>
      <c r="R163" s="731">
        <v>57.092237093999643</v>
      </c>
      <c r="S163" s="731">
        <v>58.511991122308501</v>
      </c>
      <c r="T163" s="731">
        <v>58.722719996799903</v>
      </c>
      <c r="U163" s="731">
        <v>59.764567076931328</v>
      </c>
    </row>
    <row r="164" spans="1:21">
      <c r="A164" s="733" t="s">
        <v>1194</v>
      </c>
      <c r="B164" s="726"/>
      <c r="C164" s="726"/>
      <c r="D164" s="726"/>
      <c r="E164" s="726"/>
      <c r="F164" s="726"/>
      <c r="G164" s="726"/>
      <c r="H164" s="726"/>
      <c r="I164" s="726"/>
      <c r="J164" s="726"/>
      <c r="K164" s="726"/>
      <c r="L164" s="726"/>
      <c r="M164" s="726"/>
      <c r="N164" s="726"/>
      <c r="O164" s="726"/>
      <c r="P164" s="726"/>
      <c r="Q164" s="726"/>
      <c r="R164" s="726"/>
      <c r="S164" s="726"/>
      <c r="T164" s="726"/>
      <c r="U164" s="726"/>
    </row>
    <row r="165" spans="1:21">
      <c r="A165" s="68" t="s">
        <v>1167</v>
      </c>
      <c r="B165" s="68"/>
      <c r="C165" s="68"/>
      <c r="D165" s="716">
        <f t="shared" ref="D165:U165" si="6">AVERAGE(D119:D154)</f>
        <v>70.349621309667725</v>
      </c>
      <c r="E165" s="716">
        <f t="shared" si="6"/>
        <v>70.318427162277885</v>
      </c>
      <c r="F165" s="716">
        <f t="shared" si="6"/>
        <v>70.447073451086709</v>
      </c>
      <c r="G165" s="716">
        <f t="shared" si="6"/>
        <v>70.547209504406538</v>
      </c>
      <c r="H165" s="716">
        <f t="shared" si="6"/>
        <v>70.744171501942844</v>
      </c>
      <c r="I165" s="716">
        <f t="shared" si="6"/>
        <v>71.137364022521581</v>
      </c>
      <c r="J165" s="716">
        <f t="shared" si="6"/>
        <v>71.539087686356652</v>
      </c>
      <c r="K165" s="716">
        <f t="shared" si="6"/>
        <v>71.779702848486465</v>
      </c>
      <c r="L165" s="716">
        <f t="shared" si="6"/>
        <v>72.112012533435987</v>
      </c>
      <c r="M165" s="716">
        <f t="shared" si="6"/>
        <v>72.059330512502413</v>
      </c>
      <c r="N165" s="716">
        <f t="shared" si="6"/>
        <v>71.9962799957881</v>
      </c>
      <c r="O165" s="716">
        <f t="shared" si="6"/>
        <v>72.129233432012953</v>
      </c>
      <c r="P165" s="716">
        <f t="shared" si="6"/>
        <v>72.52960118954087</v>
      </c>
      <c r="Q165" s="716">
        <f t="shared" si="6"/>
        <v>72.835214980372427</v>
      </c>
      <c r="R165" s="716">
        <f t="shared" si="6"/>
        <v>73.165372755348784</v>
      </c>
      <c r="S165" s="716">
        <f t="shared" si="6"/>
        <v>73.566801630552732</v>
      </c>
      <c r="T165" s="716">
        <f t="shared" si="6"/>
        <v>74.034410136391131</v>
      </c>
      <c r="U165" s="716">
        <f t="shared" si="6"/>
        <v>74.418401165796951</v>
      </c>
    </row>
    <row r="166" spans="1:21">
      <c r="A166" s="68" t="s">
        <v>718</v>
      </c>
      <c r="B166" s="68"/>
      <c r="C166" s="68"/>
      <c r="D166" s="68">
        <f t="shared" ref="D166:U166" si="7">STDEV(D119:D154)</f>
        <v>7.0411360066308539</v>
      </c>
      <c r="E166" s="68">
        <f t="shared" si="7"/>
        <v>7.1658818352366795</v>
      </c>
      <c r="F166" s="68">
        <f t="shared" si="7"/>
        <v>7.0475616142815509</v>
      </c>
      <c r="G166" s="68">
        <f t="shared" si="7"/>
        <v>7.1004779571521643</v>
      </c>
      <c r="H166" s="68">
        <f t="shared" si="7"/>
        <v>6.8905606152886625</v>
      </c>
      <c r="I166" s="68">
        <f t="shared" si="7"/>
        <v>6.9578139230953395</v>
      </c>
      <c r="J166" s="68">
        <f t="shared" si="7"/>
        <v>7.0926128158020214</v>
      </c>
      <c r="K166" s="68">
        <f t="shared" si="7"/>
        <v>7.1358680718981349</v>
      </c>
      <c r="L166" s="68">
        <f t="shared" si="7"/>
        <v>7.0907526935256708</v>
      </c>
      <c r="M166" s="68">
        <f t="shared" si="7"/>
        <v>6.7447143636815854</v>
      </c>
      <c r="N166" s="68">
        <f t="shared" si="7"/>
        <v>6.4701858683277633</v>
      </c>
      <c r="O166" s="68">
        <f t="shared" si="7"/>
        <v>6.3946971600265687</v>
      </c>
      <c r="P166" s="68">
        <f t="shared" si="7"/>
        <v>6.2285086175989735</v>
      </c>
      <c r="Q166" s="68">
        <f t="shared" si="7"/>
        <v>6.1841320159257469</v>
      </c>
      <c r="R166" s="68">
        <f t="shared" si="7"/>
        <v>6.0741867365330675</v>
      </c>
      <c r="S166" s="68">
        <f t="shared" si="7"/>
        <v>6.0817653033242918</v>
      </c>
      <c r="T166" s="68">
        <f t="shared" si="7"/>
        <v>6.1382311860565082</v>
      </c>
      <c r="U166" s="68">
        <f t="shared" si="7"/>
        <v>5.9905601682446301</v>
      </c>
    </row>
    <row r="167" spans="1:21">
      <c r="A167" s="1251" t="s">
        <v>983</v>
      </c>
      <c r="B167" s="1251"/>
      <c r="C167" s="1251"/>
      <c r="D167" s="1251">
        <f t="shared" ref="D167:U167" si="8">-(D147-D165)/D166</f>
        <v>6.6343637852585138E-2</v>
      </c>
      <c r="E167" s="1251">
        <f t="shared" si="8"/>
        <v>-2.1676989998795786E-2</v>
      </c>
      <c r="F167" s="1251">
        <f t="shared" si="8"/>
        <v>7.8415946248519386E-2</v>
      </c>
      <c r="G167" s="1251">
        <f t="shared" si="8"/>
        <v>7.1035070454088939E-2</v>
      </c>
      <c r="H167" s="1251">
        <f t="shared" si="8"/>
        <v>0.15787597343463936</v>
      </c>
      <c r="I167" s="1251">
        <f t="shared" si="8"/>
        <v>0.32557943879314982</v>
      </c>
      <c r="J167" s="1251">
        <f t="shared" si="8"/>
        <v>0.42194089066060453</v>
      </c>
      <c r="K167" s="1251">
        <f t="shared" si="8"/>
        <v>0.49998396281747998</v>
      </c>
      <c r="L167" s="1251">
        <f t="shared" si="8"/>
        <v>0.45566422951310698</v>
      </c>
      <c r="M167" s="1251">
        <f t="shared" si="8"/>
        <v>0.53772696320962432</v>
      </c>
      <c r="N167" s="1251">
        <f t="shared" si="8"/>
        <v>0.51716252643706195</v>
      </c>
      <c r="O167" s="1251">
        <f t="shared" si="8"/>
        <v>0.53523576048847588</v>
      </c>
      <c r="P167" s="1251">
        <f t="shared" si="8"/>
        <v>0.49910424552971827</v>
      </c>
      <c r="Q167" s="1251">
        <f t="shared" si="8"/>
        <v>0.48332771461049612</v>
      </c>
      <c r="R167" s="1251">
        <f t="shared" si="8"/>
        <v>0.47858858242935226</v>
      </c>
      <c r="S167" s="1251">
        <f t="shared" si="8"/>
        <v>0.43741021312373157</v>
      </c>
      <c r="T167" s="1251">
        <f t="shared" si="8"/>
        <v>0.3579611298251924</v>
      </c>
      <c r="U167" s="1251">
        <f t="shared" si="8"/>
        <v>0.38779891583682696</v>
      </c>
    </row>
    <row r="169" spans="1:21">
      <c r="A169" s="1386" t="s">
        <v>189</v>
      </c>
      <c r="B169" s="1387"/>
      <c r="C169" s="1388"/>
      <c r="D169" s="1392" t="s">
        <v>206</v>
      </c>
      <c r="E169" s="1393"/>
      <c r="F169" s="1393"/>
      <c r="G169" s="1393"/>
      <c r="H169" s="1393"/>
      <c r="I169" s="1393"/>
      <c r="J169" s="1393"/>
      <c r="K169" s="1393"/>
      <c r="L169" s="1393"/>
      <c r="M169" s="1393"/>
      <c r="N169" s="1393"/>
      <c r="O169" s="1393"/>
      <c r="P169" s="1393"/>
      <c r="Q169" s="1393"/>
      <c r="R169" s="1393"/>
      <c r="S169" s="1393"/>
      <c r="T169" s="1393"/>
      <c r="U169" s="1394"/>
    </row>
    <row r="170" spans="1:21" ht="15" customHeight="1">
      <c r="A170" s="1386" t="s">
        <v>202</v>
      </c>
      <c r="B170" s="1387"/>
      <c r="C170" s="1388"/>
      <c r="D170" s="1392" t="s">
        <v>1212</v>
      </c>
      <c r="E170" s="1393"/>
      <c r="F170" s="1393"/>
      <c r="G170" s="1393"/>
      <c r="H170" s="1393"/>
      <c r="I170" s="1393"/>
      <c r="J170" s="1393"/>
      <c r="K170" s="1393"/>
      <c r="L170" s="1393"/>
      <c r="M170" s="1393"/>
      <c r="N170" s="1393"/>
      <c r="O170" s="1393"/>
      <c r="P170" s="1393"/>
      <c r="Q170" s="1393"/>
      <c r="R170" s="1393"/>
      <c r="S170" s="1393"/>
      <c r="T170" s="1393"/>
      <c r="U170" s="1394"/>
    </row>
    <row r="171" spans="1:21">
      <c r="A171" s="1386" t="s">
        <v>208</v>
      </c>
      <c r="B171" s="1387"/>
      <c r="C171" s="1388"/>
      <c r="D171" s="1392" t="s">
        <v>209</v>
      </c>
      <c r="E171" s="1393"/>
      <c r="F171" s="1393"/>
      <c r="G171" s="1393"/>
      <c r="H171" s="1393"/>
      <c r="I171" s="1393"/>
      <c r="J171" s="1393"/>
      <c r="K171" s="1393"/>
      <c r="L171" s="1393"/>
      <c r="M171" s="1393"/>
      <c r="N171" s="1393"/>
      <c r="O171" s="1393"/>
      <c r="P171" s="1393"/>
      <c r="Q171" s="1393"/>
      <c r="R171" s="1393"/>
      <c r="S171" s="1393"/>
      <c r="T171" s="1393"/>
      <c r="U171" s="1394"/>
    </row>
    <row r="172" spans="1:21" ht="15" customHeight="1">
      <c r="A172" s="1386" t="s">
        <v>153</v>
      </c>
      <c r="B172" s="1387"/>
      <c r="C172" s="1388"/>
      <c r="D172" s="1392" t="s">
        <v>152</v>
      </c>
      <c r="E172" s="1393"/>
      <c r="F172" s="1393"/>
      <c r="G172" s="1393"/>
      <c r="H172" s="1393"/>
      <c r="I172" s="1393"/>
      <c r="J172" s="1393"/>
      <c r="K172" s="1393"/>
      <c r="L172" s="1393"/>
      <c r="M172" s="1393"/>
      <c r="N172" s="1393"/>
      <c r="O172" s="1393"/>
      <c r="P172" s="1393"/>
      <c r="Q172" s="1393"/>
      <c r="R172" s="1393"/>
      <c r="S172" s="1393"/>
      <c r="T172" s="1393"/>
      <c r="U172" s="1394"/>
    </row>
    <row r="173" spans="1:21">
      <c r="A173" s="1380" t="s">
        <v>117</v>
      </c>
      <c r="B173" s="1381"/>
      <c r="C173" s="1382"/>
      <c r="D173" s="727" t="s">
        <v>85</v>
      </c>
      <c r="E173" s="727" t="s">
        <v>86</v>
      </c>
      <c r="F173" s="727" t="s">
        <v>87</v>
      </c>
      <c r="G173" s="727" t="s">
        <v>88</v>
      </c>
      <c r="H173" s="727" t="s">
        <v>89</v>
      </c>
      <c r="I173" s="727" t="s">
        <v>90</v>
      </c>
      <c r="J173" s="727" t="s">
        <v>91</v>
      </c>
      <c r="K173" s="727" t="s">
        <v>92</v>
      </c>
      <c r="L173" s="727" t="s">
        <v>93</v>
      </c>
      <c r="M173" s="727" t="s">
        <v>94</v>
      </c>
      <c r="N173" s="727" t="s">
        <v>95</v>
      </c>
      <c r="O173" s="727" t="s">
        <v>96</v>
      </c>
      <c r="P173" s="727" t="s">
        <v>97</v>
      </c>
      <c r="Q173" s="727" t="s">
        <v>110</v>
      </c>
      <c r="R173" s="727" t="s">
        <v>120</v>
      </c>
      <c r="S173" s="727" t="s">
        <v>379</v>
      </c>
      <c r="T173" s="727" t="s">
        <v>537</v>
      </c>
      <c r="U173" s="727" t="s">
        <v>729</v>
      </c>
    </row>
    <row r="174" spans="1:21">
      <c r="A174" s="728" t="s">
        <v>77</v>
      </c>
      <c r="B174" s="728" t="s">
        <v>204</v>
      </c>
      <c r="C174" s="729" t="s">
        <v>40</v>
      </c>
      <c r="D174" s="729" t="s">
        <v>40</v>
      </c>
      <c r="E174" s="729" t="s">
        <v>40</v>
      </c>
      <c r="F174" s="729" t="s">
        <v>40</v>
      </c>
      <c r="G174" s="729" t="s">
        <v>40</v>
      </c>
      <c r="H174" s="729" t="s">
        <v>40</v>
      </c>
      <c r="I174" s="729" t="s">
        <v>40</v>
      </c>
      <c r="J174" s="729" t="s">
        <v>40</v>
      </c>
      <c r="K174" s="729" t="s">
        <v>40</v>
      </c>
      <c r="L174" s="729" t="s">
        <v>40</v>
      </c>
      <c r="M174" s="729" t="s">
        <v>40</v>
      </c>
      <c r="N174" s="729" t="s">
        <v>40</v>
      </c>
      <c r="O174" s="729" t="s">
        <v>40</v>
      </c>
      <c r="P174" s="729" t="s">
        <v>40</v>
      </c>
      <c r="Q174" s="729" t="s">
        <v>40</v>
      </c>
      <c r="R174" s="729" t="s">
        <v>40</v>
      </c>
      <c r="S174" s="729" t="s">
        <v>40</v>
      </c>
      <c r="T174" s="729" t="s">
        <v>40</v>
      </c>
      <c r="U174" s="729" t="s">
        <v>40</v>
      </c>
    </row>
    <row r="175" spans="1:21" ht="15" customHeight="1">
      <c r="A175" s="730" t="s">
        <v>39</v>
      </c>
      <c r="B175" s="1424" t="s">
        <v>205</v>
      </c>
      <c r="C175" s="729" t="s">
        <v>40</v>
      </c>
      <c r="D175" s="731">
        <f t="shared" ref="D175:D193" si="9">B63*D233/100</f>
        <v>1.6460039307588108</v>
      </c>
      <c r="E175" s="731">
        <f t="shared" ref="E175:E193" si="10">C63*E233/100</f>
        <v>1.5037402937884563</v>
      </c>
      <c r="F175" s="731">
        <f t="shared" ref="F175:F193" si="11">D63*F233/100</f>
        <v>1.4480722506026797</v>
      </c>
      <c r="G175" s="731">
        <f t="shared" ref="G175:G193" si="12">E63*G233/100</f>
        <v>1.2912297783053885</v>
      </c>
      <c r="H175" s="731">
        <f t="shared" ref="H175:H193" si="13">F63*H233/100</f>
        <v>1.1275159816099267</v>
      </c>
      <c r="I175" s="731">
        <f t="shared" ref="I175:I193" si="14">G63*I233/100</f>
        <v>0.93120523722409343</v>
      </c>
      <c r="J175" s="731">
        <f t="shared" ref="J175:J193" si="15">H63*J233/100</f>
        <v>0.87912626061754862</v>
      </c>
      <c r="K175" s="731">
        <f t="shared" ref="K175:K193" si="16">I63*K233/100</f>
        <v>0.68380532437463104</v>
      </c>
      <c r="L175" s="731">
        <f t="shared" ref="L175:L193" si="17">J63*L233/100</f>
        <v>0.6436334978691195</v>
      </c>
      <c r="M175" s="731">
        <f t="shared" ref="M175:M193" si="18">K63*M233/100</f>
        <v>0.83573755806941119</v>
      </c>
      <c r="N175" s="731">
        <f t="shared" ref="N175:N193" si="19">L63*N233/100</f>
        <v>0.98927103719446174</v>
      </c>
      <c r="O175" s="731">
        <f t="shared" ref="O175:O193" si="20">M63*O233/100</f>
        <v>0.984176421193657</v>
      </c>
      <c r="P175" s="731">
        <f t="shared" ref="P175:P193" si="21">N63*P233/100</f>
        <v>1.0133165641998252</v>
      </c>
      <c r="Q175" s="731">
        <f t="shared" ref="Q175:Q193" si="22">O63*Q233/100</f>
        <v>1.1104881373218498</v>
      </c>
      <c r="R175" s="731">
        <f t="shared" ref="R175:R193" si="23">P63*R233/100</f>
        <v>1.361947738039101</v>
      </c>
      <c r="S175" s="731">
        <f t="shared" ref="S175:S193" si="24">Q63*S233/100</f>
        <v>1.4565849019492094</v>
      </c>
      <c r="T175" s="731">
        <f t="shared" ref="T175:T193" si="25">R63*T233/100</f>
        <v>1.3922769128153629</v>
      </c>
      <c r="U175" s="731">
        <f t="shared" ref="U175:U193" si="26">S63*U233/100</f>
        <v>1.3509825851789952</v>
      </c>
    </row>
    <row r="176" spans="1:21">
      <c r="A176" s="730" t="s">
        <v>31</v>
      </c>
      <c r="B176" s="1425"/>
      <c r="C176" s="729" t="s">
        <v>40</v>
      </c>
      <c r="D176" s="731">
        <f t="shared" si="9"/>
        <v>0.91250228818044421</v>
      </c>
      <c r="E176" s="731">
        <f t="shared" si="10"/>
        <v>0.83966484434980981</v>
      </c>
      <c r="F176" s="731">
        <f t="shared" si="11"/>
        <v>0.77175135128893269</v>
      </c>
      <c r="G176" s="731">
        <f t="shared" si="12"/>
        <v>1.0583292113461602</v>
      </c>
      <c r="H176" s="731">
        <f t="shared" si="13"/>
        <v>1.5397467690559816</v>
      </c>
      <c r="I176" s="731">
        <f t="shared" si="14"/>
        <v>1.4475440725617035</v>
      </c>
      <c r="J176" s="731">
        <f t="shared" si="15"/>
        <v>1.4805568368952189</v>
      </c>
      <c r="K176" s="731">
        <f t="shared" si="16"/>
        <v>1.3413864648412086</v>
      </c>
      <c r="L176" s="731">
        <f t="shared" si="17"/>
        <v>1.0191272035583483</v>
      </c>
      <c r="M176" s="731">
        <f t="shared" si="18"/>
        <v>1.168148244494005</v>
      </c>
      <c r="N176" s="731">
        <f t="shared" si="19"/>
        <v>1.2467475568436801</v>
      </c>
      <c r="O176" s="731">
        <f t="shared" si="20"/>
        <v>1.2161488055996637</v>
      </c>
      <c r="P176" s="731">
        <f t="shared" si="21"/>
        <v>1.230820085934355</v>
      </c>
      <c r="Q176" s="731">
        <f t="shared" si="22"/>
        <v>1.3336375635206097</v>
      </c>
      <c r="R176" s="731">
        <f t="shared" si="23"/>
        <v>1.5528646575047347</v>
      </c>
      <c r="S176" s="731">
        <f t="shared" si="24"/>
        <v>1.7010696501654803</v>
      </c>
      <c r="T176" s="731">
        <f t="shared" si="25"/>
        <v>1.9731483876336233</v>
      </c>
      <c r="U176" s="731">
        <f t="shared" si="26"/>
        <v>1.8646131289262107</v>
      </c>
    </row>
    <row r="177" spans="1:21">
      <c r="A177" s="730" t="s">
        <v>15</v>
      </c>
      <c r="B177" s="1425"/>
      <c r="C177" s="729" t="s">
        <v>40</v>
      </c>
      <c r="D177" s="731">
        <f t="shared" si="9"/>
        <v>3.8201217534810707</v>
      </c>
      <c r="E177" s="731">
        <f t="shared" si="10"/>
        <v>3.2173513121748938</v>
      </c>
      <c r="F177" s="731">
        <f t="shared" si="11"/>
        <v>3.682343744875729</v>
      </c>
      <c r="G177" s="731">
        <f t="shared" si="12"/>
        <v>3.7262285102618438</v>
      </c>
      <c r="H177" s="731">
        <f t="shared" si="13"/>
        <v>4.1375386798343952</v>
      </c>
      <c r="I177" s="731">
        <f t="shared" si="14"/>
        <v>4.3954190323274718</v>
      </c>
      <c r="J177" s="731">
        <f t="shared" si="15"/>
        <v>4.2485155650430322</v>
      </c>
      <c r="K177" s="731">
        <f t="shared" si="16"/>
        <v>3.7778351602498255</v>
      </c>
      <c r="L177" s="731">
        <f t="shared" si="17"/>
        <v>3.3358552920922859</v>
      </c>
      <c r="M177" s="731">
        <f t="shared" si="18"/>
        <v>3.5159006591701085</v>
      </c>
      <c r="N177" s="731">
        <f t="shared" si="19"/>
        <v>4.0729247311496213</v>
      </c>
      <c r="O177" s="731">
        <f t="shared" si="20"/>
        <v>3.474433081332263</v>
      </c>
      <c r="P177" s="731">
        <f t="shared" si="21"/>
        <v>3.3963323720019445</v>
      </c>
      <c r="Q177" s="731">
        <f t="shared" si="22"/>
        <v>3.9117281097834589</v>
      </c>
      <c r="R177" s="731">
        <f t="shared" si="23"/>
        <v>4.2933402006681316</v>
      </c>
      <c r="S177" s="731">
        <f t="shared" si="24"/>
        <v>4.4303819690794901</v>
      </c>
      <c r="T177" s="731">
        <f t="shared" si="25"/>
        <v>4.1050395764066083</v>
      </c>
      <c r="U177" s="731">
        <f t="shared" si="26"/>
        <v>3.5745156509350942</v>
      </c>
    </row>
    <row r="178" spans="1:21">
      <c r="A178" s="730" t="s">
        <v>41</v>
      </c>
      <c r="B178" s="1425"/>
      <c r="C178" s="729" t="s">
        <v>40</v>
      </c>
      <c r="D178" s="731">
        <f t="shared" si="9"/>
        <v>0.77051756031277241</v>
      </c>
      <c r="E178" s="731">
        <f t="shared" si="10"/>
        <v>0.6855143310386218</v>
      </c>
      <c r="F178" s="731">
        <f t="shared" si="11"/>
        <v>0.72600955901784459</v>
      </c>
      <c r="G178" s="731">
        <f t="shared" si="12"/>
        <v>0.75782620854596405</v>
      </c>
      <c r="H178" s="731">
        <f t="shared" si="13"/>
        <v>0.68932771011583616</v>
      </c>
      <c r="I178" s="731">
        <f t="shared" si="14"/>
        <v>0.65070133413486542</v>
      </c>
      <c r="J178" s="731">
        <f t="shared" si="15"/>
        <v>0.54507752671549436</v>
      </c>
      <c r="K178" s="731">
        <f t="shared" si="16"/>
        <v>0.42804894901697188</v>
      </c>
      <c r="L178" s="731">
        <f t="shared" si="17"/>
        <v>0.43495192656781112</v>
      </c>
      <c r="M178" s="731">
        <f t="shared" si="18"/>
        <v>0.66428877409336595</v>
      </c>
      <c r="N178" s="731">
        <f t="shared" si="19"/>
        <v>0.98726998652014419</v>
      </c>
      <c r="O178" s="731">
        <f t="shared" si="20"/>
        <v>1.0290020839559983</v>
      </c>
      <c r="P178" s="731">
        <f t="shared" si="21"/>
        <v>0.93728722865054881</v>
      </c>
      <c r="Q178" s="731">
        <f t="shared" si="22"/>
        <v>0.92225510106195263</v>
      </c>
      <c r="R178" s="731">
        <f t="shared" si="23"/>
        <v>0.89863148969631212</v>
      </c>
      <c r="S178" s="731">
        <f t="shared" si="24"/>
        <v>0.80311170724154735</v>
      </c>
      <c r="T178" s="731">
        <f t="shared" si="25"/>
        <v>0.82381836819947207</v>
      </c>
      <c r="U178" s="731">
        <f t="shared" si="26"/>
        <v>0.77342595159510108</v>
      </c>
    </row>
    <row r="179" spans="1:21">
      <c r="A179" s="730" t="s">
        <v>56</v>
      </c>
      <c r="B179" s="1425"/>
      <c r="C179" s="729" t="s">
        <v>40</v>
      </c>
      <c r="D179" s="731">
        <f t="shared" si="9"/>
        <v>5.2190969381565173</v>
      </c>
      <c r="E179" s="731">
        <f t="shared" si="10"/>
        <v>5.6227666508157093</v>
      </c>
      <c r="F179" s="731">
        <f t="shared" si="11"/>
        <v>5.2810485124359943</v>
      </c>
      <c r="G179" s="731">
        <f t="shared" si="12"/>
        <v>5.0065029862350254</v>
      </c>
      <c r="H179" s="731">
        <f t="shared" si="13"/>
        <v>5.3976666610939104</v>
      </c>
      <c r="I179" s="731">
        <f t="shared" si="14"/>
        <v>5.1389168390257796</v>
      </c>
      <c r="J179" s="731">
        <f t="shared" si="15"/>
        <v>5.0926081130476293</v>
      </c>
      <c r="K179" s="731">
        <f t="shared" si="16"/>
        <v>4.6231778552686098</v>
      </c>
      <c r="L179" s="731">
        <f t="shared" si="17"/>
        <v>4.7547984278790576</v>
      </c>
      <c r="M179" s="731">
        <f t="shared" si="18"/>
        <v>3.6047892174720881</v>
      </c>
      <c r="N179" s="731">
        <f t="shared" si="19"/>
        <v>3.6494143806626562</v>
      </c>
      <c r="O179" s="731">
        <f t="shared" si="20"/>
        <v>3.069031494844972</v>
      </c>
      <c r="P179" s="731">
        <f t="shared" si="21"/>
        <v>2.9024667301313731</v>
      </c>
      <c r="Q179" s="731">
        <f t="shared" si="22"/>
        <v>2.7809377770703758</v>
      </c>
      <c r="R179" s="731">
        <f t="shared" si="23"/>
        <v>2.949738186130233</v>
      </c>
      <c r="S179" s="731">
        <f t="shared" si="24"/>
        <v>3.1229242600661302</v>
      </c>
      <c r="T179" s="731">
        <f t="shared" si="25"/>
        <v>2.9395573123893852</v>
      </c>
      <c r="U179" s="731">
        <f t="shared" si="26"/>
        <v>2.5219163447091102</v>
      </c>
    </row>
    <row r="180" spans="1:21">
      <c r="A180" s="730" t="s">
        <v>17</v>
      </c>
      <c r="B180" s="1425"/>
      <c r="C180" s="729" t="s">
        <v>40</v>
      </c>
      <c r="D180" s="731">
        <f t="shared" si="9"/>
        <v>1.9195132537941659</v>
      </c>
      <c r="E180" s="731">
        <f t="shared" si="10"/>
        <v>1.611082375191327</v>
      </c>
      <c r="F180" s="731">
        <f t="shared" si="11"/>
        <v>1.4004369285826899</v>
      </c>
      <c r="G180" s="731">
        <f t="shared" si="12"/>
        <v>1.5976157270609062</v>
      </c>
      <c r="H180" s="731">
        <f t="shared" si="13"/>
        <v>1.7939471659584532</v>
      </c>
      <c r="I180" s="731">
        <f t="shared" si="14"/>
        <v>1.8688425740952794</v>
      </c>
      <c r="J180" s="731">
        <f t="shared" si="15"/>
        <v>1.4968704256553709</v>
      </c>
      <c r="K180" s="731">
        <f t="shared" si="16"/>
        <v>0.86666848961001963</v>
      </c>
      <c r="L180" s="731">
        <f t="shared" si="17"/>
        <v>0.59968448331248891</v>
      </c>
      <c r="M180" s="731">
        <f t="shared" si="18"/>
        <v>0.64109143917330114</v>
      </c>
      <c r="N180" s="731">
        <f t="shared" si="19"/>
        <v>1.4891188698614772</v>
      </c>
      <c r="O180" s="731">
        <f t="shared" si="20"/>
        <v>1.658214783643932</v>
      </c>
      <c r="P180" s="731">
        <f t="shared" si="21"/>
        <v>1.9737276436475912</v>
      </c>
      <c r="Q180" s="731">
        <f t="shared" si="22"/>
        <v>1.7954445672718549</v>
      </c>
      <c r="R180" s="731">
        <f t="shared" si="23"/>
        <v>1.5585775917329645</v>
      </c>
      <c r="S180" s="731">
        <f t="shared" si="24"/>
        <v>1.3798561133871408</v>
      </c>
      <c r="T180" s="731">
        <f t="shared" si="25"/>
        <v>0.90685617692934939</v>
      </c>
      <c r="U180" s="731">
        <f t="shared" si="26"/>
        <v>0.67251797014494452</v>
      </c>
    </row>
    <row r="181" spans="1:21">
      <c r="A181" s="730" t="s">
        <v>18</v>
      </c>
      <c r="B181" s="1425"/>
      <c r="C181" s="729" t="s">
        <v>40</v>
      </c>
      <c r="D181" s="731">
        <f t="shared" si="9"/>
        <v>2.08869600459946</v>
      </c>
      <c r="E181" s="731">
        <f t="shared" si="10"/>
        <v>2.2769380079100072</v>
      </c>
      <c r="F181" s="731">
        <f t="shared" si="11"/>
        <v>2.5410135255373261</v>
      </c>
      <c r="G181" s="731">
        <f t="shared" si="12"/>
        <v>2.5643769141293609</v>
      </c>
      <c r="H181" s="731">
        <f t="shared" si="13"/>
        <v>2.8481252535619337</v>
      </c>
      <c r="I181" s="731">
        <f t="shared" si="14"/>
        <v>2.6556028989968361</v>
      </c>
      <c r="J181" s="731">
        <f t="shared" si="15"/>
        <v>1.9226290347594108</v>
      </c>
      <c r="K181" s="731">
        <f t="shared" si="16"/>
        <v>1.9061035982221455</v>
      </c>
      <c r="L181" s="731">
        <f t="shared" si="17"/>
        <v>1.0831495655486472</v>
      </c>
      <c r="M181" s="731">
        <f t="shared" si="18"/>
        <v>1.6677818789739629</v>
      </c>
      <c r="N181" s="731">
        <f t="shared" si="19"/>
        <v>3.432223287961869</v>
      </c>
      <c r="O181" s="731">
        <f t="shared" si="20"/>
        <v>4.4211943466875603</v>
      </c>
      <c r="P181" s="731">
        <f t="shared" si="21"/>
        <v>4.203759997501197</v>
      </c>
      <c r="Q181" s="731">
        <f t="shared" si="22"/>
        <v>3.1817011243374251</v>
      </c>
      <c r="R181" s="731">
        <f t="shared" si="23"/>
        <v>3.0602920140657055</v>
      </c>
      <c r="S181" s="731">
        <f t="shared" si="24"/>
        <v>2.4191809326741773</v>
      </c>
      <c r="T181" s="731">
        <f t="shared" si="25"/>
        <v>2.0061143407860094</v>
      </c>
      <c r="U181" s="731">
        <f t="shared" si="26"/>
        <v>1.967688981690725</v>
      </c>
    </row>
    <row r="182" spans="1:21" s="400" customFormat="1">
      <c r="A182" s="730" t="s">
        <v>20</v>
      </c>
      <c r="B182" s="1425"/>
      <c r="C182" s="729" t="s">
        <v>40</v>
      </c>
      <c r="D182" s="731">
        <f t="shared" si="9"/>
        <v>4.2987396057397378</v>
      </c>
      <c r="E182" s="731">
        <f t="shared" si="10"/>
        <v>3.4394733306047733</v>
      </c>
      <c r="F182" s="731">
        <f t="shared" si="11"/>
        <v>2.7919436630865699</v>
      </c>
      <c r="G182" s="731">
        <f t="shared" si="12"/>
        <v>2.6193205341675321</v>
      </c>
      <c r="H182" s="731">
        <f t="shared" si="13"/>
        <v>2.4280734088560116</v>
      </c>
      <c r="I182" s="731">
        <f t="shared" si="14"/>
        <v>2.0443380963179418</v>
      </c>
      <c r="J182" s="731">
        <f t="shared" si="15"/>
        <v>1.5018736312510168</v>
      </c>
      <c r="K182" s="731">
        <f t="shared" si="16"/>
        <v>1.0870376002770101</v>
      </c>
      <c r="L182" s="731">
        <f t="shared" si="17"/>
        <v>1.0101959214174923</v>
      </c>
      <c r="M182" s="731">
        <f t="shared" si="18"/>
        <v>2.2961181873567775</v>
      </c>
      <c r="N182" s="731">
        <f t="shared" si="19"/>
        <v>4.0286144112993583</v>
      </c>
      <c r="O182" s="731">
        <f t="shared" si="20"/>
        <v>2.8453641664897451</v>
      </c>
      <c r="P182" s="731">
        <f t="shared" si="21"/>
        <v>2.2089974080994526</v>
      </c>
      <c r="Q182" s="731">
        <f t="shared" si="22"/>
        <v>1.8686278792784492</v>
      </c>
      <c r="R182" s="731">
        <f t="shared" si="23"/>
        <v>1.7299860622172347</v>
      </c>
      <c r="S182" s="731">
        <f t="shared" si="24"/>
        <v>1.5717040267661775</v>
      </c>
      <c r="T182" s="731">
        <f t="shared" si="25"/>
        <v>1.8436094098342375</v>
      </c>
      <c r="U182" s="731">
        <f t="shared" si="26"/>
        <v>1.4723574536772879</v>
      </c>
    </row>
    <row r="183" spans="1:21">
      <c r="A183" s="730" t="s">
        <v>36</v>
      </c>
      <c r="B183" s="1425"/>
      <c r="C183" s="729" t="s">
        <v>40</v>
      </c>
      <c r="D183" s="731">
        <f t="shared" si="9"/>
        <v>4.1669669604837063</v>
      </c>
      <c r="E183" s="731">
        <f t="shared" si="10"/>
        <v>3.427786552123643</v>
      </c>
      <c r="F183" s="731">
        <f t="shared" si="11"/>
        <v>3.0527032129660423</v>
      </c>
      <c r="G183" s="731">
        <f t="shared" si="12"/>
        <v>3.6627859368822273</v>
      </c>
      <c r="H183" s="731">
        <f t="shared" si="13"/>
        <v>3.571465897544889</v>
      </c>
      <c r="I183" s="731">
        <f t="shared" si="14"/>
        <v>3.4479501186346457</v>
      </c>
      <c r="J183" s="731">
        <f t="shared" si="15"/>
        <v>3.2270770592914575</v>
      </c>
      <c r="K183" s="731">
        <f t="shared" si="16"/>
        <v>2.7611240946933755</v>
      </c>
      <c r="L183" s="731">
        <f t="shared" si="17"/>
        <v>2.386685734624348</v>
      </c>
      <c r="M183" s="731">
        <f t="shared" si="18"/>
        <v>2.922785158324313</v>
      </c>
      <c r="N183" s="731">
        <f t="shared" si="19"/>
        <v>3.4116234055716661</v>
      </c>
      <c r="O183" s="731">
        <f t="shared" si="20"/>
        <v>3.2366377281518011</v>
      </c>
      <c r="P183" s="731">
        <f t="shared" si="21"/>
        <v>3.1277448839450432</v>
      </c>
      <c r="Q183" s="731">
        <f t="shared" si="22"/>
        <v>3.354103734277238</v>
      </c>
      <c r="R183" s="731">
        <f t="shared" si="23"/>
        <v>3.7228266791120097</v>
      </c>
      <c r="S183" s="731">
        <f t="shared" si="24"/>
        <v>4.0702247837391052</v>
      </c>
      <c r="T183" s="731">
        <f t="shared" si="25"/>
        <v>3.9713366794927527</v>
      </c>
      <c r="U183" s="731">
        <f t="shared" si="26"/>
        <v>3.8647828488184315</v>
      </c>
    </row>
    <row r="184" spans="1:21">
      <c r="A184" s="730" t="s">
        <v>22</v>
      </c>
      <c r="B184" s="1425"/>
      <c r="C184" s="729" t="s">
        <v>40</v>
      </c>
      <c r="D184" s="731">
        <f t="shared" si="9"/>
        <v>5.1817262927967249</v>
      </c>
      <c r="E184" s="731">
        <f t="shared" si="10"/>
        <v>4.4417541288729572</v>
      </c>
      <c r="F184" s="731">
        <f t="shared" si="11"/>
        <v>4.2794233648351723</v>
      </c>
      <c r="G184" s="731">
        <f t="shared" si="12"/>
        <v>4.0804985089282155</v>
      </c>
      <c r="H184" s="731">
        <f t="shared" si="13"/>
        <v>4.4133785754512651</v>
      </c>
      <c r="I184" s="731">
        <f t="shared" si="14"/>
        <v>4.5212632394791097</v>
      </c>
      <c r="J184" s="731">
        <f t="shared" si="15"/>
        <v>4.777073744064845</v>
      </c>
      <c r="K184" s="731">
        <f t="shared" si="16"/>
        <v>4.3484216470807535</v>
      </c>
      <c r="L184" s="731">
        <f t="shared" si="17"/>
        <v>3.7214091995565504</v>
      </c>
      <c r="M184" s="731">
        <f t="shared" si="18"/>
        <v>3.9854995951747365</v>
      </c>
      <c r="N184" s="731">
        <f t="shared" si="19"/>
        <v>4.2109014644306049</v>
      </c>
      <c r="O184" s="731">
        <f t="shared" si="20"/>
        <v>4.2443019631561132</v>
      </c>
      <c r="P184" s="731">
        <f t="shared" si="21"/>
        <v>4.294592034634138</v>
      </c>
      <c r="Q184" s="731">
        <f t="shared" si="22"/>
        <v>4.4508855800869664</v>
      </c>
      <c r="R184" s="731">
        <f t="shared" si="23"/>
        <v>4.4322267297891127</v>
      </c>
      <c r="S184" s="731">
        <f t="shared" si="24"/>
        <v>4.450933575832253</v>
      </c>
      <c r="T184" s="731">
        <f t="shared" si="25"/>
        <v>4.0510708479269519</v>
      </c>
      <c r="U184" s="731">
        <f t="shared" si="26"/>
        <v>3.8406098807532545</v>
      </c>
    </row>
    <row r="185" spans="1:21">
      <c r="A185" s="730" t="s">
        <v>19</v>
      </c>
      <c r="B185" s="1425"/>
      <c r="C185" s="729" t="s">
        <v>40</v>
      </c>
      <c r="D185" s="731">
        <f t="shared" si="9"/>
        <v>4.2801143584723427</v>
      </c>
      <c r="E185" s="731">
        <f t="shared" si="10"/>
        <v>4.0596284532226479</v>
      </c>
      <c r="F185" s="731">
        <f t="shared" si="11"/>
        <v>4.4205697865382652</v>
      </c>
      <c r="G185" s="731">
        <f t="shared" si="12"/>
        <v>5.1172820302072122</v>
      </c>
      <c r="H185" s="731">
        <f t="shared" si="13"/>
        <v>5.4920268338036626</v>
      </c>
      <c r="I185" s="731">
        <f t="shared" si="14"/>
        <v>5.8554178993246566</v>
      </c>
      <c r="J185" s="731">
        <f t="shared" si="15"/>
        <v>5.6391036640009853</v>
      </c>
      <c r="K185" s="731">
        <f t="shared" si="16"/>
        <v>4.3469160767184567</v>
      </c>
      <c r="L185" s="731">
        <f t="shared" si="17"/>
        <v>3.5857083863379637</v>
      </c>
      <c r="M185" s="731">
        <f t="shared" si="18"/>
        <v>3.1614027283256831</v>
      </c>
      <c r="N185" s="731">
        <f t="shared" si="19"/>
        <v>3.1936288237431376</v>
      </c>
      <c r="O185" s="731">
        <f t="shared" si="20"/>
        <v>2.9161766173044255</v>
      </c>
      <c r="P185" s="731">
        <f t="shared" si="21"/>
        <v>3.2274278536988645</v>
      </c>
      <c r="Q185" s="731">
        <f t="shared" si="22"/>
        <v>3.5744093694497576</v>
      </c>
      <c r="R185" s="731">
        <f t="shared" si="23"/>
        <v>3.7313256001513628</v>
      </c>
      <c r="S185" s="731">
        <f t="shared" si="24"/>
        <v>3.4515073031996786</v>
      </c>
      <c r="T185" s="731">
        <f t="shared" si="25"/>
        <v>3.0218735551974207</v>
      </c>
      <c r="U185" s="731">
        <f t="shared" si="26"/>
        <v>2.7888882154431593</v>
      </c>
    </row>
    <row r="186" spans="1:21">
      <c r="A186" s="730" t="s">
        <v>42</v>
      </c>
      <c r="B186" s="1425"/>
      <c r="C186" s="729" t="s">
        <v>40</v>
      </c>
      <c r="D186" s="731">
        <f t="shared" si="9"/>
        <v>5.6593801662207133</v>
      </c>
      <c r="E186" s="731">
        <f t="shared" si="10"/>
        <v>5.0993978408744205</v>
      </c>
      <c r="F186" s="731">
        <f t="shared" si="11"/>
        <v>4.7125528189594306</v>
      </c>
      <c r="G186" s="731">
        <f t="shared" si="12"/>
        <v>4.2086776881913108</v>
      </c>
      <c r="H186" s="731">
        <f t="shared" si="13"/>
        <v>4.849670828946743</v>
      </c>
      <c r="I186" s="731">
        <f t="shared" si="14"/>
        <v>4.6714491787277623</v>
      </c>
      <c r="J186" s="731">
        <f t="shared" si="15"/>
        <v>4.2333120957687838</v>
      </c>
      <c r="K186" s="731">
        <f t="shared" si="16"/>
        <v>4.0508025653839823</v>
      </c>
      <c r="L186" s="731">
        <f t="shared" si="17"/>
        <v>3.7315865080870254</v>
      </c>
      <c r="M186" s="731">
        <f t="shared" si="18"/>
        <v>4.1466207101344956</v>
      </c>
      <c r="N186" s="731">
        <f t="shared" si="19"/>
        <v>6.4884685040253691</v>
      </c>
      <c r="O186" s="731">
        <f t="shared" si="20"/>
        <v>8.8365942434231659</v>
      </c>
      <c r="P186" s="731">
        <f t="shared" si="21"/>
        <v>11.496335532381099</v>
      </c>
      <c r="Q186" s="731">
        <f t="shared" si="22"/>
        <v>13.792702479083639</v>
      </c>
      <c r="R186" s="731">
        <f t="shared" si="23"/>
        <v>13.056619054213204</v>
      </c>
      <c r="S186" s="731">
        <f t="shared" si="24"/>
        <v>11.729541081961862</v>
      </c>
      <c r="T186" s="731">
        <f t="shared" si="25"/>
        <v>11.215833623048198</v>
      </c>
      <c r="U186" s="731">
        <f t="shared" si="26"/>
        <v>8.9477749208686603</v>
      </c>
    </row>
    <row r="187" spans="1:21">
      <c r="A187" s="730" t="s">
        <v>28</v>
      </c>
      <c r="B187" s="1425"/>
      <c r="C187" s="729" t="s">
        <v>40</v>
      </c>
      <c r="D187" s="731">
        <f t="shared" si="9"/>
        <v>0.75850611906034782</v>
      </c>
      <c r="E187" s="731">
        <f t="shared" si="10"/>
        <v>0.7160692756283783</v>
      </c>
      <c r="F187" s="731">
        <f t="shared" si="11"/>
        <v>0.64648618771462607</v>
      </c>
      <c r="G187" s="731">
        <f t="shared" si="12"/>
        <v>0.47629547042216364</v>
      </c>
      <c r="H187" s="731">
        <f t="shared" si="13"/>
        <v>0.68623305244803423</v>
      </c>
      <c r="I187" s="731">
        <f t="shared" si="14"/>
        <v>0.96214622994754539</v>
      </c>
      <c r="J187" s="731">
        <f t="shared" si="15"/>
        <v>0.55157706363602577</v>
      </c>
      <c r="K187" s="731">
        <f t="shared" si="16"/>
        <v>0.59471158552948866</v>
      </c>
      <c r="L187" s="731">
        <f t="shared" si="17"/>
        <v>0.31970274681329114</v>
      </c>
      <c r="M187" s="731">
        <f t="shared" si="18"/>
        <v>0.69719067123690848</v>
      </c>
      <c r="N187" s="731">
        <f t="shared" si="19"/>
        <v>2.3932013329224455</v>
      </c>
      <c r="O187" s="731">
        <f t="shared" si="20"/>
        <v>3.094902148318857</v>
      </c>
      <c r="P187" s="731">
        <f t="shared" si="21"/>
        <v>3.090306250731623</v>
      </c>
      <c r="Q187" s="731">
        <f t="shared" si="22"/>
        <v>2.2464593983766283</v>
      </c>
      <c r="R187" s="731">
        <f t="shared" si="23"/>
        <v>1.0550536959981875</v>
      </c>
      <c r="S187" s="731">
        <f t="shared" si="24"/>
        <v>1.105893282176803</v>
      </c>
      <c r="T187" s="731">
        <f t="shared" si="25"/>
        <v>0.45263182841995264</v>
      </c>
      <c r="U187" s="731">
        <f t="shared" si="26"/>
        <v>0.38740999590866104</v>
      </c>
    </row>
    <row r="188" spans="1:21">
      <c r="A188" s="730" t="s">
        <v>43</v>
      </c>
      <c r="B188" s="1425"/>
      <c r="C188" s="729" t="s">
        <v>40</v>
      </c>
      <c r="D188" s="731">
        <f t="shared" si="9"/>
        <v>0.85261520010823011</v>
      </c>
      <c r="E188" s="731">
        <f t="shared" si="10"/>
        <v>0.76259507219707556</v>
      </c>
      <c r="F188" s="731">
        <f t="shared" si="11"/>
        <v>0.97897984246242675</v>
      </c>
      <c r="G188" s="731">
        <f t="shared" si="12"/>
        <v>1.1249508864759556</v>
      </c>
      <c r="H188" s="731">
        <f t="shared" si="13"/>
        <v>1.0895834170170473</v>
      </c>
      <c r="I188" s="731">
        <f t="shared" si="14"/>
        <v>0.88949394287908046</v>
      </c>
      <c r="J188" s="731">
        <f t="shared" si="15"/>
        <v>0.95377595676038762</v>
      </c>
      <c r="K188" s="731">
        <f t="shared" si="16"/>
        <v>0.6959594088856248</v>
      </c>
      <c r="L188" s="731">
        <f t="shared" si="17"/>
        <v>0.80708067873090494</v>
      </c>
      <c r="M188" s="731">
        <f t="shared" si="18"/>
        <v>2.1597549935169802</v>
      </c>
      <c r="N188" s="731">
        <f t="shared" si="19"/>
        <v>3.7943138758585362</v>
      </c>
      <c r="O188" s="731">
        <f t="shared" si="20"/>
        <v>4.2599844488380194</v>
      </c>
      <c r="P188" s="731">
        <f t="shared" si="21"/>
        <v>3.7992098762514814</v>
      </c>
      <c r="Q188" s="731">
        <f t="shared" si="22"/>
        <v>3.3327664398904049</v>
      </c>
      <c r="R188" s="731">
        <f t="shared" si="23"/>
        <v>3.0323623047530606</v>
      </c>
      <c r="S188" s="731">
        <f t="shared" si="24"/>
        <v>2.3963954909981178</v>
      </c>
      <c r="T188" s="731">
        <f t="shared" si="25"/>
        <v>1.7272876878274785</v>
      </c>
      <c r="U188" s="731">
        <f t="shared" si="26"/>
        <v>1.3692118845367813</v>
      </c>
    </row>
    <row r="189" spans="1:21" s="64" customFormat="1">
      <c r="A189" s="730" t="s">
        <v>44</v>
      </c>
      <c r="B189" s="1425"/>
      <c r="C189" s="729" t="s">
        <v>40</v>
      </c>
      <c r="D189" s="731">
        <f t="shared" si="9"/>
        <v>0.59583455308076727</v>
      </c>
      <c r="E189" s="731">
        <f t="shared" si="10"/>
        <v>0.49617672046414535</v>
      </c>
      <c r="F189" s="731">
        <f t="shared" si="11"/>
        <v>0.65152939903661344</v>
      </c>
      <c r="G189" s="731">
        <f t="shared" si="12"/>
        <v>0.89910612935994128</v>
      </c>
      <c r="H189" s="731">
        <f t="shared" si="13"/>
        <v>1.182141753990418</v>
      </c>
      <c r="I189" s="731">
        <f t="shared" si="14"/>
        <v>1.2867644733613859</v>
      </c>
      <c r="J189" s="731">
        <f t="shared" si="15"/>
        <v>1.3632783542383458</v>
      </c>
      <c r="K189" s="731">
        <f t="shared" si="16"/>
        <v>1.300876937199589</v>
      </c>
      <c r="L189" s="731">
        <f t="shared" si="17"/>
        <v>1.4154269081956354</v>
      </c>
      <c r="M189" s="731">
        <f t="shared" si="18"/>
        <v>2.6538176370112359</v>
      </c>
      <c r="N189" s="731">
        <f t="shared" si="19"/>
        <v>3.3249545606972744</v>
      </c>
      <c r="O189" s="731">
        <f t="shared" si="20"/>
        <v>3.154314088043324</v>
      </c>
      <c r="P189" s="731">
        <f t="shared" si="21"/>
        <v>2.1412717721636976</v>
      </c>
      <c r="Q189" s="731">
        <f t="shared" si="22"/>
        <v>1.9054195359278208</v>
      </c>
      <c r="R189" s="731">
        <f t="shared" si="23"/>
        <v>1.3530328472969879</v>
      </c>
      <c r="S189" s="731">
        <f t="shared" si="24"/>
        <v>1.2102839794254567</v>
      </c>
      <c r="T189" s="731">
        <f t="shared" si="25"/>
        <v>1.2515462716407837</v>
      </c>
      <c r="U189" s="731">
        <f t="shared" si="26"/>
        <v>0.81423534316866575</v>
      </c>
    </row>
    <row r="190" spans="1:21">
      <c r="A190" s="730" t="s">
        <v>57</v>
      </c>
      <c r="B190" s="1425"/>
      <c r="C190" s="729" t="s">
        <v>40</v>
      </c>
      <c r="D190" s="731">
        <f t="shared" si="9"/>
        <v>6.8911147697172517</v>
      </c>
      <c r="E190" s="731">
        <f t="shared" si="10"/>
        <v>7.4138672036109536</v>
      </c>
      <c r="F190" s="731">
        <f t="shared" si="11"/>
        <v>7.7302769467973826</v>
      </c>
      <c r="G190" s="731">
        <f t="shared" si="12"/>
        <v>7.9008982994030088</v>
      </c>
      <c r="H190" s="731">
        <f t="shared" si="13"/>
        <v>6.3970791946388985</v>
      </c>
      <c r="I190" s="731">
        <f t="shared" si="14"/>
        <v>5.6953461645189387</v>
      </c>
      <c r="J190" s="731">
        <f t="shared" si="15"/>
        <v>5.338963409985765</v>
      </c>
      <c r="K190" s="731">
        <f t="shared" si="16"/>
        <v>4.4716478160975921</v>
      </c>
      <c r="L190" s="731">
        <f t="shared" si="17"/>
        <v>3.5533749919814879</v>
      </c>
      <c r="M190" s="731">
        <f t="shared" si="18"/>
        <v>4.2907796889725169</v>
      </c>
      <c r="N190" s="731">
        <f t="shared" si="19"/>
        <v>4.16463649696139</v>
      </c>
      <c r="O190" s="731">
        <f t="shared" si="20"/>
        <v>3.7596225399910925</v>
      </c>
      <c r="P190" s="731">
        <f t="shared" si="21"/>
        <v>3.6984138562237132</v>
      </c>
      <c r="Q190" s="731">
        <f t="shared" si="22"/>
        <v>3.5956452583923744</v>
      </c>
      <c r="R190" s="731">
        <f t="shared" si="23"/>
        <v>3.6770957113546143</v>
      </c>
      <c r="S190" s="731">
        <f t="shared" si="24"/>
        <v>3.1480844168563236</v>
      </c>
      <c r="T190" s="731">
        <f t="shared" si="25"/>
        <v>2.8525629186599644</v>
      </c>
      <c r="U190" s="731">
        <f t="shared" si="26"/>
        <v>2.5219438289724017</v>
      </c>
    </row>
    <row r="191" spans="1:21">
      <c r="A191" s="730" t="s">
        <v>23</v>
      </c>
      <c r="B191" s="1425"/>
      <c r="C191" s="729" t="s">
        <v>40</v>
      </c>
      <c r="D191" s="731">
        <f t="shared" si="9"/>
        <v>2.7078976928692629</v>
      </c>
      <c r="E191" s="731">
        <f t="shared" si="10"/>
        <v>2.5504308653655854</v>
      </c>
      <c r="F191" s="731">
        <f t="shared" si="11"/>
        <v>2.7998218147225402</v>
      </c>
      <c r="G191" s="731">
        <f t="shared" si="12"/>
        <v>2.9307590151481353</v>
      </c>
      <c r="H191" s="731">
        <f t="shared" si="13"/>
        <v>2.7231734575271016</v>
      </c>
      <c r="I191" s="731">
        <f t="shared" si="14"/>
        <v>2.6086042360252595</v>
      </c>
      <c r="J191" s="731">
        <f t="shared" si="15"/>
        <v>2.2617630823795407</v>
      </c>
      <c r="K191" s="731">
        <f t="shared" si="16"/>
        <v>1.9705457750704789</v>
      </c>
      <c r="L191" s="731">
        <f t="shared" si="17"/>
        <v>2.2689313930167891</v>
      </c>
      <c r="M191" s="731">
        <f t="shared" si="18"/>
        <v>2.2403556708006049</v>
      </c>
      <c r="N191" s="731">
        <f t="shared" si="19"/>
        <v>3.1848997082592869</v>
      </c>
      <c r="O191" s="731">
        <f t="shared" si="20"/>
        <v>3.3406743641214045</v>
      </c>
      <c r="P191" s="731">
        <f t="shared" si="21"/>
        <v>4.1589074200722962</v>
      </c>
      <c r="Q191" s="731">
        <f t="shared" si="22"/>
        <v>5.0873709531341538</v>
      </c>
      <c r="R191" s="731">
        <f t="shared" si="23"/>
        <v>4.8441096034751743</v>
      </c>
      <c r="S191" s="731">
        <f t="shared" si="24"/>
        <v>4.2967402304694184</v>
      </c>
      <c r="T191" s="731">
        <f t="shared" si="25"/>
        <v>4.6975037082066002</v>
      </c>
      <c r="U191" s="731">
        <f t="shared" si="26"/>
        <v>4.1969917190415567</v>
      </c>
    </row>
    <row r="192" spans="1:21">
      <c r="A192" s="730" t="s">
        <v>45</v>
      </c>
      <c r="B192" s="1425"/>
      <c r="C192" s="729" t="s">
        <v>40</v>
      </c>
      <c r="D192" s="731">
        <f t="shared" si="9"/>
        <v>0.11460087310663453</v>
      </c>
      <c r="E192" s="731">
        <f t="shared" si="10"/>
        <v>0.12086796747842649</v>
      </c>
      <c r="F192" s="731">
        <f t="shared" si="11"/>
        <v>0.13978710952155646</v>
      </c>
      <c r="G192" s="731">
        <f t="shared" si="12"/>
        <v>3.0504469961951788E-2</v>
      </c>
      <c r="H192" s="731">
        <f t="shared" si="13"/>
        <v>5.4711316543942207E-2</v>
      </c>
      <c r="I192" s="731">
        <f t="shared" si="14"/>
        <v>3.7521618551146947E-2</v>
      </c>
      <c r="J192" s="731">
        <f t="shared" si="15"/>
        <v>4.6642604978321817E-2</v>
      </c>
      <c r="K192" s="731">
        <f t="shared" si="16"/>
        <v>2.3063432435473888E-2</v>
      </c>
      <c r="L192" s="731">
        <f t="shared" si="17"/>
        <v>1.822000615583531E-2</v>
      </c>
      <c r="M192" s="731">
        <f t="shared" si="18"/>
        <v>2.7106473652096202E-2</v>
      </c>
      <c r="N192" s="731">
        <f t="shared" si="19"/>
        <v>1.6632949444878226E-2</v>
      </c>
      <c r="O192" s="731">
        <f t="shared" si="20"/>
        <v>1.8732068522932507E-2</v>
      </c>
      <c r="P192" s="731">
        <f t="shared" si="21"/>
        <v>1.3798439981338015E-2</v>
      </c>
      <c r="Q192" s="731">
        <f t="shared" si="22"/>
        <v>1.6824523577131548E-2</v>
      </c>
      <c r="R192" s="731">
        <f t="shared" si="23"/>
        <v>8.427698992245743E-3</v>
      </c>
      <c r="S192" s="731">
        <f t="shared" si="24"/>
        <v>1.2987760223241052E-2</v>
      </c>
      <c r="T192" s="731">
        <f t="shared" si="25"/>
        <v>3.0488832490633881E-2</v>
      </c>
      <c r="U192" s="731">
        <f t="shared" si="26"/>
        <v>3.8624372113925609E-2</v>
      </c>
    </row>
    <row r="193" spans="1:21">
      <c r="A193" s="730" t="s">
        <v>46</v>
      </c>
      <c r="B193" s="1425"/>
      <c r="C193" s="729" t="s">
        <v>40</v>
      </c>
      <c r="D193" s="731">
        <f t="shared" si="9"/>
        <v>2.6921170700017081</v>
      </c>
      <c r="E193" s="731">
        <f t="shared" si="10"/>
        <v>2.2571738021720735</v>
      </c>
      <c r="F193" s="731">
        <f t="shared" si="11"/>
        <v>1.550501586056179</v>
      </c>
      <c r="G193" s="731">
        <f t="shared" si="12"/>
        <v>1.582967765908335</v>
      </c>
      <c r="H193" s="731">
        <f t="shared" si="13"/>
        <v>1.6084277316247571</v>
      </c>
      <c r="I193" s="731">
        <f t="shared" si="14"/>
        <v>1.7459828575549614</v>
      </c>
      <c r="J193" s="731">
        <f t="shared" si="15"/>
        <v>1.2369595564700477</v>
      </c>
      <c r="K193" s="731">
        <f t="shared" si="16"/>
        <v>0.92464947301981637</v>
      </c>
      <c r="L193" s="731">
        <f t="shared" si="17"/>
        <v>0.79696420581767069</v>
      </c>
      <c r="M193" s="731">
        <f t="shared" si="18"/>
        <v>0.98274961594650878</v>
      </c>
      <c r="N193" s="731">
        <f t="shared" si="19"/>
        <v>1.7062109898142714</v>
      </c>
      <c r="O193" s="731">
        <f t="shared" si="20"/>
        <v>1.8965153380018298</v>
      </c>
      <c r="P193" s="731">
        <f t="shared" si="21"/>
        <v>1.7104984846486762</v>
      </c>
      <c r="Q193" s="731">
        <f t="shared" si="22"/>
        <v>1.5623252177016942</v>
      </c>
      <c r="R193" s="731">
        <f t="shared" si="23"/>
        <v>1.5559439336457601</v>
      </c>
      <c r="S193" s="731">
        <f t="shared" si="24"/>
        <v>1.6801896157510672</v>
      </c>
      <c r="T193" s="731">
        <f t="shared" si="25"/>
        <v>1.617704844403979</v>
      </c>
      <c r="U193" s="731">
        <f t="shared" si="26"/>
        <v>1.4488907399523501</v>
      </c>
    </row>
    <row r="194" spans="1:21">
      <c r="A194" s="730" t="s">
        <v>25</v>
      </c>
      <c r="B194" s="1425"/>
      <c r="C194" s="729" t="s">
        <v>40</v>
      </c>
      <c r="D194" s="731">
        <f t="shared" ref="D194:U194" si="27">B82*D253/100</f>
        <v>3.2373233855018397</v>
      </c>
      <c r="E194" s="731">
        <f t="shared" si="27"/>
        <v>3.9710866103724523</v>
      </c>
      <c r="F194" s="731">
        <f t="shared" si="27"/>
        <v>3.4525255329785964</v>
      </c>
      <c r="G194" s="731">
        <f t="shared" si="27"/>
        <v>2.9188364550628507</v>
      </c>
      <c r="H194" s="731">
        <f t="shared" si="27"/>
        <v>2.5075105423242987</v>
      </c>
      <c r="I194" s="731">
        <f t="shared" si="27"/>
        <v>2.6847344278091434</v>
      </c>
      <c r="J194" s="731">
        <f t="shared" si="27"/>
        <v>2.1275762786663348</v>
      </c>
      <c r="K194" s="731">
        <f t="shared" si="27"/>
        <v>1.7737677714307809</v>
      </c>
      <c r="L194" s="731">
        <f t="shared" si="27"/>
        <v>2.5992693704551244</v>
      </c>
      <c r="M194" s="731">
        <f t="shared" si="27"/>
        <v>4.1469741327616703</v>
      </c>
      <c r="N194" s="731">
        <f t="shared" si="27"/>
        <v>5.8031194157867585</v>
      </c>
      <c r="O194" s="731">
        <f t="shared" si="27"/>
        <v>4.7557958864015486</v>
      </c>
      <c r="P194" s="731">
        <f t="shared" si="27"/>
        <v>4.6474587111060437</v>
      </c>
      <c r="Q194" s="731">
        <f t="shared" si="27"/>
        <v>3.6859887934184843</v>
      </c>
      <c r="R194" s="731">
        <f t="shared" si="27"/>
        <v>3.038931318564885</v>
      </c>
      <c r="S194" s="731">
        <f t="shared" si="27"/>
        <v>2.8645119620906989</v>
      </c>
      <c r="T194" s="731">
        <f t="shared" si="27"/>
        <v>3.9142504849220603</v>
      </c>
      <c r="U194" s="731">
        <f t="shared" si="27"/>
        <v>3.7944983912935153</v>
      </c>
    </row>
    <row r="195" spans="1:21">
      <c r="A195" s="730" t="s">
        <v>27</v>
      </c>
      <c r="B195" s="1425"/>
      <c r="C195" s="729" t="s">
        <v>40</v>
      </c>
      <c r="D195" s="731">
        <f t="shared" ref="D195:U195" si="28">B84*D254/100</f>
        <v>2.795449139119463E-2</v>
      </c>
      <c r="E195" s="731">
        <f t="shared" si="28"/>
        <v>1.7619046329148628E-2</v>
      </c>
      <c r="F195" s="731">
        <f t="shared" si="28"/>
        <v>2.3590878778457381E-2</v>
      </c>
      <c r="G195" s="731">
        <f t="shared" si="28"/>
        <v>3.2996798074801721E-2</v>
      </c>
      <c r="H195" s="731">
        <f t="shared" si="28"/>
        <v>5.748058905174816E-2</v>
      </c>
      <c r="I195" s="731">
        <f t="shared" si="28"/>
        <v>8.3046694589117939E-2</v>
      </c>
      <c r="J195" s="731">
        <f t="shared" si="28"/>
        <v>7.8562977365992312E-2</v>
      </c>
      <c r="K195" s="731">
        <f t="shared" si="28"/>
        <v>7.618728571776999E-2</v>
      </c>
      <c r="L195" s="731">
        <f t="shared" si="28"/>
        <v>7.9843233930889324E-2</v>
      </c>
      <c r="M195" s="731">
        <f t="shared" si="28"/>
        <v>8.3497565066562723E-2</v>
      </c>
      <c r="N195" s="731">
        <f t="shared" si="28"/>
        <v>8.5326477196806055E-2</v>
      </c>
      <c r="O195" s="731">
        <f t="shared" si="28"/>
        <v>0.1037789414147654</v>
      </c>
      <c r="P195" s="731">
        <f t="shared" si="28"/>
        <v>9.3615402492958133E-2</v>
      </c>
      <c r="Q195" s="731">
        <f t="shared" si="28"/>
        <v>9.8425562987774551E-2</v>
      </c>
      <c r="R195" s="731">
        <f t="shared" si="28"/>
        <v>9.6270240054018158E-2</v>
      </c>
      <c r="S195" s="731">
        <f t="shared" si="28"/>
        <v>0.11199668542135348</v>
      </c>
      <c r="T195" s="731">
        <f t="shared" si="28"/>
        <v>0.12523095994405981</v>
      </c>
      <c r="U195" s="731">
        <f t="shared" si="28"/>
        <v>0.10792775602523222</v>
      </c>
    </row>
    <row r="196" spans="1:21">
      <c r="A196" s="773" t="s">
        <v>26</v>
      </c>
      <c r="B196" s="1425"/>
      <c r="C196" s="767"/>
      <c r="D196" s="731">
        <f t="shared" ref="D196:U196" si="29">B83*D271/100</f>
        <v>7.7211252738899843</v>
      </c>
      <c r="E196" s="731">
        <f t="shared" si="29"/>
        <v>6.9223394557739004</v>
      </c>
      <c r="F196" s="731">
        <f t="shared" si="29"/>
        <v>5.4192168887545984</v>
      </c>
      <c r="G196" s="731">
        <f t="shared" si="29"/>
        <v>4.7235978000677008</v>
      </c>
      <c r="H196" s="731">
        <f t="shared" si="29"/>
        <v>4.2973472864236557</v>
      </c>
      <c r="I196" s="731">
        <f t="shared" si="29"/>
        <v>3.2899219012396772</v>
      </c>
      <c r="J196" s="731">
        <f t="shared" si="29"/>
        <v>2.47355777858693</v>
      </c>
      <c r="K196" s="731">
        <f t="shared" si="29"/>
        <v>1.7599610364601421</v>
      </c>
      <c r="L196" s="731">
        <f t="shared" si="29"/>
        <v>2.0724299140132931</v>
      </c>
      <c r="M196" s="731">
        <f t="shared" si="29"/>
        <v>4.0227379768540743</v>
      </c>
      <c r="N196" s="731">
        <f t="shared" si="29"/>
        <v>5.4265790179883995</v>
      </c>
      <c r="O196" s="731">
        <f t="shared" si="29"/>
        <v>5.1505249845704277</v>
      </c>
      <c r="P196" s="731">
        <f t="shared" si="29"/>
        <v>4.2146014174836584</v>
      </c>
      <c r="Q196" s="731">
        <f t="shared" si="29"/>
        <v>3.7110617434938162</v>
      </c>
      <c r="R196" s="731">
        <f t="shared" si="29"/>
        <v>3.059689029589773</v>
      </c>
      <c r="S196" s="731">
        <f t="shared" si="29"/>
        <v>2.5438462192361593</v>
      </c>
      <c r="T196" s="731">
        <f t="shared" si="29"/>
        <v>2.3838214905125499</v>
      </c>
      <c r="U196" s="731">
        <f t="shared" si="29"/>
        <v>2.2211666403060621</v>
      </c>
    </row>
    <row r="197" spans="1:21">
      <c r="A197" s="730" t="s">
        <v>47</v>
      </c>
      <c r="B197" s="1425"/>
      <c r="C197" s="729" t="s">
        <v>40</v>
      </c>
      <c r="D197" s="731"/>
      <c r="E197" s="731"/>
      <c r="F197" s="731">
        <f t="shared" ref="F197:U204" si="30">D85*F255/100</f>
        <v>0.78799117501913829</v>
      </c>
      <c r="G197" s="731">
        <f t="shared" si="30"/>
        <v>0.85222467329373086</v>
      </c>
      <c r="H197" s="731">
        <f t="shared" si="30"/>
        <v>1.2926273657624361</v>
      </c>
      <c r="I197" s="731">
        <f t="shared" si="30"/>
        <v>1.4787151346296452</v>
      </c>
      <c r="J197" s="731">
        <f t="shared" si="30"/>
        <v>1.5839081792444034</v>
      </c>
      <c r="K197" s="731">
        <f t="shared" si="30"/>
        <v>1.4821222060113488</v>
      </c>
      <c r="L197" s="731">
        <f t="shared" si="30"/>
        <v>1.3867283765201719</v>
      </c>
      <c r="M197" s="731">
        <f t="shared" si="30"/>
        <v>1.3790886597126748</v>
      </c>
      <c r="N197" s="731">
        <f t="shared" si="30"/>
        <v>1.5185395847276877</v>
      </c>
      <c r="O197" s="731">
        <f t="shared" si="30"/>
        <v>1.7806560214859275</v>
      </c>
      <c r="P197" s="731">
        <f t="shared" si="30"/>
        <v>1.7050459427144131</v>
      </c>
      <c r="Q197" s="731">
        <f t="shared" si="30"/>
        <v>1.8183642222198895</v>
      </c>
      <c r="R197" s="731">
        <f t="shared" si="30"/>
        <v>1.9965387206878236</v>
      </c>
      <c r="S197" s="731">
        <f t="shared" si="30"/>
        <v>1.9621250827979486</v>
      </c>
      <c r="T197" s="731">
        <f t="shared" si="30"/>
        <v>1.723904611608807</v>
      </c>
      <c r="U197" s="731">
        <f t="shared" si="30"/>
        <v>1.4514080799709432</v>
      </c>
    </row>
    <row r="198" spans="1:21">
      <c r="A198" s="730" t="s">
        <v>30</v>
      </c>
      <c r="B198" s="1425"/>
      <c r="C198" s="729" t="s">
        <v>40</v>
      </c>
      <c r="D198" s="731">
        <f t="shared" ref="D198:D210" si="31">B86*D256/100</f>
        <v>0.61021596440546944</v>
      </c>
      <c r="E198" s="731">
        <f t="shared" ref="E198:E210" si="32">C86*E256/100</f>
        <v>0.43572195999704272</v>
      </c>
      <c r="F198" s="731">
        <f t="shared" si="30"/>
        <v>0.45643670929578239</v>
      </c>
      <c r="G198" s="731">
        <f t="shared" si="30"/>
        <v>0.56511057253698971</v>
      </c>
      <c r="H198" s="731">
        <f t="shared" si="30"/>
        <v>0.59063663593149374</v>
      </c>
      <c r="I198" s="731">
        <f t="shared" si="30"/>
        <v>0.52081687725866121</v>
      </c>
      <c r="J198" s="731">
        <f t="shared" si="30"/>
        <v>0.33266766813077386</v>
      </c>
      <c r="K198" s="731">
        <f t="shared" si="30"/>
        <v>0.21583747898740793</v>
      </c>
      <c r="L198" s="731">
        <f t="shared" si="30"/>
        <v>0.13169491922857901</v>
      </c>
      <c r="M198" s="731">
        <f t="shared" si="30"/>
        <v>0.23959015441869855</v>
      </c>
      <c r="N198" s="731">
        <f t="shared" si="30"/>
        <v>0.39769846744421711</v>
      </c>
      <c r="O198" s="731">
        <f t="shared" si="30"/>
        <v>0.3962207732450892</v>
      </c>
      <c r="P198" s="731">
        <f t="shared" si="30"/>
        <v>0.70186851650610071</v>
      </c>
      <c r="Q198" s="731">
        <f t="shared" si="30"/>
        <v>0.81884766425548505</v>
      </c>
      <c r="R198" s="731">
        <f t="shared" si="30"/>
        <v>0.93420154844164738</v>
      </c>
      <c r="S198" s="731">
        <f t="shared" si="30"/>
        <v>0.91410956000729759</v>
      </c>
      <c r="T198" s="731">
        <f t="shared" si="30"/>
        <v>0.85678661690340263</v>
      </c>
      <c r="U198" s="731">
        <f t="shared" si="30"/>
        <v>0.76084995870581906</v>
      </c>
    </row>
    <row r="199" spans="1:21">
      <c r="A199" s="730" t="s">
        <v>48</v>
      </c>
      <c r="B199" s="1425"/>
      <c r="C199" s="729" t="s">
        <v>40</v>
      </c>
      <c r="D199" s="731">
        <f t="shared" si="31"/>
        <v>0.33229403135869751</v>
      </c>
      <c r="E199" s="731">
        <f t="shared" si="32"/>
        <v>0.30127979537846517</v>
      </c>
      <c r="F199" s="731">
        <f t="shared" si="30"/>
        <v>0.34236598359629705</v>
      </c>
      <c r="G199" s="731">
        <f t="shared" si="30"/>
        <v>0.3093444873505814</v>
      </c>
      <c r="H199" s="731">
        <f t="shared" si="30"/>
        <v>0.37412529341638928</v>
      </c>
      <c r="I199" s="731">
        <f t="shared" si="30"/>
        <v>0.36891991291618759</v>
      </c>
      <c r="J199" s="731">
        <f t="shared" si="30"/>
        <v>0.56551331942024385</v>
      </c>
      <c r="K199" s="731">
        <f t="shared" si="30"/>
        <v>0.32877906857897415</v>
      </c>
      <c r="L199" s="731">
        <f t="shared" si="30"/>
        <v>0.25553192909701905</v>
      </c>
      <c r="M199" s="731">
        <f t="shared" si="30"/>
        <v>0.48390037203844755</v>
      </c>
      <c r="N199" s="731">
        <f t="shared" si="30"/>
        <v>0.63798755841720767</v>
      </c>
      <c r="O199" s="731">
        <f t="shared" si="30"/>
        <v>0.77787663684885444</v>
      </c>
      <c r="P199" s="731">
        <f t="shared" si="30"/>
        <v>0.62419286002862762</v>
      </c>
      <c r="Q199" s="731">
        <f t="shared" si="30"/>
        <v>0.59619829653236145</v>
      </c>
      <c r="R199" s="731">
        <f t="shared" si="30"/>
        <v>0.70501590414309678</v>
      </c>
      <c r="S199" s="731">
        <f t="shared" si="30"/>
        <v>0.70349522075403936</v>
      </c>
      <c r="T199" s="731">
        <f t="shared" si="30"/>
        <v>0.66830585286725674</v>
      </c>
      <c r="U199" s="731">
        <f t="shared" si="30"/>
        <v>0.77160600458045403</v>
      </c>
    </row>
    <row r="200" spans="1:21">
      <c r="A200" s="730" t="s">
        <v>49</v>
      </c>
      <c r="B200" s="1425"/>
      <c r="C200" s="729" t="s">
        <v>40</v>
      </c>
      <c r="D200" s="731">
        <f t="shared" si="31"/>
        <v>1.3082735616107715</v>
      </c>
      <c r="E200" s="731">
        <f t="shared" si="32"/>
        <v>1.5046522638055493</v>
      </c>
      <c r="F200" s="731">
        <f t="shared" si="30"/>
        <v>1.9274029196275981</v>
      </c>
      <c r="G200" s="731">
        <f t="shared" si="30"/>
        <v>2.2414150711914322</v>
      </c>
      <c r="H200" s="731">
        <f t="shared" si="30"/>
        <v>2.1330493819986667</v>
      </c>
      <c r="I200" s="731">
        <f t="shared" si="30"/>
        <v>2.4343841107235167</v>
      </c>
      <c r="J200" s="731">
        <f t="shared" si="30"/>
        <v>1.746393888652972</v>
      </c>
      <c r="K200" s="731">
        <f t="shared" si="30"/>
        <v>1.1729210374647301</v>
      </c>
      <c r="L200" s="731">
        <f t="shared" si="30"/>
        <v>0.76825990210977535</v>
      </c>
      <c r="M200" s="731">
        <f t="shared" si="30"/>
        <v>0.80836818650414388</v>
      </c>
      <c r="N200" s="731">
        <f t="shared" si="30"/>
        <v>0.94110246972130907</v>
      </c>
      <c r="O200" s="731">
        <f t="shared" si="30"/>
        <v>1.05700578463755</v>
      </c>
      <c r="P200" s="731">
        <f t="shared" si="30"/>
        <v>1.147212579047814</v>
      </c>
      <c r="Q200" s="731">
        <f t="shared" si="30"/>
        <v>1.3100143136303737</v>
      </c>
      <c r="R200" s="731">
        <f t="shared" si="30"/>
        <v>1.3085729177981387</v>
      </c>
      <c r="S200" s="731">
        <f t="shared" si="30"/>
        <v>1.7725114313856449</v>
      </c>
      <c r="T200" s="731">
        <f t="shared" si="30"/>
        <v>1.709128223964155</v>
      </c>
      <c r="U200" s="731">
        <f t="shared" si="30"/>
        <v>1.3426565767161307</v>
      </c>
    </row>
    <row r="201" spans="1:21">
      <c r="A201" s="730" t="s">
        <v>32</v>
      </c>
      <c r="B201" s="1425"/>
      <c r="C201" s="729" t="s">
        <v>40</v>
      </c>
      <c r="D201" s="731">
        <f t="shared" si="31"/>
        <v>6.9130043793099594</v>
      </c>
      <c r="E201" s="731">
        <f t="shared" si="32"/>
        <v>7.067561132669363</v>
      </c>
      <c r="F201" s="731">
        <f t="shared" si="30"/>
        <v>6.9893470142303586</v>
      </c>
      <c r="G201" s="731">
        <f t="shared" si="30"/>
        <v>6.9935367815733738</v>
      </c>
      <c r="H201" s="731">
        <f t="shared" si="30"/>
        <v>8.5634145942218893</v>
      </c>
      <c r="I201" s="731">
        <f t="shared" si="30"/>
        <v>8.707803480227728</v>
      </c>
      <c r="J201" s="731">
        <f t="shared" si="30"/>
        <v>7.0784355403114798</v>
      </c>
      <c r="K201" s="731">
        <f t="shared" si="30"/>
        <v>4.5857822870043989</v>
      </c>
      <c r="L201" s="731">
        <f t="shared" si="30"/>
        <v>3.4156050763717691</v>
      </c>
      <c r="M201" s="731">
        <f t="shared" si="30"/>
        <v>3.655726461431005</v>
      </c>
      <c r="N201" s="731">
        <f t="shared" si="30"/>
        <v>5.0930564816161645</v>
      </c>
      <c r="O201" s="731">
        <f t="shared" si="30"/>
        <v>4.7177728415825477</v>
      </c>
      <c r="P201" s="731">
        <f t="shared" si="30"/>
        <v>4.9821118231456936</v>
      </c>
      <c r="Q201" s="731">
        <f t="shared" si="30"/>
        <v>5.8919726090616882</v>
      </c>
      <c r="R201" s="731">
        <f t="shared" si="30"/>
        <v>5.4273141316890845</v>
      </c>
      <c r="S201" s="731">
        <f t="shared" si="30"/>
        <v>4.3582619403040681</v>
      </c>
      <c r="T201" s="731">
        <f t="shared" si="30"/>
        <v>3.4622948404727989</v>
      </c>
      <c r="U201" s="731">
        <f t="shared" si="30"/>
        <v>2.481114555565803</v>
      </c>
    </row>
    <row r="202" spans="1:21">
      <c r="A202" s="730" t="s">
        <v>50</v>
      </c>
      <c r="B202" s="1425"/>
      <c r="C202" s="729" t="s">
        <v>40</v>
      </c>
      <c r="D202" s="731">
        <f t="shared" si="31"/>
        <v>2.2670622595799186</v>
      </c>
      <c r="E202" s="731">
        <f t="shared" si="32"/>
        <v>2.2832817433077728</v>
      </c>
      <c r="F202" s="731">
        <f t="shared" si="30"/>
        <v>3.1776828939473605</v>
      </c>
      <c r="G202" s="731">
        <f t="shared" si="30"/>
        <v>4.0687054949535568</v>
      </c>
      <c r="H202" s="731">
        <f t="shared" si="30"/>
        <v>4.2525452554588643</v>
      </c>
      <c r="I202" s="731">
        <f t="shared" si="30"/>
        <v>5.4821634871141294</v>
      </c>
      <c r="J202" s="731">
        <f t="shared" si="30"/>
        <v>5.9450238893832896</v>
      </c>
      <c r="K202" s="731">
        <f t="shared" si="30"/>
        <v>5.9940987498535385</v>
      </c>
      <c r="L202" s="731">
        <f t="shared" si="30"/>
        <v>5.2937122536134735</v>
      </c>
      <c r="M202" s="731">
        <f t="shared" si="30"/>
        <v>5.0928347374139724</v>
      </c>
      <c r="N202" s="731">
        <f t="shared" si="30"/>
        <v>6.7680560620604231</v>
      </c>
      <c r="O202" s="731">
        <f t="shared" si="30"/>
        <v>8.5364667417859579</v>
      </c>
      <c r="P202" s="731">
        <f t="shared" si="30"/>
        <v>10.41262439949818</v>
      </c>
      <c r="Q202" s="731">
        <f t="shared" si="30"/>
        <v>11.319553093382668</v>
      </c>
      <c r="R202" s="731">
        <f t="shared" si="30"/>
        <v>9.682189244670246</v>
      </c>
      <c r="S202" s="731">
        <f t="shared" si="30"/>
        <v>8.058841222857497</v>
      </c>
      <c r="T202" s="731">
        <f t="shared" si="30"/>
        <v>6.5153935811973556</v>
      </c>
      <c r="U202" s="731">
        <f t="shared" si="30"/>
        <v>5.3972705263352818</v>
      </c>
    </row>
    <row r="203" spans="1:21">
      <c r="A203" s="730" t="s">
        <v>51</v>
      </c>
      <c r="B203" s="1425"/>
      <c r="C203" s="729" t="s">
        <v>40</v>
      </c>
      <c r="D203" s="1253">
        <f t="shared" si="31"/>
        <v>11.524244453586279</v>
      </c>
      <c r="E203" s="1253">
        <f t="shared" si="32"/>
        <v>11.665067965630035</v>
      </c>
      <c r="F203" s="1253">
        <f t="shared" si="30"/>
        <v>10.362537802512257</v>
      </c>
      <c r="G203" s="1253">
        <f t="shared" si="30"/>
        <v>9.2757808384189904</v>
      </c>
      <c r="H203" s="1253">
        <f t="shared" si="30"/>
        <v>9.3456252469499699</v>
      </c>
      <c r="I203" s="1253">
        <f t="shared" si="30"/>
        <v>7.6679803543112151</v>
      </c>
      <c r="J203" s="1253">
        <f t="shared" si="30"/>
        <v>6.5695495635101588</v>
      </c>
      <c r="K203" s="1253">
        <f t="shared" si="30"/>
        <v>5.0495349556594045</v>
      </c>
      <c r="L203" s="1253">
        <f t="shared" si="30"/>
        <v>4.0505653376159145</v>
      </c>
      <c r="M203" s="1253">
        <f t="shared" si="30"/>
        <v>3.6363086714138664</v>
      </c>
      <c r="N203" s="1253">
        <f t="shared" si="30"/>
        <v>6.2434659000014916</v>
      </c>
      <c r="O203" s="1253">
        <f t="shared" si="30"/>
        <v>6.0387599333083051</v>
      </c>
      <c r="P203" s="1253">
        <f t="shared" si="30"/>
        <v>6.7024224655437941</v>
      </c>
      <c r="Q203" s="1253">
        <f t="shared" si="30"/>
        <v>7.268548317052101</v>
      </c>
      <c r="R203" s="1253">
        <f t="shared" si="30"/>
        <v>7.2015207833474486</v>
      </c>
      <c r="S203" s="1253">
        <f t="shared" si="30"/>
        <v>6.0352381347521291</v>
      </c>
      <c r="T203" s="1253">
        <f t="shared" si="30"/>
        <v>5.282164704141044</v>
      </c>
      <c r="U203" s="1253">
        <f t="shared" si="30"/>
        <v>3.9646067348270013</v>
      </c>
    </row>
    <row r="204" spans="1:21">
      <c r="A204" s="730" t="s">
        <v>34</v>
      </c>
      <c r="B204" s="1425"/>
      <c r="C204" s="729" t="s">
        <v>40</v>
      </c>
      <c r="D204" s="731">
        <f t="shared" si="31"/>
        <v>2.8726429808534637</v>
      </c>
      <c r="E204" s="731">
        <f t="shared" si="32"/>
        <v>2.2794687616901932</v>
      </c>
      <c r="F204" s="731">
        <f t="shared" si="30"/>
        <v>2.154051942919359</v>
      </c>
      <c r="G204" s="731">
        <f t="shared" si="30"/>
        <v>2.2763503121950586</v>
      </c>
      <c r="H204" s="731">
        <f t="shared" si="30"/>
        <v>2.0560962771338596</v>
      </c>
      <c r="I204" s="731">
        <f t="shared" si="30"/>
        <v>1.6263718440496988</v>
      </c>
      <c r="J204" s="731">
        <f t="shared" si="30"/>
        <v>1.3194254805846228</v>
      </c>
      <c r="K204" s="731">
        <f t="shared" si="30"/>
        <v>1.0100523715666496</v>
      </c>
      <c r="L204" s="731">
        <f t="shared" si="30"/>
        <v>0.8024776750720557</v>
      </c>
      <c r="M204" s="731">
        <f t="shared" si="30"/>
        <v>1.4294267022282587</v>
      </c>
      <c r="N204" s="731">
        <f t="shared" si="30"/>
        <v>2.7145144890008517</v>
      </c>
      <c r="O204" s="731">
        <f t="shared" si="30"/>
        <v>3.4685349074382219</v>
      </c>
      <c r="P204" s="731">
        <f t="shared" si="30"/>
        <v>3.9901866320737027</v>
      </c>
      <c r="Q204" s="731">
        <f t="shared" si="30"/>
        <v>5.1094528041536176</v>
      </c>
      <c r="R204" s="731">
        <f t="shared" si="30"/>
        <v>5.2335482380818226</v>
      </c>
      <c r="S204" s="731">
        <f t="shared" si="30"/>
        <v>4.6985129486208352</v>
      </c>
      <c r="T204" s="731">
        <f t="shared" si="30"/>
        <v>3.9175510164352083</v>
      </c>
      <c r="U204" s="731">
        <f t="shared" si="30"/>
        <v>2.9649688269604217</v>
      </c>
    </row>
    <row r="205" spans="1:21">
      <c r="A205" s="730" t="s">
        <v>21</v>
      </c>
      <c r="B205" s="1425"/>
      <c r="C205" s="729" t="s">
        <v>40</v>
      </c>
      <c r="D205" s="731">
        <f t="shared" si="31"/>
        <v>3.6850303073585224</v>
      </c>
      <c r="E205" s="731">
        <f t="shared" si="32"/>
        <v>2.3507874736410632</v>
      </c>
      <c r="F205" s="731">
        <f t="shared" ref="F205:H211" si="33">D93*F263/100</f>
        <v>2.4078353335725753</v>
      </c>
      <c r="G205" s="731">
        <f t="shared" si="33"/>
        <v>2.057427249507163</v>
      </c>
      <c r="H205" s="731">
        <f t="shared" si="33"/>
        <v>2.0833651111319251</v>
      </c>
      <c r="I205" s="731"/>
      <c r="J205" s="731"/>
      <c r="K205" s="731">
        <f t="shared" ref="K205:U211" si="34">I93*K263/100</f>
        <v>1.0567206601650871</v>
      </c>
      <c r="L205" s="731">
        <f t="shared" si="34"/>
        <v>1.3661709676067104</v>
      </c>
      <c r="M205" s="731">
        <f t="shared" si="34"/>
        <v>2.2942596510272026</v>
      </c>
      <c r="N205" s="731">
        <f t="shared" si="34"/>
        <v>3.4505048852772031</v>
      </c>
      <c r="O205" s="731">
        <f t="shared" si="34"/>
        <v>3.9214185217111668</v>
      </c>
      <c r="P205" s="731">
        <f t="shared" si="34"/>
        <v>4.373453626016488</v>
      </c>
      <c r="Q205" s="731">
        <f t="shared" si="34"/>
        <v>4.4591400618198378</v>
      </c>
      <c r="R205" s="731">
        <f t="shared" si="34"/>
        <v>4.1314342587260624</v>
      </c>
      <c r="S205" s="731">
        <f t="shared" si="34"/>
        <v>3.8995785570135144</v>
      </c>
      <c r="T205" s="731">
        <f t="shared" si="34"/>
        <v>3.3213345993048762</v>
      </c>
      <c r="U205" s="731">
        <f t="shared" si="34"/>
        <v>2.9143094436802728</v>
      </c>
    </row>
    <row r="206" spans="1:21">
      <c r="A206" s="730" t="s">
        <v>37</v>
      </c>
      <c r="B206" s="1425"/>
      <c r="C206" s="729" t="s">
        <v>40</v>
      </c>
      <c r="D206" s="731">
        <f t="shared" si="31"/>
        <v>1.7021741245715074</v>
      </c>
      <c r="E206" s="731">
        <f t="shared" si="32"/>
        <v>1.517755667877368</v>
      </c>
      <c r="F206" s="731">
        <f t="shared" si="33"/>
        <v>1.1465461183740269</v>
      </c>
      <c r="G206" s="731">
        <f t="shared" si="33"/>
        <v>1.5221202788058008</v>
      </c>
      <c r="H206" s="731">
        <f t="shared" si="33"/>
        <v>2.2170313454618289</v>
      </c>
      <c r="I206" s="731">
        <f t="shared" ref="I206:J210" si="35">G94*I264/100</f>
        <v>3.0261794176937444</v>
      </c>
      <c r="J206" s="731">
        <f t="shared" si="35"/>
        <v>2.7565273887293911</v>
      </c>
      <c r="K206" s="731">
        <f t="shared" si="34"/>
        <v>2.5404362136816538</v>
      </c>
      <c r="L206" s="731">
        <f t="shared" si="34"/>
        <v>2.1653356604505309</v>
      </c>
      <c r="M206" s="731">
        <f t="shared" si="34"/>
        <v>2.5469137850449446</v>
      </c>
      <c r="N206" s="731">
        <f t="shared" si="34"/>
        <v>3.1018458151101491</v>
      </c>
      <c r="O206" s="731">
        <f t="shared" si="34"/>
        <v>3.1624129840138306</v>
      </c>
      <c r="P206" s="731">
        <f t="shared" si="34"/>
        <v>2.9763900351090085</v>
      </c>
      <c r="Q206" s="731">
        <f t="shared" si="34"/>
        <v>2.7718471689492659</v>
      </c>
      <c r="R206" s="731">
        <f t="shared" si="34"/>
        <v>3.1366004768993601</v>
      </c>
      <c r="S206" s="731">
        <f t="shared" si="34"/>
        <v>2.9955778186787825</v>
      </c>
      <c r="T206" s="731">
        <f t="shared" si="34"/>
        <v>2.8018258013591941</v>
      </c>
      <c r="U206" s="731">
        <f t="shared" si="34"/>
        <v>2.5796073891660454</v>
      </c>
    </row>
    <row r="207" spans="1:21">
      <c r="A207" s="730" t="s">
        <v>52</v>
      </c>
      <c r="B207" s="1425"/>
      <c r="C207" s="729" t="s">
        <v>40</v>
      </c>
      <c r="D207" s="731">
        <f t="shared" si="31"/>
        <v>0.57047494505333429</v>
      </c>
      <c r="E207" s="731">
        <f t="shared" si="32"/>
        <v>0.53833557933315701</v>
      </c>
      <c r="F207" s="731">
        <f t="shared" si="33"/>
        <v>0.88162709865144717</v>
      </c>
      <c r="G207" s="731">
        <f t="shared" si="33"/>
        <v>1.0262018098371861</v>
      </c>
      <c r="H207" s="731">
        <f t="shared" si="33"/>
        <v>1.7279059376544048</v>
      </c>
      <c r="I207" s="731">
        <f t="shared" si="35"/>
        <v>1.7814560182577042</v>
      </c>
      <c r="J207" s="731">
        <f t="shared" si="35"/>
        <v>1.4516302053166075</v>
      </c>
      <c r="K207" s="731">
        <f t="shared" si="34"/>
        <v>1.1255082198984301</v>
      </c>
      <c r="L207" s="731">
        <f t="shared" si="34"/>
        <v>0.91747511214624355</v>
      </c>
      <c r="M207" s="731">
        <f t="shared" si="34"/>
        <v>1.0641432195272851</v>
      </c>
      <c r="N207" s="731">
        <f t="shared" si="34"/>
        <v>1.4071512482349993</v>
      </c>
      <c r="O207" s="731">
        <f t="shared" si="34"/>
        <v>1.1964358180299544</v>
      </c>
      <c r="P207" s="731">
        <f t="shared" si="34"/>
        <v>1.1478123590561311</v>
      </c>
      <c r="Q207" s="731">
        <f t="shared" si="34"/>
        <v>1.1902195241361024</v>
      </c>
      <c r="R207" s="731">
        <f t="shared" si="34"/>
        <v>1.0269822476793407</v>
      </c>
      <c r="S207" s="731">
        <f t="shared" si="34"/>
        <v>1.0409540351629538</v>
      </c>
      <c r="T207" s="731">
        <f t="shared" si="34"/>
        <v>1.0468773503671536</v>
      </c>
      <c r="U207" s="731">
        <f t="shared" si="34"/>
        <v>1.0852246504878571</v>
      </c>
    </row>
    <row r="208" spans="1:21">
      <c r="A208" s="730" t="s">
        <v>53</v>
      </c>
      <c r="B208" s="1425"/>
      <c r="C208" s="729" t="s">
        <v>40</v>
      </c>
      <c r="D208" s="731">
        <f t="shared" si="31"/>
        <v>1.788125494158167</v>
      </c>
      <c r="E208" s="731">
        <f t="shared" si="32"/>
        <v>2.1825790298600882</v>
      </c>
      <c r="F208" s="731">
        <f t="shared" si="33"/>
        <v>2.315787173929623</v>
      </c>
      <c r="G208" s="731">
        <f t="shared" si="33"/>
        <v>2.3235941930326707</v>
      </c>
      <c r="H208" s="731">
        <f t="shared" si="33"/>
        <v>2.2819914512146027</v>
      </c>
      <c r="I208" s="731">
        <f t="shared" si="35"/>
        <v>2.2976542352569855</v>
      </c>
      <c r="J208" s="731">
        <f t="shared" si="35"/>
        <v>2.3396467795942799</v>
      </c>
      <c r="K208" s="731">
        <f t="shared" si="34"/>
        <v>2.4978351938110905</v>
      </c>
      <c r="L208" s="731">
        <f t="shared" si="34"/>
        <v>2.7083757076894113</v>
      </c>
      <c r="M208" s="731">
        <f t="shared" si="34"/>
        <v>3.5143578359306042</v>
      </c>
      <c r="N208" s="731">
        <f t="shared" si="34"/>
        <v>3.9480092300093732</v>
      </c>
      <c r="O208" s="731">
        <f t="shared" si="34"/>
        <v>3.3477081060522722</v>
      </c>
      <c r="P208" s="731">
        <f t="shared" si="34"/>
        <v>3.2678070456208932</v>
      </c>
      <c r="Q208" s="731">
        <f t="shared" si="34"/>
        <v>3.587680436424598</v>
      </c>
      <c r="R208" s="731">
        <f t="shared" si="34"/>
        <v>3.6069283524188314</v>
      </c>
      <c r="S208" s="731">
        <f t="shared" si="34"/>
        <v>3.2225507865853702</v>
      </c>
      <c r="T208" s="731">
        <f t="shared" si="34"/>
        <v>3.02818193159953</v>
      </c>
      <c r="U208" s="731">
        <f t="shared" si="34"/>
        <v>2.901702055394539</v>
      </c>
    </row>
    <row r="209" spans="1:21">
      <c r="A209" s="730" t="s">
        <v>54</v>
      </c>
      <c r="B209" s="1425"/>
      <c r="C209" s="729" t="s">
        <v>40</v>
      </c>
      <c r="D209" s="731">
        <f t="shared" si="31"/>
        <v>0.3276093981625543</v>
      </c>
      <c r="E209" s="731">
        <f t="shared" si="32"/>
        <v>0.30138588592245702</v>
      </c>
      <c r="F209" s="731">
        <f t="shared" si="33"/>
        <v>0.43130571020899372</v>
      </c>
      <c r="G209" s="731">
        <f t="shared" si="33"/>
        <v>0.57256028017091143</v>
      </c>
      <c r="H209" s="731">
        <f t="shared" si="33"/>
        <v>0.59948201475931917</v>
      </c>
      <c r="I209" s="731">
        <f t="shared" si="35"/>
        <v>0.55197495375549777</v>
      </c>
      <c r="J209" s="731">
        <f t="shared" si="35"/>
        <v>0.54461737677213029</v>
      </c>
      <c r="K209" s="731">
        <f t="shared" si="34"/>
        <v>0.52899075086903902</v>
      </c>
      <c r="L209" s="731">
        <f t="shared" si="34"/>
        <v>0.56819503639942992</v>
      </c>
      <c r="M209" s="731">
        <f t="shared" si="34"/>
        <v>1.2681248404558187</v>
      </c>
      <c r="N209" s="731">
        <f t="shared" si="34"/>
        <v>2.2958215660531205</v>
      </c>
      <c r="O209" s="731">
        <f t="shared" si="34"/>
        <v>2.5138267507279086</v>
      </c>
      <c r="P209" s="731">
        <f t="shared" si="34"/>
        <v>2.3726918782576845</v>
      </c>
      <c r="Q209" s="731">
        <f t="shared" si="34"/>
        <v>2.0347063247789223</v>
      </c>
      <c r="R209" s="731">
        <f t="shared" si="34"/>
        <v>1.4648946595428551</v>
      </c>
      <c r="S209" s="731">
        <f t="shared" si="34"/>
        <v>1.0585818384949461</v>
      </c>
      <c r="T209" s="731">
        <f t="shared" si="34"/>
        <v>0.84990499780968254</v>
      </c>
      <c r="U209" s="731">
        <f t="shared" si="34"/>
        <v>0.67295473521271232</v>
      </c>
    </row>
    <row r="210" spans="1:21">
      <c r="A210" s="730" t="s">
        <v>55</v>
      </c>
      <c r="B210" s="1425"/>
      <c r="C210" s="729" t="s">
        <v>40</v>
      </c>
      <c r="D210" s="731">
        <f t="shared" si="31"/>
        <v>1.246765839535384</v>
      </c>
      <c r="E210" s="731">
        <f t="shared" si="32"/>
        <v>1.3916342224379148</v>
      </c>
      <c r="F210" s="731">
        <f t="shared" si="33"/>
        <v>1.701628961744146</v>
      </c>
      <c r="G210" s="731">
        <f t="shared" si="33"/>
        <v>1.8316264959348587</v>
      </c>
      <c r="H210" s="731">
        <f t="shared" si="33"/>
        <v>1.7509700860399919</v>
      </c>
      <c r="I210" s="731">
        <f t="shared" si="35"/>
        <v>1.6352592810127129</v>
      </c>
      <c r="J210" s="731">
        <f t="shared" si="35"/>
        <v>1.4548016914237454</v>
      </c>
      <c r="K210" s="731">
        <f t="shared" si="34"/>
        <v>1.3199198490568762</v>
      </c>
      <c r="L210" s="731">
        <f t="shared" si="34"/>
        <v>1.4402875490908591</v>
      </c>
      <c r="M210" s="731">
        <f t="shared" si="34"/>
        <v>2.2003729025180645</v>
      </c>
      <c r="N210" s="731">
        <f t="shared" si="34"/>
        <v>3.0688437064711418</v>
      </c>
      <c r="O210" s="731">
        <f t="shared" si="34"/>
        <v>3.0407848025014812</v>
      </c>
      <c r="P210" s="731">
        <f t="shared" si="34"/>
        <v>2.7831810864796007</v>
      </c>
      <c r="Q210" s="731">
        <f t="shared" si="34"/>
        <v>2.6325761207766489</v>
      </c>
      <c r="R210" s="731">
        <f t="shared" si="34"/>
        <v>2.206039626452021</v>
      </c>
      <c r="S210" s="731">
        <f t="shared" si="34"/>
        <v>1.8091757328805946</v>
      </c>
      <c r="T210" s="731">
        <f t="shared" si="34"/>
        <v>1.5963474958136146</v>
      </c>
      <c r="U210" s="731">
        <f t="shared" si="34"/>
        <v>1.3651015935802366</v>
      </c>
    </row>
    <row r="211" spans="1:21">
      <c r="A211" s="730" t="s">
        <v>210</v>
      </c>
      <c r="B211" s="1425"/>
      <c r="C211" s="729" t="s">
        <v>40</v>
      </c>
      <c r="D211" s="731"/>
      <c r="E211" s="731">
        <f>C99*E269/100</f>
        <v>1.7182019466396914</v>
      </c>
      <c r="F211" s="731">
        <f t="shared" si="33"/>
        <v>2.2256053405507132</v>
      </c>
      <c r="G211" s="731">
        <f t="shared" si="33"/>
        <v>2.2434890345694694</v>
      </c>
      <c r="H211" s="731">
        <f t="shared" si="33"/>
        <v>2.1324619055494241</v>
      </c>
      <c r="I211" s="731">
        <f>G99*I269/100</f>
        <v>1.903131455493517</v>
      </c>
      <c r="J211" s="731"/>
      <c r="K211" s="731">
        <f t="shared" si="34"/>
        <v>0.69819601221036376</v>
      </c>
      <c r="L211" s="731">
        <f t="shared" si="34"/>
        <v>0.62246627224844653</v>
      </c>
      <c r="M211" s="731">
        <f t="shared" si="34"/>
        <v>0.95603155934920736</v>
      </c>
      <c r="N211" s="731">
        <f t="shared" si="34"/>
        <v>1.0153520095791446</v>
      </c>
      <c r="O211" s="731">
        <f t="shared" si="34"/>
        <v>0.84800935945755729</v>
      </c>
      <c r="P211" s="731">
        <f t="shared" si="34"/>
        <v>0.77307203073339126</v>
      </c>
      <c r="Q211" s="731">
        <f t="shared" si="34"/>
        <v>0.70449802632878145</v>
      </c>
      <c r="R211" s="731">
        <f t="shared" si="34"/>
        <v>0.68862498404082895</v>
      </c>
      <c r="S211" s="731">
        <f t="shared" si="34"/>
        <v>0.53495505355806161</v>
      </c>
      <c r="T211" s="731">
        <f t="shared" si="34"/>
        <v>0.47599604394232498</v>
      </c>
      <c r="U211" s="731">
        <f t="shared" si="34"/>
        <v>0.49844382830630429</v>
      </c>
    </row>
    <row r="212" spans="1:21">
      <c r="A212" s="730" t="s">
        <v>61</v>
      </c>
      <c r="B212" s="1425"/>
      <c r="C212" s="729" t="s">
        <v>40</v>
      </c>
      <c r="D212" s="731"/>
      <c r="E212" s="731"/>
      <c r="F212" s="731"/>
      <c r="G212" s="731"/>
      <c r="H212" s="731"/>
      <c r="I212" s="731"/>
      <c r="J212" s="731"/>
      <c r="K212" s="731"/>
      <c r="L212" s="731"/>
      <c r="M212" s="731"/>
      <c r="N212" s="731"/>
      <c r="O212" s="731"/>
      <c r="P212" s="731">
        <f t="shared" ref="P212:U212" si="36">N100*P270/100</f>
        <v>1.0507030397851287</v>
      </c>
      <c r="Q212" s="731">
        <f t="shared" si="36"/>
        <v>1.1062772763598534</v>
      </c>
      <c r="R212" s="731">
        <f t="shared" si="36"/>
        <v>1.4939439276527307</v>
      </c>
      <c r="S212" s="731">
        <f t="shared" si="36"/>
        <v>1.460943173486289</v>
      </c>
      <c r="T212" s="731">
        <f t="shared" si="36"/>
        <v>1.5911486779412858</v>
      </c>
      <c r="U212" s="731">
        <f t="shared" si="36"/>
        <v>1.4298769094917427</v>
      </c>
    </row>
    <row r="213" spans="1:21">
      <c r="A213" s="730" t="s">
        <v>62</v>
      </c>
      <c r="B213" s="1425"/>
      <c r="C213" s="729" t="s">
        <v>40</v>
      </c>
      <c r="D213" s="731">
        <f t="shared" ref="D213:U213" si="37">B101*D252/100</f>
        <v>2.5751700088863756</v>
      </c>
      <c r="E213" s="731">
        <f t="shared" si="37"/>
        <v>3.4770883951495808</v>
      </c>
      <c r="F213" s="731">
        <f t="shared" si="37"/>
        <v>3.4394728911554648</v>
      </c>
      <c r="G213" s="731">
        <f t="shared" si="37"/>
        <v>3.1982360590287868</v>
      </c>
      <c r="H213" s="731">
        <f t="shared" si="37"/>
        <v>3.3429608029606594</v>
      </c>
      <c r="I213" s="731">
        <f t="shared" si="37"/>
        <v>3.5070673833596686</v>
      </c>
      <c r="J213" s="731">
        <f t="shared" si="37"/>
        <v>2.6183194167679678</v>
      </c>
      <c r="K213" s="731">
        <f t="shared" si="37"/>
        <v>1.489902034367937</v>
      </c>
      <c r="L213" s="731">
        <f t="shared" si="37"/>
        <v>1.0482828623552469</v>
      </c>
      <c r="M213" s="731">
        <f t="shared" si="37"/>
        <v>1.8530712594070109</v>
      </c>
      <c r="N213" s="731">
        <f t="shared" si="37"/>
        <v>3.7776751040476801</v>
      </c>
      <c r="O213" s="731">
        <f t="shared" si="37"/>
        <v>5.4560945675852386</v>
      </c>
      <c r="P213" s="731">
        <f t="shared" si="37"/>
        <v>5.0581144078702671</v>
      </c>
      <c r="Q213" s="731">
        <f t="shared" si="37"/>
        <v>4.0721600136979879</v>
      </c>
      <c r="R213" s="731">
        <f t="shared" si="37"/>
        <v>4.3717384433532116</v>
      </c>
      <c r="S213" s="731">
        <f t="shared" si="37"/>
        <v>4.2117807739334419</v>
      </c>
      <c r="T213" s="731">
        <f t="shared" si="37"/>
        <v>3.7407783516085358</v>
      </c>
      <c r="U213" s="731">
        <f t="shared" si="37"/>
        <v>3.5199854670369763</v>
      </c>
    </row>
    <row r="214" spans="1:21">
      <c r="A214" s="730" t="s">
        <v>60</v>
      </c>
      <c r="B214" s="1425"/>
      <c r="C214" s="729" t="s">
        <v>40</v>
      </c>
      <c r="D214" s="731"/>
      <c r="E214" s="731">
        <f t="shared" ref="E214:M214" si="38">C102*E272/100</f>
        <v>6.5642240380584091</v>
      </c>
      <c r="F214" s="731">
        <f t="shared" si="38"/>
        <v>6.4068876261015646</v>
      </c>
      <c r="G214" s="731">
        <f t="shared" si="38"/>
        <v>6.8269294745972706</v>
      </c>
      <c r="H214" s="731">
        <f t="shared" si="38"/>
        <v>5.9421365197991811</v>
      </c>
      <c r="I214" s="731">
        <f t="shared" si="38"/>
        <v>6.0619010508505822</v>
      </c>
      <c r="J214" s="731">
        <f t="shared" si="38"/>
        <v>5.1258094972708212</v>
      </c>
      <c r="K214" s="731">
        <f t="shared" si="38"/>
        <v>4.790240559819579</v>
      </c>
      <c r="L214" s="731">
        <f t="shared" si="38"/>
        <v>3.6578925740579762</v>
      </c>
      <c r="M214" s="731">
        <f t="shared" si="38"/>
        <v>4.2504466466912163</v>
      </c>
      <c r="N214" s="731"/>
      <c r="O214" s="731">
        <f t="shared" ref="O214:U214" si="39">M102*O272/100</f>
        <v>4.0963414425990123</v>
      </c>
      <c r="P214" s="731">
        <f t="shared" si="39"/>
        <v>4.3684253226003769</v>
      </c>
      <c r="Q214" s="731">
        <f t="shared" si="39"/>
        <v>4.1963378970823069</v>
      </c>
      <c r="R214" s="731">
        <f t="shared" si="39"/>
        <v>4.0030124432763312</v>
      </c>
      <c r="S214" s="731">
        <f t="shared" si="39"/>
        <v>4.9437309979501638</v>
      </c>
      <c r="T214" s="731">
        <f t="shared" si="39"/>
        <v>6.892527426570509</v>
      </c>
      <c r="U214" s="731">
        <f t="shared" si="39"/>
        <v>7.8445822379276322</v>
      </c>
    </row>
    <row r="215" spans="1:21">
      <c r="A215" s="730" t="s">
        <v>973</v>
      </c>
      <c r="B215" s="1425"/>
      <c r="C215" s="729" t="s">
        <v>40</v>
      </c>
      <c r="D215" s="731">
        <f>B103*D273/100</f>
        <v>0</v>
      </c>
      <c r="E215" s="731"/>
      <c r="F215" s="731"/>
      <c r="G215" s="731"/>
      <c r="H215" s="731"/>
      <c r="I215" s="731"/>
      <c r="J215" s="731"/>
      <c r="K215" s="731"/>
      <c r="L215" s="731"/>
      <c r="M215" s="731"/>
      <c r="N215" s="731">
        <f>L103*N273/100</f>
        <v>0</v>
      </c>
      <c r="O215" s="731"/>
      <c r="P215" s="731"/>
      <c r="Q215" s="731"/>
      <c r="R215" s="731"/>
      <c r="S215" s="731"/>
      <c r="T215" s="731"/>
      <c r="U215" s="731"/>
    </row>
    <row r="216" spans="1:21">
      <c r="A216" s="730" t="s">
        <v>748</v>
      </c>
      <c r="B216" s="1425"/>
      <c r="C216" s="729" t="s">
        <v>40</v>
      </c>
      <c r="D216" s="731">
        <f>B104*D274/100</f>
        <v>1.4472165748818255</v>
      </c>
      <c r="E216" s="731"/>
      <c r="F216" s="731"/>
      <c r="G216" s="731"/>
      <c r="H216" s="731"/>
      <c r="I216" s="731">
        <f t="shared" ref="I216:J219" si="40">G104*I274/100</f>
        <v>1.5170569214545429</v>
      </c>
      <c r="J216" s="731">
        <f t="shared" si="40"/>
        <v>1.4885377686661374</v>
      </c>
      <c r="K216" s="731"/>
      <c r="L216" s="731">
        <f>J104*L274/100</f>
        <v>1.1530658088998302</v>
      </c>
      <c r="M216" s="731"/>
      <c r="N216" s="731">
        <f>L104*N274/100</f>
        <v>1.162877690824929</v>
      </c>
      <c r="O216" s="731"/>
      <c r="P216" s="731">
        <f>N104*P274/100</f>
        <v>1.2819374531971477</v>
      </c>
      <c r="Q216" s="731"/>
      <c r="R216" s="731"/>
      <c r="S216" s="731"/>
      <c r="T216" s="731"/>
      <c r="U216" s="731"/>
    </row>
    <row r="217" spans="1:21">
      <c r="A217" s="730" t="s">
        <v>65</v>
      </c>
      <c r="B217" s="1425"/>
      <c r="C217" s="729" t="s">
        <v>40</v>
      </c>
      <c r="D217" s="731">
        <f>B105*D275/100</f>
        <v>1.1500234245936356</v>
      </c>
      <c r="E217" s="731">
        <f t="shared" ref="E217:G219" si="41">C105*E275/100</f>
        <v>1.4850898882782217</v>
      </c>
      <c r="F217" s="731">
        <f t="shared" si="41"/>
        <v>1.6437131981968318</v>
      </c>
      <c r="G217" s="731">
        <f t="shared" si="41"/>
        <v>1.6276024289541839</v>
      </c>
      <c r="H217" s="731"/>
      <c r="I217" s="731">
        <f t="shared" si="40"/>
        <v>1.92335111454267</v>
      </c>
      <c r="J217" s="731">
        <f t="shared" si="40"/>
        <v>1.9222890083331847</v>
      </c>
      <c r="K217" s="731">
        <f>I105*K275/100</f>
        <v>1.7488225305766156</v>
      </c>
      <c r="L217" s="731">
        <f>J105*L275/100</f>
        <v>1.4712890357931254</v>
      </c>
      <c r="M217" s="731">
        <f>K105*M275/100</f>
        <v>1.1172443570242458</v>
      </c>
      <c r="N217" s="731">
        <f>L105*N275/100</f>
        <v>1.1429715196134007</v>
      </c>
      <c r="O217" s="731">
        <f>M105*O275/100</f>
        <v>1.2289552402665731</v>
      </c>
      <c r="P217" s="731">
        <f>N105*P275/100</f>
        <v>1.1019978831520327</v>
      </c>
      <c r="Q217" s="731">
        <f t="shared" ref="Q217:U219" si="42">O105*Q275/100</f>
        <v>1.120835690660317</v>
      </c>
      <c r="R217" s="731">
        <f t="shared" si="42"/>
        <v>1.1432714316955443</v>
      </c>
      <c r="S217" s="731">
        <f t="shared" si="42"/>
        <v>1.1427313181747365</v>
      </c>
      <c r="T217" s="731">
        <f t="shared" si="42"/>
        <v>1.0156528489139089</v>
      </c>
      <c r="U217" s="731">
        <f t="shared" si="42"/>
        <v>0.94230610406260507</v>
      </c>
    </row>
    <row r="218" spans="1:21">
      <c r="A218" s="730" t="s">
        <v>974</v>
      </c>
      <c r="B218" s="1425"/>
      <c r="C218" s="729" t="s">
        <v>40</v>
      </c>
      <c r="D218" s="731">
        <f>B106*D276/100</f>
        <v>-0.1281713331313287</v>
      </c>
      <c r="E218" s="731">
        <f t="shared" si="41"/>
        <v>-0.10886628972149788</v>
      </c>
      <c r="F218" s="731">
        <f t="shared" si="41"/>
        <v>-0.13106432148449598</v>
      </c>
      <c r="G218" s="731">
        <f t="shared" si="41"/>
        <v>-0.1480195925410282</v>
      </c>
      <c r="H218" s="731">
        <f>F106*H276/100</f>
        <v>-0.13220037466892781</v>
      </c>
      <c r="I218" s="731">
        <f t="shared" si="40"/>
        <v>-0.13903135943156919</v>
      </c>
      <c r="J218" s="731">
        <f t="shared" si="40"/>
        <v>-0.15647464883570897</v>
      </c>
      <c r="K218" s="731">
        <f>I106*K276/100</f>
        <v>-0.13670090312952199</v>
      </c>
      <c r="L218" s="731">
        <f>J106*L276/100</f>
        <v>-0.14394446304753486</v>
      </c>
      <c r="M218" s="731">
        <f>K106*M276/100</f>
        <v>-0.16436365554088841</v>
      </c>
      <c r="N218" s="731">
        <f>L106*N276/100</f>
        <v>-0.13250052824894562</v>
      </c>
      <c r="O218" s="731">
        <f>M106*O276/100</f>
        <v>-0.11623465049078406</v>
      </c>
      <c r="P218" s="731">
        <f>N106*P276/100</f>
        <v>-9.4781977480333554E-2</v>
      </c>
      <c r="Q218" s="731">
        <f t="shared" si="42"/>
        <v>-9.8407654206926334E-2</v>
      </c>
      <c r="R218" s="731">
        <f t="shared" si="42"/>
        <v>-8.6941234668239331E-2</v>
      </c>
      <c r="S218" s="731">
        <f t="shared" si="42"/>
        <v>-8.4243551130431402E-2</v>
      </c>
      <c r="T218" s="731">
        <f t="shared" si="42"/>
        <v>-7.1098743879597387E-2</v>
      </c>
      <c r="U218" s="731">
        <f t="shared" si="42"/>
        <v>-8.1163335003246573E-2</v>
      </c>
    </row>
    <row r="219" spans="1:21">
      <c r="A219" s="730" t="s">
        <v>749</v>
      </c>
      <c r="B219" s="1426"/>
      <c r="C219" s="729" t="s">
        <v>40</v>
      </c>
      <c r="D219" s="731"/>
      <c r="E219" s="731">
        <f t="shared" si="41"/>
        <v>0</v>
      </c>
      <c r="F219" s="731">
        <f t="shared" si="41"/>
        <v>0</v>
      </c>
      <c r="G219" s="731">
        <f t="shared" si="41"/>
        <v>0</v>
      </c>
      <c r="H219" s="731">
        <f>F107*H277/100</f>
        <v>0</v>
      </c>
      <c r="I219" s="731">
        <f t="shared" si="40"/>
        <v>0</v>
      </c>
      <c r="J219" s="731">
        <f t="shared" si="40"/>
        <v>0</v>
      </c>
      <c r="K219" s="731">
        <f>I107*K277/100</f>
        <v>0</v>
      </c>
      <c r="L219" s="731">
        <f>J107*L277/100</f>
        <v>0</v>
      </c>
      <c r="M219" s="731">
        <f>K107*M277/100</f>
        <v>0</v>
      </c>
      <c r="N219" s="731">
        <f>L107*N277/100</f>
        <v>0</v>
      </c>
      <c r="O219" s="731">
        <f>M107*O277/100</f>
        <v>0</v>
      </c>
      <c r="P219" s="731">
        <f>N107*P277/100</f>
        <v>0</v>
      </c>
      <c r="Q219" s="731">
        <f t="shared" si="42"/>
        <v>0</v>
      </c>
      <c r="R219" s="731">
        <f t="shared" si="42"/>
        <v>0</v>
      </c>
      <c r="S219" s="731">
        <f t="shared" si="42"/>
        <v>0</v>
      </c>
      <c r="T219" s="731">
        <f t="shared" si="42"/>
        <v>0</v>
      </c>
      <c r="U219" s="731">
        <f t="shared" si="42"/>
        <v>0</v>
      </c>
    </row>
    <row r="220" spans="1:21">
      <c r="A220" s="733" t="s">
        <v>1194</v>
      </c>
      <c r="B220" s="726"/>
      <c r="C220" s="726"/>
      <c r="D220" s="726"/>
      <c r="E220" s="726"/>
      <c r="F220" s="726"/>
      <c r="G220" s="726"/>
      <c r="H220" s="726"/>
      <c r="I220" s="726"/>
      <c r="J220" s="726"/>
      <c r="K220" s="726"/>
      <c r="L220" s="726"/>
      <c r="M220" s="726"/>
      <c r="N220" s="726"/>
      <c r="O220" s="726"/>
      <c r="P220" s="726"/>
      <c r="Q220" s="726"/>
      <c r="R220" s="726"/>
      <c r="S220" s="726"/>
      <c r="T220" s="726"/>
      <c r="U220" s="726"/>
    </row>
    <row r="221" spans="1:21">
      <c r="A221" s="68" t="s">
        <v>1167</v>
      </c>
      <c r="B221" s="68"/>
      <c r="C221" s="68"/>
      <c r="D221" s="716">
        <f t="shared" ref="D221:U221" si="43">AVERAGE(D175:D210)</f>
        <v>2.8774396080362199</v>
      </c>
      <c r="E221" s="716">
        <f t="shared" si="43"/>
        <v>2.7220810177688533</v>
      </c>
      <c r="F221" s="716">
        <f t="shared" si="43"/>
        <v>2.5995314373105174</v>
      </c>
      <c r="G221" s="716">
        <f t="shared" si="43"/>
        <v>2.6174329350818977</v>
      </c>
      <c r="H221" s="716">
        <f t="shared" si="43"/>
        <v>2.7266955029044042</v>
      </c>
      <c r="I221" s="716">
        <f t="shared" si="43"/>
        <v>2.6997683478438232</v>
      </c>
      <c r="J221" s="716">
        <f t="shared" si="43"/>
        <v>2.4332749140357879</v>
      </c>
      <c r="K221" s="716">
        <f t="shared" si="43"/>
        <v>2.0200343719497886</v>
      </c>
      <c r="L221" s="716">
        <f t="shared" si="43"/>
        <v>1.8196790305270554</v>
      </c>
      <c r="M221" s="716">
        <f t="shared" si="43"/>
        <v>2.2091262432290666</v>
      </c>
      <c r="N221" s="716">
        <f t="shared" si="43"/>
        <v>3.0190744096760955</v>
      </c>
      <c r="O221" s="716">
        <f t="shared" si="43"/>
        <v>3.095055587982682</v>
      </c>
      <c r="P221" s="716">
        <f t="shared" si="43"/>
        <v>3.1879969781966397</v>
      </c>
      <c r="Q221" s="716">
        <f t="shared" si="43"/>
        <v>3.2813424946282606</v>
      </c>
      <c r="R221" s="716">
        <f t="shared" si="43"/>
        <v>3.1147520416006276</v>
      </c>
      <c r="S221" s="716">
        <f t="shared" si="43"/>
        <v>2.846874007194625</v>
      </c>
      <c r="T221" s="716">
        <f t="shared" si="43"/>
        <v>2.6134323844869871</v>
      </c>
      <c r="U221" s="716">
        <f t="shared" si="43"/>
        <v>2.2553987704234344</v>
      </c>
    </row>
    <row r="222" spans="1:21" ht="15" customHeight="1">
      <c r="A222" s="68" t="s">
        <v>718</v>
      </c>
      <c r="B222" s="68"/>
      <c r="C222" s="68"/>
      <c r="D222" s="68">
        <f t="shared" ref="D222:U222" si="44">STDEV(D175:D210)</f>
        <v>2.5949518319692926</v>
      </c>
      <c r="E222" s="68">
        <f t="shared" si="44"/>
        <v>2.5732425410887947</v>
      </c>
      <c r="F222" s="68">
        <f t="shared" si="44"/>
        <v>2.3425657683461898</v>
      </c>
      <c r="G222" s="68">
        <f t="shared" si="44"/>
        <v>2.2156730352314957</v>
      </c>
      <c r="H222" s="68">
        <f t="shared" si="44"/>
        <v>2.2371328920412568</v>
      </c>
      <c r="I222" s="68">
        <f t="shared" si="44"/>
        <v>2.1509616263877778</v>
      </c>
      <c r="J222" s="68">
        <f t="shared" si="44"/>
        <v>1.9850213059992632</v>
      </c>
      <c r="K222" s="68">
        <f t="shared" si="44"/>
        <v>1.6597419621024081</v>
      </c>
      <c r="L222" s="68">
        <f t="shared" si="44"/>
        <v>1.4515506334556918</v>
      </c>
      <c r="M222" s="68">
        <f t="shared" si="44"/>
        <v>1.4275494177778325</v>
      </c>
      <c r="N222" s="68">
        <f t="shared" si="44"/>
        <v>1.8324394830526736</v>
      </c>
      <c r="O222" s="68">
        <f t="shared" si="44"/>
        <v>2.0255127638162258</v>
      </c>
      <c r="P222" s="68">
        <f t="shared" si="44"/>
        <v>2.4445098061429698</v>
      </c>
      <c r="Q222" s="68">
        <f t="shared" si="44"/>
        <v>2.8251729280870519</v>
      </c>
      <c r="R222" s="68">
        <f t="shared" si="44"/>
        <v>2.6365244972301869</v>
      </c>
      <c r="S222" s="68">
        <f t="shared" si="44"/>
        <v>2.2959024098841234</v>
      </c>
      <c r="T222" s="68">
        <f t="shared" si="44"/>
        <v>2.1196414666198073</v>
      </c>
      <c r="U222" s="68">
        <f t="shared" si="44"/>
        <v>1.7401043265413703</v>
      </c>
    </row>
    <row r="223" spans="1:21">
      <c r="A223" s="1251" t="s">
        <v>983</v>
      </c>
      <c r="B223" s="1251"/>
      <c r="C223" s="1251"/>
      <c r="D223" s="1251">
        <f t="shared" ref="D223:U223" si="45">-(D203-D221)/D222</f>
        <v>-3.3321639111073802</v>
      </c>
      <c r="E223" s="1251">
        <f t="shared" si="45"/>
        <v>-3.475376613382589</v>
      </c>
      <c r="F223" s="1251">
        <f t="shared" si="45"/>
        <v>-3.3138904657871295</v>
      </c>
      <c r="G223" s="1251">
        <f t="shared" si="45"/>
        <v>-3.0051130277177482</v>
      </c>
      <c r="H223" s="1251">
        <f t="shared" si="45"/>
        <v>-2.958666321340512</v>
      </c>
      <c r="I223" s="1251">
        <f t="shared" si="45"/>
        <v>-2.3097631987097649</v>
      </c>
      <c r="J223" s="1251">
        <f t="shared" si="45"/>
        <v>-2.0837432006263348</v>
      </c>
      <c r="K223" s="1251">
        <f t="shared" si="45"/>
        <v>-1.8252840820341276</v>
      </c>
      <c r="L223" s="1251">
        <f t="shared" si="45"/>
        <v>-1.5368987175995446</v>
      </c>
      <c r="M223" s="1251">
        <f t="shared" si="45"/>
        <v>-0.9997429233703139</v>
      </c>
      <c r="N223" s="1251">
        <f t="shared" si="45"/>
        <v>-1.7596169042122254</v>
      </c>
      <c r="O223" s="1251">
        <f t="shared" si="45"/>
        <v>-1.4533131550252252</v>
      </c>
      <c r="P223" s="1251">
        <f t="shared" si="45"/>
        <v>-1.4376810755741387</v>
      </c>
      <c r="Q223" s="1251">
        <f t="shared" si="45"/>
        <v>-1.4113138996852879</v>
      </c>
      <c r="R223" s="1251">
        <f t="shared" si="45"/>
        <v>-1.5500590819619524</v>
      </c>
      <c r="S223" s="1251">
        <f t="shared" si="45"/>
        <v>-1.3887193609934074</v>
      </c>
      <c r="T223" s="1251">
        <f t="shared" si="45"/>
        <v>-1.2590489295861365</v>
      </c>
      <c r="U223" s="1251">
        <f t="shared" si="45"/>
        <v>-0.98224453461407513</v>
      </c>
    </row>
    <row r="227" spans="1:21">
      <c r="A227" s="1409" t="s">
        <v>204</v>
      </c>
      <c r="B227" s="1423"/>
      <c r="C227" s="1410"/>
      <c r="D227" s="1405" t="s">
        <v>1178</v>
      </c>
      <c r="E227" s="1406"/>
      <c r="F227" s="1406"/>
      <c r="G227" s="1406"/>
      <c r="H227" s="1406"/>
      <c r="I227" s="1406"/>
      <c r="J227" s="1406"/>
      <c r="K227" s="1406"/>
      <c r="L227" s="1406"/>
      <c r="M227" s="1406"/>
      <c r="N227" s="1406"/>
      <c r="O227" s="1406"/>
      <c r="P227" s="1406"/>
      <c r="Q227" s="1406"/>
      <c r="R227" s="1406"/>
      <c r="S227" s="1406"/>
      <c r="T227" s="1406"/>
      <c r="U227" s="1411"/>
    </row>
    <row r="228" spans="1:21">
      <c r="A228" s="1409" t="s">
        <v>208</v>
      </c>
      <c r="B228" s="1423"/>
      <c r="C228" s="1410"/>
      <c r="D228" s="1405" t="s">
        <v>136</v>
      </c>
      <c r="E228" s="1406"/>
      <c r="F228" s="1406"/>
      <c r="G228" s="1406"/>
      <c r="H228" s="1406"/>
      <c r="I228" s="1406"/>
      <c r="J228" s="1406"/>
      <c r="K228" s="1406"/>
      <c r="L228" s="1406"/>
      <c r="M228" s="1406"/>
      <c r="N228" s="1406"/>
      <c r="O228" s="1406"/>
      <c r="P228" s="1406"/>
      <c r="Q228" s="1406"/>
      <c r="R228" s="1406"/>
      <c r="S228" s="1406"/>
      <c r="T228" s="1406"/>
      <c r="U228" s="1411"/>
    </row>
    <row r="229" spans="1:21">
      <c r="A229" s="1409" t="s">
        <v>189</v>
      </c>
      <c r="B229" s="1423"/>
      <c r="C229" s="1410"/>
      <c r="D229" s="1405" t="s">
        <v>206</v>
      </c>
      <c r="E229" s="1406"/>
      <c r="F229" s="1406"/>
      <c r="G229" s="1406"/>
      <c r="H229" s="1406"/>
      <c r="I229" s="1406"/>
      <c r="J229" s="1406"/>
      <c r="K229" s="1406"/>
      <c r="L229" s="1406"/>
      <c r="M229" s="1406"/>
      <c r="N229" s="1406"/>
      <c r="O229" s="1406"/>
      <c r="P229" s="1406"/>
      <c r="Q229" s="1406"/>
      <c r="R229" s="1406"/>
      <c r="S229" s="1406"/>
      <c r="T229" s="1406"/>
      <c r="U229" s="1411"/>
    </row>
    <row r="230" spans="1:21">
      <c r="A230" s="1409" t="s">
        <v>153</v>
      </c>
      <c r="B230" s="1423"/>
      <c r="C230" s="1410"/>
      <c r="D230" s="1405" t="s">
        <v>152</v>
      </c>
      <c r="E230" s="1406"/>
      <c r="F230" s="1406"/>
      <c r="G230" s="1406"/>
      <c r="H230" s="1406"/>
      <c r="I230" s="1406"/>
      <c r="J230" s="1406"/>
      <c r="K230" s="1406"/>
      <c r="L230" s="1406"/>
      <c r="M230" s="1406"/>
      <c r="N230" s="1406"/>
      <c r="O230" s="1406"/>
      <c r="P230" s="1406"/>
      <c r="Q230" s="1406"/>
      <c r="R230" s="1406"/>
      <c r="S230" s="1406"/>
      <c r="T230" s="1406"/>
      <c r="U230" s="1411"/>
    </row>
    <row r="231" spans="1:21">
      <c r="A231" s="1407" t="s">
        <v>117</v>
      </c>
      <c r="B231" s="1419"/>
      <c r="C231" s="1408"/>
      <c r="D231" s="15" t="s">
        <v>85</v>
      </c>
      <c r="E231" s="15" t="s">
        <v>86</v>
      </c>
      <c r="F231" s="15" t="s">
        <v>87</v>
      </c>
      <c r="G231" s="15" t="s">
        <v>88</v>
      </c>
      <c r="H231" s="15" t="s">
        <v>89</v>
      </c>
      <c r="I231" s="15" t="s">
        <v>90</v>
      </c>
      <c r="J231" s="15" t="s">
        <v>91</v>
      </c>
      <c r="K231" s="15" t="s">
        <v>92</v>
      </c>
      <c r="L231" s="15" t="s">
        <v>93</v>
      </c>
      <c r="M231" s="15" t="s">
        <v>94</v>
      </c>
      <c r="N231" s="15" t="s">
        <v>95</v>
      </c>
      <c r="O231" s="15" t="s">
        <v>96</v>
      </c>
      <c r="P231" s="15" t="s">
        <v>97</v>
      </c>
      <c r="Q231" s="15" t="s">
        <v>110</v>
      </c>
      <c r="R231" s="15" t="s">
        <v>120</v>
      </c>
      <c r="S231" s="15" t="s">
        <v>379</v>
      </c>
      <c r="T231" s="15" t="s">
        <v>537</v>
      </c>
      <c r="U231" s="15" t="s">
        <v>729</v>
      </c>
    </row>
    <row r="232" spans="1:21">
      <c r="A232" s="16" t="s">
        <v>77</v>
      </c>
      <c r="B232" s="16" t="s">
        <v>1170</v>
      </c>
      <c r="C232" s="9" t="s">
        <v>40</v>
      </c>
      <c r="D232" s="9" t="s">
        <v>40</v>
      </c>
      <c r="E232" s="9" t="s">
        <v>40</v>
      </c>
      <c r="F232" s="9" t="s">
        <v>40</v>
      </c>
      <c r="G232" s="9" t="s">
        <v>40</v>
      </c>
      <c r="H232" s="9" t="s">
        <v>40</v>
      </c>
      <c r="I232" s="9" t="s">
        <v>40</v>
      </c>
      <c r="J232" s="9" t="s">
        <v>40</v>
      </c>
      <c r="K232" s="9" t="s">
        <v>40</v>
      </c>
      <c r="L232" s="9" t="s">
        <v>40</v>
      </c>
      <c r="M232" s="9" t="s">
        <v>40</v>
      </c>
      <c r="N232" s="9" t="s">
        <v>40</v>
      </c>
      <c r="O232" s="9" t="s">
        <v>40</v>
      </c>
      <c r="P232" s="9" t="s">
        <v>40</v>
      </c>
      <c r="Q232" s="9" t="s">
        <v>40</v>
      </c>
      <c r="R232" s="9" t="s">
        <v>40</v>
      </c>
      <c r="S232" s="9" t="s">
        <v>40</v>
      </c>
      <c r="T232" s="9" t="s">
        <v>40</v>
      </c>
      <c r="U232" s="9" t="s">
        <v>40</v>
      </c>
    </row>
    <row r="233" spans="1:21" ht="15" customHeight="1">
      <c r="A233" s="12" t="s">
        <v>39</v>
      </c>
      <c r="B233" s="1420" t="s">
        <v>1171</v>
      </c>
      <c r="C233" s="9" t="s">
        <v>40</v>
      </c>
      <c r="D233" s="87">
        <v>25.868485721339798</v>
      </c>
      <c r="E233" s="87">
        <v>22.0329907997059</v>
      </c>
      <c r="F233" s="87">
        <v>22.428711661584298</v>
      </c>
      <c r="G233" s="87">
        <v>21.4849586763745</v>
      </c>
      <c r="H233" s="87">
        <v>20.611908439365902</v>
      </c>
      <c r="I233" s="87">
        <v>18.228436726091701</v>
      </c>
      <c r="J233" s="87">
        <v>18.1195303372651</v>
      </c>
      <c r="K233" s="87">
        <v>15.3683003396555</v>
      </c>
      <c r="L233" s="87">
        <v>14.927940006401901</v>
      </c>
      <c r="M233" s="87">
        <v>14.7275026949838</v>
      </c>
      <c r="N233" s="87">
        <v>18.6079171657607</v>
      </c>
      <c r="O233" s="87">
        <v>18.9278808869818</v>
      </c>
      <c r="P233" s="87">
        <v>18.961143801808099</v>
      </c>
      <c r="Q233" s="87">
        <v>19.129286693489199</v>
      </c>
      <c r="R233" s="87">
        <v>21.908634987464101</v>
      </c>
      <c r="S233" s="87">
        <v>23.420607599447099</v>
      </c>
      <c r="T233" s="87">
        <v>23.7231378706045</v>
      </c>
      <c r="U233" s="87">
        <v>23.456448107325599</v>
      </c>
    </row>
    <row r="234" spans="1:21">
      <c r="A234" s="12" t="s">
        <v>31</v>
      </c>
      <c r="B234" s="1421"/>
      <c r="C234" s="9" t="s">
        <v>40</v>
      </c>
      <c r="D234" s="88">
        <v>25.837572452926398</v>
      </c>
      <c r="E234" s="88">
        <v>23.3310064522022</v>
      </c>
      <c r="F234" s="88">
        <v>19.2131723700492</v>
      </c>
      <c r="G234" s="88">
        <v>24.547096491708199</v>
      </c>
      <c r="H234" s="88">
        <v>27.893052858158399</v>
      </c>
      <c r="I234" s="88">
        <v>25.529506104024399</v>
      </c>
      <c r="J234" s="88">
        <v>27.963663651484399</v>
      </c>
      <c r="K234" s="88">
        <v>27.2456825538187</v>
      </c>
      <c r="L234" s="88">
        <v>24.322752997900899</v>
      </c>
      <c r="M234" s="88">
        <v>21.681013111307699</v>
      </c>
      <c r="N234" s="88">
        <v>25.446375747111201</v>
      </c>
      <c r="O234" s="88">
        <v>26.2558504871444</v>
      </c>
      <c r="P234" s="88">
        <v>24.912509162939301</v>
      </c>
      <c r="Q234" s="88">
        <v>24.592892440385199</v>
      </c>
      <c r="R234" s="88">
        <v>27.2021202803429</v>
      </c>
      <c r="S234" s="88">
        <v>29.215446315136099</v>
      </c>
      <c r="T234" s="88">
        <v>32.288680906204704</v>
      </c>
      <c r="U234" s="88">
        <v>33.425434361217299</v>
      </c>
    </row>
    <row r="235" spans="1:21">
      <c r="A235" s="12" t="s">
        <v>15</v>
      </c>
      <c r="B235" s="1421"/>
      <c r="C235" s="9" t="s">
        <v>40</v>
      </c>
      <c r="D235" s="87">
        <v>54.216601708851201</v>
      </c>
      <c r="E235" s="87">
        <v>48.434720713808403</v>
      </c>
      <c r="F235" s="87">
        <v>48.765396871374499</v>
      </c>
      <c r="G235" s="87">
        <v>45.346508107197302</v>
      </c>
      <c r="H235" s="87">
        <v>49.0284381071044</v>
      </c>
      <c r="I235" s="87">
        <v>51.709213721918701</v>
      </c>
      <c r="J235" s="87">
        <v>51.207740944024799</v>
      </c>
      <c r="K235" s="87">
        <v>50.3634181689049</v>
      </c>
      <c r="L235" s="87">
        <v>47.551369006709699</v>
      </c>
      <c r="M235" s="87">
        <v>44.194532688022598</v>
      </c>
      <c r="N235" s="87">
        <v>48.771364608149199</v>
      </c>
      <c r="O235" s="87">
        <v>48.313159334085803</v>
      </c>
      <c r="P235" s="87">
        <v>44.690550127748701</v>
      </c>
      <c r="Q235" s="87">
        <v>46.045027048767899</v>
      </c>
      <c r="R235" s="87">
        <v>49.935943060491702</v>
      </c>
      <c r="S235" s="87">
        <v>51.734706711066899</v>
      </c>
      <c r="T235" s="87">
        <v>52.041766952168402</v>
      </c>
      <c r="U235" s="87">
        <v>50.012467463452602</v>
      </c>
    </row>
    <row r="236" spans="1:21">
      <c r="A236" s="12" t="s">
        <v>41</v>
      </c>
      <c r="B236" s="1421"/>
      <c r="C236" s="9" t="s">
        <v>40</v>
      </c>
      <c r="D236" s="88">
        <v>11.1891522380591</v>
      </c>
      <c r="E236" s="88">
        <v>9.4264157013316794</v>
      </c>
      <c r="F236" s="88">
        <v>9.3889716839359796</v>
      </c>
      <c r="G236" s="88">
        <v>9.9140400445478907</v>
      </c>
      <c r="H236" s="88">
        <v>9.5025728751425707</v>
      </c>
      <c r="I236" s="88">
        <v>9.5397414088699701</v>
      </c>
      <c r="J236" s="88">
        <v>8.5741718665152096</v>
      </c>
      <c r="K236" s="88">
        <v>7.0307099854775101</v>
      </c>
      <c r="L236" s="88">
        <v>6.9962775742767702</v>
      </c>
      <c r="M236" s="88">
        <v>7.8673245753171797</v>
      </c>
      <c r="N236" s="88">
        <v>12.1165320418883</v>
      </c>
      <c r="O236" s="88">
        <v>13.5495898956476</v>
      </c>
      <c r="P236" s="88">
        <v>12.695506144591301</v>
      </c>
      <c r="Q236" s="88">
        <v>12.860688806706101</v>
      </c>
      <c r="R236" s="88">
        <v>12.7956479630459</v>
      </c>
      <c r="S236" s="88">
        <v>11.474253431562801</v>
      </c>
      <c r="T236" s="88">
        <v>11.603860255514</v>
      </c>
      <c r="U236" s="88">
        <v>12.0960991265947</v>
      </c>
    </row>
    <row r="237" spans="1:21">
      <c r="A237" s="12" t="s">
        <v>17</v>
      </c>
      <c r="B237" s="1421"/>
      <c r="C237" s="9" t="s">
        <v>40</v>
      </c>
      <c r="D237" s="87">
        <v>48.768109707167099</v>
      </c>
      <c r="E237" s="87">
        <v>52.740862020161799</v>
      </c>
      <c r="F237" s="87">
        <v>50.730637889945697</v>
      </c>
      <c r="G237" s="87">
        <v>49.927172275238597</v>
      </c>
      <c r="H237" s="87">
        <v>51.821795686025503</v>
      </c>
      <c r="I237" s="87">
        <v>53.583101614712902</v>
      </c>
      <c r="J237" s="87">
        <v>55.204320800444201</v>
      </c>
      <c r="K237" s="87">
        <v>53.385251745189599</v>
      </c>
      <c r="L237" s="87">
        <v>50.213148355258902</v>
      </c>
      <c r="M237" s="87">
        <v>31.1686332966358</v>
      </c>
      <c r="N237" s="87">
        <v>43.330620201255599</v>
      </c>
      <c r="O237" s="87">
        <v>41.561393428006099</v>
      </c>
      <c r="P237" s="87">
        <v>43.409124095299497</v>
      </c>
      <c r="Q237" s="87">
        <v>44.941603175931299</v>
      </c>
      <c r="R237" s="87">
        <v>44.5426050999003</v>
      </c>
      <c r="S237" s="87">
        <v>48.311856851351102</v>
      </c>
      <c r="T237" s="87">
        <v>43.246452830201299</v>
      </c>
      <c r="U237" s="87">
        <v>35.983304174379803</v>
      </c>
    </row>
    <row r="238" spans="1:21">
      <c r="A238" s="12" t="s">
        <v>18</v>
      </c>
      <c r="B238" s="1421"/>
      <c r="C238" s="9" t="s">
        <v>40</v>
      </c>
      <c r="D238" s="88">
        <v>21.738315100503101</v>
      </c>
      <c r="E238" s="88">
        <v>19.6911280060203</v>
      </c>
      <c r="F238" s="88">
        <v>19.114587574269301</v>
      </c>
      <c r="G238" s="88">
        <v>20.423008600552201</v>
      </c>
      <c r="H238" s="88">
        <v>21.464398234675102</v>
      </c>
      <c r="I238" s="88">
        <v>23.421850713147101</v>
      </c>
      <c r="J238" s="88">
        <v>20.818044466577501</v>
      </c>
      <c r="K238" s="88">
        <v>16.138141745315899</v>
      </c>
      <c r="L238" s="88">
        <v>13.496822089548299</v>
      </c>
      <c r="M238" s="88">
        <v>9.4946244379199403</v>
      </c>
      <c r="N238" s="88">
        <v>20.2099558093418</v>
      </c>
      <c r="O238" s="88">
        <v>24.369675092721199</v>
      </c>
      <c r="P238" s="88">
        <v>28.019001438971401</v>
      </c>
      <c r="Q238" s="88">
        <v>25.4682173949437</v>
      </c>
      <c r="R238" s="88">
        <v>25.163161443065899</v>
      </c>
      <c r="S238" s="88">
        <v>26.8948355423937</v>
      </c>
      <c r="T238" s="88">
        <v>22.521913685204201</v>
      </c>
      <c r="U238" s="88">
        <v>22.867049148238898</v>
      </c>
    </row>
    <row r="239" spans="1:21">
      <c r="A239" s="12" t="s">
        <v>20</v>
      </c>
      <c r="B239" s="1421"/>
      <c r="C239" s="9" t="s">
        <v>40</v>
      </c>
      <c r="D239" s="87">
        <v>45.101116779175399</v>
      </c>
      <c r="E239" s="87">
        <v>48.99532826275</v>
      </c>
      <c r="F239" s="87">
        <v>54.7509551071959</v>
      </c>
      <c r="G239" s="87">
        <v>46.860125828547197</v>
      </c>
      <c r="H239" s="87">
        <v>51.080555843610703</v>
      </c>
      <c r="I239" s="87">
        <v>54.223544705993802</v>
      </c>
      <c r="J239" s="87">
        <v>48.646405140084603</v>
      </c>
      <c r="K239" s="87">
        <v>49.756698871823502</v>
      </c>
      <c r="L239" s="87">
        <v>31.150269585323802</v>
      </c>
      <c r="M239" s="87">
        <v>27.331821827785799</v>
      </c>
      <c r="N239" s="87">
        <v>45.259037018036203</v>
      </c>
      <c r="O239" s="87">
        <v>57.325599097402304</v>
      </c>
      <c r="P239" s="87">
        <v>54.654829913194703</v>
      </c>
      <c r="Q239" s="87">
        <v>44.497640063681203</v>
      </c>
      <c r="R239" s="87">
        <v>45.317574110790403</v>
      </c>
      <c r="S239" s="87">
        <v>38.339603031067099</v>
      </c>
      <c r="T239" s="87">
        <v>31.618464857780499</v>
      </c>
      <c r="U239" s="87">
        <v>33.483207306354103</v>
      </c>
    </row>
    <row r="240" spans="1:21">
      <c r="A240" s="12" t="s">
        <v>36</v>
      </c>
      <c r="B240" s="1421"/>
      <c r="C240" s="9" t="s">
        <v>40</v>
      </c>
      <c r="D240" s="88">
        <v>29.045643153526999</v>
      </c>
      <c r="E240" s="88">
        <v>26.184997699033602</v>
      </c>
      <c r="F240" s="88">
        <v>24.389160373167499</v>
      </c>
      <c r="G240" s="88">
        <v>24.707996406109601</v>
      </c>
      <c r="H240" s="88">
        <v>23.418881759853299</v>
      </c>
      <c r="I240" s="88">
        <v>24.879227053140099</v>
      </c>
      <c r="J240" s="88">
        <v>24.820880245649899</v>
      </c>
      <c r="K240" s="88">
        <v>22.970734400883501</v>
      </c>
      <c r="L240" s="88">
        <v>18.1657848324515</v>
      </c>
      <c r="M240" s="88">
        <v>16.628701594532998</v>
      </c>
      <c r="N240" s="88">
        <v>23.603603603603599</v>
      </c>
      <c r="O240" s="88">
        <v>22.643343051506299</v>
      </c>
      <c r="P240" s="88">
        <v>21.6772927905836</v>
      </c>
      <c r="Q240" s="88">
        <v>21.193891656083299</v>
      </c>
      <c r="R240" s="88">
        <v>23.076923257276</v>
      </c>
      <c r="S240" s="88">
        <v>25.0805154547946</v>
      </c>
      <c r="T240" s="88">
        <v>26.567031038747899</v>
      </c>
      <c r="U240" s="88">
        <v>24.862881457752099</v>
      </c>
    </row>
    <row r="241" spans="1:21">
      <c r="A241" s="12" t="s">
        <v>22</v>
      </c>
      <c r="B241" s="1421"/>
      <c r="C241" s="9" t="s">
        <v>40</v>
      </c>
      <c r="D241" s="87">
        <v>42.555560218483201</v>
      </c>
      <c r="E241" s="87">
        <v>37.5904323573223</v>
      </c>
      <c r="F241" s="87">
        <v>33.760827906107501</v>
      </c>
      <c r="G241" s="87">
        <v>40.540026475875202</v>
      </c>
      <c r="H241" s="87">
        <v>40.326508417061198</v>
      </c>
      <c r="I241" s="87">
        <v>40.829345974963204</v>
      </c>
      <c r="J241" s="87">
        <v>41.825449729248099</v>
      </c>
      <c r="K241" s="87">
        <v>39.946262717792202</v>
      </c>
      <c r="L241" s="87">
        <v>37.368283042694003</v>
      </c>
      <c r="M241" s="87">
        <v>35.0997532977145</v>
      </c>
      <c r="N241" s="87">
        <v>40.0639314972885</v>
      </c>
      <c r="O241" s="87">
        <v>41.162598475729602</v>
      </c>
      <c r="P241" s="87">
        <v>40.326652484262297</v>
      </c>
      <c r="Q241" s="87">
        <v>40.4789779438116</v>
      </c>
      <c r="R241" s="87">
        <v>42.650644780261501</v>
      </c>
      <c r="S241" s="87">
        <v>42.810332386737997</v>
      </c>
      <c r="T241" s="87">
        <v>44.391468158773499</v>
      </c>
      <c r="U241" s="87">
        <v>44.0315658977647</v>
      </c>
    </row>
    <row r="242" spans="1:21">
      <c r="A242" s="12" t="s">
        <v>19</v>
      </c>
      <c r="B242" s="1421"/>
      <c r="C242" s="9" t="s">
        <v>40</v>
      </c>
      <c r="D242" s="88">
        <v>51.477060973957201</v>
      </c>
      <c r="E242" s="88">
        <v>50.410869483395203</v>
      </c>
      <c r="F242" s="88">
        <v>47.8472674105791</v>
      </c>
      <c r="G242" s="88">
        <v>50.001128733852703</v>
      </c>
      <c r="H242" s="88">
        <v>51.833252386249498</v>
      </c>
      <c r="I242" s="88">
        <v>52.980429812655302</v>
      </c>
      <c r="J242" s="88">
        <v>56.381788732320203</v>
      </c>
      <c r="K242" s="88">
        <v>56.579949751608801</v>
      </c>
      <c r="L242" s="88">
        <v>52.516308174848398</v>
      </c>
      <c r="M242" s="88">
        <v>45.484048992650798</v>
      </c>
      <c r="N242" s="88">
        <v>47.276136407768398</v>
      </c>
      <c r="O242" s="88">
        <v>47.878887913989999</v>
      </c>
      <c r="P242" s="88">
        <v>45.364989926666098</v>
      </c>
      <c r="Q242" s="88">
        <v>44.655885627769699</v>
      </c>
      <c r="R242" s="88">
        <v>44.336160144669897</v>
      </c>
      <c r="S242" s="88">
        <v>43.979661278641899</v>
      </c>
      <c r="T242" s="88">
        <v>41.163500786278298</v>
      </c>
      <c r="U242" s="88">
        <v>41.910770719899901</v>
      </c>
    </row>
    <row r="243" spans="1:21">
      <c r="A243" s="12" t="s">
        <v>42</v>
      </c>
      <c r="B243" s="1421"/>
      <c r="C243" s="9" t="s">
        <v>40</v>
      </c>
      <c r="D243" s="87">
        <v>54.7496796840773</v>
      </c>
      <c r="E243" s="87">
        <v>51.337902013379797</v>
      </c>
      <c r="F243" s="87">
        <v>51.095743289892802</v>
      </c>
      <c r="G243" s="87">
        <v>54.656599896837399</v>
      </c>
      <c r="H243" s="87">
        <v>52.861761446360099</v>
      </c>
      <c r="I243" s="87">
        <v>51.904545583621903</v>
      </c>
      <c r="J243" s="87">
        <v>54.130903969804699</v>
      </c>
      <c r="K243" s="87">
        <v>49.6919997250912</v>
      </c>
      <c r="L243" s="87">
        <v>47.093906280974501</v>
      </c>
      <c r="M243" s="87">
        <v>40.350798645713198</v>
      </c>
      <c r="N243" s="87">
        <v>44.599069915268899</v>
      </c>
      <c r="O243" s="87">
        <v>49.331276909778701</v>
      </c>
      <c r="P243" s="87">
        <v>59.086868275015597</v>
      </c>
      <c r="Q243" s="87">
        <v>67.104477784953005</v>
      </c>
      <c r="R243" s="87">
        <v>73.499938696827698</v>
      </c>
      <c r="S243" s="87">
        <v>73.112665206250199</v>
      </c>
      <c r="T243" s="87">
        <v>72.015260249202001</v>
      </c>
      <c r="U243" s="87">
        <v>72.826037682768003</v>
      </c>
    </row>
    <row r="244" spans="1:21">
      <c r="A244" s="12" t="s">
        <v>28</v>
      </c>
      <c r="B244" s="1421"/>
      <c r="C244" s="9" t="s">
        <v>40</v>
      </c>
      <c r="D244" s="88">
        <v>48.9418822021591</v>
      </c>
      <c r="E244" s="88">
        <v>46.474367188634602</v>
      </c>
      <c r="F244" s="88">
        <v>44.758538964981597</v>
      </c>
      <c r="G244" s="88">
        <v>42.224330946021702</v>
      </c>
      <c r="H244" s="88">
        <v>45.113266560959097</v>
      </c>
      <c r="I244" s="88">
        <v>46.060160373937201</v>
      </c>
      <c r="J244" s="88">
        <v>46.272600819960502</v>
      </c>
      <c r="K244" s="88">
        <v>47.497348206878002</v>
      </c>
      <c r="L244" s="88">
        <v>47.329132732026501</v>
      </c>
      <c r="M244" s="88">
        <v>42.438138451174801</v>
      </c>
      <c r="N244" s="88">
        <v>50.269373381979499</v>
      </c>
      <c r="O244" s="88">
        <v>48.799090246062001</v>
      </c>
      <c r="P244" s="88">
        <v>46.553647918516297</v>
      </c>
      <c r="Q244" s="88">
        <v>49.801486995624003</v>
      </c>
      <c r="R244" s="88">
        <v>48.897529832332502</v>
      </c>
      <c r="S244" s="88">
        <v>46.702225588437997</v>
      </c>
      <c r="T244" s="88">
        <v>47.315898228302999</v>
      </c>
      <c r="U244" s="88">
        <v>41.323171974465303</v>
      </c>
    </row>
    <row r="245" spans="1:21">
      <c r="A245" s="12" t="s">
        <v>43</v>
      </c>
      <c r="B245" s="1421"/>
      <c r="C245" s="9" t="s">
        <v>40</v>
      </c>
      <c r="D245" s="87">
        <v>11.801801801801799</v>
      </c>
      <c r="E245" s="87">
        <v>12.5073227885179</v>
      </c>
      <c r="F245" s="87">
        <v>11.0791366906475</v>
      </c>
      <c r="G245" s="87">
        <v>8.0744071954211005</v>
      </c>
      <c r="H245" s="87">
        <v>11.220889202540601</v>
      </c>
      <c r="I245" s="87">
        <v>13.2710809281268</v>
      </c>
      <c r="J245" s="87">
        <v>7.31905665492003</v>
      </c>
      <c r="K245" s="87">
        <v>7.97836375929682</v>
      </c>
      <c r="L245" s="87">
        <v>4.0641476274165198</v>
      </c>
      <c r="M245" s="87">
        <v>6.9069313374552603</v>
      </c>
      <c r="N245" s="87">
        <v>21.2690478110135</v>
      </c>
      <c r="O245" s="87">
        <v>27.840167145468801</v>
      </c>
      <c r="P245" s="87">
        <v>27.906976744186</v>
      </c>
      <c r="Q245" s="87">
        <v>21.940607325318801</v>
      </c>
      <c r="R245" s="87">
        <v>13.585163215772999</v>
      </c>
      <c r="S245" s="87">
        <v>16.149526960169599</v>
      </c>
      <c r="T245" s="87">
        <v>8.7922894228452897</v>
      </c>
      <c r="U245" s="87">
        <v>9.2351506910946508</v>
      </c>
    </row>
    <row r="246" spans="1:21">
      <c r="A246" s="12" t="s">
        <v>44</v>
      </c>
      <c r="B246" s="1421"/>
      <c r="C246" s="9" t="s">
        <v>40</v>
      </c>
      <c r="D246" s="88">
        <v>37.290632532678998</v>
      </c>
      <c r="E246" s="88">
        <v>32.805663550710399</v>
      </c>
      <c r="F246" s="88">
        <v>30.149122325546401</v>
      </c>
      <c r="G246" s="88">
        <v>32.760918267102198</v>
      </c>
      <c r="H246" s="88">
        <v>34.941005198921303</v>
      </c>
      <c r="I246" s="88">
        <v>33.370976729800901</v>
      </c>
      <c r="J246" s="88">
        <v>31.568114019833999</v>
      </c>
      <c r="K246" s="88">
        <v>30.027805745829198</v>
      </c>
      <c r="L246" s="88">
        <v>26.5256032628009</v>
      </c>
      <c r="M246" s="88">
        <v>29.0808705158618</v>
      </c>
      <c r="N246" s="88">
        <v>49.122976644996299</v>
      </c>
      <c r="O246" s="88">
        <v>59.320592343559902</v>
      </c>
      <c r="P246" s="88">
        <v>61.735737620994598</v>
      </c>
      <c r="Q246" s="88">
        <v>60.5931155363945</v>
      </c>
      <c r="R246" s="88">
        <v>59.217006599141499</v>
      </c>
      <c r="S246" s="88">
        <v>57.572814196787299</v>
      </c>
      <c r="T246" s="88">
        <v>55.2880968635234</v>
      </c>
      <c r="U246" s="88">
        <v>47.045152236656001</v>
      </c>
    </row>
    <row r="247" spans="1:21">
      <c r="A247" s="12" t="s">
        <v>57</v>
      </c>
      <c r="B247" s="1421"/>
      <c r="C247" s="9" t="s">
        <v>40</v>
      </c>
      <c r="D247" s="87">
        <v>11.999922887730101</v>
      </c>
      <c r="E247" s="87">
        <v>11.8405519159982</v>
      </c>
      <c r="F247" s="87">
        <v>13.499119428315</v>
      </c>
      <c r="G247" s="87">
        <v>18.033367196138801</v>
      </c>
      <c r="H247" s="87">
        <v>24.235124762547901</v>
      </c>
      <c r="I247" s="87">
        <v>25.325368506660698</v>
      </c>
      <c r="J247" s="87">
        <v>27.329529750321601</v>
      </c>
      <c r="K247" s="87">
        <v>24.9015688650119</v>
      </c>
      <c r="L247" s="87">
        <v>22.7154455267655</v>
      </c>
      <c r="M247" s="87">
        <v>20.250997591936201</v>
      </c>
      <c r="N247" s="87">
        <v>22.361929236996701</v>
      </c>
      <c r="O247" s="87">
        <v>20.2281919581221</v>
      </c>
      <c r="P247" s="87">
        <v>13.2682158889696</v>
      </c>
      <c r="Q247" s="87">
        <v>12.748894166420801</v>
      </c>
      <c r="R247" s="87">
        <v>10.6402657893011</v>
      </c>
      <c r="S247" s="87">
        <v>11.453846789692699</v>
      </c>
      <c r="T247" s="87">
        <v>13.523371485686599</v>
      </c>
      <c r="U247" s="87">
        <v>11.5878224693303</v>
      </c>
    </row>
    <row r="248" spans="1:21">
      <c r="A248" s="12" t="s">
        <v>23</v>
      </c>
      <c r="B248" s="1421"/>
      <c r="C248" s="9" t="s">
        <v>40</v>
      </c>
      <c r="D248" s="88">
        <v>61.773050094348697</v>
      </c>
      <c r="E248" s="88">
        <v>62.166684974155302</v>
      </c>
      <c r="F248" s="88">
        <v>59.581124699315197</v>
      </c>
      <c r="G248" s="88">
        <v>58.109400170092201</v>
      </c>
      <c r="H248" s="88">
        <v>49.008955294129002</v>
      </c>
      <c r="I248" s="88">
        <v>49.759377395971903</v>
      </c>
      <c r="J248" s="88">
        <v>49.565712861723597</v>
      </c>
      <c r="K248" s="88">
        <v>47.492346743512101</v>
      </c>
      <c r="L248" s="88">
        <v>45.7258431579328</v>
      </c>
      <c r="M248" s="88">
        <v>44.599450073806601</v>
      </c>
      <c r="N248" s="88">
        <v>48.469846998450201</v>
      </c>
      <c r="O248" s="88">
        <v>51.971836989786198</v>
      </c>
      <c r="P248" s="88">
        <v>53.159719632282801</v>
      </c>
      <c r="Q248" s="88">
        <v>56.9375111562128</v>
      </c>
      <c r="R248" s="88">
        <v>61.398883648886503</v>
      </c>
      <c r="S248" s="88">
        <v>58.924922850694998</v>
      </c>
      <c r="T248" s="88">
        <v>58.321644347595701</v>
      </c>
      <c r="U248" s="88">
        <v>58.794591562590597</v>
      </c>
    </row>
    <row r="249" spans="1:21">
      <c r="A249" s="12" t="s">
        <v>45</v>
      </c>
      <c r="B249" s="1421"/>
      <c r="C249" s="9" t="s">
        <v>40</v>
      </c>
      <c r="D249" s="87">
        <v>25.4658385093168</v>
      </c>
      <c r="E249" s="87">
        <v>26.5822784810127</v>
      </c>
      <c r="F249" s="87">
        <v>30.835734870317001</v>
      </c>
      <c r="G249" s="87">
        <v>33.526011560693597</v>
      </c>
      <c r="H249" s="87">
        <v>33.660130718954299</v>
      </c>
      <c r="I249" s="87">
        <v>33.3333333333333</v>
      </c>
      <c r="J249" s="87">
        <v>32.962962962962997</v>
      </c>
      <c r="K249" s="87">
        <v>31.983805668016199</v>
      </c>
      <c r="L249" s="87">
        <v>33.3333333333333</v>
      </c>
      <c r="M249" s="87">
        <v>28.527607361963199</v>
      </c>
      <c r="N249" s="87">
        <v>37.577639751552802</v>
      </c>
      <c r="O249" s="87">
        <v>39.416058394160601</v>
      </c>
      <c r="P249" s="87">
        <v>38.489208633093497</v>
      </c>
      <c r="Q249" s="87">
        <v>41.245136186770402</v>
      </c>
      <c r="R249" s="87">
        <v>37.554585152838399</v>
      </c>
      <c r="S249" s="87">
        <v>35.514018691588802</v>
      </c>
      <c r="T249" s="87">
        <v>39.5</v>
      </c>
      <c r="U249" s="87">
        <v>36.723163841807903</v>
      </c>
    </row>
    <row r="250" spans="1:21">
      <c r="A250" s="12" t="s">
        <v>46</v>
      </c>
      <c r="B250" s="1421"/>
      <c r="C250" s="9" t="s">
        <v>40</v>
      </c>
      <c r="D250" s="88">
        <v>2.31154751446276</v>
      </c>
      <c r="E250" s="88">
        <v>2.30717787921472</v>
      </c>
      <c r="F250" s="88">
        <v>2.4770275807219799</v>
      </c>
      <c r="G250" s="88">
        <v>0.56042884843788199</v>
      </c>
      <c r="H250" s="88">
        <v>1.11433545715824</v>
      </c>
      <c r="I250" s="88">
        <v>0.81199953385686297</v>
      </c>
      <c r="J250" s="88">
        <v>1.0883865655968099</v>
      </c>
      <c r="K250" s="88">
        <v>0.56933198939504503</v>
      </c>
      <c r="L250" s="88">
        <v>0.438144337755344</v>
      </c>
      <c r="M250" s="88">
        <v>0.51442631600754896</v>
      </c>
      <c r="N250" s="88">
        <v>0.31409075917136398</v>
      </c>
      <c r="O250" s="88">
        <v>0.39420290327042101</v>
      </c>
      <c r="P250" s="88">
        <v>0.30270009479355903</v>
      </c>
      <c r="Q250" s="88">
        <v>0.39584365193973398</v>
      </c>
      <c r="R250" s="88">
        <v>0.22371364937524399</v>
      </c>
      <c r="S250" s="88">
        <v>0.36907936090705401</v>
      </c>
      <c r="T250" s="88">
        <v>0.93133855498733198</v>
      </c>
      <c r="U250" s="88">
        <v>1.3092330271720301</v>
      </c>
    </row>
    <row r="251" spans="1:21">
      <c r="A251" s="4" t="s">
        <v>25</v>
      </c>
      <c r="B251" s="1421"/>
      <c r="C251" s="9" t="s">
        <v>40</v>
      </c>
      <c r="D251" s="87">
        <v>58.588801637171599</v>
      </c>
      <c r="E251" s="87">
        <v>54.214391833828003</v>
      </c>
      <c r="F251" s="87">
        <v>45.456118169167901</v>
      </c>
      <c r="G251" s="87">
        <v>42.506204579863102</v>
      </c>
      <c r="H251" s="87">
        <v>42.050431857382399</v>
      </c>
      <c r="I251" s="87">
        <v>44.590373605707398</v>
      </c>
      <c r="J251" s="87">
        <v>33.900357117352499</v>
      </c>
      <c r="K251" s="87">
        <v>27.085333620935</v>
      </c>
      <c r="L251" s="87">
        <v>23.9965047706951</v>
      </c>
      <c r="M251" s="87">
        <v>25.812180463813899</v>
      </c>
      <c r="N251" s="87">
        <v>45.002445826009499</v>
      </c>
      <c r="O251" s="87">
        <v>54.515690133179497</v>
      </c>
      <c r="P251" s="87">
        <v>52.0608179824251</v>
      </c>
      <c r="Q251" s="87">
        <v>48.529627087790701</v>
      </c>
      <c r="R251" s="87">
        <v>43.0652335923427</v>
      </c>
      <c r="S251" s="87">
        <v>45.519510997859697</v>
      </c>
      <c r="T251" s="87">
        <v>42.601469626171898</v>
      </c>
      <c r="U251" s="87">
        <v>38.480270131150597</v>
      </c>
    </row>
    <row r="252" spans="1:21">
      <c r="A252" s="4" t="s">
        <v>26</v>
      </c>
      <c r="B252" s="1421"/>
      <c r="C252" s="9"/>
      <c r="D252" s="88">
        <v>49.8003175253249</v>
      </c>
      <c r="E252" s="88">
        <v>57.4239658877623</v>
      </c>
      <c r="F252" s="88">
        <v>53.481936096741897</v>
      </c>
      <c r="G252" s="88">
        <v>47.950619648708297</v>
      </c>
      <c r="H252" s="88">
        <v>51.438401148443198</v>
      </c>
      <c r="I252" s="88">
        <v>52.847947983255501</v>
      </c>
      <c r="J252" s="88">
        <v>45.152018879785103</v>
      </c>
      <c r="K252" s="88">
        <v>32.382447107861601</v>
      </c>
      <c r="L252" s="88">
        <v>21.535990105883801</v>
      </c>
      <c r="M252" s="88">
        <v>23.6629813787399</v>
      </c>
      <c r="N252" s="88">
        <v>41.656918946935697</v>
      </c>
      <c r="O252" s="88">
        <v>52.113206731209601</v>
      </c>
      <c r="P252" s="88">
        <v>49.176913234807301</v>
      </c>
      <c r="Q252" s="88">
        <v>42.956147910920599</v>
      </c>
      <c r="R252" s="88">
        <v>44.698798085457597</v>
      </c>
      <c r="S252" s="88">
        <v>42.8895385139271</v>
      </c>
      <c r="T252" s="88">
        <v>38.624185317733499</v>
      </c>
      <c r="U252" s="88">
        <v>38.0610435852454</v>
      </c>
    </row>
    <row r="253" spans="1:21">
      <c r="A253" s="12" t="s">
        <v>27</v>
      </c>
      <c r="B253" s="1421"/>
      <c r="C253" s="9" t="s">
        <v>40</v>
      </c>
      <c r="D253" s="88">
        <v>22.355332917162599</v>
      </c>
      <c r="E253" s="88">
        <v>28.446752288658001</v>
      </c>
      <c r="F253" s="88">
        <v>27.431217723803901</v>
      </c>
      <c r="G253" s="88">
        <v>24.721093225519599</v>
      </c>
      <c r="H253" s="88">
        <v>20.984507415053201</v>
      </c>
      <c r="I253" s="88">
        <v>26.4367879045503</v>
      </c>
      <c r="J253" s="88">
        <v>29.522163065241401</v>
      </c>
      <c r="K253" s="88">
        <v>28.6601256569231</v>
      </c>
      <c r="L253" s="88">
        <v>32.365262686334297</v>
      </c>
      <c r="M253" s="88">
        <v>23.088441123761399</v>
      </c>
      <c r="N253" s="88">
        <v>29.2935551041362</v>
      </c>
      <c r="O253" s="88">
        <v>28.816241117703001</v>
      </c>
      <c r="P253" s="88">
        <v>30.2912955243002</v>
      </c>
      <c r="Q253" s="88">
        <v>30.444795047514202</v>
      </c>
      <c r="R253" s="88">
        <v>27.389247683458699</v>
      </c>
      <c r="S253" s="88">
        <v>28.426679946809301</v>
      </c>
      <c r="T253" s="88">
        <v>39.535393430554102</v>
      </c>
      <c r="U253" s="88">
        <v>42.580314812949602</v>
      </c>
    </row>
    <row r="254" spans="1:21">
      <c r="A254" s="12" t="s">
        <v>47</v>
      </c>
      <c r="B254" s="1421"/>
      <c r="C254" s="9" t="s">
        <v>40</v>
      </c>
      <c r="D254" s="87">
        <v>1.18579933010789</v>
      </c>
      <c r="E254" s="87">
        <v>0.97392335816563502</v>
      </c>
      <c r="F254" s="87">
        <v>0.89665933684954302</v>
      </c>
      <c r="G254" s="87">
        <v>0.893978445047652</v>
      </c>
      <c r="H254" s="87">
        <v>1.1217629686438499</v>
      </c>
      <c r="I254" s="87">
        <v>1.84689317906262</v>
      </c>
      <c r="J254" s="87">
        <v>1.6574776651894401</v>
      </c>
      <c r="K254" s="87">
        <v>1.87146008036149</v>
      </c>
      <c r="L254" s="87">
        <v>1.5773830741877599</v>
      </c>
      <c r="M254" s="87">
        <v>1.6191512075521799</v>
      </c>
      <c r="N254" s="87">
        <v>1.94045868138387</v>
      </c>
      <c r="O254" s="87">
        <v>2.1035248897078902</v>
      </c>
      <c r="P254" s="87">
        <v>1.8037487595255199</v>
      </c>
      <c r="Q254" s="87">
        <v>1.66574008922116</v>
      </c>
      <c r="R254" s="87">
        <v>1.6353981914334701</v>
      </c>
      <c r="S254" s="87">
        <v>1.67016995461965</v>
      </c>
      <c r="T254" s="87">
        <v>1.9856595799044501</v>
      </c>
      <c r="U254" s="87">
        <v>1.9557061377888401</v>
      </c>
    </row>
    <row r="255" spans="1:21">
      <c r="A255" s="12" t="s">
        <v>30</v>
      </c>
      <c r="B255" s="1421"/>
      <c r="C255" s="9" t="s">
        <v>40</v>
      </c>
      <c r="D255" s="88" t="s">
        <v>159</v>
      </c>
      <c r="E255" s="88" t="s">
        <v>159</v>
      </c>
      <c r="F255" s="88">
        <v>26.4663543462615</v>
      </c>
      <c r="G255" s="88">
        <v>27.701932599929101</v>
      </c>
      <c r="H255" s="88">
        <v>34.193661925413103</v>
      </c>
      <c r="I255" s="88">
        <v>40.2237170330719</v>
      </c>
      <c r="J255" s="88">
        <v>42.999489373560401</v>
      </c>
      <c r="K255" s="88">
        <v>39.374633636781901</v>
      </c>
      <c r="L255" s="88">
        <v>34.408147568324601</v>
      </c>
      <c r="M255" s="88">
        <v>24.789956509997801</v>
      </c>
      <c r="N255" s="88">
        <v>27.575798177968601</v>
      </c>
      <c r="O255" s="88">
        <v>33.188862792837099</v>
      </c>
      <c r="P255" s="88">
        <v>33.5304746095456</v>
      </c>
      <c r="Q255" s="88">
        <v>35.622101740766098</v>
      </c>
      <c r="R255" s="88">
        <v>39.907351915137298</v>
      </c>
      <c r="S255" s="88">
        <v>43.584015479248599</v>
      </c>
      <c r="T255" s="88">
        <v>42.718368372667101</v>
      </c>
      <c r="U255" s="88">
        <v>40.677756795899498</v>
      </c>
    </row>
    <row r="256" spans="1:21">
      <c r="A256" s="12" t="s">
        <v>48</v>
      </c>
      <c r="B256" s="1421"/>
      <c r="C256" s="9" t="s">
        <v>40</v>
      </c>
      <c r="D256" s="87">
        <v>19.865642988155201</v>
      </c>
      <c r="E256" s="87">
        <v>17.344753863050599</v>
      </c>
      <c r="F256" s="87">
        <v>14.762931194337501</v>
      </c>
      <c r="G256" s="87">
        <v>13.6094676344707</v>
      </c>
      <c r="H256" s="87">
        <v>11.6504855463499</v>
      </c>
      <c r="I256" s="87">
        <v>9.8430814399983593</v>
      </c>
      <c r="J256" s="87">
        <v>7.6495133328353297</v>
      </c>
      <c r="K256" s="87">
        <v>5.9679768291256803</v>
      </c>
      <c r="L256" s="87">
        <v>4.3263288923678598</v>
      </c>
      <c r="M256" s="87">
        <v>6.4133017805079504</v>
      </c>
      <c r="N256" s="87">
        <v>8.87918495449291</v>
      </c>
      <c r="O256" s="87">
        <v>8.9144501385194097</v>
      </c>
      <c r="P256" s="87">
        <v>13.2967787805649</v>
      </c>
      <c r="Q256" s="87">
        <v>12.1725731831632</v>
      </c>
      <c r="R256" s="87">
        <v>13.6363637584142</v>
      </c>
      <c r="S256" s="87">
        <v>13.206046266282501</v>
      </c>
      <c r="T256" s="87">
        <v>14.145543711689699</v>
      </c>
      <c r="U256" s="87">
        <v>15.64339767327</v>
      </c>
    </row>
    <row r="257" spans="1:21">
      <c r="A257" s="12" t="s">
        <v>49</v>
      </c>
      <c r="B257" s="1421"/>
      <c r="C257" s="9" t="s">
        <v>40</v>
      </c>
      <c r="D257" s="88">
        <v>5.3499339747217496</v>
      </c>
      <c r="E257" s="88">
        <v>5.4584138318945499</v>
      </c>
      <c r="F257" s="88">
        <v>6.3817537643932702</v>
      </c>
      <c r="G257" s="88">
        <v>6.4046121593291403</v>
      </c>
      <c r="H257" s="88">
        <v>9.1562712416110603</v>
      </c>
      <c r="I257" s="88">
        <v>9.5372128035609105</v>
      </c>
      <c r="J257" s="88">
        <v>14.453125</v>
      </c>
      <c r="K257" s="88">
        <v>8.7628865979381505</v>
      </c>
      <c r="L257" s="88">
        <v>5.9842519685039397</v>
      </c>
      <c r="M257" s="88">
        <v>7.6790007250340304</v>
      </c>
      <c r="N257" s="88">
        <v>9.4588590723298296</v>
      </c>
      <c r="O257" s="88">
        <v>11.585749552253301</v>
      </c>
      <c r="P257" s="88">
        <v>8.6695610948923303</v>
      </c>
      <c r="Q257" s="88">
        <v>9.1538993877298704</v>
      </c>
      <c r="R257" s="88">
        <v>11.772137887009301</v>
      </c>
      <c r="S257" s="88">
        <v>11.6996361361886</v>
      </c>
      <c r="T257" s="88">
        <v>12.4932798961618</v>
      </c>
      <c r="U257" s="88">
        <v>15.629349460121301</v>
      </c>
    </row>
    <row r="258" spans="1:21">
      <c r="A258" s="12" t="s">
        <v>32</v>
      </c>
      <c r="B258" s="1421"/>
      <c r="C258" s="9" t="s">
        <v>40</v>
      </c>
      <c r="D258" s="87">
        <v>37.858166189111699</v>
      </c>
      <c r="E258" s="87">
        <v>43.059061080262502</v>
      </c>
      <c r="F258" s="87">
        <v>48.413045379033001</v>
      </c>
      <c r="G258" s="87">
        <v>49.6740273396425</v>
      </c>
      <c r="H258" s="87">
        <v>47.911570734123899</v>
      </c>
      <c r="I258" s="87">
        <v>52.162348537089898</v>
      </c>
      <c r="J258" s="87">
        <v>50.441571739408701</v>
      </c>
      <c r="K258" s="87">
        <v>45.863453815261003</v>
      </c>
      <c r="L258" s="87">
        <v>29.022134126197599</v>
      </c>
      <c r="M258" s="87">
        <v>25.2160974918521</v>
      </c>
      <c r="N258" s="87">
        <v>25.516572744349499</v>
      </c>
      <c r="O258" s="87">
        <v>31.604968045339401</v>
      </c>
      <c r="P258" s="87">
        <v>34.768439108061699</v>
      </c>
      <c r="Q258" s="87">
        <v>36.503598031848803</v>
      </c>
      <c r="R258" s="87">
        <v>36.218010241856398</v>
      </c>
      <c r="S258" s="87">
        <v>39.283082853882902</v>
      </c>
      <c r="T258" s="87">
        <v>34.9759021083158</v>
      </c>
      <c r="U258" s="87">
        <v>31.026158942835298</v>
      </c>
    </row>
    <row r="259" spans="1:21">
      <c r="A259" s="12" t="s">
        <v>50</v>
      </c>
      <c r="B259" s="1421"/>
      <c r="C259" s="9" t="s">
        <v>40</v>
      </c>
      <c r="D259" s="88">
        <v>42.228951688408401</v>
      </c>
      <c r="E259" s="88">
        <v>38.008816274839504</v>
      </c>
      <c r="F259" s="88">
        <v>34.463880039104097</v>
      </c>
      <c r="G259" s="88">
        <v>34.992931333071098</v>
      </c>
      <c r="H259" s="88">
        <v>44.400627143667997</v>
      </c>
      <c r="I259" s="88">
        <v>48.291359390660404</v>
      </c>
      <c r="J259" s="88">
        <v>50.442434750395698</v>
      </c>
      <c r="K259" s="88">
        <v>47.191424385142099</v>
      </c>
      <c r="L259" s="88">
        <v>47.440405751720697</v>
      </c>
      <c r="M259" s="88">
        <v>44.205207298046098</v>
      </c>
      <c r="N259" s="88">
        <v>52.245461129149703</v>
      </c>
      <c r="O259" s="88">
        <v>48.356102967317099</v>
      </c>
      <c r="P259" s="88">
        <v>48.773199105646597</v>
      </c>
      <c r="Q259" s="88">
        <v>56.351523384255501</v>
      </c>
      <c r="R259" s="88">
        <v>59.603508379445501</v>
      </c>
      <c r="S259" s="88">
        <v>57.369309960656302</v>
      </c>
      <c r="T259" s="88">
        <v>55.446751469531598</v>
      </c>
      <c r="U259" s="88">
        <v>49.953285268358101</v>
      </c>
    </row>
    <row r="260" spans="1:21">
      <c r="A260" s="1143" t="s">
        <v>51</v>
      </c>
      <c r="B260" s="1421"/>
      <c r="C260" s="369" t="s">
        <v>40</v>
      </c>
      <c r="D260" s="1252">
        <v>54.573869556157497</v>
      </c>
      <c r="E260" s="1252">
        <v>53.717545239968501</v>
      </c>
      <c r="F260" s="1252">
        <v>59.806767681106201</v>
      </c>
      <c r="G260" s="1252">
        <v>61.176791065104901</v>
      </c>
      <c r="H260" s="1252">
        <v>60.569972437464202</v>
      </c>
      <c r="I260" s="1252">
        <v>68.098148026839098</v>
      </c>
      <c r="J260" s="1252">
        <v>73.122097632801001</v>
      </c>
      <c r="K260" s="1252">
        <v>70.818407840934796</v>
      </c>
      <c r="L260" s="1252">
        <v>66.000781475154795</v>
      </c>
      <c r="M260" s="1252">
        <v>50.918480737776697</v>
      </c>
      <c r="N260" s="1252">
        <v>59.309756260571397</v>
      </c>
      <c r="O260" s="1252">
        <v>63.999835526879998</v>
      </c>
      <c r="P260" s="1252">
        <v>63.747718595393899</v>
      </c>
      <c r="Q260" s="1252">
        <v>66.575131541281806</v>
      </c>
      <c r="R260" s="1252">
        <v>66.775570160247696</v>
      </c>
      <c r="S260" s="1252">
        <v>62.272634878146697</v>
      </c>
      <c r="T260" s="1252">
        <v>56.636452764732603</v>
      </c>
      <c r="U260" s="1252">
        <v>58.795244458300601</v>
      </c>
    </row>
    <row r="261" spans="1:21">
      <c r="A261" s="12" t="s">
        <v>34</v>
      </c>
      <c r="B261" s="1421"/>
      <c r="C261" s="9" t="s">
        <v>40</v>
      </c>
      <c r="D261" s="88">
        <v>61.363570270808403</v>
      </c>
      <c r="E261" s="88">
        <v>60.348051120712597</v>
      </c>
      <c r="F261" s="88">
        <v>55.575074242667498</v>
      </c>
      <c r="G261" s="88">
        <v>52.8475142564224</v>
      </c>
      <c r="H261" s="88">
        <v>51.435970356443299</v>
      </c>
      <c r="I261" s="88">
        <v>47.346678789556499</v>
      </c>
      <c r="J261" s="88">
        <v>49.255807177674299</v>
      </c>
      <c r="K261" s="88">
        <v>45.7383322440987</v>
      </c>
      <c r="L261" s="88">
        <v>42.202706278073897</v>
      </c>
      <c r="M261" s="88">
        <v>30.0737904687964</v>
      </c>
      <c r="N261" s="88">
        <v>43.314872168814397</v>
      </c>
      <c r="O261" s="88">
        <v>44.2140710152078</v>
      </c>
      <c r="P261" s="88">
        <v>47.894503431682402</v>
      </c>
      <c r="Q261" s="88">
        <v>50.966160556762802</v>
      </c>
      <c r="R261" s="88">
        <v>54.488765492962401</v>
      </c>
      <c r="S261" s="88">
        <v>52.304467330515998</v>
      </c>
      <c r="T261" s="88">
        <v>54.460972263956997</v>
      </c>
      <c r="U261" s="88">
        <v>48.3606075413391</v>
      </c>
    </row>
    <row r="262" spans="1:21">
      <c r="A262" s="12" t="s">
        <v>21</v>
      </c>
      <c r="B262" s="1421"/>
      <c r="C262" s="9" t="s">
        <v>40</v>
      </c>
      <c r="D262" s="87">
        <v>41.707157566813798</v>
      </c>
      <c r="E262" s="87">
        <v>36.102483357004097</v>
      </c>
      <c r="F262" s="87">
        <v>33.4021377877229</v>
      </c>
      <c r="G262" s="87">
        <v>33.464727018323003</v>
      </c>
      <c r="H262" s="87">
        <v>31.880512798630701</v>
      </c>
      <c r="I262" s="87">
        <v>24.400195317439501</v>
      </c>
      <c r="J262" s="87">
        <v>21.642419908982699</v>
      </c>
      <c r="K262" s="87">
        <v>20.3930611465067</v>
      </c>
      <c r="L262" s="87">
        <v>17.992574909465699</v>
      </c>
      <c r="M262" s="87">
        <v>23.7993361911584</v>
      </c>
      <c r="N262" s="87">
        <v>36.629465244495798</v>
      </c>
      <c r="O262" s="87">
        <v>41.588128396481999</v>
      </c>
      <c r="P262" s="87">
        <v>44.366452995885901</v>
      </c>
      <c r="Q262" s="87">
        <v>49.682550064123802</v>
      </c>
      <c r="R262" s="87">
        <v>52.8435744415806</v>
      </c>
      <c r="S262" s="87">
        <v>51.600452792324099</v>
      </c>
      <c r="T262" s="87">
        <v>48.352874811624098</v>
      </c>
      <c r="U262" s="87">
        <v>44.480284614073099</v>
      </c>
    </row>
    <row r="263" spans="1:21">
      <c r="A263" s="12" t="s">
        <v>37</v>
      </c>
      <c r="B263" s="1421"/>
      <c r="C263" s="9" t="s">
        <v>40</v>
      </c>
      <c r="D263" s="88">
        <v>26.4434180138568</v>
      </c>
      <c r="E263" s="88">
        <v>22.335249889429502</v>
      </c>
      <c r="F263" s="88">
        <v>20.9268018756032</v>
      </c>
      <c r="G263" s="88">
        <v>17.832646980555001</v>
      </c>
      <c r="H263" s="88">
        <v>18.915847780442402</v>
      </c>
      <c r="I263" s="88" t="s">
        <v>159</v>
      </c>
      <c r="J263" s="88" t="s">
        <v>159</v>
      </c>
      <c r="K263" s="88">
        <v>12.767928117192801</v>
      </c>
      <c r="L263" s="88">
        <v>12.074328179578901</v>
      </c>
      <c r="M263" s="88">
        <v>12.7764506434461</v>
      </c>
      <c r="N263" s="88">
        <v>17.2739438931394</v>
      </c>
      <c r="O263" s="88">
        <v>18.223779334890398</v>
      </c>
      <c r="P263" s="88">
        <v>17.541409993155401</v>
      </c>
      <c r="Q263" s="88">
        <v>17.0070987329687</v>
      </c>
      <c r="R263" s="88">
        <v>16.821688465129</v>
      </c>
      <c r="S263" s="88">
        <v>17.5818969205401</v>
      </c>
      <c r="T263" s="88">
        <v>16.819909095614602</v>
      </c>
      <c r="U263" s="88">
        <v>16.815834276333</v>
      </c>
    </row>
    <row r="264" spans="1:21">
      <c r="A264" s="12" t="s">
        <v>52</v>
      </c>
      <c r="B264" s="1421"/>
      <c r="C264" s="9" t="s">
        <v>40</v>
      </c>
      <c r="D264" s="87">
        <v>28.962492729584199</v>
      </c>
      <c r="E264" s="87">
        <v>29.913827568649101</v>
      </c>
      <c r="F264" s="87">
        <v>21.8431610289045</v>
      </c>
      <c r="G264" s="87">
        <v>26.077798020760099</v>
      </c>
      <c r="H264" s="87">
        <v>33.542423737343398</v>
      </c>
      <c r="I264" s="87">
        <v>38.964163853903798</v>
      </c>
      <c r="J264" s="87">
        <v>39.055535237527501</v>
      </c>
      <c r="K264" s="87">
        <v>40.783564780354403</v>
      </c>
      <c r="L264" s="87">
        <v>34.296168999042997</v>
      </c>
      <c r="M264" s="87">
        <v>30.1126830139665</v>
      </c>
      <c r="N264" s="87">
        <v>35.460271956957101</v>
      </c>
      <c r="O264" s="87">
        <v>39.834334565009698</v>
      </c>
      <c r="P264" s="87">
        <v>36.594458189116502</v>
      </c>
      <c r="Q264" s="87">
        <v>33.732754218567202</v>
      </c>
      <c r="R264" s="87">
        <v>38.641218245567899</v>
      </c>
      <c r="S264" s="87">
        <v>39.550730752582197</v>
      </c>
      <c r="T264" s="87">
        <v>39.4266860458671</v>
      </c>
      <c r="U264" s="87">
        <v>37.867350864268403</v>
      </c>
    </row>
    <row r="265" spans="1:21">
      <c r="A265" s="12" t="s">
        <v>53</v>
      </c>
      <c r="B265" s="1421"/>
      <c r="C265" s="9" t="s">
        <v>40</v>
      </c>
      <c r="D265" s="88">
        <v>21.092669432918399</v>
      </c>
      <c r="E265" s="88">
        <v>21.331945889698201</v>
      </c>
      <c r="F265" s="88">
        <v>29.441624365482198</v>
      </c>
      <c r="G265" s="88">
        <v>24.384133611690999</v>
      </c>
      <c r="H265" s="88">
        <v>39.206484641638198</v>
      </c>
      <c r="I265" s="88">
        <v>39.405360134003402</v>
      </c>
      <c r="J265" s="88">
        <v>35.680549592099602</v>
      </c>
      <c r="K265" s="88">
        <v>30.332351703828401</v>
      </c>
      <c r="L265" s="88">
        <v>26.886250478743801</v>
      </c>
      <c r="M265" s="88">
        <v>25.281060824445099</v>
      </c>
      <c r="N265" s="88">
        <v>28.585493928454198</v>
      </c>
      <c r="O265" s="88">
        <v>26.480703095147099</v>
      </c>
      <c r="P265" s="88">
        <v>24.9106078665077</v>
      </c>
      <c r="Q265" s="88">
        <v>24.390243902439</v>
      </c>
      <c r="R265" s="88">
        <v>20.644935155976199</v>
      </c>
      <c r="S265" s="88">
        <v>21.157619359058199</v>
      </c>
      <c r="T265" s="88">
        <v>20.582932692307701</v>
      </c>
      <c r="U265" s="88">
        <v>21.865044888502801</v>
      </c>
    </row>
    <row r="266" spans="1:21">
      <c r="A266" s="12" t="s">
        <v>54</v>
      </c>
      <c r="B266" s="1421"/>
      <c r="C266" s="9" t="s">
        <v>40</v>
      </c>
      <c r="D266" s="87">
        <v>26.709451779295001</v>
      </c>
      <c r="E266" s="87">
        <v>25.277000338685301</v>
      </c>
      <c r="F266" s="87">
        <v>21.7529671270748</v>
      </c>
      <c r="G266" s="87">
        <v>21.4465502607726</v>
      </c>
      <c r="H266" s="87">
        <v>20.507227925816299</v>
      </c>
      <c r="I266" s="87">
        <v>21.058617886059199</v>
      </c>
      <c r="J266" s="87">
        <v>22.355058080014899</v>
      </c>
      <c r="K266" s="87">
        <v>23.775768552220399</v>
      </c>
      <c r="L266" s="87">
        <v>24.1643256038838</v>
      </c>
      <c r="M266" s="87">
        <v>24.5243925680332</v>
      </c>
      <c r="N266" s="87">
        <v>32.551251603369998</v>
      </c>
      <c r="O266" s="87">
        <v>33.4603938652088</v>
      </c>
      <c r="P266" s="87">
        <v>34.726468819334102</v>
      </c>
      <c r="Q266" s="87">
        <v>36.1505631124069</v>
      </c>
      <c r="R266" s="87">
        <v>35.732246848098399</v>
      </c>
      <c r="S266" s="87">
        <v>30.668295002204399</v>
      </c>
      <c r="T266" s="87">
        <v>27.2444860337412</v>
      </c>
      <c r="U266" s="87">
        <v>26.022450524709299</v>
      </c>
    </row>
    <row r="267" spans="1:21">
      <c r="A267" s="12" t="s">
        <v>55</v>
      </c>
      <c r="B267" s="1421"/>
      <c r="C267" s="9" t="s">
        <v>40</v>
      </c>
      <c r="D267" s="88">
        <v>6.02600140548138</v>
      </c>
      <c r="E267" s="88">
        <v>6.1011467215524799</v>
      </c>
      <c r="F267" s="88">
        <v>8.5243553008596002</v>
      </c>
      <c r="G267" s="88">
        <v>11.808959306964599</v>
      </c>
      <c r="H267" s="88">
        <v>12.670182754814199</v>
      </c>
      <c r="I267" s="88">
        <v>11.7523056653491</v>
      </c>
      <c r="J267" s="88">
        <v>10.009995716121701</v>
      </c>
      <c r="K267" s="88">
        <v>9.9505300353356905</v>
      </c>
      <c r="L267" s="88">
        <v>10.6418729696427</v>
      </c>
      <c r="M267" s="88">
        <v>16.251840426277798</v>
      </c>
      <c r="N267" s="88">
        <v>28.9876576515816</v>
      </c>
      <c r="O267" s="88">
        <v>31.321358446658401</v>
      </c>
      <c r="P267" s="88">
        <v>29.2932523185161</v>
      </c>
      <c r="Q267" s="88">
        <v>25.912345032303101</v>
      </c>
      <c r="R267" s="88">
        <v>23.021732348965401</v>
      </c>
      <c r="S267" s="88">
        <v>18.6520376175549</v>
      </c>
      <c r="T267" s="88">
        <v>17.047066408768501</v>
      </c>
      <c r="U267" s="88">
        <v>15.105956471935899</v>
      </c>
    </row>
    <row r="268" spans="1:21">
      <c r="A268" s="4" t="s">
        <v>210</v>
      </c>
      <c r="B268" s="1421"/>
      <c r="C268" s="9" t="s">
        <v>40</v>
      </c>
      <c r="D268" s="87">
        <v>31.0114779932068</v>
      </c>
      <c r="E268" s="87">
        <v>29.065799185426901</v>
      </c>
      <c r="F268" s="87">
        <v>29.084306848686101</v>
      </c>
      <c r="G268" s="87">
        <v>30.211391454538202</v>
      </c>
      <c r="H268" s="87">
        <v>31.285024114462601</v>
      </c>
      <c r="I268" s="87">
        <v>31.8043136425967</v>
      </c>
      <c r="J268" s="87">
        <v>31.0274781316438</v>
      </c>
      <c r="K268" s="87">
        <v>28.2342489100058</v>
      </c>
      <c r="L268" s="87">
        <v>24.621599231236601</v>
      </c>
      <c r="M268" s="87">
        <v>23.457666023962801</v>
      </c>
      <c r="N268" s="87">
        <v>31.4205273019098</v>
      </c>
      <c r="O268" s="87">
        <v>33.537912814941997</v>
      </c>
      <c r="P268" s="87">
        <v>34.0885278871881</v>
      </c>
      <c r="Q268" s="87">
        <v>35.162774393163303</v>
      </c>
      <c r="R268" s="87">
        <v>35.269148155730498</v>
      </c>
      <c r="S268" s="87">
        <v>33.708482261329699</v>
      </c>
      <c r="T268" s="87">
        <v>32.354038153965298</v>
      </c>
      <c r="U268" s="87">
        <v>30.982174770527902</v>
      </c>
    </row>
    <row r="269" spans="1:21">
      <c r="A269" s="4" t="s">
        <v>61</v>
      </c>
      <c r="B269" s="1421"/>
      <c r="C269" s="9" t="s">
        <v>40</v>
      </c>
      <c r="D269" s="88" t="s">
        <v>159</v>
      </c>
      <c r="E269" s="88">
        <v>26.463572920896699</v>
      </c>
      <c r="F269" s="88">
        <v>31.533296223228501</v>
      </c>
      <c r="G269" s="88">
        <v>31.460017382588699</v>
      </c>
      <c r="H269" s="88">
        <v>30.2728044167505</v>
      </c>
      <c r="I269" s="88">
        <v>28.014317050024101</v>
      </c>
      <c r="J269" s="88" t="s">
        <v>159</v>
      </c>
      <c r="K269" s="88">
        <v>12.018104438896099</v>
      </c>
      <c r="L269" s="88">
        <v>10.182534042497499</v>
      </c>
      <c r="M269" s="88">
        <v>11.424280347475101</v>
      </c>
      <c r="N269" s="88">
        <v>11.888792944295499</v>
      </c>
      <c r="O269" s="88">
        <v>10.401894521693899</v>
      </c>
      <c r="P269" s="88">
        <v>9.4691874349002703</v>
      </c>
      <c r="Q269" s="88">
        <v>8.6572869315538394</v>
      </c>
      <c r="R269" s="88">
        <v>9.1320960972896401</v>
      </c>
      <c r="S269" s="88">
        <v>7.67368437600694</v>
      </c>
      <c r="T269" s="88">
        <v>7.3232370697115101</v>
      </c>
      <c r="U269" s="88">
        <v>8.4100318025351903</v>
      </c>
    </row>
    <row r="270" spans="1:21">
      <c r="A270" s="4" t="s">
        <v>62</v>
      </c>
      <c r="B270" s="1421"/>
      <c r="C270" s="9" t="s">
        <v>40</v>
      </c>
      <c r="D270" s="87" t="s">
        <v>159</v>
      </c>
      <c r="E270" s="87" t="s">
        <v>159</v>
      </c>
      <c r="F270" s="87" t="s">
        <v>159</v>
      </c>
      <c r="G270" s="87" t="s">
        <v>159</v>
      </c>
      <c r="H270" s="87" t="s">
        <v>159</v>
      </c>
      <c r="I270" s="87" t="s">
        <v>159</v>
      </c>
      <c r="J270" s="87" t="s">
        <v>159</v>
      </c>
      <c r="K270" s="87" t="s">
        <v>159</v>
      </c>
      <c r="L270" s="87" t="s">
        <v>159</v>
      </c>
      <c r="M270" s="87" t="s">
        <v>159</v>
      </c>
      <c r="N270" s="87" t="s">
        <v>159</v>
      </c>
      <c r="O270" s="87" t="s">
        <v>159</v>
      </c>
      <c r="P270" s="87">
        <v>9.8294944854259807</v>
      </c>
      <c r="Q270" s="87">
        <v>11.119772522090701</v>
      </c>
      <c r="R270" s="87">
        <v>15.9145451506998</v>
      </c>
      <c r="S270" s="87">
        <v>15.893991173415801</v>
      </c>
      <c r="T270" s="87">
        <v>16.688129356053601</v>
      </c>
      <c r="U270" s="87">
        <v>14.7095620206499</v>
      </c>
    </row>
    <row r="271" spans="1:21">
      <c r="A271" s="12" t="s">
        <v>974</v>
      </c>
      <c r="B271" s="1421"/>
      <c r="C271" s="9" t="s">
        <v>40</v>
      </c>
      <c r="D271" s="87">
        <v>46.191080122267003</v>
      </c>
      <c r="E271" s="87">
        <v>39.224323664608903</v>
      </c>
      <c r="F271" s="87">
        <v>38.920645861767497</v>
      </c>
      <c r="G271" s="87">
        <v>37.621965575687597</v>
      </c>
      <c r="H271" s="87">
        <v>39.179313368287801</v>
      </c>
      <c r="I271" s="87">
        <v>39.014472194969002</v>
      </c>
      <c r="J271" s="87">
        <v>42.288871818675503</v>
      </c>
      <c r="K271" s="87">
        <v>40.646634761680801</v>
      </c>
      <c r="L271" s="87">
        <v>35.1923832314422</v>
      </c>
      <c r="M271" s="87">
        <v>28.734321369279801</v>
      </c>
      <c r="N271" s="87">
        <v>30.037098469670099</v>
      </c>
      <c r="O271" s="87">
        <v>32.872426635874099</v>
      </c>
      <c r="P271" s="87">
        <v>30.897162777186001</v>
      </c>
      <c r="Q271" s="87">
        <v>30.9796898931722</v>
      </c>
      <c r="R271" s="87">
        <v>28.0748489484277</v>
      </c>
      <c r="S271" s="87">
        <v>27.305703657830001</v>
      </c>
      <c r="T271" s="87">
        <v>29.5679970425129</v>
      </c>
      <c r="U271" s="87">
        <v>30.428426066401599</v>
      </c>
    </row>
    <row r="272" spans="1:21">
      <c r="A272" s="4" t="s">
        <v>749</v>
      </c>
      <c r="B272" s="1422"/>
      <c r="C272" s="9" t="s">
        <v>40</v>
      </c>
      <c r="D272" s="88" t="s">
        <v>159</v>
      </c>
      <c r="E272" s="88">
        <v>68.354134857377701</v>
      </c>
      <c r="F272" s="88">
        <v>68.503896797256303</v>
      </c>
      <c r="G272" s="88">
        <v>68.380192297387794</v>
      </c>
      <c r="H272" s="88">
        <v>65.135804116489297</v>
      </c>
      <c r="I272" s="88">
        <v>63.670610276515298</v>
      </c>
      <c r="J272" s="88">
        <v>59.463600452461598</v>
      </c>
      <c r="K272" s="88">
        <v>57.7144605271885</v>
      </c>
      <c r="L272" s="88">
        <v>50.243493243186201</v>
      </c>
      <c r="M272" s="88">
        <v>50.099378216655602</v>
      </c>
      <c r="N272" s="88">
        <v>56.748706460200403</v>
      </c>
      <c r="O272" s="88">
        <v>59.687045253035599</v>
      </c>
      <c r="P272" s="88">
        <v>58.498933205908202</v>
      </c>
      <c r="Q272" s="88">
        <v>57.805376106167998</v>
      </c>
      <c r="R272" s="88">
        <v>57.752126589047201</v>
      </c>
      <c r="S272" s="88">
        <v>56.9538649395869</v>
      </c>
      <c r="T272" s="88">
        <v>58.761509536239501</v>
      </c>
      <c r="U272" s="88">
        <v>60.440989214608898</v>
      </c>
    </row>
    <row r="273" spans="1:21" ht="16.5" customHeight="1">
      <c r="A273" s="19" t="s">
        <v>1172</v>
      </c>
      <c r="B273" s="20"/>
      <c r="C273" s="20"/>
      <c r="D273" s="20"/>
      <c r="E273" s="20"/>
      <c r="F273" s="20"/>
      <c r="G273" s="20"/>
      <c r="H273" s="20"/>
      <c r="I273" s="20"/>
      <c r="J273" s="20"/>
      <c r="K273" s="20"/>
      <c r="L273" s="20"/>
      <c r="M273" s="20"/>
      <c r="N273" s="20"/>
      <c r="O273" s="20"/>
      <c r="P273" s="20"/>
      <c r="Q273" s="20"/>
      <c r="R273" s="20"/>
      <c r="S273" s="20"/>
      <c r="T273" s="20"/>
      <c r="U273" s="20"/>
    </row>
    <row r="274" spans="1:21">
      <c r="A274" s="68" t="s">
        <v>1167</v>
      </c>
      <c r="D274" s="716">
        <f t="shared" ref="D274:U274" si="46">AVERAGE(D233:D267)</f>
        <v>32.771869126048372</v>
      </c>
      <c r="E274" s="716">
        <f t="shared" si="46"/>
        <v>31.909353789162228</v>
      </c>
      <c r="F274" s="716">
        <f t="shared" si="46"/>
        <v>30.939772061630279</v>
      </c>
      <c r="G274" s="716">
        <f t="shared" si="46"/>
        <v>30.83404323448352</v>
      </c>
      <c r="H274" s="716">
        <f t="shared" si="46"/>
        <v>32.307805018917101</v>
      </c>
      <c r="I274" s="716">
        <f t="shared" si="46"/>
        <v>33.693130346203958</v>
      </c>
      <c r="J274" s="716">
        <f t="shared" si="46"/>
        <v>33.268790523168491</v>
      </c>
      <c r="K274" s="716">
        <f t="shared" si="46"/>
        <v>30.58992591812293</v>
      </c>
      <c r="L274" s="716">
        <f t="shared" si="46"/>
        <v>27.39571227892062</v>
      </c>
      <c r="M274" s="716">
        <f t="shared" si="46"/>
        <v>24.644900847542718</v>
      </c>
      <c r="N274" s="716">
        <f t="shared" si="46"/>
        <v>32.067183312679212</v>
      </c>
      <c r="O274" s="716">
        <f t="shared" si="46"/>
        <v>34.560308433342129</v>
      </c>
      <c r="P274" s="716">
        <f t="shared" si="46"/>
        <v>34.476022145807946</v>
      </c>
      <c r="Q274" s="716">
        <f t="shared" si="46"/>
        <v>34.641372476550472</v>
      </c>
      <c r="R274" s="716">
        <f t="shared" si="46"/>
        <v>35.109779502996197</v>
      </c>
      <c r="S274" s="716">
        <f t="shared" si="46"/>
        <v>34.814201228832268</v>
      </c>
      <c r="T274" s="716">
        <f t="shared" si="46"/>
        <v>33.941488860656101</v>
      </c>
      <c r="U274" s="716">
        <f t="shared" si="46"/>
        <v>32.694103077027009</v>
      </c>
    </row>
    <row r="275" spans="1:21">
      <c r="A275" s="68" t="s">
        <v>718</v>
      </c>
      <c r="D275" s="68">
        <f t="shared" ref="D275:U275" si="47">STDEV(D233:D267)</f>
        <v>18.158540092307295</v>
      </c>
      <c r="E275" s="68">
        <f t="shared" si="47"/>
        <v>18.117724923431535</v>
      </c>
      <c r="F275" s="68">
        <f t="shared" si="47"/>
        <v>17.497027316981701</v>
      </c>
      <c r="G275" s="68">
        <f t="shared" si="47"/>
        <v>16.967652560670146</v>
      </c>
      <c r="H275" s="68">
        <f t="shared" si="47"/>
        <v>16.736827346178281</v>
      </c>
      <c r="I275" s="68">
        <f t="shared" si="47"/>
        <v>17.759175162453115</v>
      </c>
      <c r="J275" s="68">
        <f t="shared" si="47"/>
        <v>18.16266903600027</v>
      </c>
      <c r="K275" s="68">
        <f t="shared" si="47"/>
        <v>17.862132994826201</v>
      </c>
      <c r="L275" s="68">
        <f t="shared" si="47"/>
        <v>16.745868306104711</v>
      </c>
      <c r="M275" s="68">
        <f t="shared" si="47"/>
        <v>13.362171886248552</v>
      </c>
      <c r="N275" s="68">
        <f t="shared" si="47"/>
        <v>15.188511732877879</v>
      </c>
      <c r="O275" s="68">
        <f t="shared" si="47"/>
        <v>16.553704961930411</v>
      </c>
      <c r="P275" s="68">
        <f t="shared" si="47"/>
        <v>16.935358388349766</v>
      </c>
      <c r="Q275" s="68">
        <f t="shared" si="47"/>
        <v>17.876185351850946</v>
      </c>
      <c r="R275" s="68">
        <f t="shared" si="47"/>
        <v>18.876870962492664</v>
      </c>
      <c r="S275" s="68">
        <f t="shared" si="47"/>
        <v>18.256783848368084</v>
      </c>
      <c r="T275" s="68">
        <f t="shared" si="47"/>
        <v>17.77142522701358</v>
      </c>
      <c r="U275" s="68">
        <f t="shared" si="47"/>
        <v>16.828713243610942</v>
      </c>
    </row>
    <row r="276" spans="1:21">
      <c r="A276" s="68" t="s">
        <v>983</v>
      </c>
      <c r="D276" s="68">
        <f t="shared" ref="D276:T276" si="48">-(D260-D274)/D275</f>
        <v>-1.200647206178505</v>
      </c>
      <c r="E276" s="68">
        <f t="shared" si="48"/>
        <v>-1.2036937056375043</v>
      </c>
      <c r="F276" s="68">
        <f t="shared" si="48"/>
        <v>-1.6498228582782817</v>
      </c>
      <c r="G276" s="68">
        <f t="shared" si="48"/>
        <v>-1.7882702231276109</v>
      </c>
      <c r="H276" s="68">
        <f t="shared" si="48"/>
        <v>-1.688621554968752</v>
      </c>
      <c r="I276" s="68">
        <f t="shared" si="48"/>
        <v>-1.9373094395383337</v>
      </c>
      <c r="J276" s="68">
        <f t="shared" si="48"/>
        <v>-2.1942428742515308</v>
      </c>
      <c r="K276" s="68">
        <f t="shared" si="48"/>
        <v>-2.2521656251503734</v>
      </c>
      <c r="L276" s="68">
        <f t="shared" si="48"/>
        <v>-2.3053489069993871</v>
      </c>
      <c r="M276" s="68">
        <f t="shared" si="48"/>
        <v>-1.9662656725193739</v>
      </c>
      <c r="N276" s="68">
        <f t="shared" si="48"/>
        <v>-1.7936301743719516</v>
      </c>
      <c r="O276" s="68">
        <f t="shared" si="48"/>
        <v>-1.7784252625766732</v>
      </c>
      <c r="P276" s="68">
        <f t="shared" si="48"/>
        <v>-1.7284367875983448</v>
      </c>
      <c r="Q276" s="68">
        <f t="shared" si="48"/>
        <v>-1.7863855423397046</v>
      </c>
      <c r="R276" s="68">
        <f t="shared" si="48"/>
        <v>-1.6774915037650964</v>
      </c>
      <c r="S276" s="68">
        <f t="shared" si="48"/>
        <v>-1.5040126386646602</v>
      </c>
      <c r="T276" s="68">
        <f t="shared" si="48"/>
        <v>-1.2770480484355786</v>
      </c>
      <c r="U276" s="68">
        <f>-(U260-U274)/U275</f>
        <v>-1.5509885398506595</v>
      </c>
    </row>
  </sheetData>
  <mergeCells count="44">
    <mergeCell ref="A172:C172"/>
    <mergeCell ref="D172:U172"/>
    <mergeCell ref="A173:C173"/>
    <mergeCell ref="B175:B219"/>
    <mergeCell ref="A169:C169"/>
    <mergeCell ref="D169:U169"/>
    <mergeCell ref="A170:C170"/>
    <mergeCell ref="D170:U170"/>
    <mergeCell ref="A171:C171"/>
    <mergeCell ref="D171:U171"/>
    <mergeCell ref="A4:C4"/>
    <mergeCell ref="D4:U4"/>
    <mergeCell ref="A5:C5"/>
    <mergeCell ref="B7:B51"/>
    <mergeCell ref="A1:C1"/>
    <mergeCell ref="D1:U1"/>
    <mergeCell ref="A2:C2"/>
    <mergeCell ref="D2:U2"/>
    <mergeCell ref="A3:C3"/>
    <mergeCell ref="D3:U3"/>
    <mergeCell ref="B57:S57"/>
    <mergeCell ref="B58:S58"/>
    <mergeCell ref="B59:S59"/>
    <mergeCell ref="B60:S60"/>
    <mergeCell ref="A227:C227"/>
    <mergeCell ref="D227:U227"/>
    <mergeCell ref="A116:C116"/>
    <mergeCell ref="D116:U116"/>
    <mergeCell ref="A117:C117"/>
    <mergeCell ref="B119:B163"/>
    <mergeCell ref="A113:C113"/>
    <mergeCell ref="D113:U113"/>
    <mergeCell ref="A114:C114"/>
    <mergeCell ref="D114:U114"/>
    <mergeCell ref="A115:C115"/>
    <mergeCell ref="D115:U115"/>
    <mergeCell ref="A231:C231"/>
    <mergeCell ref="B233:B272"/>
    <mergeCell ref="A228:C228"/>
    <mergeCell ref="D228:U228"/>
    <mergeCell ref="A229:C229"/>
    <mergeCell ref="D229:U229"/>
    <mergeCell ref="A230:C230"/>
    <mergeCell ref="D230:U230"/>
  </mergeCells>
  <hyperlinks>
    <hyperlink ref="A52" r:id="rId1" tooltip="Click once to display linked information. Click and hold to select this cell." display="https://stats-2.oecd.org/"/>
    <hyperlink ref="A108" r:id="rId2" tooltip="Click once to display linked information. Click and hold to select this cell." display="https://stats-3.oecd.org/"/>
    <hyperlink ref="A233" r:id="rId3" display="http://localhost/OECDStat_Metadata/ShowMetadata.ashx?Dataset=DUR_I&amp;Coords=[COUNTRY].[AUS]&amp;ShowOnWeb=true&amp;Lang=en"/>
    <hyperlink ref="A234" r:id="rId4" display="http://localhost/OECDStat_Metadata/ShowMetadata.ashx?Dataset=DUR_I&amp;Coords=[COUNTRY].[AUT]&amp;ShowOnWeb=true&amp;Lang=en"/>
    <hyperlink ref="A235" r:id="rId5" display="http://localhost/OECDStat_Metadata/ShowMetadata.ashx?Dataset=DUR_I&amp;Coords=[COUNTRY].[BEL]&amp;ShowOnWeb=true&amp;Lang=en"/>
    <hyperlink ref="A236" r:id="rId6" display="http://localhost/OECDStat_Metadata/ShowMetadata.ashx?Dataset=DUR_I&amp;Coords=[COUNTRY].[CAN]&amp;ShowOnWeb=true&amp;Lang=en"/>
    <hyperlink ref="A237" r:id="rId7" display="http://localhost/OECDStat_Metadata/ShowMetadata.ashx?Dataset=DUR_I&amp;Coords=[COUNTRY].[CZE]&amp;ShowOnWeb=true&amp;Lang=en"/>
    <hyperlink ref="A238" r:id="rId8" display="http://localhost/OECDStat_Metadata/ShowMetadata.ashx?Dataset=DUR_I&amp;Coords=[COUNTRY].[DNK]&amp;ShowOnWeb=true&amp;Lang=en"/>
    <hyperlink ref="A239" r:id="rId9" display="http://localhost/OECDStat_Metadata/ShowMetadata.ashx?Dataset=DUR_I&amp;Coords=[COUNTRY].[EST]&amp;ShowOnWeb=true&amp;Lang=en"/>
    <hyperlink ref="A240" r:id="rId10" display="http://localhost/OECDStat_Metadata/ShowMetadata.ashx?Dataset=DUR_I&amp;Coords=[COUNTRY].[FIN]&amp;ShowOnWeb=true&amp;Lang=en"/>
    <hyperlink ref="A241" r:id="rId11" display="http://localhost/OECDStat_Metadata/ShowMetadata.ashx?Dataset=DUR_I&amp;Coords=[COUNTRY].[FRA]&amp;ShowOnWeb=true&amp;Lang=en"/>
    <hyperlink ref="A242" r:id="rId12" display="http://localhost/OECDStat_Metadata/ShowMetadata.ashx?Dataset=DUR_I&amp;Coords=[COUNTRY].[DEU]&amp;ShowOnWeb=true&amp;Lang=en"/>
    <hyperlink ref="A243" r:id="rId13" display="http://localhost/OECDStat_Metadata/ShowMetadata.ashx?Dataset=DUR_I&amp;Coords=[COUNTRY].[GRC]&amp;ShowOnWeb=true&amp;Lang=en"/>
    <hyperlink ref="A244" r:id="rId14" display="http://localhost/OECDStat_Metadata/ShowMetadata.ashx?Dataset=DUR_I&amp;Coords=[COUNTRY].[HUN]&amp;ShowOnWeb=true&amp;Lang=en"/>
    <hyperlink ref="A245" r:id="rId15" display="http://localhost/OECDStat_Metadata/ShowMetadata.ashx?Dataset=DUR_I&amp;Coords=[COUNTRY].[ISL]&amp;ShowOnWeb=true&amp;Lang=en"/>
    <hyperlink ref="A246" r:id="rId16" display="http://localhost/OECDStat_Metadata/ShowMetadata.ashx?Dataset=DUR_I&amp;Coords=[COUNTRY].[IRL]&amp;ShowOnWeb=true&amp;Lang=en"/>
    <hyperlink ref="A247" r:id="rId17" display="http://localhost/OECDStat_Metadata/ShowMetadata.ashx?Dataset=DUR_I&amp;Coords=[COUNTRY].[ISR]&amp;ShowOnWeb=true&amp;Lang=en"/>
    <hyperlink ref="A248" r:id="rId18" display="http://localhost/OECDStat_Metadata/ShowMetadata.ashx?Dataset=DUR_I&amp;Coords=[COUNTRY].[ITA]&amp;ShowOnWeb=true&amp;Lang=en"/>
    <hyperlink ref="A249" r:id="rId19" display="http://localhost/OECDStat_Metadata/ShowMetadata.ashx?Dataset=DUR_I&amp;Coords=[COUNTRY].[JPN]&amp;ShowOnWeb=true&amp;Lang=en"/>
    <hyperlink ref="A250" r:id="rId20" display="http://localhost/OECDStat_Metadata/ShowMetadata.ashx?Dataset=DUR_I&amp;Coords=[COUNTRY].[KOR]&amp;ShowOnWeb=true&amp;Lang=en"/>
    <hyperlink ref="A253" r:id="rId21" display="http://localhost/OECDStat_Metadata/ShowMetadata.ashx?Dataset=DUR_I&amp;Coords=[COUNTRY].[LUX]&amp;ShowOnWeb=true&amp;Lang=en"/>
    <hyperlink ref="A254" r:id="rId22" display="http://localhost/OECDStat_Metadata/ShowMetadata.ashx?Dataset=DUR_I&amp;Coords=[COUNTRY].[MEX]&amp;ShowOnWeb=true&amp;Lang=en"/>
    <hyperlink ref="A255" r:id="rId23" display="http://localhost/OECDStat_Metadata/ShowMetadata.ashx?Dataset=DUR_I&amp;Coords=[COUNTRY].[NLD]&amp;ShowOnWeb=true&amp;Lang=en"/>
    <hyperlink ref="A256" r:id="rId24" display="http://localhost/OECDStat_Metadata/ShowMetadata.ashx?Dataset=DUR_I&amp;Coords=[COUNTRY].[NZL]&amp;ShowOnWeb=true&amp;Lang=en"/>
    <hyperlink ref="A257" r:id="rId25" display="http://localhost/OECDStat_Metadata/ShowMetadata.ashx?Dataset=DUR_I&amp;Coords=[COUNTRY].[NOR]&amp;ShowOnWeb=true&amp;Lang=en"/>
    <hyperlink ref="A258" r:id="rId26" display="http://localhost/OECDStat_Metadata/ShowMetadata.ashx?Dataset=DUR_I&amp;Coords=[COUNTRY].[POL]&amp;ShowOnWeb=true&amp;Lang=en"/>
    <hyperlink ref="A259" r:id="rId27" display="http://localhost/OECDStat_Metadata/ShowMetadata.ashx?Dataset=DUR_I&amp;Coords=[COUNTRY].[PRT]&amp;ShowOnWeb=true&amp;Lang=en"/>
    <hyperlink ref="A260" r:id="rId28" display="http://localhost/OECDStat_Metadata/ShowMetadata.ashx?Dataset=DUR_I&amp;Coords=[COUNTRY].[SVK]&amp;ShowOnWeb=true&amp;Lang=en"/>
    <hyperlink ref="A261" r:id="rId29" display="http://localhost/OECDStat_Metadata/ShowMetadata.ashx?Dataset=DUR_I&amp;Coords=[COUNTRY].[SVN]&amp;ShowOnWeb=true&amp;Lang=en"/>
    <hyperlink ref="A262" r:id="rId30" display="http://localhost/OECDStat_Metadata/ShowMetadata.ashx?Dataset=DUR_I&amp;Coords=[COUNTRY].[ESP]&amp;ShowOnWeb=true&amp;Lang=en"/>
    <hyperlink ref="A263" r:id="rId31" display="http://localhost/OECDStat_Metadata/ShowMetadata.ashx?Dataset=DUR_I&amp;Coords=[COUNTRY].[SWE]&amp;ShowOnWeb=true&amp;Lang=en"/>
    <hyperlink ref="A264" r:id="rId32" display="http://localhost/OECDStat_Metadata/ShowMetadata.ashx?Dataset=DUR_I&amp;Coords=[COUNTRY].[CHE]&amp;ShowOnWeb=true&amp;Lang=en"/>
    <hyperlink ref="A265" r:id="rId33" display="http://localhost/OECDStat_Metadata/ShowMetadata.ashx?Dataset=DUR_I&amp;Coords=[COUNTRY].[TUR]&amp;ShowOnWeb=true&amp;Lang=en"/>
    <hyperlink ref="A266" r:id="rId34" display="http://localhost/OECDStat_Metadata/ShowMetadata.ashx?Dataset=DUR_I&amp;Coords=[COUNTRY].[GBR]&amp;ShowOnWeb=true&amp;Lang=en"/>
    <hyperlink ref="A267" r:id="rId35" display="http://localhost/OECDStat_Metadata/ShowMetadata.ashx?Dataset=DUR_I&amp;Coords=[COUNTRY].[USA]&amp;ShowOnWeb=true&amp;Lang=en"/>
    <hyperlink ref="A271" r:id="rId36" display="http://localhost/OECDStat_Metadata/ShowMetadata.ashx?Dataset=DUR_I&amp;Coords=[COUNTRY].[RUS]&amp;ShowOnWeb=true&amp;Lang=en"/>
    <hyperlink ref="A273" r:id="rId37" display="https://stats-3.oecd.org/index.aspx?DatasetCode=DUR_I"/>
    <hyperlink ref="A164" r:id="rId38" tooltip="Click once to display linked information. Click and hold to select this cell." display="https://stats-1.oecd.org/"/>
    <hyperlink ref="A220" r:id="rId39" tooltip="Click once to display linked information. Click and hold to select this cell." display="https://stats-1.oecd.org/"/>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9"/>
  <sheetViews>
    <sheetView workbookViewId="0">
      <selection activeCell="I26" sqref="I26:M26"/>
    </sheetView>
  </sheetViews>
  <sheetFormatPr defaultRowHeight="16.5"/>
  <cols>
    <col min="1" max="1" width="48.7109375" style="128" customWidth="1"/>
    <col min="2" max="7" width="9.140625" style="128"/>
    <col min="8" max="8" width="18.7109375" style="128" customWidth="1"/>
    <col min="9" max="256" width="9.140625" style="128"/>
    <col min="257" max="257" width="48.7109375" style="128" customWidth="1"/>
    <col min="258" max="263" width="9.140625" style="128"/>
    <col min="264" max="264" width="18.7109375" style="128" customWidth="1"/>
    <col min="265" max="512" width="9.140625" style="128"/>
    <col min="513" max="513" width="48.7109375" style="128" customWidth="1"/>
    <col min="514" max="519" width="9.140625" style="128"/>
    <col min="520" max="520" width="18.7109375" style="128" customWidth="1"/>
    <col min="521" max="768" width="9.140625" style="128"/>
    <col min="769" max="769" width="48.7109375" style="128" customWidth="1"/>
    <col min="770" max="775" width="9.140625" style="128"/>
    <col min="776" max="776" width="18.7109375" style="128" customWidth="1"/>
    <col min="777" max="1024" width="9.140625" style="128"/>
    <col min="1025" max="1025" width="48.7109375" style="128" customWidth="1"/>
    <col min="1026" max="1031" width="9.140625" style="128"/>
    <col min="1032" max="1032" width="18.7109375" style="128" customWidth="1"/>
    <col min="1033" max="1280" width="9.140625" style="128"/>
    <col min="1281" max="1281" width="48.7109375" style="128" customWidth="1"/>
    <col min="1282" max="1287" width="9.140625" style="128"/>
    <col min="1288" max="1288" width="18.7109375" style="128" customWidth="1"/>
    <col min="1289" max="1536" width="9.140625" style="128"/>
    <col min="1537" max="1537" width="48.7109375" style="128" customWidth="1"/>
    <col min="1538" max="1543" width="9.140625" style="128"/>
    <col min="1544" max="1544" width="18.7109375" style="128" customWidth="1"/>
    <col min="1545" max="1792" width="9.140625" style="128"/>
    <col min="1793" max="1793" width="48.7109375" style="128" customWidth="1"/>
    <col min="1794" max="1799" width="9.140625" style="128"/>
    <col min="1800" max="1800" width="18.7109375" style="128" customWidth="1"/>
    <col min="1801" max="2048" width="9.140625" style="128"/>
    <col min="2049" max="2049" width="48.7109375" style="128" customWidth="1"/>
    <col min="2050" max="2055" width="9.140625" style="128"/>
    <col min="2056" max="2056" width="18.7109375" style="128" customWidth="1"/>
    <col min="2057" max="2304" width="9.140625" style="128"/>
    <col min="2305" max="2305" width="48.7109375" style="128" customWidth="1"/>
    <col min="2306" max="2311" width="9.140625" style="128"/>
    <col min="2312" max="2312" width="18.7109375" style="128" customWidth="1"/>
    <col min="2313" max="2560" width="9.140625" style="128"/>
    <col min="2561" max="2561" width="48.7109375" style="128" customWidth="1"/>
    <col min="2562" max="2567" width="9.140625" style="128"/>
    <col min="2568" max="2568" width="18.7109375" style="128" customWidth="1"/>
    <col min="2569" max="2816" width="9.140625" style="128"/>
    <col min="2817" max="2817" width="48.7109375" style="128" customWidth="1"/>
    <col min="2818" max="2823" width="9.140625" style="128"/>
    <col min="2824" max="2824" width="18.7109375" style="128" customWidth="1"/>
    <col min="2825" max="3072" width="9.140625" style="128"/>
    <col min="3073" max="3073" width="48.7109375" style="128" customWidth="1"/>
    <col min="3074" max="3079" width="9.140625" style="128"/>
    <col min="3080" max="3080" width="18.7109375" style="128" customWidth="1"/>
    <col min="3081" max="3328" width="9.140625" style="128"/>
    <col min="3329" max="3329" width="48.7109375" style="128" customWidth="1"/>
    <col min="3330" max="3335" width="9.140625" style="128"/>
    <col min="3336" max="3336" width="18.7109375" style="128" customWidth="1"/>
    <col min="3337" max="3584" width="9.140625" style="128"/>
    <col min="3585" max="3585" width="48.7109375" style="128" customWidth="1"/>
    <col min="3586" max="3591" width="9.140625" style="128"/>
    <col min="3592" max="3592" width="18.7109375" style="128" customWidth="1"/>
    <col min="3593" max="3840" width="9.140625" style="128"/>
    <col min="3841" max="3841" width="48.7109375" style="128" customWidth="1"/>
    <col min="3842" max="3847" width="9.140625" style="128"/>
    <col min="3848" max="3848" width="18.7109375" style="128" customWidth="1"/>
    <col min="3849" max="4096" width="9.140625" style="128"/>
    <col min="4097" max="4097" width="48.7109375" style="128" customWidth="1"/>
    <col min="4098" max="4103" width="9.140625" style="128"/>
    <col min="4104" max="4104" width="18.7109375" style="128" customWidth="1"/>
    <col min="4105" max="4352" width="9.140625" style="128"/>
    <col min="4353" max="4353" width="48.7109375" style="128" customWidth="1"/>
    <col min="4354" max="4359" width="9.140625" style="128"/>
    <col min="4360" max="4360" width="18.7109375" style="128" customWidth="1"/>
    <col min="4361" max="4608" width="9.140625" style="128"/>
    <col min="4609" max="4609" width="48.7109375" style="128" customWidth="1"/>
    <col min="4610" max="4615" width="9.140625" style="128"/>
    <col min="4616" max="4616" width="18.7109375" style="128" customWidth="1"/>
    <col min="4617" max="4864" width="9.140625" style="128"/>
    <col min="4865" max="4865" width="48.7109375" style="128" customWidth="1"/>
    <col min="4866" max="4871" width="9.140625" style="128"/>
    <col min="4872" max="4872" width="18.7109375" style="128" customWidth="1"/>
    <col min="4873" max="5120" width="9.140625" style="128"/>
    <col min="5121" max="5121" width="48.7109375" style="128" customWidth="1"/>
    <col min="5122" max="5127" width="9.140625" style="128"/>
    <col min="5128" max="5128" width="18.7109375" style="128" customWidth="1"/>
    <col min="5129" max="5376" width="9.140625" style="128"/>
    <col min="5377" max="5377" width="48.7109375" style="128" customWidth="1"/>
    <col min="5378" max="5383" width="9.140625" style="128"/>
    <col min="5384" max="5384" width="18.7109375" style="128" customWidth="1"/>
    <col min="5385" max="5632" width="9.140625" style="128"/>
    <col min="5633" max="5633" width="48.7109375" style="128" customWidth="1"/>
    <col min="5634" max="5639" width="9.140625" style="128"/>
    <col min="5640" max="5640" width="18.7109375" style="128" customWidth="1"/>
    <col min="5641" max="5888" width="9.140625" style="128"/>
    <col min="5889" max="5889" width="48.7109375" style="128" customWidth="1"/>
    <col min="5890" max="5895" width="9.140625" style="128"/>
    <col min="5896" max="5896" width="18.7109375" style="128" customWidth="1"/>
    <col min="5897" max="6144" width="9.140625" style="128"/>
    <col min="6145" max="6145" width="48.7109375" style="128" customWidth="1"/>
    <col min="6146" max="6151" width="9.140625" style="128"/>
    <col min="6152" max="6152" width="18.7109375" style="128" customWidth="1"/>
    <col min="6153" max="6400" width="9.140625" style="128"/>
    <col min="6401" max="6401" width="48.7109375" style="128" customWidth="1"/>
    <col min="6402" max="6407" width="9.140625" style="128"/>
    <col min="6408" max="6408" width="18.7109375" style="128" customWidth="1"/>
    <col min="6409" max="6656" width="9.140625" style="128"/>
    <col min="6657" max="6657" width="48.7109375" style="128" customWidth="1"/>
    <col min="6658" max="6663" width="9.140625" style="128"/>
    <col min="6664" max="6664" width="18.7109375" style="128" customWidth="1"/>
    <col min="6665" max="6912" width="9.140625" style="128"/>
    <col min="6913" max="6913" width="48.7109375" style="128" customWidth="1"/>
    <col min="6914" max="6919" width="9.140625" style="128"/>
    <col min="6920" max="6920" width="18.7109375" style="128" customWidth="1"/>
    <col min="6921" max="7168" width="9.140625" style="128"/>
    <col min="7169" max="7169" width="48.7109375" style="128" customWidth="1"/>
    <col min="7170" max="7175" width="9.140625" style="128"/>
    <col min="7176" max="7176" width="18.7109375" style="128" customWidth="1"/>
    <col min="7177" max="7424" width="9.140625" style="128"/>
    <col min="7425" max="7425" width="48.7109375" style="128" customWidth="1"/>
    <col min="7426" max="7431" width="9.140625" style="128"/>
    <col min="7432" max="7432" width="18.7109375" style="128" customWidth="1"/>
    <col min="7433" max="7680" width="9.140625" style="128"/>
    <col min="7681" max="7681" width="48.7109375" style="128" customWidth="1"/>
    <col min="7682" max="7687" width="9.140625" style="128"/>
    <col min="7688" max="7688" width="18.7109375" style="128" customWidth="1"/>
    <col min="7689" max="7936" width="9.140625" style="128"/>
    <col min="7937" max="7937" width="48.7109375" style="128" customWidth="1"/>
    <col min="7938" max="7943" width="9.140625" style="128"/>
    <col min="7944" max="7944" width="18.7109375" style="128" customWidth="1"/>
    <col min="7945" max="8192" width="9.140625" style="128"/>
    <col min="8193" max="8193" width="48.7109375" style="128" customWidth="1"/>
    <col min="8194" max="8199" width="9.140625" style="128"/>
    <col min="8200" max="8200" width="18.7109375" style="128" customWidth="1"/>
    <col min="8201" max="8448" width="9.140625" style="128"/>
    <col min="8449" max="8449" width="48.7109375" style="128" customWidth="1"/>
    <col min="8450" max="8455" width="9.140625" style="128"/>
    <col min="8456" max="8456" width="18.7109375" style="128" customWidth="1"/>
    <col min="8457" max="8704" width="9.140625" style="128"/>
    <col min="8705" max="8705" width="48.7109375" style="128" customWidth="1"/>
    <col min="8706" max="8711" width="9.140625" style="128"/>
    <col min="8712" max="8712" width="18.7109375" style="128" customWidth="1"/>
    <col min="8713" max="8960" width="9.140625" style="128"/>
    <col min="8961" max="8961" width="48.7109375" style="128" customWidth="1"/>
    <col min="8962" max="8967" width="9.140625" style="128"/>
    <col min="8968" max="8968" width="18.7109375" style="128" customWidth="1"/>
    <col min="8969" max="9216" width="9.140625" style="128"/>
    <col min="9217" max="9217" width="48.7109375" style="128" customWidth="1"/>
    <col min="9218" max="9223" width="9.140625" style="128"/>
    <col min="9224" max="9224" width="18.7109375" style="128" customWidth="1"/>
    <col min="9225" max="9472" width="9.140625" style="128"/>
    <col min="9473" max="9473" width="48.7109375" style="128" customWidth="1"/>
    <col min="9474" max="9479" width="9.140625" style="128"/>
    <col min="9480" max="9480" width="18.7109375" style="128" customWidth="1"/>
    <col min="9481" max="9728" width="9.140625" style="128"/>
    <col min="9729" max="9729" width="48.7109375" style="128" customWidth="1"/>
    <col min="9730" max="9735" width="9.140625" style="128"/>
    <col min="9736" max="9736" width="18.7109375" style="128" customWidth="1"/>
    <col min="9737" max="9984" width="9.140625" style="128"/>
    <col min="9985" max="9985" width="48.7109375" style="128" customWidth="1"/>
    <col min="9986" max="9991" width="9.140625" style="128"/>
    <col min="9992" max="9992" width="18.7109375" style="128" customWidth="1"/>
    <col min="9993" max="10240" width="9.140625" style="128"/>
    <col min="10241" max="10241" width="48.7109375" style="128" customWidth="1"/>
    <col min="10242" max="10247" width="9.140625" style="128"/>
    <col min="10248" max="10248" width="18.7109375" style="128" customWidth="1"/>
    <col min="10249" max="10496" width="9.140625" style="128"/>
    <col min="10497" max="10497" width="48.7109375" style="128" customWidth="1"/>
    <col min="10498" max="10503" width="9.140625" style="128"/>
    <col min="10504" max="10504" width="18.7109375" style="128" customWidth="1"/>
    <col min="10505" max="10752" width="9.140625" style="128"/>
    <col min="10753" max="10753" width="48.7109375" style="128" customWidth="1"/>
    <col min="10754" max="10759" width="9.140625" style="128"/>
    <col min="10760" max="10760" width="18.7109375" style="128" customWidth="1"/>
    <col min="10761" max="11008" width="9.140625" style="128"/>
    <col min="11009" max="11009" width="48.7109375" style="128" customWidth="1"/>
    <col min="11010" max="11015" width="9.140625" style="128"/>
    <col min="11016" max="11016" width="18.7109375" style="128" customWidth="1"/>
    <col min="11017" max="11264" width="9.140625" style="128"/>
    <col min="11265" max="11265" width="48.7109375" style="128" customWidth="1"/>
    <col min="11266" max="11271" width="9.140625" style="128"/>
    <col min="11272" max="11272" width="18.7109375" style="128" customWidth="1"/>
    <col min="11273" max="11520" width="9.140625" style="128"/>
    <col min="11521" max="11521" width="48.7109375" style="128" customWidth="1"/>
    <col min="11522" max="11527" width="9.140625" style="128"/>
    <col min="11528" max="11528" width="18.7109375" style="128" customWidth="1"/>
    <col min="11529" max="11776" width="9.140625" style="128"/>
    <col min="11777" max="11777" width="48.7109375" style="128" customWidth="1"/>
    <col min="11778" max="11783" width="9.140625" style="128"/>
    <col min="11784" max="11784" width="18.7109375" style="128" customWidth="1"/>
    <col min="11785" max="12032" width="9.140625" style="128"/>
    <col min="12033" max="12033" width="48.7109375" style="128" customWidth="1"/>
    <col min="12034" max="12039" width="9.140625" style="128"/>
    <col min="12040" max="12040" width="18.7109375" style="128" customWidth="1"/>
    <col min="12041" max="12288" width="9.140625" style="128"/>
    <col min="12289" max="12289" width="48.7109375" style="128" customWidth="1"/>
    <col min="12290" max="12295" width="9.140625" style="128"/>
    <col min="12296" max="12296" width="18.7109375" style="128" customWidth="1"/>
    <col min="12297" max="12544" width="9.140625" style="128"/>
    <col min="12545" max="12545" width="48.7109375" style="128" customWidth="1"/>
    <col min="12546" max="12551" width="9.140625" style="128"/>
    <col min="12552" max="12552" width="18.7109375" style="128" customWidth="1"/>
    <col min="12553" max="12800" width="9.140625" style="128"/>
    <col min="12801" max="12801" width="48.7109375" style="128" customWidth="1"/>
    <col min="12802" max="12807" width="9.140625" style="128"/>
    <col min="12808" max="12808" width="18.7109375" style="128" customWidth="1"/>
    <col min="12809" max="13056" width="9.140625" style="128"/>
    <col min="13057" max="13057" width="48.7109375" style="128" customWidth="1"/>
    <col min="13058" max="13063" width="9.140625" style="128"/>
    <col min="13064" max="13064" width="18.7109375" style="128" customWidth="1"/>
    <col min="13065" max="13312" width="9.140625" style="128"/>
    <col min="13313" max="13313" width="48.7109375" style="128" customWidth="1"/>
    <col min="13314" max="13319" width="9.140625" style="128"/>
    <col min="13320" max="13320" width="18.7109375" style="128" customWidth="1"/>
    <col min="13321" max="13568" width="9.140625" style="128"/>
    <col min="13569" max="13569" width="48.7109375" style="128" customWidth="1"/>
    <col min="13570" max="13575" width="9.140625" style="128"/>
    <col min="13576" max="13576" width="18.7109375" style="128" customWidth="1"/>
    <col min="13577" max="13824" width="9.140625" style="128"/>
    <col min="13825" max="13825" width="48.7109375" style="128" customWidth="1"/>
    <col min="13826" max="13831" width="9.140625" style="128"/>
    <col min="13832" max="13832" width="18.7109375" style="128" customWidth="1"/>
    <col min="13833" max="14080" width="9.140625" style="128"/>
    <col min="14081" max="14081" width="48.7109375" style="128" customWidth="1"/>
    <col min="14082" max="14087" width="9.140625" style="128"/>
    <col min="14088" max="14088" width="18.7109375" style="128" customWidth="1"/>
    <col min="14089" max="14336" width="9.140625" style="128"/>
    <col min="14337" max="14337" width="48.7109375" style="128" customWidth="1"/>
    <col min="14338" max="14343" width="9.140625" style="128"/>
    <col min="14344" max="14344" width="18.7109375" style="128" customWidth="1"/>
    <col min="14345" max="14592" width="9.140625" style="128"/>
    <col min="14593" max="14593" width="48.7109375" style="128" customWidth="1"/>
    <col min="14594" max="14599" width="9.140625" style="128"/>
    <col min="14600" max="14600" width="18.7109375" style="128" customWidth="1"/>
    <col min="14601" max="14848" width="9.140625" style="128"/>
    <col min="14849" max="14849" width="48.7109375" style="128" customWidth="1"/>
    <col min="14850" max="14855" width="9.140625" style="128"/>
    <col min="14856" max="14856" width="18.7109375" style="128" customWidth="1"/>
    <col min="14857" max="15104" width="9.140625" style="128"/>
    <col min="15105" max="15105" width="48.7109375" style="128" customWidth="1"/>
    <col min="15106" max="15111" width="9.140625" style="128"/>
    <col min="15112" max="15112" width="18.7109375" style="128" customWidth="1"/>
    <col min="15113" max="15360" width="9.140625" style="128"/>
    <col min="15361" max="15361" width="48.7109375" style="128" customWidth="1"/>
    <col min="15362" max="15367" width="9.140625" style="128"/>
    <col min="15368" max="15368" width="18.7109375" style="128" customWidth="1"/>
    <col min="15369" max="15616" width="9.140625" style="128"/>
    <col min="15617" max="15617" width="48.7109375" style="128" customWidth="1"/>
    <col min="15618" max="15623" width="9.140625" style="128"/>
    <col min="15624" max="15624" width="18.7109375" style="128" customWidth="1"/>
    <col min="15625" max="15872" width="9.140625" style="128"/>
    <col min="15873" max="15873" width="48.7109375" style="128" customWidth="1"/>
    <col min="15874" max="15879" width="9.140625" style="128"/>
    <col min="15880" max="15880" width="18.7109375" style="128" customWidth="1"/>
    <col min="15881" max="16128" width="9.140625" style="128"/>
    <col min="16129" max="16129" width="48.7109375" style="128" customWidth="1"/>
    <col min="16130" max="16135" width="9.140625" style="128"/>
    <col min="16136" max="16136" width="18.7109375" style="128" customWidth="1"/>
    <col min="16137" max="16384" width="9.140625" style="128"/>
  </cols>
  <sheetData>
    <row r="1" spans="1:13">
      <c r="A1" s="1028" t="s">
        <v>1342</v>
      </c>
      <c r="H1" s="1033" t="s">
        <v>108</v>
      </c>
      <c r="I1" s="1033" t="s">
        <v>110</v>
      </c>
      <c r="J1" s="1033" t="s">
        <v>120</v>
      </c>
      <c r="K1" s="1033" t="s">
        <v>379</v>
      </c>
      <c r="L1" s="1033" t="s">
        <v>537</v>
      </c>
      <c r="M1" s="1033" t="s">
        <v>729</v>
      </c>
    </row>
    <row r="2" spans="1:13">
      <c r="H2" s="1033" t="s">
        <v>15</v>
      </c>
      <c r="I2" s="1244">
        <f>B58</f>
        <v>4.9230769230769234</v>
      </c>
      <c r="J2" s="1244">
        <f>C58</f>
        <v>4.3571428571428568</v>
      </c>
      <c r="K2" s="1244">
        <f>D58</f>
        <v>4.1190476190476186</v>
      </c>
      <c r="L2" s="1244">
        <f>E58</f>
        <v>4.5405405405405403</v>
      </c>
      <c r="M2" s="1244">
        <f>F58</f>
        <v>4.65625</v>
      </c>
    </row>
    <row r="3" spans="1:13">
      <c r="A3" s="1028" t="s">
        <v>104</v>
      </c>
      <c r="B3" s="1029">
        <v>43504.566168981481</v>
      </c>
      <c r="H3" s="1033" t="s">
        <v>16</v>
      </c>
      <c r="I3" s="1244">
        <f>B70</f>
        <v>1.7142857142857142</v>
      </c>
      <c r="J3" s="1244">
        <f>C70</f>
        <v>1.595505617977528</v>
      </c>
      <c r="K3" s="1244">
        <f>D70</f>
        <v>1.8059701492537312</v>
      </c>
      <c r="L3" s="1244">
        <f>E70</f>
        <v>1.9629629629629628</v>
      </c>
      <c r="M3" s="1244">
        <f>F70</f>
        <v>3.4242424242424248</v>
      </c>
    </row>
    <row r="4" spans="1:13">
      <c r="A4" s="1028" t="s">
        <v>105</v>
      </c>
      <c r="B4" s="1029">
        <v>43524.391281388889</v>
      </c>
      <c r="H4" s="1033" t="s">
        <v>737</v>
      </c>
      <c r="I4" s="1244">
        <f>B83</f>
        <v>3.193548387096774</v>
      </c>
      <c r="J4" s="1244">
        <f t="shared" ref="J4:M4" si="0">C83</f>
        <v>3.4799999999999995</v>
      </c>
      <c r="K4" s="1244">
        <f t="shared" si="0"/>
        <v>2.9285714285714284</v>
      </c>
      <c r="L4" s="1244">
        <f t="shared" si="0"/>
        <v>3.1363636363636362</v>
      </c>
      <c r="M4" s="1244">
        <f t="shared" si="0"/>
        <v>2.7647058823529416</v>
      </c>
    </row>
    <row r="5" spans="1:13">
      <c r="A5" s="1028"/>
      <c r="B5" s="1029"/>
      <c r="H5" s="1245" t="s">
        <v>18</v>
      </c>
      <c r="I5" s="1244">
        <f>B93</f>
        <v>1.15625</v>
      </c>
      <c r="J5" s="1244">
        <f t="shared" ref="J5:M5" si="1">C93</f>
        <v>1.1639344262295082</v>
      </c>
      <c r="K5" s="1244">
        <f t="shared" si="1"/>
        <v>1.1964285714285716</v>
      </c>
      <c r="L5" s="1244">
        <f t="shared" si="1"/>
        <v>1.2</v>
      </c>
      <c r="M5" s="1244">
        <f t="shared" si="1"/>
        <v>1.1509433962264151</v>
      </c>
    </row>
    <row r="6" spans="1:13">
      <c r="A6" s="1028" t="s">
        <v>106</v>
      </c>
      <c r="B6" s="1028" t="s">
        <v>2</v>
      </c>
      <c r="H6" s="1245" t="s">
        <v>19</v>
      </c>
      <c r="I6" s="1244">
        <f>B151</f>
        <v>4.16</v>
      </c>
      <c r="J6" s="1244">
        <f t="shared" ref="J6:M6" si="2">C151</f>
        <v>3.9200000000000004</v>
      </c>
      <c r="K6" s="1244">
        <f t="shared" si="2"/>
        <v>3.8</v>
      </c>
      <c r="L6" s="1244">
        <f t="shared" si="2"/>
        <v>3.714285714285714</v>
      </c>
      <c r="M6" s="1244">
        <f t="shared" si="2"/>
        <v>3.5</v>
      </c>
    </row>
    <row r="7" spans="1:13">
      <c r="A7" s="1028" t="s">
        <v>137</v>
      </c>
      <c r="B7" s="1028" t="s">
        <v>1343</v>
      </c>
      <c r="H7" s="1033" t="s">
        <v>20</v>
      </c>
      <c r="I7" s="1244">
        <f>B167</f>
        <v>1.0833333333333335</v>
      </c>
      <c r="J7" s="1244">
        <f t="shared" ref="J7:M7" si="3">C167</f>
        <v>1.1043478260869564</v>
      </c>
      <c r="K7" s="1244">
        <f t="shared" si="3"/>
        <v>1.1382978723404253</v>
      </c>
      <c r="L7" s="1244">
        <f t="shared" si="3"/>
        <v>1.0487804878048781</v>
      </c>
      <c r="M7" s="1244">
        <f t="shared" si="3"/>
        <v>1.129032258064516</v>
      </c>
    </row>
    <row r="8" spans="1:13">
      <c r="A8" s="1028" t="s">
        <v>135</v>
      </c>
      <c r="B8" s="1028" t="s">
        <v>136</v>
      </c>
      <c r="H8" s="1033" t="s">
        <v>44</v>
      </c>
      <c r="I8" s="1244"/>
      <c r="J8" s="1244"/>
      <c r="K8" s="1244"/>
      <c r="L8" s="1244"/>
      <c r="M8" s="1244"/>
    </row>
    <row r="9" spans="1:13">
      <c r="A9" s="1028" t="s">
        <v>107</v>
      </c>
      <c r="B9" s="1028" t="s">
        <v>152</v>
      </c>
      <c r="H9" s="1033" t="s">
        <v>42</v>
      </c>
      <c r="I9" s="1244">
        <f>B188</f>
        <v>1.7458563535911602</v>
      </c>
      <c r="J9" s="1244">
        <f t="shared" ref="J9:M9" si="4">C188</f>
        <v>1.4278606965174128</v>
      </c>
      <c r="K9" s="1244">
        <f t="shared" si="4"/>
        <v>2.0671140939597317</v>
      </c>
      <c r="L9" s="1244">
        <f t="shared" si="4"/>
        <v>1.95625</v>
      </c>
      <c r="M9" s="1244">
        <f t="shared" si="4"/>
        <v>1.8187500000000001</v>
      </c>
    </row>
    <row r="10" spans="1:13">
      <c r="A10" s="1028"/>
      <c r="B10" s="1028"/>
      <c r="H10" s="1033" t="s">
        <v>21</v>
      </c>
      <c r="I10" s="1244">
        <f>B218</f>
        <v>2.1807228915662651</v>
      </c>
      <c r="J10" s="1244">
        <f t="shared" ref="J10:M10" si="5">C218</f>
        <v>2.2165605095541401</v>
      </c>
      <c r="K10" s="1244">
        <f t="shared" si="5"/>
        <v>2.4637681159420288</v>
      </c>
      <c r="L10" s="1244">
        <f t="shared" si="5"/>
        <v>2.464</v>
      </c>
      <c r="M10" s="1244">
        <f t="shared" si="5"/>
        <v>2.7058823529411766</v>
      </c>
    </row>
    <row r="11" spans="1:13">
      <c r="H11" s="1033" t="s">
        <v>22</v>
      </c>
      <c r="I11" s="1244">
        <f>B263</f>
        <v>4.1884057971014492</v>
      </c>
      <c r="J11" s="1244">
        <f t="shared" ref="J11:M11" si="6">C263</f>
        <v>3.6164383561643834</v>
      </c>
      <c r="K11" s="1244">
        <f t="shared" si="6"/>
        <v>3.0897435897435899</v>
      </c>
      <c r="L11" s="1244">
        <f t="shared" si="6"/>
        <v>3.8169014084507045</v>
      </c>
      <c r="M11" s="1244">
        <f t="shared" si="6"/>
        <v>4.1774193548387091</v>
      </c>
    </row>
    <row r="12" spans="1:13">
      <c r="H12" s="1033" t="s">
        <v>63</v>
      </c>
      <c r="I12" s="1244">
        <f>B270</f>
        <v>1.2266666666666666</v>
      </c>
      <c r="J12" s="1244">
        <f t="shared" ref="J12:M12" si="7">C270</f>
        <v>1.0116279069767442</v>
      </c>
      <c r="K12" s="1244">
        <f t="shared" si="7"/>
        <v>1.0566037735849056</v>
      </c>
      <c r="L12" s="1244">
        <f t="shared" si="7"/>
        <v>1.126984126984127</v>
      </c>
      <c r="M12" s="1244">
        <f t="shared" si="7"/>
        <v>1.0458715596330275</v>
      </c>
    </row>
    <row r="13" spans="1:13">
      <c r="A13" s="1028"/>
      <c r="B13" s="1028"/>
      <c r="H13" s="1033" t="s">
        <v>23</v>
      </c>
      <c r="I13" s="1244">
        <f>B300</f>
        <v>5.0681818181818183</v>
      </c>
      <c r="J13" s="1244">
        <f t="shared" ref="J13:M13" si="8">C300</f>
        <v>5.3409090909090908</v>
      </c>
      <c r="K13" s="1244">
        <f t="shared" si="8"/>
        <v>6.052631578947369</v>
      </c>
      <c r="L13" s="1244">
        <f t="shared" si="8"/>
        <v>6.2702702702702702</v>
      </c>
      <c r="M13" s="1244">
        <f t="shared" si="8"/>
        <v>6.967741935483871</v>
      </c>
    </row>
    <row r="14" spans="1:13">
      <c r="A14" s="1028"/>
      <c r="B14" s="1028"/>
      <c r="H14" s="1033" t="s">
        <v>24</v>
      </c>
    </row>
    <row r="15" spans="1:13">
      <c r="A15" s="1028"/>
      <c r="B15" s="1028"/>
      <c r="H15" s="1033" t="s">
        <v>25</v>
      </c>
    </row>
    <row r="16" spans="1:13">
      <c r="A16" s="1028"/>
      <c r="B16" s="1028"/>
      <c r="H16" s="1033" t="s">
        <v>26</v>
      </c>
      <c r="I16" s="1244">
        <f>B320</f>
        <v>1.2989690721649485</v>
      </c>
      <c r="J16" s="1244">
        <f t="shared" ref="J16:M16" si="9">C320</f>
        <v>1.3647058823529412</v>
      </c>
      <c r="K16" s="1244">
        <f t="shared" si="9"/>
        <v>1.2894736842105265</v>
      </c>
      <c r="L16" s="1244">
        <f t="shared" si="9"/>
        <v>1.5892857142857144</v>
      </c>
      <c r="M16" s="1244">
        <f t="shared" si="9"/>
        <v>1.6875</v>
      </c>
    </row>
    <row r="17" spans="1:13">
      <c r="A17" s="1028"/>
      <c r="B17" s="1028"/>
      <c r="H17" s="1033" t="s">
        <v>27</v>
      </c>
    </row>
    <row r="18" spans="1:13">
      <c r="A18" s="1028"/>
      <c r="B18" s="1028"/>
      <c r="H18" s="1033" t="s">
        <v>28</v>
      </c>
      <c r="I18" s="1244">
        <f>B339</f>
        <v>1.8441558441558441</v>
      </c>
      <c r="J18" s="1244">
        <f t="shared" ref="J18:M18" si="10">C339</f>
        <v>2.5652173913043481</v>
      </c>
      <c r="K18" s="1244">
        <f t="shared" si="10"/>
        <v>2.8684210526315792</v>
      </c>
      <c r="L18" s="1244">
        <f t="shared" si="10"/>
        <v>3.4444444444444446</v>
      </c>
      <c r="M18" s="1244">
        <f t="shared" si="10"/>
        <v>3.3636363636363633</v>
      </c>
    </row>
    <row r="19" spans="1:13">
      <c r="A19" s="1028"/>
      <c r="B19" s="1028"/>
      <c r="H19" s="1033" t="s">
        <v>29</v>
      </c>
      <c r="I19" s="1244"/>
      <c r="J19" s="1244"/>
      <c r="K19" s="1244"/>
      <c r="L19" s="1244"/>
      <c r="M19" s="1244"/>
    </row>
    <row r="20" spans="1:13">
      <c r="A20" s="1028"/>
      <c r="B20" s="1028"/>
      <c r="H20" s="1033" t="s">
        <v>30</v>
      </c>
      <c r="I20" s="1244">
        <f>B362</f>
        <v>1.98</v>
      </c>
      <c r="J20" s="1244">
        <f t="shared" ref="J20:M20" si="11">C362</f>
        <v>2.0370370370370368</v>
      </c>
      <c r="K20" s="1244">
        <f t="shared" si="11"/>
        <v>1.7169811320754718</v>
      </c>
      <c r="L20" s="1244">
        <f t="shared" si="11"/>
        <v>2.1025641025641026</v>
      </c>
      <c r="M20" s="1244">
        <f t="shared" si="11"/>
        <v>2.4827586206896552</v>
      </c>
    </row>
    <row r="21" spans="1:13">
      <c r="A21" s="1028"/>
      <c r="B21" s="1028"/>
      <c r="H21" s="1033" t="s">
        <v>31</v>
      </c>
      <c r="I21" s="1244">
        <f>B378</f>
        <v>3</v>
      </c>
      <c r="J21" s="1244">
        <f t="shared" ref="J21:M21" si="12">C378</f>
        <v>3.1874999999999996</v>
      </c>
      <c r="K21" s="1244">
        <f t="shared" si="12"/>
        <v>3.5333333333333332</v>
      </c>
      <c r="L21" s="1244">
        <f t="shared" si="12"/>
        <v>3.3235294117647061</v>
      </c>
      <c r="M21" s="1244">
        <f t="shared" si="12"/>
        <v>3.3548387096774195</v>
      </c>
    </row>
    <row r="22" spans="1:13">
      <c r="A22" s="1028"/>
      <c r="B22" s="1028"/>
      <c r="H22" s="1033" t="s">
        <v>32</v>
      </c>
      <c r="I22" s="1244">
        <f>B408</f>
        <v>2.4</v>
      </c>
      <c r="J22" s="1244">
        <f t="shared" ref="J22:M22" si="13">C408</f>
        <v>2.4137931034482758</v>
      </c>
      <c r="K22" s="1244">
        <f t="shared" si="13"/>
        <v>2.3673469387755102</v>
      </c>
      <c r="L22" s="1244">
        <f t="shared" si="13"/>
        <v>2.5945945945945943</v>
      </c>
      <c r="M22" s="1244">
        <f t="shared" si="13"/>
        <v>2.709677419354839</v>
      </c>
    </row>
    <row r="23" spans="1:13">
      <c r="A23" s="1028"/>
      <c r="B23" s="1028"/>
      <c r="H23" s="1033" t="s">
        <v>50</v>
      </c>
      <c r="I23" s="1244">
        <f>B422</f>
        <v>1.576271186440678</v>
      </c>
      <c r="J23" s="1244">
        <f t="shared" ref="J23:M23" si="14">C422</f>
        <v>1.5045871559633026</v>
      </c>
      <c r="K23" s="1244">
        <f t="shared" si="14"/>
        <v>1.5684210526315789</v>
      </c>
      <c r="L23" s="1244">
        <f t="shared" si="14"/>
        <v>1.5116279069767442</v>
      </c>
      <c r="M23" s="1244">
        <f t="shared" si="14"/>
        <v>1.4929577464788732</v>
      </c>
    </row>
    <row r="24" spans="1:13">
      <c r="A24" s="1028"/>
      <c r="B24" s="1028"/>
      <c r="H24" s="1033" t="s">
        <v>33</v>
      </c>
      <c r="I24" s="1244">
        <f>B438</f>
        <v>2.3170731707317076</v>
      </c>
      <c r="J24" s="1244">
        <f t="shared" ref="J24:M24" si="15">C438</f>
        <v>2.736842105263158</v>
      </c>
      <c r="K24" s="1244">
        <f t="shared" si="15"/>
        <v>2.8611111111111112</v>
      </c>
      <c r="L24" s="1244">
        <f t="shared" si="15"/>
        <v>3.3000000000000003</v>
      </c>
      <c r="M24" s="1244">
        <f t="shared" si="15"/>
        <v>2.6551724137931036</v>
      </c>
    </row>
    <row r="25" spans="1:13">
      <c r="A25" s="1028"/>
      <c r="B25" s="1028"/>
      <c r="H25" s="1033" t="s">
        <v>34</v>
      </c>
      <c r="I25" s="1244">
        <f>B447</f>
        <v>1.3103448275862071</v>
      </c>
      <c r="J25" s="1244">
        <f t="shared" ref="J25:M25" si="16">C447</f>
        <v>1.3536585365853659</v>
      </c>
      <c r="K25" s="1244">
        <f t="shared" si="16"/>
        <v>1.3733333333333335</v>
      </c>
      <c r="L25" s="1244">
        <f t="shared" si="16"/>
        <v>1.2535211267605635</v>
      </c>
      <c r="M25" s="1244">
        <f t="shared" si="16"/>
        <v>1.0625</v>
      </c>
    </row>
    <row r="26" spans="1:13">
      <c r="A26" s="1028"/>
      <c r="B26" s="1028"/>
      <c r="H26" s="1033" t="s">
        <v>35</v>
      </c>
      <c r="I26" s="1249">
        <f>B456</f>
        <v>2.890625</v>
      </c>
      <c r="J26" s="1249">
        <f t="shared" ref="J26:M26" si="17">C456</f>
        <v>2.7666666666666671</v>
      </c>
      <c r="K26" s="1249">
        <f t="shared" si="17"/>
        <v>2.6315789473684208</v>
      </c>
      <c r="L26" s="1249">
        <f t="shared" si="17"/>
        <v>2.5882352941176472</v>
      </c>
      <c r="M26" s="1249">
        <f t="shared" si="17"/>
        <v>2.8571428571428572</v>
      </c>
    </row>
    <row r="27" spans="1:13">
      <c r="A27" s="1028"/>
      <c r="B27" s="1028"/>
      <c r="H27" s="1033" t="s">
        <v>36</v>
      </c>
      <c r="I27" s="1244">
        <f>B467</f>
        <v>1.4776119402985075</v>
      </c>
      <c r="J27" s="1244">
        <f t="shared" ref="J27:M27" si="18">C467</f>
        <v>1.3698630136986301</v>
      </c>
      <c r="K27" s="1244">
        <f t="shared" si="18"/>
        <v>1.3</v>
      </c>
      <c r="L27" s="1244">
        <f t="shared" si="18"/>
        <v>1.3783783783783783</v>
      </c>
      <c r="M27" s="1244">
        <f t="shared" si="18"/>
        <v>1.2467532467532467</v>
      </c>
    </row>
    <row r="28" spans="1:13">
      <c r="A28" s="1028"/>
      <c r="B28" s="1028"/>
      <c r="H28" s="1033" t="s">
        <v>37</v>
      </c>
      <c r="I28" s="1244">
        <f>B482</f>
        <v>1.4347826086956521</v>
      </c>
      <c r="J28" s="1244">
        <f t="shared" ref="J28:M28" si="19">C482</f>
        <v>1.4925373134328357</v>
      </c>
      <c r="K28" s="1244">
        <f t="shared" si="19"/>
        <v>1.5833333333333333</v>
      </c>
      <c r="L28" s="1244">
        <f t="shared" si="19"/>
        <v>1.4482758620689655</v>
      </c>
      <c r="M28" s="1244">
        <f t="shared" si="19"/>
        <v>1.5272727272727273</v>
      </c>
    </row>
    <row r="29" spans="1:13">
      <c r="A29" s="1028"/>
      <c r="B29" s="1028"/>
      <c r="H29" s="1033" t="s">
        <v>54</v>
      </c>
      <c r="I29" s="1244">
        <f>B543</f>
        <v>2.9545454545454541</v>
      </c>
      <c r="J29" s="1244">
        <f t="shared" ref="J29:M29" si="20">C543</f>
        <v>2.882352941176471</v>
      </c>
      <c r="K29" s="1244">
        <f t="shared" si="20"/>
        <v>3.035714285714286</v>
      </c>
      <c r="L29" s="1244">
        <f t="shared" si="20"/>
        <v>2.8148148148148144</v>
      </c>
      <c r="M29" s="1244">
        <f t="shared" si="20"/>
        <v>3</v>
      </c>
    </row>
    <row r="30" spans="1:13">
      <c r="A30" s="1028"/>
      <c r="B30" s="1028"/>
      <c r="H30" s="1246" t="s">
        <v>58</v>
      </c>
      <c r="I30" s="1244">
        <f>AVERAGE(I2:I29)</f>
        <v>2.3967263908486562</v>
      </c>
      <c r="J30" s="1244">
        <f t="shared" ref="J30:M30" si="21">AVERAGE(J2:J29)</f>
        <v>2.38735167106468</v>
      </c>
      <c r="K30" s="1244">
        <f t="shared" si="21"/>
        <v>2.4281402172755606</v>
      </c>
      <c r="L30" s="1244">
        <f t="shared" si="21"/>
        <v>2.5472439477579782</v>
      </c>
      <c r="M30" s="1244">
        <f t="shared" si="21"/>
        <v>2.6426543160253115</v>
      </c>
    </row>
    <row r="31" spans="1:13">
      <c r="A31" s="1028"/>
      <c r="B31" s="1028"/>
      <c r="H31" s="1246" t="s">
        <v>1096</v>
      </c>
      <c r="I31" s="1244">
        <f>STDEV(I2:I29)</f>
        <v>1.2112178337588084</v>
      </c>
      <c r="J31" s="1244">
        <f t="shared" ref="J31:M31" si="22">STDEV(J2:J29)</f>
        <v>1.1736756377346362</v>
      </c>
      <c r="K31" s="1244">
        <f t="shared" si="22"/>
        <v>1.2023521188945014</v>
      </c>
      <c r="L31" s="1244">
        <f t="shared" si="22"/>
        <v>1.2865702573346036</v>
      </c>
      <c r="M31" s="1244">
        <f t="shared" si="22"/>
        <v>1.4042244838118951</v>
      </c>
    </row>
    <row r="32" spans="1:13">
      <c r="A32" s="1028"/>
      <c r="B32" s="1028"/>
      <c r="H32" s="1247" t="s">
        <v>983</v>
      </c>
      <c r="I32" s="1248">
        <f>-(I26-I30)/I31</f>
        <v>-0.40777025848324366</v>
      </c>
      <c r="J32" s="1248">
        <f t="shared" ref="J32:M32" si="23">-(J26-J30)/J31</f>
        <v>-0.32318554071218503</v>
      </c>
      <c r="K32" s="1248">
        <f t="shared" si="23"/>
        <v>-0.1692006250880243</v>
      </c>
      <c r="L32" s="1248">
        <f t="shared" si="23"/>
        <v>-3.1860946672738262E-2</v>
      </c>
      <c r="M32" s="1248">
        <f t="shared" si="23"/>
        <v>-0.1527451939417101</v>
      </c>
    </row>
    <row r="34" spans="1:6">
      <c r="A34" s="1033" t="s">
        <v>108</v>
      </c>
      <c r="B34" s="1033" t="s">
        <v>110</v>
      </c>
      <c r="C34" s="1033" t="s">
        <v>120</v>
      </c>
      <c r="D34" s="1033" t="s">
        <v>379</v>
      </c>
      <c r="E34" s="1033" t="s">
        <v>537</v>
      </c>
      <c r="F34" s="1033" t="s">
        <v>729</v>
      </c>
    </row>
    <row r="35" spans="1:6">
      <c r="A35" s="1033" t="s">
        <v>1190</v>
      </c>
      <c r="B35" s="1034">
        <v>10.9</v>
      </c>
      <c r="C35" s="1034">
        <v>10.199999999999999</v>
      </c>
      <c r="D35" s="1034">
        <v>9.4</v>
      </c>
      <c r="E35" s="1034">
        <v>8.6</v>
      </c>
      <c r="F35" s="1034">
        <v>7.6</v>
      </c>
    </row>
    <row r="36" spans="1:6">
      <c r="A36" s="1033" t="s">
        <v>1191</v>
      </c>
      <c r="B36" s="1034">
        <v>10.8</v>
      </c>
      <c r="C36" s="1034">
        <v>10.199999999999999</v>
      </c>
      <c r="D36" s="1034">
        <v>9.4</v>
      </c>
      <c r="E36" s="1034">
        <v>8.5</v>
      </c>
      <c r="F36" s="1034">
        <v>7.6</v>
      </c>
    </row>
    <row r="37" spans="1:6">
      <c r="A37" s="1033" t="s">
        <v>1192</v>
      </c>
      <c r="B37" s="1034">
        <v>11.1</v>
      </c>
      <c r="C37" s="1034">
        <v>10.5</v>
      </c>
      <c r="D37" s="1034">
        <v>9.8000000000000007</v>
      </c>
      <c r="E37" s="1034">
        <v>9.1</v>
      </c>
      <c r="F37" s="1034">
        <v>8.1999999999999993</v>
      </c>
    </row>
    <row r="38" spans="1:6">
      <c r="A38" s="1033" t="s">
        <v>230</v>
      </c>
      <c r="B38" s="1034">
        <v>12</v>
      </c>
      <c r="C38" s="1034">
        <v>11.6</v>
      </c>
      <c r="D38" s="1034">
        <v>10.9</v>
      </c>
      <c r="E38" s="1034">
        <v>10</v>
      </c>
      <c r="F38" s="1034">
        <v>9.1</v>
      </c>
    </row>
    <row r="39" spans="1:6">
      <c r="A39" s="1033" t="s">
        <v>140</v>
      </c>
      <c r="B39" s="1034">
        <v>12</v>
      </c>
      <c r="C39" s="1034">
        <v>11.6</v>
      </c>
      <c r="D39" s="1034">
        <v>10.9</v>
      </c>
      <c r="E39" s="1034">
        <v>10.1</v>
      </c>
      <c r="F39" s="1034">
        <v>9.1</v>
      </c>
    </row>
    <row r="40" spans="1:6">
      <c r="A40" s="1033" t="s">
        <v>141</v>
      </c>
      <c r="B40" s="1034">
        <v>12</v>
      </c>
      <c r="C40" s="1034">
        <v>11.6</v>
      </c>
      <c r="D40" s="1034">
        <v>10.9</v>
      </c>
      <c r="E40" s="1034">
        <v>10.1</v>
      </c>
      <c r="F40" s="1034">
        <v>9.1</v>
      </c>
    </row>
    <row r="41" spans="1:6">
      <c r="A41" s="1050" t="s">
        <v>15</v>
      </c>
      <c r="B41" s="1034">
        <v>8.4</v>
      </c>
      <c r="C41" s="1034">
        <v>8.5</v>
      </c>
      <c r="D41" s="1034">
        <v>8.5</v>
      </c>
      <c r="E41" s="1034">
        <v>7.8</v>
      </c>
      <c r="F41" s="1034">
        <v>7.1</v>
      </c>
    </row>
    <row r="42" spans="1:6">
      <c r="A42" s="1033" t="s">
        <v>1344</v>
      </c>
      <c r="B42" s="1034">
        <v>19.2</v>
      </c>
      <c r="C42" s="1034">
        <v>18.3</v>
      </c>
      <c r="D42" s="1034">
        <v>17.3</v>
      </c>
      <c r="E42" s="1034">
        <v>16.8</v>
      </c>
      <c r="F42" s="1034">
        <v>14.9</v>
      </c>
    </row>
    <row r="43" spans="1:6">
      <c r="A43" s="1033" t="s">
        <v>1344</v>
      </c>
      <c r="B43" s="1034">
        <v>19.2</v>
      </c>
      <c r="C43" s="1034">
        <v>18.3</v>
      </c>
      <c r="D43" s="1034">
        <v>17.3</v>
      </c>
      <c r="E43" s="1034">
        <v>16.8</v>
      </c>
      <c r="F43" s="1034">
        <v>14.9</v>
      </c>
    </row>
    <row r="44" spans="1:6">
      <c r="A44" s="1033" t="s">
        <v>1345</v>
      </c>
      <c r="B44" s="1034">
        <v>5.0999999999999996</v>
      </c>
      <c r="C44" s="1034">
        <v>5.0999999999999996</v>
      </c>
      <c r="D44" s="1034">
        <v>5.2</v>
      </c>
      <c r="E44" s="1034">
        <v>4.8</v>
      </c>
      <c r="F44" s="1034">
        <v>4.4000000000000004</v>
      </c>
    </row>
    <row r="45" spans="1:6">
      <c r="A45" s="1033" t="s">
        <v>1346</v>
      </c>
      <c r="B45" s="1034">
        <v>6.2</v>
      </c>
      <c r="C45" s="1034">
        <v>6.1</v>
      </c>
      <c r="D45" s="1034">
        <v>6.1</v>
      </c>
      <c r="E45" s="1034">
        <v>6.1</v>
      </c>
      <c r="F45" s="1034">
        <v>5.9</v>
      </c>
    </row>
    <row r="46" spans="1:6">
      <c r="A46" s="1033" t="s">
        <v>1347</v>
      </c>
      <c r="B46" s="1034">
        <v>5.5</v>
      </c>
      <c r="C46" s="1034">
        <v>5.6</v>
      </c>
      <c r="D46" s="1034">
        <v>6</v>
      </c>
      <c r="E46" s="1034">
        <v>4.8</v>
      </c>
      <c r="F46" s="1034">
        <v>4.0999999999999996</v>
      </c>
    </row>
    <row r="47" spans="1:6">
      <c r="A47" s="1033" t="s">
        <v>1348</v>
      </c>
      <c r="B47" s="1034">
        <v>4</v>
      </c>
      <c r="C47" s="1034">
        <v>4.3</v>
      </c>
      <c r="D47" s="1034">
        <v>4.4000000000000004</v>
      </c>
      <c r="E47" s="1034">
        <v>4.2</v>
      </c>
      <c r="F47" s="1034">
        <v>3.4</v>
      </c>
    </row>
    <row r="48" spans="1:6">
      <c r="A48" s="1033" t="s">
        <v>1349</v>
      </c>
      <c r="B48" s="1034">
        <v>5.5</v>
      </c>
      <c r="C48" s="1034">
        <v>5</v>
      </c>
      <c r="D48" s="1034">
        <v>5.0999999999999996</v>
      </c>
      <c r="E48" s="1034">
        <v>4.8</v>
      </c>
      <c r="F48" s="1034">
        <v>4.7</v>
      </c>
    </row>
    <row r="49" spans="1:6">
      <c r="A49" s="1033" t="s">
        <v>1350</v>
      </c>
      <c r="B49" s="1034">
        <v>3.9</v>
      </c>
      <c r="C49" s="1034">
        <v>4.2</v>
      </c>
      <c r="D49" s="1034">
        <v>4.2</v>
      </c>
      <c r="E49" s="1034">
        <v>3.7</v>
      </c>
      <c r="F49" s="1034">
        <v>3.2</v>
      </c>
    </row>
    <row r="50" spans="1:6">
      <c r="A50" s="1033" t="s">
        <v>1351</v>
      </c>
      <c r="B50" s="1034">
        <v>11.3</v>
      </c>
      <c r="C50" s="1034">
        <v>11.9</v>
      </c>
      <c r="D50" s="1034">
        <v>11.9</v>
      </c>
      <c r="E50" s="1034">
        <v>10.5</v>
      </c>
      <c r="F50" s="1034">
        <v>9.6999999999999993</v>
      </c>
    </row>
    <row r="51" spans="1:6">
      <c r="A51" s="1033" t="s">
        <v>1352</v>
      </c>
      <c r="B51" s="1034">
        <v>8.1999999999999993</v>
      </c>
      <c r="C51" s="1034">
        <v>8.9</v>
      </c>
      <c r="D51" s="1034">
        <v>7.9</v>
      </c>
      <c r="E51" s="1034">
        <v>7.9</v>
      </c>
      <c r="F51" s="1034">
        <v>7.6</v>
      </c>
    </row>
    <row r="52" spans="1:6">
      <c r="A52" s="1033" t="s">
        <v>1353</v>
      </c>
      <c r="B52" s="1034">
        <v>13.3</v>
      </c>
      <c r="C52" s="1034">
        <v>14.4</v>
      </c>
      <c r="D52" s="1034">
        <v>13.3</v>
      </c>
      <c r="E52" s="1034">
        <v>11.8</v>
      </c>
      <c r="F52" s="1034">
        <v>11.4</v>
      </c>
    </row>
    <row r="53" spans="1:6">
      <c r="A53" s="1033" t="s">
        <v>1354</v>
      </c>
      <c r="B53" s="1034">
        <v>11.7</v>
      </c>
      <c r="C53" s="1034">
        <v>12.3</v>
      </c>
      <c r="D53" s="1034">
        <v>12.9</v>
      </c>
      <c r="E53" s="1034">
        <v>11.1</v>
      </c>
      <c r="F53" s="1034">
        <v>10.5</v>
      </c>
    </row>
    <row r="54" spans="1:6">
      <c r="A54" s="1033" t="s">
        <v>1355</v>
      </c>
      <c r="B54" s="1034">
        <v>7.9</v>
      </c>
      <c r="C54" s="1034">
        <v>8.5</v>
      </c>
      <c r="D54" s="1034">
        <v>9.3000000000000007</v>
      </c>
      <c r="E54" s="1034">
        <v>7.8</v>
      </c>
      <c r="F54" s="1034">
        <v>6.7</v>
      </c>
    </row>
    <row r="55" spans="1:6">
      <c r="A55" s="1033" t="s">
        <v>1356</v>
      </c>
      <c r="B55" s="1034">
        <v>10.4</v>
      </c>
      <c r="C55" s="1034">
        <v>8.9</v>
      </c>
      <c r="D55" s="1034">
        <v>10.9</v>
      </c>
      <c r="E55" s="1034">
        <v>9.6999999999999993</v>
      </c>
      <c r="F55" s="1034">
        <v>7.4</v>
      </c>
    </row>
    <row r="56" spans="1:6">
      <c r="A56" s="1033" t="s">
        <v>1357</v>
      </c>
      <c r="B56" s="1034">
        <f>MAX(B42:B55)</f>
        <v>19.2</v>
      </c>
      <c r="C56" s="1034">
        <f>MAX(C42:C55)</f>
        <v>18.3</v>
      </c>
      <c r="D56" s="1034">
        <f>MAX(D42:D55)</f>
        <v>17.3</v>
      </c>
      <c r="E56" s="1034">
        <f>MAX(E42:E55)</f>
        <v>16.8</v>
      </c>
      <c r="F56" s="1034">
        <f>MAX(F42:F55)</f>
        <v>14.9</v>
      </c>
    </row>
    <row r="57" spans="1:6">
      <c r="A57" s="1033" t="s">
        <v>1358</v>
      </c>
      <c r="B57" s="1034">
        <f>MIN(B42:B55)</f>
        <v>3.9</v>
      </c>
      <c r="C57" s="1034">
        <f>MIN(C42:C55)</f>
        <v>4.2</v>
      </c>
      <c r="D57" s="1034">
        <f>MIN(D42:D55)</f>
        <v>4.2</v>
      </c>
      <c r="E57" s="1034">
        <f>MIN(E42:E55)</f>
        <v>3.7</v>
      </c>
      <c r="F57" s="1034">
        <f>MIN(F42:F55)</f>
        <v>3.2</v>
      </c>
    </row>
    <row r="58" spans="1:6">
      <c r="A58" s="1033" t="s">
        <v>411</v>
      </c>
      <c r="B58" s="1162">
        <f>B56/B57</f>
        <v>4.9230769230769234</v>
      </c>
      <c r="C58" s="1162">
        <f>C56/C57</f>
        <v>4.3571428571428568</v>
      </c>
      <c r="D58" s="1162">
        <f>D56/D57</f>
        <v>4.1190476190476186</v>
      </c>
      <c r="E58" s="1162">
        <f>E56/E57</f>
        <v>4.5405405405405403</v>
      </c>
      <c r="F58" s="1162">
        <f>F56/F57</f>
        <v>4.65625</v>
      </c>
    </row>
    <row r="59" spans="1:6">
      <c r="A59" s="1050" t="s">
        <v>16</v>
      </c>
      <c r="B59" s="1034">
        <v>13</v>
      </c>
      <c r="C59" s="1034">
        <v>11.4</v>
      </c>
      <c r="D59" s="1034">
        <v>9.1999999999999993</v>
      </c>
      <c r="E59" s="1034">
        <v>7.6</v>
      </c>
      <c r="F59" s="1034">
        <v>6.2</v>
      </c>
    </row>
    <row r="60" spans="1:6">
      <c r="A60" s="1033" t="s">
        <v>1359</v>
      </c>
      <c r="B60" s="1034">
        <v>14.8</v>
      </c>
      <c r="C60" s="1034">
        <v>12.9</v>
      </c>
      <c r="D60" s="1034">
        <v>10.8</v>
      </c>
      <c r="E60" s="1034">
        <v>9.3000000000000007</v>
      </c>
      <c r="F60" s="1034">
        <v>8.5</v>
      </c>
    </row>
    <row r="61" spans="1:6">
      <c r="A61" s="1033" t="s">
        <v>1360</v>
      </c>
      <c r="B61" s="1034">
        <v>14</v>
      </c>
      <c r="C61" s="1034">
        <v>14.2</v>
      </c>
      <c r="D61" s="1034">
        <v>12.1</v>
      </c>
      <c r="E61" s="1034">
        <v>10.6</v>
      </c>
      <c r="F61" s="1034">
        <v>11.3</v>
      </c>
    </row>
    <row r="62" spans="1:6">
      <c r="A62" s="1033" t="s">
        <v>1361</v>
      </c>
      <c r="B62" s="1034">
        <v>15.3</v>
      </c>
      <c r="C62" s="1034">
        <v>13.2</v>
      </c>
      <c r="D62" s="1034">
        <v>10.6</v>
      </c>
      <c r="E62" s="1034">
        <v>9.3000000000000007</v>
      </c>
      <c r="F62" s="1034">
        <v>6.9</v>
      </c>
    </row>
    <row r="63" spans="1:6">
      <c r="A63" s="1033" t="s">
        <v>1362</v>
      </c>
      <c r="B63" s="1034">
        <v>16.8</v>
      </c>
      <c r="C63" s="1034">
        <v>12.7</v>
      </c>
      <c r="D63" s="1034">
        <v>10.3</v>
      </c>
      <c r="E63" s="1034">
        <v>9.8000000000000007</v>
      </c>
      <c r="F63" s="1034">
        <v>9.4</v>
      </c>
    </row>
    <row r="64" spans="1:6">
      <c r="A64" s="1033" t="s">
        <v>1363</v>
      </c>
      <c r="B64" s="1034">
        <v>13</v>
      </c>
      <c r="C64" s="1034">
        <v>11.9</v>
      </c>
      <c r="D64" s="1034">
        <v>10.4</v>
      </c>
      <c r="E64" s="1034">
        <v>7.9</v>
      </c>
      <c r="F64" s="1034">
        <v>7</v>
      </c>
    </row>
    <row r="65" spans="1:6">
      <c r="A65" s="1033" t="s">
        <v>1364</v>
      </c>
      <c r="B65" s="1034">
        <v>11.2</v>
      </c>
      <c r="C65" s="1034">
        <v>10.1</v>
      </c>
      <c r="D65" s="1034">
        <v>7.7</v>
      </c>
      <c r="E65" s="1034">
        <v>6</v>
      </c>
      <c r="F65" s="1034">
        <v>4.0999999999999996</v>
      </c>
    </row>
    <row r="66" spans="1:6">
      <c r="A66" s="1033" t="s">
        <v>1365</v>
      </c>
      <c r="B66" s="1034">
        <v>9.8000000000000007</v>
      </c>
      <c r="C66" s="1034">
        <v>8.9</v>
      </c>
      <c r="D66" s="1034">
        <v>6.7</v>
      </c>
      <c r="E66" s="1034">
        <v>5.4</v>
      </c>
      <c r="F66" s="1034">
        <v>3.3</v>
      </c>
    </row>
    <row r="67" spans="1:6">
      <c r="A67" s="1033" t="s">
        <v>1366</v>
      </c>
      <c r="B67" s="1034">
        <v>13.5</v>
      </c>
      <c r="C67" s="1034">
        <v>12</v>
      </c>
      <c r="D67" s="1034">
        <v>9.3000000000000007</v>
      </c>
      <c r="E67" s="1034">
        <v>7.1</v>
      </c>
      <c r="F67" s="1034">
        <v>5.3</v>
      </c>
    </row>
    <row r="68" spans="1:6">
      <c r="A68" s="1033" t="s">
        <v>1357</v>
      </c>
      <c r="B68" s="1034">
        <f>MAX(B59:B67)</f>
        <v>16.8</v>
      </c>
      <c r="C68" s="1034">
        <f t="shared" ref="C68:F68" si="24">MAX(C59:C67)</f>
        <v>14.2</v>
      </c>
      <c r="D68" s="1034">
        <f t="shared" si="24"/>
        <v>12.1</v>
      </c>
      <c r="E68" s="1034">
        <f t="shared" si="24"/>
        <v>10.6</v>
      </c>
      <c r="F68" s="1034">
        <f t="shared" si="24"/>
        <v>11.3</v>
      </c>
    </row>
    <row r="69" spans="1:6">
      <c r="A69" s="1033" t="s">
        <v>1358</v>
      </c>
      <c r="B69" s="1034">
        <f>MIN(B59:B67)</f>
        <v>9.8000000000000007</v>
      </c>
      <c r="C69" s="1034">
        <f t="shared" ref="C69:F69" si="25">MIN(C59:C67)</f>
        <v>8.9</v>
      </c>
      <c r="D69" s="1034">
        <f t="shared" si="25"/>
        <v>6.7</v>
      </c>
      <c r="E69" s="1034">
        <f t="shared" si="25"/>
        <v>5.4</v>
      </c>
      <c r="F69" s="1034">
        <f t="shared" si="25"/>
        <v>3.3</v>
      </c>
    </row>
    <row r="70" spans="1:6">
      <c r="A70" s="1033" t="s">
        <v>411</v>
      </c>
      <c r="B70" s="1162">
        <f>B68/B69</f>
        <v>1.7142857142857142</v>
      </c>
      <c r="C70" s="1162">
        <f>C68/C69</f>
        <v>1.595505617977528</v>
      </c>
      <c r="D70" s="1162">
        <f>D68/D69</f>
        <v>1.8059701492537312</v>
      </c>
      <c r="E70" s="1162">
        <f>E68/E69</f>
        <v>1.9629629629629628</v>
      </c>
      <c r="F70" s="1162">
        <f>F68/F69</f>
        <v>3.4242424242424248</v>
      </c>
    </row>
    <row r="71" spans="1:6">
      <c r="A71" s="1050" t="s">
        <v>737</v>
      </c>
      <c r="B71" s="1034">
        <v>7</v>
      </c>
      <c r="C71" s="1034">
        <v>6.1</v>
      </c>
      <c r="D71" s="1034">
        <v>5.0999999999999996</v>
      </c>
      <c r="E71" s="1034">
        <v>4</v>
      </c>
      <c r="F71" s="1034">
        <v>2.9</v>
      </c>
    </row>
    <row r="72" spans="1:6">
      <c r="A72" s="1033" t="s">
        <v>1367</v>
      </c>
      <c r="B72" s="1034">
        <v>7</v>
      </c>
      <c r="C72" s="1034">
        <v>6.1</v>
      </c>
      <c r="D72" s="1034">
        <v>5.0999999999999996</v>
      </c>
      <c r="E72" s="1034">
        <v>4</v>
      </c>
      <c r="F72" s="1034">
        <v>2.9</v>
      </c>
    </row>
    <row r="73" spans="1:6">
      <c r="A73" s="1033" t="s">
        <v>1368</v>
      </c>
      <c r="B73" s="1034">
        <v>3.1</v>
      </c>
      <c r="C73" s="1034">
        <v>2.5</v>
      </c>
      <c r="D73" s="1034">
        <v>2.8</v>
      </c>
      <c r="E73" s="1034">
        <v>2.2000000000000002</v>
      </c>
      <c r="F73" s="1034">
        <v>1.7</v>
      </c>
    </row>
    <row r="74" spans="1:6">
      <c r="A74" s="1033" t="s">
        <v>1369</v>
      </c>
      <c r="B74" s="1034">
        <v>5.2</v>
      </c>
      <c r="C74" s="1034">
        <v>5.0999999999999996</v>
      </c>
      <c r="D74" s="1034">
        <v>3.5</v>
      </c>
      <c r="E74" s="1034">
        <v>3.1</v>
      </c>
      <c r="F74" s="1034">
        <v>2.1</v>
      </c>
    </row>
    <row r="75" spans="1:6">
      <c r="A75" s="1033" t="s">
        <v>1370</v>
      </c>
      <c r="B75" s="1034">
        <v>5.2</v>
      </c>
      <c r="C75" s="1034">
        <v>5.5</v>
      </c>
      <c r="D75" s="1034">
        <v>3.9</v>
      </c>
      <c r="E75" s="1034">
        <v>3.1</v>
      </c>
      <c r="F75" s="1034">
        <v>2.1</v>
      </c>
    </row>
    <row r="76" spans="1:6">
      <c r="A76" s="1033" t="s">
        <v>1371</v>
      </c>
      <c r="B76" s="1034">
        <v>9.6</v>
      </c>
      <c r="C76" s="1034">
        <v>8.6999999999999993</v>
      </c>
      <c r="D76" s="1034">
        <v>7.3</v>
      </c>
      <c r="E76" s="1034">
        <v>5.2</v>
      </c>
      <c r="F76" s="1034">
        <v>3.4</v>
      </c>
    </row>
    <row r="77" spans="1:6">
      <c r="A77" s="1033" t="s">
        <v>1372</v>
      </c>
      <c r="B77" s="1034">
        <v>8.3000000000000007</v>
      </c>
      <c r="C77" s="1034">
        <v>6.4</v>
      </c>
      <c r="D77" s="1034">
        <v>5.2</v>
      </c>
      <c r="E77" s="1034">
        <v>4</v>
      </c>
      <c r="F77" s="1034">
        <v>2.8</v>
      </c>
    </row>
    <row r="78" spans="1:6">
      <c r="A78" s="1033" t="s">
        <v>1373</v>
      </c>
      <c r="B78" s="1034">
        <v>6.8</v>
      </c>
      <c r="C78" s="1034">
        <v>6</v>
      </c>
      <c r="D78" s="1034">
        <v>4.9000000000000004</v>
      </c>
      <c r="E78" s="1034">
        <v>3.7</v>
      </c>
      <c r="F78" s="1034">
        <v>3.1</v>
      </c>
    </row>
    <row r="79" spans="1:6">
      <c r="A79" s="1033" t="s">
        <v>1374</v>
      </c>
      <c r="B79" s="1034">
        <v>8</v>
      </c>
      <c r="C79" s="1034">
        <v>6.9</v>
      </c>
      <c r="D79" s="1034">
        <v>5.3</v>
      </c>
      <c r="E79" s="1034">
        <v>3.9</v>
      </c>
      <c r="F79" s="1034">
        <v>3.3</v>
      </c>
    </row>
    <row r="80" spans="1:6">
      <c r="A80" s="1033" t="s">
        <v>1375</v>
      </c>
      <c r="B80" s="1034">
        <v>9.9</v>
      </c>
      <c r="C80" s="1034">
        <v>8.6</v>
      </c>
      <c r="D80" s="1034">
        <v>8.1999999999999993</v>
      </c>
      <c r="E80" s="1034">
        <v>6.9</v>
      </c>
      <c r="F80" s="1034">
        <v>4.7</v>
      </c>
    </row>
    <row r="81" spans="1:6">
      <c r="A81" s="1033" t="s">
        <v>1357</v>
      </c>
      <c r="B81" s="1034">
        <f>MAX(B73:B80)</f>
        <v>9.9</v>
      </c>
      <c r="C81" s="1034">
        <f t="shared" ref="C81:F81" si="26">MAX(C73:C80)</f>
        <v>8.6999999999999993</v>
      </c>
      <c r="D81" s="1034">
        <f t="shared" si="26"/>
        <v>8.1999999999999993</v>
      </c>
      <c r="E81" s="1034">
        <f t="shared" si="26"/>
        <v>6.9</v>
      </c>
      <c r="F81" s="1034">
        <f t="shared" si="26"/>
        <v>4.7</v>
      </c>
    </row>
    <row r="82" spans="1:6">
      <c r="A82" s="1033" t="s">
        <v>1358</v>
      </c>
      <c r="B82" s="1034">
        <f>MIN(B73:B80)</f>
        <v>3.1</v>
      </c>
      <c r="C82" s="1034">
        <f t="shared" ref="C82:F82" si="27">MIN(C73:C80)</f>
        <v>2.5</v>
      </c>
      <c r="D82" s="1034">
        <f t="shared" si="27"/>
        <v>2.8</v>
      </c>
      <c r="E82" s="1034">
        <f t="shared" si="27"/>
        <v>2.2000000000000002</v>
      </c>
      <c r="F82" s="1034">
        <f t="shared" si="27"/>
        <v>1.7</v>
      </c>
    </row>
    <row r="83" spans="1:6">
      <c r="A83" s="1033" t="s">
        <v>411</v>
      </c>
      <c r="B83" s="1162">
        <f>B81/B82</f>
        <v>3.193548387096774</v>
      </c>
      <c r="C83" s="1162">
        <f>C81/C82</f>
        <v>3.4799999999999995</v>
      </c>
      <c r="D83" s="1162">
        <f>D81/D82</f>
        <v>2.9285714285714284</v>
      </c>
      <c r="E83" s="1162">
        <f>E81/E82</f>
        <v>3.1363636363636362</v>
      </c>
      <c r="F83" s="1162">
        <f>F81/F82</f>
        <v>2.7647058823529416</v>
      </c>
    </row>
    <row r="84" spans="1:6">
      <c r="A84" s="1050" t="s">
        <v>18</v>
      </c>
      <c r="B84" s="1034">
        <v>7</v>
      </c>
      <c r="C84" s="1034">
        <v>6.6</v>
      </c>
      <c r="D84" s="1034">
        <v>6.2</v>
      </c>
      <c r="E84" s="1034">
        <v>6.2</v>
      </c>
      <c r="F84" s="1034">
        <v>5.7</v>
      </c>
    </row>
    <row r="85" spans="1:6">
      <c r="A85" s="1033" t="s">
        <v>1376</v>
      </c>
      <c r="B85" s="1034">
        <v>7</v>
      </c>
      <c r="C85" s="1034">
        <v>6.6</v>
      </c>
      <c r="D85" s="1034">
        <v>6.2</v>
      </c>
      <c r="E85" s="1034">
        <v>6.2</v>
      </c>
      <c r="F85" s="1034">
        <v>5.7</v>
      </c>
    </row>
    <row r="86" spans="1:6">
      <c r="A86" s="1033" t="s">
        <v>1377</v>
      </c>
      <c r="B86" s="1034">
        <v>7.4</v>
      </c>
      <c r="C86" s="1034">
        <v>7.1</v>
      </c>
      <c r="D86" s="1034">
        <v>6.7</v>
      </c>
      <c r="E86" s="1034">
        <v>6.6</v>
      </c>
      <c r="F86" s="1034">
        <v>6.1</v>
      </c>
    </row>
    <row r="87" spans="1:6">
      <c r="A87" s="1033" t="s">
        <v>1378</v>
      </c>
      <c r="B87" s="1034">
        <v>6.8</v>
      </c>
      <c r="C87" s="1034">
        <v>6.3</v>
      </c>
      <c r="D87" s="1034">
        <v>5.9</v>
      </c>
      <c r="E87" s="1034">
        <v>6.2</v>
      </c>
      <c r="F87" s="1034">
        <v>5.4</v>
      </c>
    </row>
    <row r="88" spans="1:6">
      <c r="A88" s="1033" t="s">
        <v>1379</v>
      </c>
      <c r="B88" s="1034">
        <v>7.2</v>
      </c>
      <c r="C88" s="1034">
        <v>6.7</v>
      </c>
      <c r="D88" s="1034">
        <v>6.1</v>
      </c>
      <c r="E88" s="1034">
        <v>6.3</v>
      </c>
      <c r="F88" s="1034">
        <v>6.1</v>
      </c>
    </row>
    <row r="89" spans="1:6">
      <c r="A89" s="1033" t="s">
        <v>1380</v>
      </c>
      <c r="B89" s="1034">
        <v>6.5</v>
      </c>
      <c r="C89" s="1034">
        <v>6.1</v>
      </c>
      <c r="D89" s="1034">
        <v>5.6</v>
      </c>
      <c r="E89" s="1034">
        <v>5.5</v>
      </c>
      <c r="F89" s="1034">
        <v>5.3</v>
      </c>
    </row>
    <row r="90" spans="1:6">
      <c r="A90" s="1033" t="s">
        <v>1381</v>
      </c>
      <c r="B90" s="1034">
        <v>6.4</v>
      </c>
      <c r="C90" s="1034">
        <v>6.4</v>
      </c>
      <c r="D90" s="1034">
        <v>6.3</v>
      </c>
      <c r="E90" s="1034">
        <v>6.2</v>
      </c>
      <c r="F90" s="1034">
        <v>5.4</v>
      </c>
    </row>
    <row r="91" spans="1:6">
      <c r="A91" s="1033" t="s">
        <v>1357</v>
      </c>
      <c r="B91" s="1034">
        <f>MAX(B86:B90)</f>
        <v>7.4</v>
      </c>
      <c r="C91" s="1034">
        <f t="shared" ref="C91:F91" si="28">MAX(C86:C90)</f>
        <v>7.1</v>
      </c>
      <c r="D91" s="1034">
        <f t="shared" si="28"/>
        <v>6.7</v>
      </c>
      <c r="E91" s="1034">
        <f t="shared" si="28"/>
        <v>6.6</v>
      </c>
      <c r="F91" s="1034">
        <f t="shared" si="28"/>
        <v>6.1</v>
      </c>
    </row>
    <row r="92" spans="1:6">
      <c r="A92" s="1033" t="s">
        <v>1358</v>
      </c>
      <c r="B92" s="1034">
        <f>MIN(B86:B90)</f>
        <v>6.4</v>
      </c>
      <c r="C92" s="1034">
        <f t="shared" ref="C92:F92" si="29">MIN(C86:C90)</f>
        <v>6.1</v>
      </c>
      <c r="D92" s="1034">
        <f t="shared" si="29"/>
        <v>5.6</v>
      </c>
      <c r="E92" s="1034">
        <f t="shared" si="29"/>
        <v>5.5</v>
      </c>
      <c r="F92" s="1034">
        <f t="shared" si="29"/>
        <v>5.3</v>
      </c>
    </row>
    <row r="93" spans="1:6">
      <c r="A93" s="1033" t="s">
        <v>411</v>
      </c>
      <c r="B93" s="1162">
        <f>B91/B92</f>
        <v>1.15625</v>
      </c>
      <c r="C93" s="1162">
        <f>C91/C92</f>
        <v>1.1639344262295082</v>
      </c>
      <c r="D93" s="1162">
        <f>D91/D92</f>
        <v>1.1964285714285716</v>
      </c>
      <c r="E93" s="1162">
        <f>E91/E92</f>
        <v>1.2</v>
      </c>
      <c r="F93" s="1162">
        <f>F91/F92</f>
        <v>1.1509433962264151</v>
      </c>
    </row>
    <row r="94" spans="1:6">
      <c r="A94" s="1050" t="s">
        <v>109</v>
      </c>
      <c r="B94" s="1034">
        <v>5.2</v>
      </c>
      <c r="C94" s="1034">
        <v>5</v>
      </c>
      <c r="D94" s="1034">
        <v>4.5999999999999996</v>
      </c>
      <c r="E94" s="1034">
        <v>4.0999999999999996</v>
      </c>
      <c r="F94" s="1034">
        <v>3.8</v>
      </c>
    </row>
    <row r="95" spans="1:6">
      <c r="A95" s="1033" t="s">
        <v>1382</v>
      </c>
      <c r="B95" s="1034">
        <v>3.4</v>
      </c>
      <c r="C95" s="1034">
        <v>3.1</v>
      </c>
      <c r="D95" s="1034">
        <v>3.1</v>
      </c>
      <c r="E95" s="1034">
        <v>3.1</v>
      </c>
      <c r="F95" s="1034">
        <v>2.9</v>
      </c>
    </row>
    <row r="96" spans="1:6">
      <c r="A96" s="1033" t="s">
        <v>1383</v>
      </c>
      <c r="B96" s="1034">
        <v>3.7</v>
      </c>
      <c r="C96" s="1034">
        <v>3.1</v>
      </c>
      <c r="D96" s="1034">
        <v>3.4</v>
      </c>
      <c r="E96" s="1034">
        <v>3.3</v>
      </c>
      <c r="F96" s="1034">
        <v>3</v>
      </c>
    </row>
    <row r="97" spans="1:6">
      <c r="A97" s="1033" t="s">
        <v>1384</v>
      </c>
      <c r="B97" s="1034">
        <v>3.6</v>
      </c>
      <c r="C97" s="1034">
        <v>3.5</v>
      </c>
      <c r="D97" s="1034">
        <v>3.3</v>
      </c>
      <c r="E97" s="1034">
        <v>3.1</v>
      </c>
      <c r="F97" s="1034">
        <v>3.3</v>
      </c>
    </row>
    <row r="98" spans="1:6">
      <c r="A98" s="1033" t="s">
        <v>1385</v>
      </c>
      <c r="B98" s="1034">
        <v>2.9</v>
      </c>
      <c r="C98" s="1034">
        <v>3</v>
      </c>
      <c r="D98" s="1034">
        <v>2.5</v>
      </c>
      <c r="E98" s="1034">
        <v>3</v>
      </c>
      <c r="F98" s="1034">
        <v>2.9</v>
      </c>
    </row>
    <row r="99" spans="1:6">
      <c r="A99" s="1033" t="s">
        <v>1386</v>
      </c>
      <c r="B99" s="1034">
        <v>2.9</v>
      </c>
      <c r="C99" s="1034">
        <v>2.7</v>
      </c>
      <c r="D99" s="1034">
        <v>3</v>
      </c>
      <c r="E99" s="1034">
        <v>2.6</v>
      </c>
      <c r="F99" s="1034">
        <v>2.2000000000000002</v>
      </c>
    </row>
    <row r="100" spans="1:6">
      <c r="A100" s="1033" t="s">
        <v>1387</v>
      </c>
      <c r="B100" s="1034">
        <v>3</v>
      </c>
      <c r="C100" s="1034">
        <v>2.9</v>
      </c>
      <c r="D100" s="1034">
        <v>2.9</v>
      </c>
      <c r="E100" s="1034">
        <v>2.6</v>
      </c>
      <c r="F100" s="1034">
        <v>2.2999999999999998</v>
      </c>
    </row>
    <row r="101" spans="1:6">
      <c r="A101" s="1033" t="s">
        <v>1388</v>
      </c>
      <c r="B101" s="1034">
        <v>2.5</v>
      </c>
      <c r="C101" s="1034">
        <v>2.5</v>
      </c>
      <c r="D101" s="1034">
        <v>2.7</v>
      </c>
      <c r="E101" s="1034">
        <v>2.4</v>
      </c>
      <c r="F101" s="1034">
        <v>2.2000000000000002</v>
      </c>
    </row>
    <row r="102" spans="1:6">
      <c r="A102" s="1033" t="s">
        <v>1389</v>
      </c>
      <c r="B102" s="1034">
        <v>3.2</v>
      </c>
      <c r="C102" s="1034">
        <v>2.9</v>
      </c>
      <c r="D102" s="1034">
        <v>2.5</v>
      </c>
      <c r="E102" s="1034">
        <v>2.1</v>
      </c>
      <c r="F102" s="1034">
        <v>2.1</v>
      </c>
    </row>
    <row r="103" spans="1:6">
      <c r="A103" s="1033" t="s">
        <v>1390</v>
      </c>
      <c r="B103" s="1034">
        <v>3.4</v>
      </c>
      <c r="C103" s="1034">
        <v>2.7</v>
      </c>
      <c r="D103" s="1034">
        <v>2.8</v>
      </c>
      <c r="E103" s="1034">
        <v>2.9</v>
      </c>
      <c r="F103" s="1034">
        <v>2.2000000000000002</v>
      </c>
    </row>
    <row r="104" spans="1:6">
      <c r="A104" s="1033" t="s">
        <v>1391</v>
      </c>
      <c r="B104" s="1034">
        <v>3.9</v>
      </c>
      <c r="C104" s="1034">
        <v>4</v>
      </c>
      <c r="D104" s="1034">
        <v>3.9</v>
      </c>
      <c r="E104" s="1034">
        <v>3.3</v>
      </c>
      <c r="F104" s="1034">
        <v>3</v>
      </c>
    </row>
    <row r="105" spans="1:6">
      <c r="A105" s="1033" t="s">
        <v>1392</v>
      </c>
      <c r="B105" s="1034">
        <v>3.1</v>
      </c>
      <c r="C105" s="1034">
        <v>3.1</v>
      </c>
      <c r="D105" s="1034">
        <v>3</v>
      </c>
      <c r="E105" s="1034">
        <v>2.5</v>
      </c>
      <c r="F105" s="1034">
        <v>2.1</v>
      </c>
    </row>
    <row r="106" spans="1:6">
      <c r="A106" s="1033" t="s">
        <v>1393</v>
      </c>
      <c r="B106" s="1034">
        <v>3.3</v>
      </c>
      <c r="C106" s="1034">
        <v>2.9</v>
      </c>
      <c r="D106" s="1034">
        <v>3</v>
      </c>
      <c r="E106" s="1034">
        <v>2.5</v>
      </c>
      <c r="F106" s="1034">
        <v>2.2999999999999998</v>
      </c>
    </row>
    <row r="107" spans="1:6">
      <c r="A107" s="1033" t="s">
        <v>1394</v>
      </c>
      <c r="B107" s="1034">
        <v>3.3</v>
      </c>
      <c r="C107" s="1034">
        <v>3</v>
      </c>
      <c r="D107" s="1034">
        <v>3</v>
      </c>
      <c r="E107" s="1034">
        <v>2.7</v>
      </c>
      <c r="F107" s="1034">
        <v>2.6</v>
      </c>
    </row>
    <row r="108" spans="1:6">
      <c r="A108" s="1033" t="s">
        <v>1395</v>
      </c>
      <c r="B108" s="1034">
        <v>10.4</v>
      </c>
      <c r="C108" s="1034">
        <v>9.8000000000000007</v>
      </c>
      <c r="D108" s="1034">
        <v>9.5</v>
      </c>
      <c r="E108" s="1034">
        <v>7.8</v>
      </c>
      <c r="F108" s="1034">
        <v>7</v>
      </c>
    </row>
    <row r="109" spans="1:6">
      <c r="A109" s="1033" t="s">
        <v>1395</v>
      </c>
      <c r="B109" s="1034">
        <v>10.4</v>
      </c>
      <c r="C109" s="1034">
        <v>9.8000000000000007</v>
      </c>
      <c r="D109" s="1034">
        <v>9.5</v>
      </c>
      <c r="E109" s="1034">
        <v>7.8</v>
      </c>
      <c r="F109" s="1034">
        <v>7</v>
      </c>
    </row>
    <row r="110" spans="1:6">
      <c r="A110" s="1033" t="s">
        <v>1396</v>
      </c>
      <c r="B110" s="1034">
        <v>7.3</v>
      </c>
      <c r="C110" s="1034">
        <v>6.7</v>
      </c>
      <c r="D110" s="1034">
        <v>5.7</v>
      </c>
      <c r="E110" s="1034">
        <v>4.5999999999999996</v>
      </c>
      <c r="F110" s="1034">
        <v>4.5</v>
      </c>
    </row>
    <row r="111" spans="1:6">
      <c r="A111" s="1033" t="s">
        <v>1396</v>
      </c>
      <c r="B111" s="1034">
        <v>7.3</v>
      </c>
      <c r="C111" s="1034">
        <v>6.7</v>
      </c>
      <c r="D111" s="1034">
        <v>5.7</v>
      </c>
      <c r="E111" s="1034">
        <v>4.5999999999999996</v>
      </c>
      <c r="F111" s="1034">
        <v>4.5</v>
      </c>
    </row>
    <row r="112" spans="1:6">
      <c r="A112" s="1033" t="s">
        <v>1397</v>
      </c>
      <c r="B112" s="1034">
        <v>7</v>
      </c>
      <c r="C112" s="1034">
        <v>6.6</v>
      </c>
      <c r="D112" s="1034">
        <v>5.6</v>
      </c>
      <c r="E112" s="1034">
        <v>5.4</v>
      </c>
      <c r="F112" s="1034">
        <v>4.3</v>
      </c>
    </row>
    <row r="113" spans="1:6">
      <c r="A113" s="1033" t="s">
        <v>1397</v>
      </c>
      <c r="B113" s="1034">
        <v>7</v>
      </c>
      <c r="C113" s="1034">
        <v>6.6</v>
      </c>
      <c r="D113" s="1034">
        <v>5.6</v>
      </c>
      <c r="E113" s="1034">
        <v>5.4</v>
      </c>
      <c r="F113" s="1034">
        <v>4.3</v>
      </c>
    </row>
    <row r="114" spans="1:6">
      <c r="A114" s="1033" t="s">
        <v>1398</v>
      </c>
      <c r="B114" s="1034">
        <v>4.7</v>
      </c>
      <c r="C114" s="1034">
        <v>5</v>
      </c>
      <c r="D114" s="1034">
        <v>4.3</v>
      </c>
      <c r="E114" s="1034">
        <v>4.0999999999999996</v>
      </c>
      <c r="F114" s="1034">
        <v>4.2</v>
      </c>
    </row>
    <row r="115" spans="1:6">
      <c r="A115" s="1033" t="s">
        <v>1398</v>
      </c>
      <c r="B115" s="1034">
        <v>4.7</v>
      </c>
      <c r="C115" s="1034">
        <v>5</v>
      </c>
      <c r="D115" s="1034">
        <v>4.3</v>
      </c>
      <c r="E115" s="1034">
        <v>4.0999999999999996</v>
      </c>
      <c r="F115" s="1034">
        <v>4.2</v>
      </c>
    </row>
    <row r="116" spans="1:6">
      <c r="A116" s="1033" t="s">
        <v>1399</v>
      </c>
      <c r="B116" s="1034">
        <v>4.4000000000000004</v>
      </c>
      <c r="C116" s="1034">
        <v>4.5</v>
      </c>
      <c r="D116" s="1034">
        <v>4</v>
      </c>
      <c r="E116" s="1034">
        <v>3.9</v>
      </c>
      <c r="F116" s="1034">
        <v>3.3</v>
      </c>
    </row>
    <row r="117" spans="1:6">
      <c r="A117" s="1033" t="s">
        <v>1400</v>
      </c>
      <c r="B117" s="1034">
        <v>4.3</v>
      </c>
      <c r="C117" s="1034">
        <v>4.5</v>
      </c>
      <c r="D117" s="1034">
        <v>4.0999999999999996</v>
      </c>
      <c r="E117" s="1034">
        <v>4</v>
      </c>
      <c r="F117" s="1034">
        <v>3.5</v>
      </c>
    </row>
    <row r="118" spans="1:6">
      <c r="A118" s="1033" t="s">
        <v>1401</v>
      </c>
      <c r="B118" s="1034">
        <v>4.5</v>
      </c>
      <c r="C118" s="1034">
        <v>4.5</v>
      </c>
      <c r="D118" s="1034">
        <v>3.9</v>
      </c>
      <c r="E118" s="1034">
        <v>4</v>
      </c>
      <c r="F118" s="1034">
        <v>3.6</v>
      </c>
    </row>
    <row r="119" spans="1:6">
      <c r="A119" s="1033" t="s">
        <v>1402</v>
      </c>
      <c r="B119" s="1034">
        <v>4.3</v>
      </c>
      <c r="C119" s="1034">
        <v>4.4000000000000004</v>
      </c>
      <c r="D119" s="1034">
        <v>3.6</v>
      </c>
      <c r="E119" s="1034">
        <v>3.7</v>
      </c>
      <c r="F119" s="1034">
        <v>2.5</v>
      </c>
    </row>
    <row r="120" spans="1:6">
      <c r="A120" s="1033" t="s">
        <v>1403</v>
      </c>
      <c r="B120" s="1034">
        <v>10.1</v>
      </c>
      <c r="C120" s="1034">
        <v>9.6</v>
      </c>
      <c r="D120" s="1034">
        <v>7.8</v>
      </c>
      <c r="E120" s="1034">
        <v>6.3</v>
      </c>
      <c r="F120" s="1034">
        <v>5.2</v>
      </c>
    </row>
    <row r="121" spans="1:6">
      <c r="A121" s="1033" t="s">
        <v>1403</v>
      </c>
      <c r="B121" s="1034">
        <v>10.1</v>
      </c>
      <c r="C121" s="1034">
        <v>9.6</v>
      </c>
      <c r="D121" s="1034">
        <v>7.8</v>
      </c>
      <c r="E121" s="1034">
        <v>6.3</v>
      </c>
      <c r="F121" s="1034">
        <v>5.2</v>
      </c>
    </row>
    <row r="122" spans="1:6">
      <c r="A122" s="1033" t="s">
        <v>1404</v>
      </c>
      <c r="B122" s="1034">
        <v>4.9000000000000004</v>
      </c>
      <c r="C122" s="1034">
        <v>4.5999999999999996</v>
      </c>
      <c r="D122" s="1034">
        <v>4.3</v>
      </c>
      <c r="E122" s="1034">
        <v>4</v>
      </c>
      <c r="F122" s="1034">
        <v>3.8</v>
      </c>
    </row>
    <row r="123" spans="1:6">
      <c r="A123" s="1033" t="s">
        <v>1405</v>
      </c>
      <c r="B123" s="1034">
        <v>6.2</v>
      </c>
      <c r="C123" s="1034">
        <v>5.5</v>
      </c>
      <c r="D123" s="1034">
        <v>4.9000000000000004</v>
      </c>
      <c r="E123" s="1034">
        <v>4.5999999999999996</v>
      </c>
      <c r="F123" s="1034">
        <v>4.4000000000000004</v>
      </c>
    </row>
    <row r="124" spans="1:6">
      <c r="A124" s="1033" t="s">
        <v>1406</v>
      </c>
      <c r="B124" s="1034">
        <v>5.4</v>
      </c>
      <c r="C124" s="1034">
        <v>5.2</v>
      </c>
      <c r="D124" s="1034">
        <v>4.7</v>
      </c>
      <c r="E124" s="1034">
        <v>4.7</v>
      </c>
      <c r="F124" s="1034">
        <v>4.5</v>
      </c>
    </row>
    <row r="125" spans="1:6">
      <c r="A125" s="1033" t="s">
        <v>1407</v>
      </c>
      <c r="B125" s="1034">
        <v>4.4000000000000004</v>
      </c>
      <c r="C125" s="1034">
        <v>4</v>
      </c>
      <c r="D125" s="1034">
        <v>3.5</v>
      </c>
      <c r="E125" s="1034">
        <v>3.3</v>
      </c>
      <c r="F125" s="1034">
        <v>3.4</v>
      </c>
    </row>
    <row r="126" spans="1:6">
      <c r="A126" s="1033" t="s">
        <v>1408</v>
      </c>
      <c r="B126" s="1034">
        <v>4</v>
      </c>
      <c r="C126" s="1034">
        <v>4.0999999999999996</v>
      </c>
      <c r="D126" s="1034">
        <v>4</v>
      </c>
      <c r="E126" s="1034">
        <v>3.6</v>
      </c>
      <c r="F126" s="1034">
        <v>3</v>
      </c>
    </row>
    <row r="127" spans="1:6">
      <c r="A127" s="1033" t="s">
        <v>1409</v>
      </c>
      <c r="B127" s="1034">
        <v>5.9</v>
      </c>
      <c r="C127" s="1034">
        <v>5.6</v>
      </c>
      <c r="D127" s="1034">
        <v>5.2</v>
      </c>
      <c r="E127" s="1034">
        <v>4.5</v>
      </c>
      <c r="F127" s="1034">
        <v>4.0999999999999996</v>
      </c>
    </row>
    <row r="128" spans="1:6">
      <c r="A128" s="1033" t="s">
        <v>1410</v>
      </c>
      <c r="B128" s="1034">
        <v>6.4</v>
      </c>
      <c r="C128" s="1034">
        <v>6.4</v>
      </c>
      <c r="D128" s="1034">
        <v>5.9</v>
      </c>
      <c r="E128" s="1034">
        <v>4.9000000000000004</v>
      </c>
      <c r="F128" s="1034">
        <v>4.3</v>
      </c>
    </row>
    <row r="129" spans="1:6">
      <c r="A129" s="1033" t="s">
        <v>1411</v>
      </c>
      <c r="B129" s="1034">
        <v>5.8</v>
      </c>
      <c r="C129" s="1034">
        <v>5.3</v>
      </c>
      <c r="D129" s="1034">
        <v>4.8</v>
      </c>
      <c r="E129" s="1034">
        <v>3.9</v>
      </c>
      <c r="F129" s="1034">
        <v>3.7</v>
      </c>
    </row>
    <row r="130" spans="1:6">
      <c r="A130" s="1033" t="s">
        <v>1412</v>
      </c>
      <c r="B130" s="1034">
        <v>5.0999999999999996</v>
      </c>
      <c r="C130" s="1034">
        <v>4.9000000000000004</v>
      </c>
      <c r="D130" s="1034">
        <v>4.4000000000000004</v>
      </c>
      <c r="E130" s="1034">
        <v>4.3</v>
      </c>
      <c r="F130" s="1034">
        <v>3.9</v>
      </c>
    </row>
    <row r="131" spans="1:6">
      <c r="A131" s="1033" t="s">
        <v>1413</v>
      </c>
      <c r="B131" s="1034">
        <v>5</v>
      </c>
      <c r="C131" s="1034">
        <v>5</v>
      </c>
      <c r="D131" s="1034">
        <v>4.7</v>
      </c>
      <c r="E131" s="1034">
        <v>4.0999999999999996</v>
      </c>
      <c r="F131" s="1034">
        <v>3.9</v>
      </c>
    </row>
    <row r="132" spans="1:6">
      <c r="A132" s="1033" t="s">
        <v>1414</v>
      </c>
      <c r="B132" s="1034">
        <v>6.6</v>
      </c>
      <c r="C132" s="1034">
        <v>5.7</v>
      </c>
      <c r="D132" s="1034">
        <v>5.7</v>
      </c>
      <c r="E132" s="1034">
        <v>5</v>
      </c>
      <c r="F132" s="1034">
        <v>4.7</v>
      </c>
    </row>
    <row r="133" spans="1:6">
      <c r="A133" s="1033" t="s">
        <v>1415</v>
      </c>
      <c r="B133" s="1034">
        <v>4</v>
      </c>
      <c r="C133" s="1034">
        <v>3.9</v>
      </c>
      <c r="D133" s="1034">
        <v>3.7</v>
      </c>
      <c r="E133" s="1034">
        <v>3.6</v>
      </c>
      <c r="F133" s="1034">
        <v>3.3</v>
      </c>
    </row>
    <row r="134" spans="1:6">
      <c r="A134" s="1033" t="s">
        <v>1416</v>
      </c>
      <c r="B134" s="1034">
        <v>3.8</v>
      </c>
      <c r="C134" s="1034">
        <v>4.0999999999999996</v>
      </c>
      <c r="D134" s="1034">
        <v>3.4</v>
      </c>
      <c r="E134" s="1034">
        <v>3.4</v>
      </c>
      <c r="F134" s="1034">
        <v>3.1</v>
      </c>
    </row>
    <row r="135" spans="1:6">
      <c r="A135" s="1033" t="s">
        <v>1417</v>
      </c>
      <c r="B135" s="1034">
        <v>3.1</v>
      </c>
      <c r="C135" s="1034">
        <v>3</v>
      </c>
      <c r="D135" s="1034">
        <v>2.9</v>
      </c>
      <c r="E135" s="1034">
        <v>2.7</v>
      </c>
      <c r="F135" s="1034">
        <v>2</v>
      </c>
    </row>
    <row r="136" spans="1:6">
      <c r="A136" s="1033" t="s">
        <v>1418</v>
      </c>
      <c r="B136" s="1034">
        <v>4.4000000000000004</v>
      </c>
      <c r="C136" s="1034">
        <v>4</v>
      </c>
      <c r="D136" s="1034">
        <v>4.0999999999999996</v>
      </c>
      <c r="E136" s="1034">
        <v>4.0999999999999996</v>
      </c>
      <c r="F136" s="1034">
        <v>3.8</v>
      </c>
    </row>
    <row r="137" spans="1:6">
      <c r="A137" s="1033" t="s">
        <v>1419</v>
      </c>
      <c r="B137" s="1034">
        <v>6</v>
      </c>
      <c r="C137" s="1034">
        <v>5.8</v>
      </c>
      <c r="D137" s="1034">
        <v>5.6</v>
      </c>
      <c r="E137" s="1034">
        <v>4.9000000000000004</v>
      </c>
      <c r="F137" s="1034">
        <v>4.5</v>
      </c>
    </row>
    <row r="138" spans="1:6">
      <c r="A138" s="1033" t="s">
        <v>1419</v>
      </c>
      <c r="B138" s="1034">
        <v>6</v>
      </c>
      <c r="C138" s="1034">
        <v>5.8</v>
      </c>
      <c r="D138" s="1034">
        <v>5.6</v>
      </c>
      <c r="E138" s="1034">
        <v>4.9000000000000004</v>
      </c>
      <c r="F138" s="1034">
        <v>4.5</v>
      </c>
    </row>
    <row r="139" spans="1:6">
      <c r="A139" s="1033" t="s">
        <v>1420</v>
      </c>
      <c r="B139" s="1034">
        <v>7.8</v>
      </c>
      <c r="C139" s="1034">
        <v>7.2</v>
      </c>
      <c r="D139" s="1034">
        <v>6.3</v>
      </c>
      <c r="E139" s="1034">
        <v>5</v>
      </c>
      <c r="F139" s="1034">
        <v>4.4000000000000004</v>
      </c>
    </row>
    <row r="140" spans="1:6">
      <c r="A140" s="1033" t="s">
        <v>1421</v>
      </c>
      <c r="B140" s="1034">
        <v>7.3</v>
      </c>
      <c r="C140" s="1034">
        <v>7.4</v>
      </c>
      <c r="D140" s="1034">
        <v>6.2</v>
      </c>
      <c r="E140" s="1034">
        <v>4.9000000000000004</v>
      </c>
      <c r="F140" s="1034">
        <v>4.3</v>
      </c>
    </row>
    <row r="141" spans="1:6">
      <c r="A141" s="1033" t="s">
        <v>1422</v>
      </c>
      <c r="B141" s="1034">
        <v>7.4</v>
      </c>
      <c r="C141" s="1034">
        <v>6.4</v>
      </c>
      <c r="D141" s="1034">
        <v>5.4</v>
      </c>
      <c r="E141" s="1034">
        <v>4.4000000000000004</v>
      </c>
      <c r="F141" s="1034">
        <v>4.0999999999999996</v>
      </c>
    </row>
    <row r="142" spans="1:6">
      <c r="A142" s="1033" t="s">
        <v>1423</v>
      </c>
      <c r="B142" s="1034">
        <v>9.1999999999999993</v>
      </c>
      <c r="C142" s="1034">
        <v>8.3000000000000007</v>
      </c>
      <c r="D142" s="1034">
        <v>7.7</v>
      </c>
      <c r="E142" s="1034">
        <v>6</v>
      </c>
      <c r="F142" s="1034">
        <v>5.0999999999999996</v>
      </c>
    </row>
    <row r="143" spans="1:6">
      <c r="A143" s="1033" t="s">
        <v>1424</v>
      </c>
      <c r="B143" s="1034">
        <v>9.1</v>
      </c>
      <c r="C143" s="1034">
        <v>8.8000000000000007</v>
      </c>
      <c r="D143" s="1034">
        <v>8</v>
      </c>
      <c r="E143" s="1034">
        <v>7.4</v>
      </c>
      <c r="F143" s="1034">
        <v>6.9</v>
      </c>
    </row>
    <row r="144" spans="1:6">
      <c r="A144" s="1033" t="s">
        <v>1424</v>
      </c>
      <c r="B144" s="1034">
        <v>9.1</v>
      </c>
      <c r="C144" s="1034">
        <v>8.8000000000000007</v>
      </c>
      <c r="D144" s="1034">
        <v>8</v>
      </c>
      <c r="E144" s="1034">
        <v>7.4</v>
      </c>
      <c r="F144" s="1034">
        <v>6.9</v>
      </c>
    </row>
    <row r="145" spans="1:6">
      <c r="A145" s="1033" t="s">
        <v>1425</v>
      </c>
      <c r="B145" s="1034">
        <v>4.9000000000000004</v>
      </c>
      <c r="C145" s="1034">
        <v>4.5999999999999996</v>
      </c>
      <c r="D145" s="1034">
        <v>4.2</v>
      </c>
      <c r="E145" s="1034">
        <v>4</v>
      </c>
      <c r="F145" s="1034">
        <v>3.6</v>
      </c>
    </row>
    <row r="146" spans="1:6">
      <c r="A146" s="1033" t="s">
        <v>1425</v>
      </c>
      <c r="B146" s="1034">
        <v>4.9000000000000004</v>
      </c>
      <c r="C146" s="1034">
        <v>4.5999999999999996</v>
      </c>
      <c r="D146" s="1034">
        <v>4.2</v>
      </c>
      <c r="E146" s="1034">
        <v>4</v>
      </c>
      <c r="F146" s="1034">
        <v>3.6</v>
      </c>
    </row>
    <row r="147" spans="1:6">
      <c r="A147" s="1033" t="s">
        <v>1426</v>
      </c>
      <c r="B147" s="1034">
        <v>6</v>
      </c>
      <c r="C147" s="1034">
        <v>6</v>
      </c>
      <c r="D147" s="1034">
        <v>5.8</v>
      </c>
      <c r="E147" s="1034">
        <v>5.0999999999999996</v>
      </c>
      <c r="F147" s="1034">
        <v>4.4000000000000004</v>
      </c>
    </row>
    <row r="148" spans="1:6">
      <c r="A148" s="1033" t="s">
        <v>1426</v>
      </c>
      <c r="B148" s="1034">
        <v>6</v>
      </c>
      <c r="C148" s="1034">
        <v>6</v>
      </c>
      <c r="D148" s="1034">
        <v>5.8</v>
      </c>
      <c r="E148" s="1034">
        <v>5.0999999999999996</v>
      </c>
      <c r="F148" s="1034">
        <v>4.4000000000000004</v>
      </c>
    </row>
    <row r="149" spans="1:6">
      <c r="A149" s="1033" t="s">
        <v>1357</v>
      </c>
      <c r="B149" s="1034">
        <f>MAX(B95:B148)</f>
        <v>10.4</v>
      </c>
      <c r="C149" s="1034">
        <f t="shared" ref="C149:F149" si="30">MAX(C95:C148)</f>
        <v>9.8000000000000007</v>
      </c>
      <c r="D149" s="1034">
        <f t="shared" si="30"/>
        <v>9.5</v>
      </c>
      <c r="E149" s="1034">
        <f t="shared" si="30"/>
        <v>7.8</v>
      </c>
      <c r="F149" s="1034">
        <f t="shared" si="30"/>
        <v>7</v>
      </c>
    </row>
    <row r="150" spans="1:6">
      <c r="A150" s="1033" t="s">
        <v>1358</v>
      </c>
      <c r="B150" s="1034">
        <f>MIN(B95:B148)</f>
        <v>2.5</v>
      </c>
      <c r="C150" s="1034">
        <f t="shared" ref="C150:F150" si="31">MIN(C95:C148)</f>
        <v>2.5</v>
      </c>
      <c r="D150" s="1034">
        <f t="shared" si="31"/>
        <v>2.5</v>
      </c>
      <c r="E150" s="1034">
        <f t="shared" si="31"/>
        <v>2.1</v>
      </c>
      <c r="F150" s="1034">
        <f t="shared" si="31"/>
        <v>2</v>
      </c>
    </row>
    <row r="151" spans="1:6">
      <c r="A151" s="1033" t="s">
        <v>411</v>
      </c>
      <c r="B151" s="1162">
        <f>B149/B150</f>
        <v>4.16</v>
      </c>
      <c r="C151" s="1162">
        <f>C149/C150</f>
        <v>3.9200000000000004</v>
      </c>
      <c r="D151" s="1162">
        <f>D149/D150</f>
        <v>3.8</v>
      </c>
      <c r="E151" s="1162">
        <f>E149/E150</f>
        <v>3.714285714285714</v>
      </c>
      <c r="F151" s="1162">
        <f>F149/F150</f>
        <v>3.5</v>
      </c>
    </row>
    <row r="152" spans="1:6">
      <c r="A152" s="1050" t="s">
        <v>20</v>
      </c>
      <c r="B152" s="1034">
        <v>8.6</v>
      </c>
      <c r="C152" s="1034">
        <v>7.4</v>
      </c>
      <c r="D152" s="1034">
        <v>6.2</v>
      </c>
      <c r="E152" s="1034">
        <v>6.8</v>
      </c>
      <c r="F152" s="1034">
        <v>5.8</v>
      </c>
    </row>
    <row r="153" spans="1:6">
      <c r="A153" s="1033" t="s">
        <v>1427</v>
      </c>
      <c r="B153" s="1034">
        <v>8.6</v>
      </c>
      <c r="C153" s="1034">
        <v>7.4</v>
      </c>
      <c r="D153" s="1034">
        <v>6.2</v>
      </c>
      <c r="E153" s="1034">
        <v>6.8</v>
      </c>
      <c r="F153" s="1034">
        <v>5.8</v>
      </c>
    </row>
    <row r="154" spans="1:6">
      <c r="A154" s="1033" t="s">
        <v>1427</v>
      </c>
      <c r="B154" s="1034">
        <v>8.6</v>
      </c>
      <c r="C154" s="1034">
        <v>7.4</v>
      </c>
      <c r="D154" s="1034">
        <v>6.2</v>
      </c>
      <c r="E154" s="1034">
        <v>6.8</v>
      </c>
      <c r="F154" s="1034">
        <v>5.8</v>
      </c>
    </row>
    <row r="155" spans="1:6">
      <c r="A155" s="1033" t="s">
        <v>1357</v>
      </c>
      <c r="B155" s="1034"/>
      <c r="C155" s="1034"/>
      <c r="D155" s="1034"/>
      <c r="E155" s="1034"/>
      <c r="F155" s="1034"/>
    </row>
    <row r="156" spans="1:6">
      <c r="A156" s="1033" t="s">
        <v>1358</v>
      </c>
      <c r="B156" s="1034"/>
      <c r="C156" s="1034"/>
      <c r="D156" s="1034"/>
      <c r="E156" s="1034"/>
      <c r="F156" s="1034"/>
    </row>
    <row r="157" spans="1:6">
      <c r="A157" s="1033" t="s">
        <v>411</v>
      </c>
      <c r="B157" s="1162"/>
      <c r="C157" s="1162"/>
      <c r="D157" s="1162"/>
      <c r="E157" s="1162"/>
      <c r="F157" s="1162"/>
    </row>
    <row r="158" spans="1:6">
      <c r="A158" s="1050" t="s">
        <v>44</v>
      </c>
      <c r="B158" s="1034">
        <v>13.8</v>
      </c>
      <c r="C158" s="1034">
        <v>11.9</v>
      </c>
      <c r="D158" s="1034">
        <v>10</v>
      </c>
      <c r="E158" s="1034">
        <v>8.4</v>
      </c>
      <c r="F158" s="1034">
        <v>6.7</v>
      </c>
    </row>
    <row r="159" spans="1:6">
      <c r="A159" s="1033" t="s">
        <v>1428</v>
      </c>
      <c r="B159" s="1034">
        <v>13.8</v>
      </c>
      <c r="C159" s="1034">
        <v>11.9</v>
      </c>
      <c r="D159" s="1034">
        <v>10</v>
      </c>
      <c r="E159" s="1034">
        <v>8.4</v>
      </c>
      <c r="F159" s="1034">
        <v>6.7</v>
      </c>
    </row>
    <row r="160" spans="1:6">
      <c r="A160" s="1033" t="s">
        <v>1429</v>
      </c>
      <c r="B160" s="1034">
        <v>13.2</v>
      </c>
      <c r="C160" s="1034">
        <v>11.6</v>
      </c>
      <c r="D160" s="1034">
        <v>10.1</v>
      </c>
      <c r="E160" s="1034">
        <v>8.6</v>
      </c>
      <c r="F160" s="1034">
        <v>6.2</v>
      </c>
    </row>
    <row r="161" spans="1:6">
      <c r="A161" s="1033" t="s">
        <v>1430</v>
      </c>
      <c r="B161" s="1034">
        <v>14.3</v>
      </c>
      <c r="C161" s="1034">
        <v>12.7</v>
      </c>
      <c r="D161" s="1034">
        <v>10.7</v>
      </c>
      <c r="E161" s="1034">
        <v>8.6</v>
      </c>
      <c r="F161" s="1034">
        <v>7</v>
      </c>
    </row>
    <row r="162" spans="1:6">
      <c r="A162" s="1033" t="s">
        <v>1431</v>
      </c>
      <c r="B162" s="1034">
        <v>13.6</v>
      </c>
      <c r="C162" s="1034">
        <v>11.5</v>
      </c>
      <c r="D162" s="1034">
        <v>9.4</v>
      </c>
      <c r="E162" s="1034">
        <v>8.1999999999999993</v>
      </c>
      <c r="F162" s="1034">
        <v>6.7</v>
      </c>
    </row>
    <row r="163" spans="1:6">
      <c r="A163" s="1033" t="s">
        <v>1432</v>
      </c>
      <c r="B163" s="1051" t="s">
        <v>101</v>
      </c>
      <c r="C163" s="1051" t="s">
        <v>101</v>
      </c>
      <c r="D163" s="1051" t="s">
        <v>101</v>
      </c>
      <c r="E163" s="1051" t="s">
        <v>101</v>
      </c>
      <c r="F163" s="1051" t="s">
        <v>101</v>
      </c>
    </row>
    <row r="164" spans="1:6">
      <c r="A164" s="1033" t="s">
        <v>1433</v>
      </c>
      <c r="B164" s="1051" t="s">
        <v>101</v>
      </c>
      <c r="C164" s="1051" t="s">
        <v>101</v>
      </c>
      <c r="D164" s="1051" t="s">
        <v>101</v>
      </c>
      <c r="E164" s="1051" t="s">
        <v>101</v>
      </c>
      <c r="F164" s="1051" t="s">
        <v>101</v>
      </c>
    </row>
    <row r="165" spans="1:6">
      <c r="A165" s="1033" t="s">
        <v>1357</v>
      </c>
      <c r="B165" s="1034">
        <f>MAX(B160:B162)</f>
        <v>14.3</v>
      </c>
      <c r="C165" s="1034">
        <f t="shared" ref="C165:F165" si="32">MAX(C160:C162)</f>
        <v>12.7</v>
      </c>
      <c r="D165" s="1034">
        <f t="shared" si="32"/>
        <v>10.7</v>
      </c>
      <c r="E165" s="1034">
        <f t="shared" si="32"/>
        <v>8.6</v>
      </c>
      <c r="F165" s="1034">
        <f t="shared" si="32"/>
        <v>7</v>
      </c>
    </row>
    <row r="166" spans="1:6">
      <c r="A166" s="1033" t="s">
        <v>1358</v>
      </c>
      <c r="B166" s="1034">
        <f>MIN(B160:B162)</f>
        <v>13.2</v>
      </c>
      <c r="C166" s="1034">
        <f t="shared" ref="C166:F166" si="33">MIN(C160:C162)</f>
        <v>11.5</v>
      </c>
      <c r="D166" s="1034">
        <f t="shared" si="33"/>
        <v>9.4</v>
      </c>
      <c r="E166" s="1034">
        <f t="shared" si="33"/>
        <v>8.1999999999999993</v>
      </c>
      <c r="F166" s="1034">
        <f t="shared" si="33"/>
        <v>6.2</v>
      </c>
    </row>
    <row r="167" spans="1:6">
      <c r="A167" s="1033" t="s">
        <v>411</v>
      </c>
      <c r="B167" s="1162">
        <f>B165/B166</f>
        <v>1.0833333333333335</v>
      </c>
      <c r="C167" s="1162">
        <f>C165/C166</f>
        <v>1.1043478260869564</v>
      </c>
      <c r="D167" s="1162">
        <f>D165/D166</f>
        <v>1.1382978723404253</v>
      </c>
      <c r="E167" s="1162">
        <f>E165/E166</f>
        <v>1.0487804878048781</v>
      </c>
      <c r="F167" s="1162">
        <f>F165/F166</f>
        <v>1.129032258064516</v>
      </c>
    </row>
    <row r="168" spans="1:6">
      <c r="A168" s="1050" t="s">
        <v>42</v>
      </c>
      <c r="B168" s="1034">
        <v>27.5</v>
      </c>
      <c r="C168" s="1034">
        <v>26.5</v>
      </c>
      <c r="D168" s="1034">
        <v>24.9</v>
      </c>
      <c r="E168" s="1034">
        <v>23.6</v>
      </c>
      <c r="F168" s="1034">
        <v>21.5</v>
      </c>
    </row>
    <row r="169" spans="1:6">
      <c r="A169" s="1033" t="s">
        <v>1434</v>
      </c>
      <c r="B169" s="1034">
        <v>29.3</v>
      </c>
      <c r="C169" s="1034">
        <v>27.5</v>
      </c>
      <c r="D169" s="1034">
        <v>25.8</v>
      </c>
      <c r="E169" s="1034">
        <v>24.8</v>
      </c>
      <c r="F169" s="1034">
        <v>23</v>
      </c>
    </row>
    <row r="170" spans="1:6">
      <c r="A170" s="1033" t="s">
        <v>1435</v>
      </c>
      <c r="B170" s="1034">
        <v>26.8</v>
      </c>
      <c r="C170" s="1034">
        <v>24.3</v>
      </c>
      <c r="D170" s="1034">
        <v>23.4</v>
      </c>
      <c r="E170" s="1034">
        <v>22.8</v>
      </c>
      <c r="F170" s="1034">
        <v>19.5</v>
      </c>
    </row>
    <row r="171" spans="1:6">
      <c r="A171" s="1033" t="s">
        <v>1436</v>
      </c>
      <c r="B171" s="1034">
        <v>30.2</v>
      </c>
      <c r="C171" s="1034">
        <v>28.7</v>
      </c>
      <c r="D171" s="1034">
        <v>26</v>
      </c>
      <c r="E171" s="1034">
        <v>24.5</v>
      </c>
      <c r="F171" s="1034">
        <v>22.9</v>
      </c>
    </row>
    <row r="172" spans="1:6">
      <c r="A172" s="1033" t="s">
        <v>1437</v>
      </c>
      <c r="B172" s="1034">
        <v>31.6</v>
      </c>
      <c r="C172" s="1034">
        <v>27.6</v>
      </c>
      <c r="D172" s="1034">
        <v>30.8</v>
      </c>
      <c r="E172" s="1034">
        <v>31.3</v>
      </c>
      <c r="F172" s="1034">
        <v>29.1</v>
      </c>
    </row>
    <row r="173" spans="1:6">
      <c r="A173" s="1033" t="s">
        <v>1438</v>
      </c>
      <c r="B173" s="1034">
        <v>27.4</v>
      </c>
      <c r="C173" s="1034">
        <v>26.8</v>
      </c>
      <c r="D173" s="1034">
        <v>24.6</v>
      </c>
      <c r="E173" s="1034">
        <v>24.4</v>
      </c>
      <c r="F173" s="1034">
        <v>24.8</v>
      </c>
    </row>
    <row r="174" spans="1:6">
      <c r="A174" s="1033" t="s">
        <v>1439</v>
      </c>
      <c r="B174" s="1034">
        <v>25.4</v>
      </c>
      <c r="C174" s="1034">
        <v>25.8</v>
      </c>
      <c r="D174" s="1034">
        <v>25.6</v>
      </c>
      <c r="E174" s="1034">
        <v>24.5</v>
      </c>
      <c r="F174" s="1034">
        <v>21.2</v>
      </c>
    </row>
    <row r="175" spans="1:6">
      <c r="A175" s="1033" t="s">
        <v>1440</v>
      </c>
      <c r="B175" s="1034">
        <v>25.5</v>
      </c>
      <c r="C175" s="1034">
        <v>25.6</v>
      </c>
      <c r="D175" s="1034">
        <v>27.1</v>
      </c>
      <c r="E175" s="1034">
        <v>25.5</v>
      </c>
      <c r="F175" s="1034">
        <v>20.7</v>
      </c>
    </row>
    <row r="176" spans="1:6">
      <c r="A176" s="1033" t="s">
        <v>1441</v>
      </c>
      <c r="B176" s="1034">
        <v>18.100000000000001</v>
      </c>
      <c r="C176" s="1034">
        <v>21.4</v>
      </c>
      <c r="D176" s="1034">
        <v>19</v>
      </c>
      <c r="E176" s="1034">
        <v>16</v>
      </c>
      <c r="F176" s="1034">
        <v>19.7</v>
      </c>
    </row>
    <row r="177" spans="1:6">
      <c r="A177" s="1033" t="s">
        <v>1442</v>
      </c>
      <c r="B177" s="1034">
        <v>28.4</v>
      </c>
      <c r="C177" s="1034">
        <v>28.7</v>
      </c>
      <c r="D177" s="1034">
        <v>28.5</v>
      </c>
      <c r="E177" s="1034">
        <v>29.8</v>
      </c>
      <c r="F177" s="1034">
        <v>26.3</v>
      </c>
    </row>
    <row r="178" spans="1:6">
      <c r="A178" s="1033" t="s">
        <v>1443</v>
      </c>
      <c r="B178" s="1034">
        <v>28.2</v>
      </c>
      <c r="C178" s="1034">
        <v>26.9</v>
      </c>
      <c r="D178" s="1034">
        <v>26</v>
      </c>
      <c r="E178" s="1034">
        <v>25</v>
      </c>
      <c r="F178" s="1034">
        <v>20.9</v>
      </c>
    </row>
    <row r="179" spans="1:6">
      <c r="A179" s="1033" t="s">
        <v>1444</v>
      </c>
      <c r="B179" s="1034">
        <v>22</v>
      </c>
      <c r="C179" s="1034">
        <v>23.4</v>
      </c>
      <c r="D179" s="1034">
        <v>22.3</v>
      </c>
      <c r="E179" s="1034">
        <v>19.2</v>
      </c>
      <c r="F179" s="1034">
        <v>16.8</v>
      </c>
    </row>
    <row r="180" spans="1:6">
      <c r="A180" s="1033" t="s">
        <v>1445</v>
      </c>
      <c r="B180" s="1034">
        <v>28.7</v>
      </c>
      <c r="C180" s="1034">
        <v>27.4</v>
      </c>
      <c r="D180" s="1034">
        <v>25.2</v>
      </c>
      <c r="E180" s="1034">
        <v>23</v>
      </c>
      <c r="F180" s="1034">
        <v>21.6</v>
      </c>
    </row>
    <row r="181" spans="1:6">
      <c r="A181" s="1033" t="s">
        <v>1445</v>
      </c>
      <c r="B181" s="1034">
        <v>28.7</v>
      </c>
      <c r="C181" s="1034">
        <v>27.4</v>
      </c>
      <c r="D181" s="1034">
        <v>25.2</v>
      </c>
      <c r="E181" s="1034">
        <v>23</v>
      </c>
      <c r="F181" s="1034">
        <v>21.6</v>
      </c>
    </row>
    <row r="182" spans="1:6">
      <c r="A182" s="1033" t="s">
        <v>1446</v>
      </c>
      <c r="B182" s="1034">
        <v>23.4</v>
      </c>
      <c r="C182" s="1034">
        <v>22.6</v>
      </c>
      <c r="D182" s="1034">
        <v>20.399999999999999</v>
      </c>
      <c r="E182" s="1034">
        <v>20.399999999999999</v>
      </c>
      <c r="F182" s="1034">
        <v>18</v>
      </c>
    </row>
    <row r="183" spans="1:6">
      <c r="A183" s="1033" t="s">
        <v>1447</v>
      </c>
      <c r="B183" s="1034">
        <v>22</v>
      </c>
      <c r="C183" s="1034">
        <v>22.4</v>
      </c>
      <c r="D183" s="1034">
        <v>18</v>
      </c>
      <c r="E183" s="1034">
        <v>18.3</v>
      </c>
      <c r="F183" s="1034">
        <v>22.5</v>
      </c>
    </row>
    <row r="184" spans="1:6">
      <c r="A184" s="1033" t="s">
        <v>1448</v>
      </c>
      <c r="B184" s="1034">
        <v>21.3</v>
      </c>
      <c r="C184" s="1034">
        <v>20.100000000000001</v>
      </c>
      <c r="D184" s="1034">
        <v>14.9</v>
      </c>
      <c r="E184" s="1034">
        <v>17.5</v>
      </c>
      <c r="F184" s="1034">
        <v>16</v>
      </c>
    </row>
    <row r="185" spans="1:6">
      <c r="A185" s="1033" t="s">
        <v>1449</v>
      </c>
      <c r="B185" s="1034">
        <v>25</v>
      </c>
      <c r="C185" s="1034">
        <v>24</v>
      </c>
      <c r="D185" s="1034">
        <v>24.3</v>
      </c>
      <c r="E185" s="1034">
        <v>22.6</v>
      </c>
      <c r="F185" s="1034">
        <v>17.7</v>
      </c>
    </row>
    <row r="186" spans="1:6">
      <c r="A186" s="1033" t="s">
        <v>1357</v>
      </c>
      <c r="B186" s="1034">
        <f>MAX(B169:B185)</f>
        <v>31.6</v>
      </c>
      <c r="C186" s="1034">
        <f t="shared" ref="C186:F186" si="34">MAX(C169:C185)</f>
        <v>28.7</v>
      </c>
      <c r="D186" s="1034">
        <f t="shared" si="34"/>
        <v>30.8</v>
      </c>
      <c r="E186" s="1034">
        <f t="shared" si="34"/>
        <v>31.3</v>
      </c>
      <c r="F186" s="1034">
        <f t="shared" si="34"/>
        <v>29.1</v>
      </c>
    </row>
    <row r="187" spans="1:6">
      <c r="A187" s="1033" t="s">
        <v>1358</v>
      </c>
      <c r="B187" s="1034">
        <f>MIN(B169:B185)</f>
        <v>18.100000000000001</v>
      </c>
      <c r="C187" s="1034">
        <f t="shared" ref="C187:F187" si="35">MIN(C169:C185)</f>
        <v>20.100000000000001</v>
      </c>
      <c r="D187" s="1034">
        <f t="shared" si="35"/>
        <v>14.9</v>
      </c>
      <c r="E187" s="1034">
        <f t="shared" si="35"/>
        <v>16</v>
      </c>
      <c r="F187" s="1034">
        <f t="shared" si="35"/>
        <v>16</v>
      </c>
    </row>
    <row r="188" spans="1:6">
      <c r="A188" s="1033" t="s">
        <v>411</v>
      </c>
      <c r="B188" s="1162">
        <f>B186/B187</f>
        <v>1.7458563535911602</v>
      </c>
      <c r="C188" s="1162">
        <f>C186/C187</f>
        <v>1.4278606965174128</v>
      </c>
      <c r="D188" s="1162">
        <f>D186/D187</f>
        <v>2.0671140939597317</v>
      </c>
      <c r="E188" s="1162">
        <f>E186/E187</f>
        <v>1.95625</v>
      </c>
      <c r="F188" s="1162">
        <f>F186/F187</f>
        <v>1.8187500000000001</v>
      </c>
    </row>
    <row r="189" spans="1:6">
      <c r="A189" s="1050" t="s">
        <v>21</v>
      </c>
      <c r="B189" s="1034">
        <v>26.1</v>
      </c>
      <c r="C189" s="1034">
        <v>24.5</v>
      </c>
      <c r="D189" s="1034">
        <v>22.1</v>
      </c>
      <c r="E189" s="1034">
        <v>19.600000000000001</v>
      </c>
      <c r="F189" s="1034">
        <v>17.2</v>
      </c>
    </row>
    <row r="190" spans="1:6">
      <c r="A190" s="1033" t="s">
        <v>1450</v>
      </c>
      <c r="B190" s="1034">
        <v>22.3</v>
      </c>
      <c r="C190" s="1034">
        <v>21.2</v>
      </c>
      <c r="D190" s="1034">
        <v>19</v>
      </c>
      <c r="E190" s="1034">
        <v>17</v>
      </c>
      <c r="F190" s="1034">
        <v>14.9</v>
      </c>
    </row>
    <row r="191" spans="1:6">
      <c r="A191" s="1033" t="s">
        <v>1451</v>
      </c>
      <c r="B191" s="1034">
        <v>22.1</v>
      </c>
      <c r="C191" s="1034">
        <v>21.7</v>
      </c>
      <c r="D191" s="1034">
        <v>19.3</v>
      </c>
      <c r="E191" s="1034">
        <v>17.2</v>
      </c>
      <c r="F191" s="1034">
        <v>15.7</v>
      </c>
    </row>
    <row r="192" spans="1:6">
      <c r="A192" s="1033" t="s">
        <v>1452</v>
      </c>
      <c r="B192" s="1034">
        <v>24.1</v>
      </c>
      <c r="C192" s="1034">
        <v>21.1</v>
      </c>
      <c r="D192" s="1034">
        <v>19.100000000000001</v>
      </c>
      <c r="E192" s="1034">
        <v>17.600000000000001</v>
      </c>
      <c r="F192" s="1034">
        <v>13.7</v>
      </c>
    </row>
    <row r="193" spans="1:6">
      <c r="A193" s="1033" t="s">
        <v>1453</v>
      </c>
      <c r="B193" s="1034">
        <v>20.5</v>
      </c>
      <c r="C193" s="1034">
        <v>19.399999999999999</v>
      </c>
      <c r="D193" s="1034">
        <v>17.7</v>
      </c>
      <c r="E193" s="1034">
        <v>14.9</v>
      </c>
      <c r="F193" s="1034">
        <v>13.6</v>
      </c>
    </row>
    <row r="194" spans="1:6">
      <c r="A194" s="1033" t="s">
        <v>1454</v>
      </c>
      <c r="B194" s="1034">
        <v>18.5</v>
      </c>
      <c r="C194" s="1034">
        <v>17.5</v>
      </c>
      <c r="D194" s="1034">
        <v>15.1</v>
      </c>
      <c r="E194" s="1034">
        <v>13.3</v>
      </c>
      <c r="F194" s="1034">
        <v>11.3</v>
      </c>
    </row>
    <row r="195" spans="1:6">
      <c r="A195" s="1033" t="s">
        <v>1455</v>
      </c>
      <c r="B195" s="1034">
        <v>16.600000000000001</v>
      </c>
      <c r="C195" s="1034">
        <v>16.3</v>
      </c>
      <c r="D195" s="1034">
        <v>14.8</v>
      </c>
      <c r="E195" s="1034">
        <v>12.6</v>
      </c>
      <c r="F195" s="1034">
        <v>11.3</v>
      </c>
    </row>
    <row r="196" spans="1:6">
      <c r="A196" s="1033" t="s">
        <v>1456</v>
      </c>
      <c r="B196" s="1034">
        <v>18</v>
      </c>
      <c r="C196" s="1034">
        <v>15.7</v>
      </c>
      <c r="D196" s="1034">
        <v>13.8</v>
      </c>
      <c r="E196" s="1034">
        <v>12.5</v>
      </c>
      <c r="F196" s="1034">
        <v>10.199999999999999</v>
      </c>
    </row>
    <row r="197" spans="1:6">
      <c r="A197" s="1033" t="s">
        <v>1457</v>
      </c>
      <c r="B197" s="1034">
        <v>20</v>
      </c>
      <c r="C197" s="1034">
        <v>18.2</v>
      </c>
      <c r="D197" s="1034">
        <v>15.4</v>
      </c>
      <c r="E197" s="1034">
        <v>13.5</v>
      </c>
      <c r="F197" s="1034">
        <v>12</v>
      </c>
    </row>
    <row r="198" spans="1:6">
      <c r="A198" s="1033" t="s">
        <v>1458</v>
      </c>
      <c r="B198" s="1034">
        <v>21.4</v>
      </c>
      <c r="C198" s="1034">
        <v>20.2</v>
      </c>
      <c r="D198" s="1034">
        <v>16.3</v>
      </c>
      <c r="E198" s="1034">
        <v>14.8</v>
      </c>
      <c r="F198" s="1034">
        <v>11.7</v>
      </c>
    </row>
    <row r="199" spans="1:6">
      <c r="A199" s="1033" t="s">
        <v>1459</v>
      </c>
      <c r="B199" s="1034">
        <v>19.8</v>
      </c>
      <c r="C199" s="1034">
        <v>18.8</v>
      </c>
      <c r="D199" s="1034">
        <v>17.100000000000001</v>
      </c>
      <c r="E199" s="1034">
        <v>15.7</v>
      </c>
      <c r="F199" s="1034">
        <v>13.4</v>
      </c>
    </row>
    <row r="200" spans="1:6">
      <c r="A200" s="1033" t="s">
        <v>1459</v>
      </c>
      <c r="B200" s="1034">
        <v>19.8</v>
      </c>
      <c r="C200" s="1034">
        <v>18.8</v>
      </c>
      <c r="D200" s="1034">
        <v>17.100000000000001</v>
      </c>
      <c r="E200" s="1034">
        <v>15.7</v>
      </c>
      <c r="F200" s="1034">
        <v>13.4</v>
      </c>
    </row>
    <row r="201" spans="1:6">
      <c r="A201" s="1033" t="s">
        <v>1460</v>
      </c>
      <c r="B201" s="1034">
        <v>27.2</v>
      </c>
      <c r="C201" s="1034">
        <v>25.6</v>
      </c>
      <c r="D201" s="1034">
        <v>23.4</v>
      </c>
      <c r="E201" s="1034">
        <v>20.9</v>
      </c>
      <c r="F201" s="1034">
        <v>18.899999999999999</v>
      </c>
    </row>
    <row r="202" spans="1:6">
      <c r="A202" s="1033" t="s">
        <v>1461</v>
      </c>
      <c r="B202" s="1034">
        <v>21.8</v>
      </c>
      <c r="C202" s="1034">
        <v>20.8</v>
      </c>
      <c r="D202" s="1034">
        <v>18.3</v>
      </c>
      <c r="E202" s="1034">
        <v>15.8</v>
      </c>
      <c r="F202" s="1034">
        <v>14.1</v>
      </c>
    </row>
    <row r="203" spans="1:6">
      <c r="A203" s="1033" t="s">
        <v>1462</v>
      </c>
      <c r="B203" s="1034">
        <v>30</v>
      </c>
      <c r="C203" s="1034">
        <v>29</v>
      </c>
      <c r="D203" s="1034">
        <v>26.4</v>
      </c>
      <c r="E203" s="1034">
        <v>23.6</v>
      </c>
      <c r="F203" s="1034">
        <v>20.8</v>
      </c>
    </row>
    <row r="204" spans="1:6">
      <c r="A204" s="1033" t="s">
        <v>1463</v>
      </c>
      <c r="B204" s="1034">
        <v>33.9</v>
      </c>
      <c r="C204" s="1034">
        <v>29.8</v>
      </c>
      <c r="D204" s="1034">
        <v>29.1</v>
      </c>
      <c r="E204" s="1034">
        <v>27.5</v>
      </c>
      <c r="F204" s="1034">
        <v>26.3</v>
      </c>
    </row>
    <row r="205" spans="1:6">
      <c r="A205" s="1033" t="s">
        <v>1464</v>
      </c>
      <c r="B205" s="1034">
        <v>24.8</v>
      </c>
      <c r="C205" s="1034">
        <v>22.3</v>
      </c>
      <c r="D205" s="1034">
        <v>20</v>
      </c>
      <c r="E205" s="1034">
        <v>17.3</v>
      </c>
      <c r="F205" s="1034">
        <v>15</v>
      </c>
    </row>
    <row r="206" spans="1:6">
      <c r="A206" s="1033" t="s">
        <v>1465</v>
      </c>
      <c r="B206" s="1034">
        <v>23.1</v>
      </c>
      <c r="C206" s="1034">
        <v>20.3</v>
      </c>
      <c r="D206" s="1034">
        <v>18.600000000000001</v>
      </c>
      <c r="E206" s="1034">
        <v>15.7</v>
      </c>
      <c r="F206" s="1034">
        <v>13.4</v>
      </c>
    </row>
    <row r="207" spans="1:6">
      <c r="A207" s="1033" t="s">
        <v>1466</v>
      </c>
      <c r="B207" s="1034">
        <v>28.1</v>
      </c>
      <c r="C207" s="1034">
        <v>25.8</v>
      </c>
      <c r="D207" s="1034">
        <v>22.8</v>
      </c>
      <c r="E207" s="1034">
        <v>20.6</v>
      </c>
      <c r="F207" s="1034">
        <v>18.2</v>
      </c>
    </row>
    <row r="208" spans="1:6">
      <c r="A208" s="1033" t="s">
        <v>1467</v>
      </c>
      <c r="B208" s="1034">
        <v>22.3</v>
      </c>
      <c r="C208" s="1034">
        <v>20</v>
      </c>
      <c r="D208" s="1034">
        <v>17.3</v>
      </c>
      <c r="E208" s="1034">
        <v>13.9</v>
      </c>
      <c r="F208" s="1034">
        <v>12.4</v>
      </c>
    </row>
    <row r="209" spans="1:6">
      <c r="A209" s="1033" t="s">
        <v>1468</v>
      </c>
      <c r="B209" s="1034">
        <v>35.1</v>
      </c>
      <c r="C209" s="1034">
        <v>33.5</v>
      </c>
      <c r="D209" s="1034">
        <v>30.5</v>
      </c>
      <c r="E209" s="1034">
        <v>27.5</v>
      </c>
      <c r="F209" s="1034">
        <v>24.4</v>
      </c>
    </row>
    <row r="210" spans="1:6">
      <c r="A210" s="1033" t="s">
        <v>1469</v>
      </c>
      <c r="B210" s="1034">
        <v>36.200000000000003</v>
      </c>
      <c r="C210" s="1034">
        <v>34.799999999999997</v>
      </c>
      <c r="D210" s="1034">
        <v>31.6</v>
      </c>
      <c r="E210" s="1034">
        <v>28.9</v>
      </c>
      <c r="F210" s="1034">
        <v>25.5</v>
      </c>
    </row>
    <row r="211" spans="1:6">
      <c r="A211" s="1033" t="s">
        <v>1470</v>
      </c>
      <c r="B211" s="1034">
        <v>29</v>
      </c>
      <c r="C211" s="1034">
        <v>26.6</v>
      </c>
      <c r="D211" s="1034">
        <v>24.6</v>
      </c>
      <c r="E211" s="1034">
        <v>19.8</v>
      </c>
      <c r="F211" s="1034">
        <v>18</v>
      </c>
    </row>
    <row r="212" spans="1:6">
      <c r="A212" s="1033" t="s">
        <v>1471</v>
      </c>
      <c r="B212" s="1034">
        <v>34.799999999999997</v>
      </c>
      <c r="C212" s="1034">
        <v>31.9</v>
      </c>
      <c r="D212" s="1034">
        <v>27.6</v>
      </c>
      <c r="E212" s="1034">
        <v>24.9</v>
      </c>
      <c r="F212" s="1034">
        <v>22.4</v>
      </c>
    </row>
    <row r="213" spans="1:6">
      <c r="A213" s="1033" t="s">
        <v>1472</v>
      </c>
      <c r="B213" s="1034">
        <v>32.5</v>
      </c>
      <c r="C213" s="1034">
        <v>28.4</v>
      </c>
      <c r="D213" s="1034">
        <v>34</v>
      </c>
      <c r="E213" s="1034">
        <v>30.8</v>
      </c>
      <c r="F213" s="1034">
        <v>27.6</v>
      </c>
    </row>
    <row r="214" spans="1:6">
      <c r="A214" s="1033" t="s">
        <v>1473</v>
      </c>
      <c r="B214" s="1034">
        <v>33.700000000000003</v>
      </c>
      <c r="C214" s="1034">
        <v>32.4</v>
      </c>
      <c r="D214" s="1034">
        <v>29.1</v>
      </c>
      <c r="E214" s="1034">
        <v>26.1</v>
      </c>
      <c r="F214" s="1034">
        <v>23.5</v>
      </c>
    </row>
    <row r="215" spans="1:6">
      <c r="A215" s="1033" t="s">
        <v>1473</v>
      </c>
      <c r="B215" s="1034">
        <v>33.700000000000003</v>
      </c>
      <c r="C215" s="1034">
        <v>32.4</v>
      </c>
      <c r="D215" s="1034">
        <v>29.1</v>
      </c>
      <c r="E215" s="1034">
        <v>26.1</v>
      </c>
      <c r="F215" s="1034">
        <v>23.5</v>
      </c>
    </row>
    <row r="216" spans="1:6">
      <c r="A216" s="1033" t="s">
        <v>1357</v>
      </c>
      <c r="B216" s="1034">
        <f>MAX(B190:B215)</f>
        <v>36.200000000000003</v>
      </c>
      <c r="C216" s="1034">
        <f t="shared" ref="C216:F216" si="36">MAX(C190:C215)</f>
        <v>34.799999999999997</v>
      </c>
      <c r="D216" s="1034">
        <f t="shared" si="36"/>
        <v>34</v>
      </c>
      <c r="E216" s="1034">
        <f t="shared" si="36"/>
        <v>30.8</v>
      </c>
      <c r="F216" s="1034">
        <f t="shared" si="36"/>
        <v>27.6</v>
      </c>
    </row>
    <row r="217" spans="1:6">
      <c r="A217" s="1033" t="s">
        <v>1358</v>
      </c>
      <c r="B217" s="1034">
        <f>MIN(B190:B215)</f>
        <v>16.600000000000001</v>
      </c>
      <c r="C217" s="1034">
        <f t="shared" ref="C217:F217" si="37">MIN(C190:C215)</f>
        <v>15.7</v>
      </c>
      <c r="D217" s="1034">
        <f t="shared" si="37"/>
        <v>13.8</v>
      </c>
      <c r="E217" s="1034">
        <f t="shared" si="37"/>
        <v>12.5</v>
      </c>
      <c r="F217" s="1034">
        <f t="shared" si="37"/>
        <v>10.199999999999999</v>
      </c>
    </row>
    <row r="218" spans="1:6">
      <c r="A218" s="1033" t="s">
        <v>411</v>
      </c>
      <c r="B218" s="1162">
        <f>B216/B217</f>
        <v>2.1807228915662651</v>
      </c>
      <c r="C218" s="1162">
        <f>C216/C217</f>
        <v>2.2165605095541401</v>
      </c>
      <c r="D218" s="1162">
        <f>D216/D217</f>
        <v>2.4637681159420288</v>
      </c>
      <c r="E218" s="1162">
        <f>E216/E217</f>
        <v>2.464</v>
      </c>
      <c r="F218" s="1162">
        <f>F216/F217</f>
        <v>2.7058823529411766</v>
      </c>
    </row>
    <row r="219" spans="1:6">
      <c r="A219" s="1050" t="s">
        <v>22</v>
      </c>
      <c r="B219" s="1034">
        <v>10.4</v>
      </c>
      <c r="C219" s="1034">
        <v>10.3</v>
      </c>
      <c r="D219" s="1034">
        <v>10.4</v>
      </c>
      <c r="E219" s="1034">
        <v>10.1</v>
      </c>
      <c r="F219" s="1034">
        <v>9.4</v>
      </c>
    </row>
    <row r="220" spans="1:6">
      <c r="A220" s="1033" t="s">
        <v>1474</v>
      </c>
      <c r="B220" s="1034">
        <v>9</v>
      </c>
      <c r="C220" s="1034">
        <v>9.6999999999999993</v>
      </c>
      <c r="D220" s="1034">
        <v>9.6</v>
      </c>
      <c r="E220" s="1034">
        <v>9.1999999999999993</v>
      </c>
      <c r="F220" s="1034">
        <v>8.6999999999999993</v>
      </c>
    </row>
    <row r="221" spans="1:6">
      <c r="A221" s="1033" t="s">
        <v>1474</v>
      </c>
      <c r="B221" s="1034">
        <v>9</v>
      </c>
      <c r="C221" s="1034">
        <v>9.6999999999999993</v>
      </c>
      <c r="D221" s="1034">
        <v>9.6</v>
      </c>
      <c r="E221" s="1034">
        <v>9.1999999999999993</v>
      </c>
      <c r="F221" s="1034">
        <v>8.6999999999999993</v>
      </c>
    </row>
    <row r="222" spans="1:6">
      <c r="A222" s="1033" t="s">
        <v>1475</v>
      </c>
      <c r="B222" s="1034">
        <v>10.6</v>
      </c>
      <c r="C222" s="1034">
        <v>9.5</v>
      </c>
      <c r="D222" s="1034">
        <v>10.7</v>
      </c>
      <c r="E222" s="1034">
        <v>9.9</v>
      </c>
      <c r="F222" s="1034">
        <v>8.6</v>
      </c>
    </row>
    <row r="223" spans="1:6">
      <c r="A223" s="1033" t="s">
        <v>1475</v>
      </c>
      <c r="B223" s="1034">
        <v>10.6</v>
      </c>
      <c r="C223" s="1034">
        <v>9.5</v>
      </c>
      <c r="D223" s="1034">
        <v>10.7</v>
      </c>
      <c r="E223" s="1034">
        <v>9.9</v>
      </c>
      <c r="F223" s="1034">
        <v>8.6</v>
      </c>
    </row>
    <row r="224" spans="1:6">
      <c r="A224" s="1033" t="s">
        <v>1476</v>
      </c>
      <c r="B224" s="1034">
        <v>10.1</v>
      </c>
      <c r="C224" s="1034">
        <v>10.4</v>
      </c>
      <c r="D224" s="1034">
        <v>8.9</v>
      </c>
      <c r="E224" s="1034">
        <v>9</v>
      </c>
      <c r="F224" s="1034">
        <v>9</v>
      </c>
    </row>
    <row r="225" spans="1:6">
      <c r="A225" s="1033" t="s">
        <v>1477</v>
      </c>
      <c r="B225" s="1034">
        <v>10.6</v>
      </c>
      <c r="C225" s="1034">
        <v>10.7</v>
      </c>
      <c r="D225" s="1034">
        <v>8.6999999999999993</v>
      </c>
      <c r="E225" s="1034">
        <v>9.5</v>
      </c>
      <c r="F225" s="1034">
        <v>10.6</v>
      </c>
    </row>
    <row r="226" spans="1:6">
      <c r="A226" s="1033" t="s">
        <v>1478</v>
      </c>
      <c r="B226" s="1034">
        <v>9.5</v>
      </c>
      <c r="C226" s="1034">
        <v>9.9</v>
      </c>
      <c r="D226" s="1034">
        <v>9.1999999999999993</v>
      </c>
      <c r="E226" s="1034">
        <v>8.1999999999999993</v>
      </c>
      <c r="F226" s="1034">
        <v>6.8</v>
      </c>
    </row>
    <row r="227" spans="1:6">
      <c r="A227" s="1033" t="s">
        <v>1479</v>
      </c>
      <c r="B227" s="1034">
        <v>10.5</v>
      </c>
      <c r="C227" s="1034">
        <v>10.3</v>
      </c>
      <c r="D227" s="1034">
        <v>9.5</v>
      </c>
      <c r="E227" s="1034">
        <v>10.199999999999999</v>
      </c>
      <c r="F227" s="1034">
        <v>10</v>
      </c>
    </row>
    <row r="228" spans="1:6">
      <c r="A228" s="1033" t="s">
        <v>1480</v>
      </c>
      <c r="B228" s="1034">
        <v>9.1</v>
      </c>
      <c r="C228" s="1034">
        <v>8.1999999999999993</v>
      </c>
      <c r="D228" s="1034">
        <v>8.1999999999999993</v>
      </c>
      <c r="E228" s="1034">
        <v>8.6</v>
      </c>
      <c r="F228" s="1034">
        <v>8.3000000000000007</v>
      </c>
    </row>
    <row r="229" spans="1:6">
      <c r="A229" s="1033" t="s">
        <v>1481</v>
      </c>
      <c r="B229" s="1034">
        <v>11.6</v>
      </c>
      <c r="C229" s="1034">
        <v>12</v>
      </c>
      <c r="D229" s="1034">
        <v>10.6</v>
      </c>
      <c r="E229" s="1034">
        <v>11.5</v>
      </c>
      <c r="F229" s="1034">
        <v>11.3</v>
      </c>
    </row>
    <row r="230" spans="1:6">
      <c r="A230" s="1033" t="s">
        <v>1482</v>
      </c>
      <c r="B230" s="1034">
        <v>13.7</v>
      </c>
      <c r="C230" s="1034">
        <v>13.1</v>
      </c>
      <c r="D230" s="1034">
        <v>12.9</v>
      </c>
      <c r="E230" s="1034">
        <v>12.7</v>
      </c>
      <c r="F230" s="1034">
        <v>12</v>
      </c>
    </row>
    <row r="231" spans="1:6">
      <c r="A231" s="1033" t="s">
        <v>1483</v>
      </c>
      <c r="B231" s="1034">
        <v>14.7</v>
      </c>
      <c r="C231" s="1034">
        <v>13.8</v>
      </c>
      <c r="D231" s="1034">
        <v>14</v>
      </c>
      <c r="E231" s="1034">
        <v>13.3</v>
      </c>
      <c r="F231" s="1034">
        <v>13</v>
      </c>
    </row>
    <row r="232" spans="1:6">
      <c r="A232" s="1033" t="s">
        <v>1484</v>
      </c>
      <c r="B232" s="1034">
        <v>11.5</v>
      </c>
      <c r="C232" s="1034">
        <v>11.6</v>
      </c>
      <c r="D232" s="1034">
        <v>10.8</v>
      </c>
      <c r="E232" s="1034">
        <v>11.6</v>
      </c>
      <c r="F232" s="1034">
        <v>10.1</v>
      </c>
    </row>
    <row r="233" spans="1:6">
      <c r="A233" s="1033" t="s">
        <v>1485</v>
      </c>
      <c r="B233" s="1034">
        <v>10.9</v>
      </c>
      <c r="C233" s="1034">
        <v>11.1</v>
      </c>
      <c r="D233" s="1034">
        <v>11.3</v>
      </c>
      <c r="E233" s="1034">
        <v>11.4</v>
      </c>
      <c r="F233" s="1034">
        <v>10</v>
      </c>
    </row>
    <row r="234" spans="1:6">
      <c r="A234" s="1033" t="s">
        <v>1486</v>
      </c>
      <c r="B234" s="1034">
        <v>9.6999999999999993</v>
      </c>
      <c r="C234" s="1034">
        <v>10.1</v>
      </c>
      <c r="D234" s="1034">
        <v>9.3000000000000007</v>
      </c>
      <c r="E234" s="1034">
        <v>10.9</v>
      </c>
      <c r="F234" s="1034">
        <v>9</v>
      </c>
    </row>
    <row r="235" spans="1:6">
      <c r="A235" s="1033" t="s">
        <v>1487</v>
      </c>
      <c r="B235" s="1034">
        <v>10.5</v>
      </c>
      <c r="C235" s="1034">
        <v>11.4</v>
      </c>
      <c r="D235" s="1034">
        <v>13</v>
      </c>
      <c r="E235" s="1034">
        <v>11.3</v>
      </c>
      <c r="F235" s="1034">
        <v>9.5</v>
      </c>
    </row>
    <row r="236" spans="1:6">
      <c r="A236" s="1033" t="s">
        <v>1488</v>
      </c>
      <c r="B236" s="1034">
        <v>12.2</v>
      </c>
      <c r="C236" s="1034">
        <v>11.8</v>
      </c>
      <c r="D236" s="1034">
        <v>12.2</v>
      </c>
      <c r="E236" s="1034">
        <v>11.8</v>
      </c>
      <c r="F236" s="1034">
        <v>11</v>
      </c>
    </row>
    <row r="237" spans="1:6">
      <c r="A237" s="1033" t="s">
        <v>1489</v>
      </c>
      <c r="B237" s="1034">
        <v>8.8000000000000007</v>
      </c>
      <c r="C237" s="1034">
        <v>8.6</v>
      </c>
      <c r="D237" s="1034">
        <v>9.1</v>
      </c>
      <c r="E237" s="1034">
        <v>8.8000000000000007</v>
      </c>
      <c r="F237" s="1034">
        <v>7.1</v>
      </c>
    </row>
    <row r="238" spans="1:6">
      <c r="A238" s="1033" t="s">
        <v>1489</v>
      </c>
      <c r="B238" s="1034">
        <v>8.8000000000000007</v>
      </c>
      <c r="C238" s="1034">
        <v>8.6</v>
      </c>
      <c r="D238" s="1034">
        <v>9.1</v>
      </c>
      <c r="E238" s="1034">
        <v>8.8000000000000007</v>
      </c>
      <c r="F238" s="1034">
        <v>7.1</v>
      </c>
    </row>
    <row r="239" spans="1:6">
      <c r="A239" s="1033" t="s">
        <v>1490</v>
      </c>
      <c r="B239" s="1034">
        <v>8</v>
      </c>
      <c r="C239" s="1034">
        <v>7.4</v>
      </c>
      <c r="D239" s="1034">
        <v>7.8</v>
      </c>
      <c r="E239" s="1034">
        <v>8.6</v>
      </c>
      <c r="F239" s="1034">
        <v>7.3</v>
      </c>
    </row>
    <row r="240" spans="1:6">
      <c r="A240" s="1033" t="s">
        <v>1490</v>
      </c>
      <c r="B240" s="1034">
        <v>8</v>
      </c>
      <c r="C240" s="1034">
        <v>7.4</v>
      </c>
      <c r="D240" s="1034">
        <v>7.8</v>
      </c>
      <c r="E240" s="1034">
        <v>8.6</v>
      </c>
      <c r="F240" s="1034">
        <v>7.3</v>
      </c>
    </row>
    <row r="241" spans="1:6">
      <c r="A241" s="1033" t="s">
        <v>1491</v>
      </c>
      <c r="B241" s="1034">
        <v>9</v>
      </c>
      <c r="C241" s="1034">
        <v>9.6999999999999993</v>
      </c>
      <c r="D241" s="1034">
        <v>9.6999999999999993</v>
      </c>
      <c r="E241" s="1034">
        <v>9.4</v>
      </c>
      <c r="F241" s="1034">
        <v>9.3000000000000007</v>
      </c>
    </row>
    <row r="242" spans="1:6">
      <c r="A242" s="1033" t="s">
        <v>1492</v>
      </c>
      <c r="B242" s="1034">
        <v>8.9</v>
      </c>
      <c r="C242" s="1034">
        <v>9.1</v>
      </c>
      <c r="D242" s="1034">
        <v>9.8000000000000007</v>
      </c>
      <c r="E242" s="1034">
        <v>10.1</v>
      </c>
      <c r="F242" s="1034">
        <v>10.199999999999999</v>
      </c>
    </row>
    <row r="243" spans="1:6">
      <c r="A243" s="1033" t="s">
        <v>1493</v>
      </c>
      <c r="B243" s="1034">
        <v>6.9</v>
      </c>
      <c r="C243" s="1034">
        <v>9.3000000000000007</v>
      </c>
      <c r="D243" s="1034">
        <v>8.9</v>
      </c>
      <c r="E243" s="1034">
        <v>7.1</v>
      </c>
      <c r="F243" s="1034">
        <v>6.2</v>
      </c>
    </row>
    <row r="244" spans="1:6">
      <c r="A244" s="1033" t="s">
        <v>1494</v>
      </c>
      <c r="B244" s="1034">
        <v>9.9</v>
      </c>
      <c r="C244" s="1034">
        <v>10.9</v>
      </c>
      <c r="D244" s="1034">
        <v>9.6999999999999993</v>
      </c>
      <c r="E244" s="1034">
        <v>9</v>
      </c>
      <c r="F244" s="1034">
        <v>9</v>
      </c>
    </row>
    <row r="245" spans="1:6">
      <c r="A245" s="1033" t="s">
        <v>1495</v>
      </c>
      <c r="B245" s="1034">
        <v>10.5</v>
      </c>
      <c r="C245" s="1034">
        <v>10.6</v>
      </c>
      <c r="D245" s="1034">
        <v>10.5</v>
      </c>
      <c r="E245" s="1034">
        <v>10.1</v>
      </c>
      <c r="F245" s="1034">
        <v>9.5</v>
      </c>
    </row>
    <row r="246" spans="1:6">
      <c r="A246" s="1033" t="s">
        <v>1496</v>
      </c>
      <c r="B246" s="1034">
        <v>12.9</v>
      </c>
      <c r="C246" s="1034">
        <v>12.3</v>
      </c>
      <c r="D246" s="1034">
        <v>12.9</v>
      </c>
      <c r="E246" s="1034">
        <v>12</v>
      </c>
      <c r="F246" s="1034">
        <v>12.2</v>
      </c>
    </row>
    <row r="247" spans="1:6">
      <c r="A247" s="1033" t="s">
        <v>1497</v>
      </c>
      <c r="B247" s="1034">
        <v>8.6</v>
      </c>
      <c r="C247" s="1034">
        <v>9.1</v>
      </c>
      <c r="D247" s="1034">
        <v>8.5</v>
      </c>
      <c r="E247" s="1034">
        <v>8.6</v>
      </c>
      <c r="F247" s="1034">
        <v>7.2</v>
      </c>
    </row>
    <row r="248" spans="1:6">
      <c r="A248" s="1033" t="s">
        <v>1498</v>
      </c>
      <c r="B248" s="1034">
        <v>8.5</v>
      </c>
      <c r="C248" s="1034">
        <v>8.5</v>
      </c>
      <c r="D248" s="1034">
        <v>9</v>
      </c>
      <c r="E248" s="1034">
        <v>7.9</v>
      </c>
      <c r="F248" s="1034">
        <v>7.4</v>
      </c>
    </row>
    <row r="249" spans="1:6">
      <c r="A249" s="1033" t="s">
        <v>1499</v>
      </c>
      <c r="B249" s="1034">
        <v>8.9</v>
      </c>
      <c r="C249" s="1034">
        <v>7.3</v>
      </c>
      <c r="D249" s="1034">
        <v>8.6</v>
      </c>
      <c r="E249" s="1034">
        <v>7.2</v>
      </c>
      <c r="F249" s="1034">
        <v>8.3000000000000007</v>
      </c>
    </row>
    <row r="250" spans="1:6">
      <c r="A250" s="1033" t="s">
        <v>1500</v>
      </c>
      <c r="B250" s="1034">
        <v>8.4</v>
      </c>
      <c r="C250" s="1034">
        <v>8.8000000000000007</v>
      </c>
      <c r="D250" s="1034">
        <v>9.1</v>
      </c>
      <c r="E250" s="1034">
        <v>8.1</v>
      </c>
      <c r="F250" s="1034">
        <v>7.2</v>
      </c>
    </row>
    <row r="251" spans="1:6">
      <c r="A251" s="1033" t="s">
        <v>1501</v>
      </c>
      <c r="B251" s="1034">
        <v>10.9</v>
      </c>
      <c r="C251" s="1034">
        <v>10.1</v>
      </c>
      <c r="D251" s="1034">
        <v>11</v>
      </c>
      <c r="E251" s="1034">
        <v>10.6</v>
      </c>
      <c r="F251" s="1034">
        <v>10.3</v>
      </c>
    </row>
    <row r="252" spans="1:6">
      <c r="A252" s="1033" t="s">
        <v>1501</v>
      </c>
      <c r="B252" s="1034">
        <v>10.9</v>
      </c>
      <c r="C252" s="1034">
        <v>10.1</v>
      </c>
      <c r="D252" s="1034">
        <v>11</v>
      </c>
      <c r="E252" s="1034">
        <v>10.6</v>
      </c>
      <c r="F252" s="1034">
        <v>10.3</v>
      </c>
    </row>
    <row r="253" spans="1:6">
      <c r="A253" s="1033" t="s">
        <v>1502</v>
      </c>
      <c r="B253" s="1034">
        <v>12.3</v>
      </c>
      <c r="C253" s="1034">
        <v>9.8000000000000007</v>
      </c>
      <c r="D253" s="1034">
        <v>8.5</v>
      </c>
      <c r="E253" s="1034">
        <v>8.6</v>
      </c>
      <c r="F253" s="1034">
        <v>7.8</v>
      </c>
    </row>
    <row r="254" spans="1:6">
      <c r="A254" s="1033" t="s">
        <v>1502</v>
      </c>
      <c r="B254" s="1034">
        <v>12.3</v>
      </c>
      <c r="C254" s="1034">
        <v>9.8000000000000007</v>
      </c>
      <c r="D254" s="1034">
        <v>8.5</v>
      </c>
      <c r="E254" s="1034">
        <v>8.6</v>
      </c>
      <c r="F254" s="1034">
        <v>7.8</v>
      </c>
    </row>
    <row r="255" spans="1:6">
      <c r="A255" s="1033" t="s">
        <v>1503</v>
      </c>
      <c r="B255" s="1034">
        <v>26.2</v>
      </c>
      <c r="C255" s="1034">
        <v>23.6</v>
      </c>
      <c r="D255" s="1034">
        <v>22.7</v>
      </c>
      <c r="E255" s="1034">
        <v>22.2</v>
      </c>
      <c r="F255" s="1034">
        <v>22</v>
      </c>
    </row>
    <row r="256" spans="1:6">
      <c r="A256" s="1033" t="s">
        <v>1504</v>
      </c>
      <c r="B256" s="1034">
        <v>26.2</v>
      </c>
      <c r="C256" s="1034">
        <v>23.9</v>
      </c>
      <c r="D256" s="1034">
        <v>23.7</v>
      </c>
      <c r="E256" s="1034">
        <v>23.9</v>
      </c>
      <c r="F256" s="1034">
        <v>22.4</v>
      </c>
    </row>
    <row r="257" spans="1:6">
      <c r="A257" s="1033" t="s">
        <v>1505</v>
      </c>
      <c r="B257" s="1034">
        <v>22.9</v>
      </c>
      <c r="C257" s="1034">
        <v>19.399999999999999</v>
      </c>
      <c r="D257" s="1034">
        <v>18.600000000000001</v>
      </c>
      <c r="E257" s="1034">
        <v>17.600000000000001</v>
      </c>
      <c r="F257" s="1034">
        <v>17.8</v>
      </c>
    </row>
    <row r="258" spans="1:6">
      <c r="A258" s="1033" t="s">
        <v>1506</v>
      </c>
      <c r="B258" s="1034">
        <v>21.3</v>
      </c>
      <c r="C258" s="1034">
        <v>22.2</v>
      </c>
      <c r="D258" s="1034">
        <v>21.9</v>
      </c>
      <c r="E258" s="1034">
        <v>23.2</v>
      </c>
      <c r="F258" s="1034">
        <v>22.4</v>
      </c>
    </row>
    <row r="259" spans="1:6">
      <c r="A259" s="1033" t="s">
        <v>1507</v>
      </c>
      <c r="B259" s="1034">
        <v>28.9</v>
      </c>
      <c r="C259" s="1034">
        <v>26.4</v>
      </c>
      <c r="D259" s="1034">
        <v>24.1</v>
      </c>
      <c r="E259" s="1034">
        <v>22.4</v>
      </c>
      <c r="F259" s="1034">
        <v>22.8</v>
      </c>
    </row>
    <row r="260" spans="1:6">
      <c r="A260" s="1033" t="s">
        <v>1508</v>
      </c>
      <c r="B260" s="1051" t="s">
        <v>101</v>
      </c>
      <c r="C260" s="1034">
        <v>19.600000000000001</v>
      </c>
      <c r="D260" s="1034">
        <v>23.7</v>
      </c>
      <c r="E260" s="1034">
        <v>27.1</v>
      </c>
      <c r="F260" s="1034">
        <v>25.9</v>
      </c>
    </row>
    <row r="261" spans="1:6">
      <c r="A261" s="1033" t="s">
        <v>1357</v>
      </c>
      <c r="B261" s="1034">
        <f>MAX(B220:B260)</f>
        <v>28.9</v>
      </c>
      <c r="C261" s="1034">
        <f>MAX(C220:C260)</f>
        <v>26.4</v>
      </c>
      <c r="D261" s="1034">
        <f>MAX(D220:D260)</f>
        <v>24.1</v>
      </c>
      <c r="E261" s="1034">
        <f>MAX(E220:E260)</f>
        <v>27.1</v>
      </c>
      <c r="F261" s="1034">
        <f>MAX(F220:F260)</f>
        <v>25.9</v>
      </c>
    </row>
    <row r="262" spans="1:6">
      <c r="A262" s="1033" t="s">
        <v>1358</v>
      </c>
      <c r="B262" s="1034">
        <f>MIN(B220:B260)</f>
        <v>6.9</v>
      </c>
      <c r="C262" s="1034">
        <f>MIN(C220:C260)</f>
        <v>7.3</v>
      </c>
      <c r="D262" s="1034">
        <f>MIN(D220:D260)</f>
        <v>7.8</v>
      </c>
      <c r="E262" s="1034">
        <f>MIN(E220:E260)</f>
        <v>7.1</v>
      </c>
      <c r="F262" s="1034">
        <f>MIN(F220:F260)</f>
        <v>6.2</v>
      </c>
    </row>
    <row r="263" spans="1:6">
      <c r="A263" s="1033" t="s">
        <v>411</v>
      </c>
      <c r="B263" s="1162">
        <f>B261/B262</f>
        <v>4.1884057971014492</v>
      </c>
      <c r="C263" s="1162">
        <f>C261/C262</f>
        <v>3.6164383561643834</v>
      </c>
      <c r="D263" s="1162">
        <f>D261/D262</f>
        <v>3.0897435897435899</v>
      </c>
      <c r="E263" s="1162">
        <f>E261/E262</f>
        <v>3.8169014084507045</v>
      </c>
      <c r="F263" s="1162">
        <f>F261/F262</f>
        <v>4.1774193548387091</v>
      </c>
    </row>
    <row r="264" spans="1:6">
      <c r="A264" s="1050" t="s">
        <v>63</v>
      </c>
      <c r="B264" s="1034">
        <v>17.3</v>
      </c>
      <c r="C264" s="1034">
        <v>17.3</v>
      </c>
      <c r="D264" s="1034">
        <v>16.2</v>
      </c>
      <c r="E264" s="1034">
        <v>13.1</v>
      </c>
      <c r="F264" s="1034">
        <v>11.2</v>
      </c>
    </row>
    <row r="265" spans="1:6">
      <c r="A265" s="1033" t="s">
        <v>1509</v>
      </c>
      <c r="B265" s="1034">
        <v>17.3</v>
      </c>
      <c r="C265" s="1034">
        <v>17.3</v>
      </c>
      <c r="D265" s="1034">
        <v>16.2</v>
      </c>
      <c r="E265" s="1034">
        <v>13.1</v>
      </c>
      <c r="F265" s="1034">
        <v>11.2</v>
      </c>
    </row>
    <row r="266" spans="1:6">
      <c r="A266" s="1033" t="s">
        <v>1510</v>
      </c>
      <c r="B266" s="1034">
        <v>15</v>
      </c>
      <c r="C266" s="1034">
        <v>17.2</v>
      </c>
      <c r="D266" s="1034">
        <v>16.8</v>
      </c>
      <c r="E266" s="1034">
        <v>14.2</v>
      </c>
      <c r="F266" s="1034">
        <v>10.9</v>
      </c>
    </row>
    <row r="267" spans="1:6">
      <c r="A267" s="1033" t="s">
        <v>1511</v>
      </c>
      <c r="B267" s="1034">
        <v>18.399999999999999</v>
      </c>
      <c r="C267" s="1034">
        <v>17.399999999999999</v>
      </c>
      <c r="D267" s="1034">
        <v>15.9</v>
      </c>
      <c r="E267" s="1034">
        <v>12.6</v>
      </c>
      <c r="F267" s="1034">
        <v>11.4</v>
      </c>
    </row>
    <row r="268" spans="1:6">
      <c r="A268" s="1033" t="s">
        <v>1357</v>
      </c>
      <c r="B268" s="1034">
        <f>MAX(B266:B267)</f>
        <v>18.399999999999999</v>
      </c>
      <c r="C268" s="1034">
        <f t="shared" ref="C268:F268" si="38">MAX(C266:C267)</f>
        <v>17.399999999999999</v>
      </c>
      <c r="D268" s="1034">
        <f t="shared" si="38"/>
        <v>16.8</v>
      </c>
      <c r="E268" s="1034">
        <f t="shared" si="38"/>
        <v>14.2</v>
      </c>
      <c r="F268" s="1034">
        <f t="shared" si="38"/>
        <v>11.4</v>
      </c>
    </row>
    <row r="269" spans="1:6">
      <c r="A269" s="1033" t="s">
        <v>1358</v>
      </c>
      <c r="B269" s="1034">
        <f>MIN(B266:B267)</f>
        <v>15</v>
      </c>
      <c r="C269" s="1034">
        <f t="shared" ref="C269:F269" si="39">MIN(C266:C267)</f>
        <v>17.2</v>
      </c>
      <c r="D269" s="1034">
        <f t="shared" si="39"/>
        <v>15.9</v>
      </c>
      <c r="E269" s="1034">
        <f t="shared" si="39"/>
        <v>12.6</v>
      </c>
      <c r="F269" s="1034">
        <f t="shared" si="39"/>
        <v>10.9</v>
      </c>
    </row>
    <row r="270" spans="1:6">
      <c r="A270" s="1033" t="s">
        <v>411</v>
      </c>
      <c r="B270" s="1162">
        <f>B268/B269</f>
        <v>1.2266666666666666</v>
      </c>
      <c r="C270" s="1162">
        <f>C268/C269</f>
        <v>1.0116279069767442</v>
      </c>
      <c r="D270" s="1162">
        <f>D268/D269</f>
        <v>1.0566037735849056</v>
      </c>
      <c r="E270" s="1162">
        <f>E268/E269</f>
        <v>1.126984126984127</v>
      </c>
      <c r="F270" s="1162">
        <f>F268/F269</f>
        <v>1.0458715596330275</v>
      </c>
    </row>
    <row r="271" spans="1:6">
      <c r="A271" s="1050" t="s">
        <v>23</v>
      </c>
      <c r="B271" s="1034">
        <v>12.2</v>
      </c>
      <c r="C271" s="1034">
        <v>12.7</v>
      </c>
      <c r="D271" s="1034">
        <v>11.9</v>
      </c>
      <c r="E271" s="1034">
        <v>11.7</v>
      </c>
      <c r="F271" s="1034">
        <v>11.2</v>
      </c>
    </row>
    <row r="272" spans="1:6">
      <c r="A272" s="1033" t="s">
        <v>1512</v>
      </c>
      <c r="B272" s="1034">
        <v>8.9</v>
      </c>
      <c r="C272" s="1034">
        <v>9.3000000000000007</v>
      </c>
      <c r="D272" s="1034">
        <v>8.6999999999999993</v>
      </c>
      <c r="E272" s="1034">
        <v>8.1999999999999993</v>
      </c>
      <c r="F272" s="1034">
        <v>7.4</v>
      </c>
    </row>
    <row r="273" spans="1:6">
      <c r="A273" s="1033" t="s">
        <v>1513</v>
      </c>
      <c r="B273" s="1034">
        <v>10.6</v>
      </c>
      <c r="C273" s="1034">
        <v>11.3</v>
      </c>
      <c r="D273" s="1034">
        <v>10.3</v>
      </c>
      <c r="E273" s="1034">
        <v>9.4</v>
      </c>
      <c r="F273" s="1034">
        <v>9.1</v>
      </c>
    </row>
    <row r="274" spans="1:6">
      <c r="A274" s="1033" t="s">
        <v>1514</v>
      </c>
      <c r="B274" s="1034">
        <v>8.3000000000000007</v>
      </c>
      <c r="C274" s="1034">
        <v>8.9</v>
      </c>
      <c r="D274" s="1034">
        <v>8.9</v>
      </c>
      <c r="E274" s="1034">
        <v>8.6999999999999993</v>
      </c>
      <c r="F274" s="1034">
        <v>7.8</v>
      </c>
    </row>
    <row r="275" spans="1:6">
      <c r="A275" s="1033" t="s">
        <v>1515</v>
      </c>
      <c r="B275" s="1034">
        <v>9.9</v>
      </c>
      <c r="C275" s="1034">
        <v>10.9</v>
      </c>
      <c r="D275" s="1034">
        <v>9.1999999999999993</v>
      </c>
      <c r="E275" s="1034">
        <v>9.8000000000000007</v>
      </c>
      <c r="F275" s="1034">
        <v>9.5</v>
      </c>
    </row>
    <row r="276" spans="1:6">
      <c r="A276" s="1033" t="s">
        <v>1516</v>
      </c>
      <c r="B276" s="1034">
        <v>8</v>
      </c>
      <c r="C276" s="1034">
        <v>8.1999999999999993</v>
      </c>
      <c r="D276" s="1034">
        <v>7.9</v>
      </c>
      <c r="E276" s="1034">
        <v>7.4</v>
      </c>
      <c r="F276" s="1034">
        <v>6.4</v>
      </c>
    </row>
    <row r="277" spans="1:6">
      <c r="A277" s="1033" t="s">
        <v>1517</v>
      </c>
      <c r="B277" s="1034">
        <v>7.7</v>
      </c>
      <c r="C277" s="1034">
        <v>7.7</v>
      </c>
      <c r="D277" s="1034">
        <v>7.3</v>
      </c>
      <c r="E277" s="1034">
        <v>6.8</v>
      </c>
      <c r="F277" s="1034">
        <v>6.3</v>
      </c>
    </row>
    <row r="278" spans="1:6">
      <c r="A278" s="1033" t="s">
        <v>1518</v>
      </c>
      <c r="B278" s="1034">
        <v>4.4000000000000004</v>
      </c>
      <c r="C278" s="1034">
        <v>4.4000000000000004</v>
      </c>
      <c r="D278" s="1034">
        <v>3.8</v>
      </c>
      <c r="E278" s="1034">
        <v>3.7</v>
      </c>
      <c r="F278" s="1034">
        <v>3.1</v>
      </c>
    </row>
    <row r="279" spans="1:6">
      <c r="A279" s="1033" t="s">
        <v>1519</v>
      </c>
      <c r="B279" s="1034">
        <v>6.5</v>
      </c>
      <c r="C279" s="1034">
        <v>7</v>
      </c>
      <c r="D279" s="1034">
        <v>6.8</v>
      </c>
      <c r="E279" s="1034">
        <v>6.9</v>
      </c>
      <c r="F279" s="1034">
        <v>5.7</v>
      </c>
    </row>
    <row r="280" spans="1:6">
      <c r="A280" s="1033" t="s">
        <v>1520</v>
      </c>
      <c r="B280" s="1034">
        <v>7.6</v>
      </c>
      <c r="C280" s="1034">
        <v>7.5</v>
      </c>
      <c r="D280" s="1034">
        <v>7.1</v>
      </c>
      <c r="E280" s="1034">
        <v>6.8</v>
      </c>
      <c r="F280" s="1034">
        <v>6.3</v>
      </c>
    </row>
    <row r="281" spans="1:6">
      <c r="A281" s="1033" t="s">
        <v>1521</v>
      </c>
      <c r="B281" s="1034">
        <v>7.7</v>
      </c>
      <c r="C281" s="1034">
        <v>8</v>
      </c>
      <c r="D281" s="1034">
        <v>8</v>
      </c>
      <c r="E281" s="1034">
        <v>7.6</v>
      </c>
      <c r="F281" s="1034">
        <v>6.7</v>
      </c>
    </row>
    <row r="282" spans="1:6">
      <c r="A282" s="1033" t="s">
        <v>1522</v>
      </c>
      <c r="B282" s="1034">
        <v>8.4</v>
      </c>
      <c r="C282" s="1034">
        <v>8.4</v>
      </c>
      <c r="D282" s="1034">
        <v>7.8</v>
      </c>
      <c r="E282" s="1034">
        <v>7</v>
      </c>
      <c r="F282" s="1034">
        <v>6.6</v>
      </c>
    </row>
    <row r="283" spans="1:6">
      <c r="A283" s="1033" t="s">
        <v>1523</v>
      </c>
      <c r="B283" s="1034">
        <v>10.7</v>
      </c>
      <c r="C283" s="1034">
        <v>11.4</v>
      </c>
      <c r="D283" s="1034">
        <v>10.7</v>
      </c>
      <c r="E283" s="1034">
        <v>10.5</v>
      </c>
      <c r="F283" s="1034">
        <v>10</v>
      </c>
    </row>
    <row r="284" spans="1:6">
      <c r="A284" s="1033" t="s">
        <v>1524</v>
      </c>
      <c r="B284" s="1034">
        <v>8.6999999999999993</v>
      </c>
      <c r="C284" s="1034">
        <v>10.1</v>
      </c>
      <c r="D284" s="1034">
        <v>9.1999999999999993</v>
      </c>
      <c r="E284" s="1034">
        <v>9.5</v>
      </c>
      <c r="F284" s="1034">
        <v>8.6</v>
      </c>
    </row>
    <row r="285" spans="1:6">
      <c r="A285" s="1033" t="s">
        <v>1525</v>
      </c>
      <c r="B285" s="1034">
        <v>10.3</v>
      </c>
      <c r="C285" s="1034">
        <v>11.3</v>
      </c>
      <c r="D285" s="1034">
        <v>10.5</v>
      </c>
      <c r="E285" s="1034">
        <v>9.6</v>
      </c>
      <c r="F285" s="1034">
        <v>10.6</v>
      </c>
    </row>
    <row r="286" spans="1:6">
      <c r="A286" s="1033" t="s">
        <v>1526</v>
      </c>
      <c r="B286" s="1034">
        <v>11</v>
      </c>
      <c r="C286" s="1034">
        <v>10.1</v>
      </c>
      <c r="D286" s="1034">
        <v>10</v>
      </c>
      <c r="E286" s="1034">
        <v>10.6</v>
      </c>
      <c r="F286" s="1034">
        <v>10.6</v>
      </c>
    </row>
    <row r="287" spans="1:6">
      <c r="A287" s="1033" t="s">
        <v>1527</v>
      </c>
      <c r="B287" s="1034">
        <v>12</v>
      </c>
      <c r="C287" s="1034">
        <v>12.5</v>
      </c>
      <c r="D287" s="1034">
        <v>11.8</v>
      </c>
      <c r="E287" s="1034">
        <v>11.2</v>
      </c>
      <c r="F287" s="1034">
        <v>10.7</v>
      </c>
    </row>
    <row r="288" spans="1:6">
      <c r="A288" s="1033" t="s">
        <v>1528</v>
      </c>
      <c r="B288" s="1034">
        <v>19.600000000000001</v>
      </c>
      <c r="C288" s="1034">
        <v>20.5</v>
      </c>
      <c r="D288" s="1034">
        <v>19</v>
      </c>
      <c r="E288" s="1034">
        <v>19.100000000000001</v>
      </c>
      <c r="F288" s="1034">
        <v>19</v>
      </c>
    </row>
    <row r="289" spans="1:6">
      <c r="A289" s="1033" t="s">
        <v>1529</v>
      </c>
      <c r="B289" s="1034">
        <v>11.3</v>
      </c>
      <c r="C289" s="1034">
        <v>12.6</v>
      </c>
      <c r="D289" s="1034">
        <v>12.6</v>
      </c>
      <c r="E289" s="1034">
        <v>12.1</v>
      </c>
      <c r="F289" s="1034">
        <v>11.7</v>
      </c>
    </row>
    <row r="290" spans="1:6">
      <c r="A290" s="1033" t="s">
        <v>1530</v>
      </c>
      <c r="B290" s="1034">
        <v>15.6</v>
      </c>
      <c r="C290" s="1034">
        <v>15.2</v>
      </c>
      <c r="D290" s="1034">
        <v>14.4</v>
      </c>
      <c r="E290" s="1034">
        <v>12.8</v>
      </c>
      <c r="F290" s="1034">
        <v>14.6</v>
      </c>
    </row>
    <row r="291" spans="1:6">
      <c r="A291" s="1033" t="s">
        <v>1531</v>
      </c>
      <c r="B291" s="1034">
        <v>21.5</v>
      </c>
      <c r="C291" s="1034">
        <v>21.8</v>
      </c>
      <c r="D291" s="1034">
        <v>19.8</v>
      </c>
      <c r="E291" s="1034">
        <v>20.399999999999999</v>
      </c>
      <c r="F291" s="1034">
        <v>20.9</v>
      </c>
    </row>
    <row r="292" spans="1:6">
      <c r="A292" s="1033" t="s">
        <v>1532</v>
      </c>
      <c r="B292" s="1034">
        <v>19.8</v>
      </c>
      <c r="C292" s="1034">
        <v>21.5</v>
      </c>
      <c r="D292" s="1034">
        <v>19.7</v>
      </c>
      <c r="E292" s="1034">
        <v>19.399999999999999</v>
      </c>
      <c r="F292" s="1034">
        <v>18.899999999999999</v>
      </c>
    </row>
    <row r="293" spans="1:6">
      <c r="A293" s="1033" t="s">
        <v>1533</v>
      </c>
      <c r="B293" s="1034">
        <v>15.3</v>
      </c>
      <c r="C293" s="1034">
        <v>14.7</v>
      </c>
      <c r="D293" s="1034">
        <v>13.7</v>
      </c>
      <c r="E293" s="1034">
        <v>13.3</v>
      </c>
      <c r="F293" s="1034">
        <v>12.8</v>
      </c>
    </row>
    <row r="294" spans="1:6">
      <c r="A294" s="1033" t="s">
        <v>1534</v>
      </c>
      <c r="B294" s="1034">
        <v>22.3</v>
      </c>
      <c r="C294" s="1034">
        <v>23.5</v>
      </c>
      <c r="D294" s="1034">
        <v>23</v>
      </c>
      <c r="E294" s="1034">
        <v>23.2</v>
      </c>
      <c r="F294" s="1034">
        <v>21.6</v>
      </c>
    </row>
    <row r="295" spans="1:6">
      <c r="A295" s="1033" t="s">
        <v>1535</v>
      </c>
      <c r="B295" s="1034">
        <v>20</v>
      </c>
      <c r="C295" s="1034">
        <v>21.2</v>
      </c>
      <c r="D295" s="1034">
        <v>20.3</v>
      </c>
      <c r="E295" s="1034">
        <v>20.8</v>
      </c>
      <c r="F295" s="1034">
        <v>20.3</v>
      </c>
    </row>
    <row r="296" spans="1:6">
      <c r="A296" s="1033" t="s">
        <v>1536</v>
      </c>
      <c r="B296" s="1034">
        <v>21</v>
      </c>
      <c r="C296" s="1034">
        <v>22.2</v>
      </c>
      <c r="D296" s="1034">
        <v>21.4</v>
      </c>
      <c r="E296" s="1034">
        <v>22.1</v>
      </c>
      <c r="F296" s="1034">
        <v>21.5</v>
      </c>
    </row>
    <row r="297" spans="1:6">
      <c r="A297" s="1033" t="s">
        <v>1537</v>
      </c>
      <c r="B297" s="1034">
        <v>17.5</v>
      </c>
      <c r="C297" s="1034">
        <v>18.7</v>
      </c>
      <c r="D297" s="1034">
        <v>17.399999999999999</v>
      </c>
      <c r="E297" s="1034">
        <v>17.3</v>
      </c>
      <c r="F297" s="1034">
        <v>17</v>
      </c>
    </row>
    <row r="298" spans="1:6">
      <c r="A298" s="1033" t="s">
        <v>1357</v>
      </c>
      <c r="B298" s="1034">
        <f>MAX(B272:B297)</f>
        <v>22.3</v>
      </c>
      <c r="C298" s="1034">
        <f t="shared" ref="C298:F298" si="40">MAX(C272:C297)</f>
        <v>23.5</v>
      </c>
      <c r="D298" s="1034">
        <f t="shared" si="40"/>
        <v>23</v>
      </c>
      <c r="E298" s="1034">
        <f t="shared" si="40"/>
        <v>23.2</v>
      </c>
      <c r="F298" s="1034">
        <f t="shared" si="40"/>
        <v>21.6</v>
      </c>
    </row>
    <row r="299" spans="1:6">
      <c r="A299" s="1033" t="s">
        <v>1358</v>
      </c>
      <c r="B299" s="1034">
        <f>MIN(B272:B297)</f>
        <v>4.4000000000000004</v>
      </c>
      <c r="C299" s="1034">
        <f t="shared" ref="C299:F299" si="41">MIN(C272:C297)</f>
        <v>4.4000000000000004</v>
      </c>
      <c r="D299" s="1034">
        <f t="shared" si="41"/>
        <v>3.8</v>
      </c>
      <c r="E299" s="1034">
        <f t="shared" si="41"/>
        <v>3.7</v>
      </c>
      <c r="F299" s="1034">
        <f t="shared" si="41"/>
        <v>3.1</v>
      </c>
    </row>
    <row r="300" spans="1:6">
      <c r="A300" s="1033" t="s">
        <v>411</v>
      </c>
      <c r="B300" s="1162">
        <f>B298/B299</f>
        <v>5.0681818181818183</v>
      </c>
      <c r="C300" s="1162">
        <f>C298/C299</f>
        <v>5.3409090909090908</v>
      </c>
      <c r="D300" s="1162">
        <f>D298/D299</f>
        <v>6.052631578947369</v>
      </c>
      <c r="E300" s="1162">
        <f>E298/E299</f>
        <v>6.2702702702702702</v>
      </c>
      <c r="F300" s="1162">
        <f>F298/F299</f>
        <v>6.967741935483871</v>
      </c>
    </row>
    <row r="301" spans="1:6">
      <c r="A301" s="1050" t="s">
        <v>24</v>
      </c>
      <c r="B301" s="1034">
        <v>15.9</v>
      </c>
      <c r="C301" s="1034">
        <v>16.100000000000001</v>
      </c>
      <c r="D301" s="1034">
        <v>15</v>
      </c>
      <c r="E301" s="1034">
        <v>13</v>
      </c>
      <c r="F301" s="1034">
        <v>11.1</v>
      </c>
    </row>
    <row r="302" spans="1:6">
      <c r="A302" s="1033" t="s">
        <v>1538</v>
      </c>
      <c r="B302" s="1034">
        <v>15.9</v>
      </c>
      <c r="C302" s="1034">
        <v>16.100000000000001</v>
      </c>
      <c r="D302" s="1034">
        <v>15</v>
      </c>
      <c r="E302" s="1034">
        <v>13</v>
      </c>
      <c r="F302" s="1034">
        <v>11.1</v>
      </c>
    </row>
    <row r="303" spans="1:6">
      <c r="A303" s="1033" t="s">
        <v>1538</v>
      </c>
      <c r="B303" s="1034">
        <v>15.9</v>
      </c>
      <c r="C303" s="1034">
        <v>16.100000000000001</v>
      </c>
      <c r="D303" s="1034">
        <v>15</v>
      </c>
      <c r="E303" s="1034">
        <v>13</v>
      </c>
      <c r="F303" s="1034">
        <v>11.1</v>
      </c>
    </row>
    <row r="304" spans="1:6">
      <c r="A304" s="1033" t="s">
        <v>1357</v>
      </c>
      <c r="B304" s="1034"/>
      <c r="C304" s="1034"/>
      <c r="D304" s="1034"/>
      <c r="E304" s="1034"/>
      <c r="F304" s="1034"/>
    </row>
    <row r="305" spans="1:6">
      <c r="A305" s="1033" t="s">
        <v>1358</v>
      </c>
      <c r="B305" s="1034"/>
      <c r="C305" s="1034"/>
      <c r="D305" s="1034"/>
      <c r="E305" s="1034"/>
      <c r="F305" s="1034"/>
    </row>
    <row r="306" spans="1:6">
      <c r="A306" s="1033" t="s">
        <v>411</v>
      </c>
      <c r="B306" s="1162"/>
      <c r="C306" s="1162"/>
      <c r="D306" s="1162"/>
      <c r="E306" s="1162"/>
      <c r="F306" s="1162"/>
    </row>
    <row r="307" spans="1:6">
      <c r="A307" s="1050" t="s">
        <v>25</v>
      </c>
      <c r="B307" s="1034">
        <v>11.9</v>
      </c>
      <c r="C307" s="1034">
        <v>10.8</v>
      </c>
      <c r="D307" s="1034">
        <v>9.9</v>
      </c>
      <c r="E307" s="1034">
        <v>9.6</v>
      </c>
      <c r="F307" s="1034">
        <v>8.6999999999999993</v>
      </c>
    </row>
    <row r="308" spans="1:6">
      <c r="A308" s="1033" t="s">
        <v>1539</v>
      </c>
      <c r="B308" s="1034">
        <v>11.9</v>
      </c>
      <c r="C308" s="1034">
        <v>10.8</v>
      </c>
      <c r="D308" s="1034">
        <v>9.9</v>
      </c>
      <c r="E308" s="1034">
        <v>9.6</v>
      </c>
      <c r="F308" s="1034">
        <v>8.6999999999999993</v>
      </c>
    </row>
    <row r="309" spans="1:6">
      <c r="A309" s="1033" t="s">
        <v>1539</v>
      </c>
      <c r="B309" s="1034">
        <v>11.9</v>
      </c>
      <c r="C309" s="1034">
        <v>10.8</v>
      </c>
      <c r="D309" s="1034">
        <v>9.9</v>
      </c>
      <c r="E309" s="1034">
        <v>9.6</v>
      </c>
      <c r="F309" s="1034">
        <v>8.6999999999999993</v>
      </c>
    </row>
    <row r="310" spans="1:6">
      <c r="A310" s="1033" t="s">
        <v>1357</v>
      </c>
      <c r="B310" s="1034"/>
      <c r="C310" s="1034"/>
      <c r="D310" s="1034"/>
      <c r="E310" s="1034"/>
      <c r="F310" s="1034"/>
    </row>
    <row r="311" spans="1:6">
      <c r="A311" s="1033" t="s">
        <v>1358</v>
      </c>
      <c r="B311" s="1034"/>
      <c r="C311" s="1034"/>
      <c r="D311" s="1034"/>
      <c r="E311" s="1034"/>
      <c r="F311" s="1034"/>
    </row>
    <row r="312" spans="1:6">
      <c r="A312" s="1033" t="s">
        <v>411</v>
      </c>
      <c r="B312" s="1162"/>
      <c r="C312" s="1162"/>
      <c r="D312" s="1162"/>
      <c r="E312" s="1162"/>
      <c r="F312" s="1162"/>
    </row>
    <row r="313" spans="1:6">
      <c r="A313" s="1050" t="s">
        <v>26</v>
      </c>
      <c r="B313" s="1034">
        <v>11.8</v>
      </c>
      <c r="C313" s="1034">
        <v>10.7</v>
      </c>
      <c r="D313" s="1034">
        <v>9.1</v>
      </c>
      <c r="E313" s="1034">
        <v>7.9</v>
      </c>
      <c r="F313" s="1034">
        <v>7.1</v>
      </c>
    </row>
    <row r="314" spans="1:6">
      <c r="A314" s="1033" t="s">
        <v>1540</v>
      </c>
      <c r="B314" s="1034">
        <v>11.8</v>
      </c>
      <c r="C314" s="1034">
        <v>10.7</v>
      </c>
      <c r="D314" s="1034">
        <v>9.1</v>
      </c>
      <c r="E314" s="1034">
        <v>7.9</v>
      </c>
      <c r="F314" s="1034">
        <v>7.1</v>
      </c>
    </row>
    <row r="315" spans="1:6">
      <c r="A315" s="1033" t="s">
        <v>1541</v>
      </c>
      <c r="B315" s="1034">
        <v>9.6999999999999993</v>
      </c>
      <c r="C315" s="1034">
        <v>8.5</v>
      </c>
      <c r="D315" s="1034">
        <v>7.6</v>
      </c>
      <c r="E315" s="1034">
        <v>5.6</v>
      </c>
      <c r="F315" s="1034">
        <v>4.8</v>
      </c>
    </row>
    <row r="316" spans="1:6">
      <c r="A316" s="1033" t="s">
        <v>1542</v>
      </c>
      <c r="B316" s="1034">
        <v>12.6</v>
      </c>
      <c r="C316" s="1034">
        <v>11.6</v>
      </c>
      <c r="D316" s="1034">
        <v>9.8000000000000007</v>
      </c>
      <c r="E316" s="1034">
        <v>8.9</v>
      </c>
      <c r="F316" s="1034">
        <v>8.1</v>
      </c>
    </row>
    <row r="317" spans="1:6">
      <c r="A317" s="1033" t="s">
        <v>1543</v>
      </c>
      <c r="B317" s="1051" t="s">
        <v>101</v>
      </c>
      <c r="C317" s="1051" t="s">
        <v>101</v>
      </c>
      <c r="D317" s="1051" t="s">
        <v>101</v>
      </c>
      <c r="E317" s="1051" t="s">
        <v>101</v>
      </c>
      <c r="F317" s="1051" t="s">
        <v>101</v>
      </c>
    </row>
    <row r="318" spans="1:6">
      <c r="A318" s="1033" t="s">
        <v>1357</v>
      </c>
      <c r="B318" s="1034">
        <f>MAX(B315:B316)</f>
        <v>12.6</v>
      </c>
      <c r="C318" s="1034">
        <f t="shared" ref="C318:F318" si="42">MAX(C315:C316)</f>
        <v>11.6</v>
      </c>
      <c r="D318" s="1034">
        <f t="shared" si="42"/>
        <v>9.8000000000000007</v>
      </c>
      <c r="E318" s="1034">
        <f t="shared" si="42"/>
        <v>8.9</v>
      </c>
      <c r="F318" s="1034">
        <f t="shared" si="42"/>
        <v>8.1</v>
      </c>
    </row>
    <row r="319" spans="1:6">
      <c r="A319" s="1033" t="s">
        <v>1358</v>
      </c>
      <c r="B319" s="1034">
        <f>MIN(B315:B316)</f>
        <v>9.6999999999999993</v>
      </c>
      <c r="C319" s="1034">
        <f t="shared" ref="C319:F319" si="43">MIN(C315:C316)</f>
        <v>8.5</v>
      </c>
      <c r="D319" s="1034">
        <f t="shared" si="43"/>
        <v>7.6</v>
      </c>
      <c r="E319" s="1034">
        <f t="shared" si="43"/>
        <v>5.6</v>
      </c>
      <c r="F319" s="1034">
        <f t="shared" si="43"/>
        <v>4.8</v>
      </c>
    </row>
    <row r="320" spans="1:6">
      <c r="A320" s="1033" t="s">
        <v>411</v>
      </c>
      <c r="B320" s="1162">
        <f>B318/B319</f>
        <v>1.2989690721649485</v>
      </c>
      <c r="C320" s="1162">
        <f t="shared" ref="C320:F320" si="44">C318/C319</f>
        <v>1.3647058823529412</v>
      </c>
      <c r="D320" s="1162">
        <f t="shared" si="44"/>
        <v>1.2894736842105265</v>
      </c>
      <c r="E320" s="1162">
        <f t="shared" si="44"/>
        <v>1.5892857142857144</v>
      </c>
      <c r="F320" s="1162">
        <f t="shared" si="44"/>
        <v>1.6875</v>
      </c>
    </row>
    <row r="321" spans="1:6">
      <c r="A321" s="1050" t="s">
        <v>27</v>
      </c>
      <c r="B321" s="1034">
        <v>5.9</v>
      </c>
      <c r="C321" s="1034">
        <v>5.9</v>
      </c>
      <c r="D321" s="1034">
        <v>6.7</v>
      </c>
      <c r="E321" s="1034">
        <v>6.3</v>
      </c>
      <c r="F321" s="1034">
        <v>5.5</v>
      </c>
    </row>
    <row r="322" spans="1:6">
      <c r="A322" s="1033" t="s">
        <v>27</v>
      </c>
      <c r="B322" s="1034">
        <v>5.9</v>
      </c>
      <c r="C322" s="1034">
        <v>5.9</v>
      </c>
      <c r="D322" s="1034">
        <v>6.7</v>
      </c>
      <c r="E322" s="1034">
        <v>6.3</v>
      </c>
      <c r="F322" s="1034">
        <v>5.5</v>
      </c>
    </row>
    <row r="323" spans="1:6">
      <c r="A323" s="1033" t="s">
        <v>27</v>
      </c>
      <c r="B323" s="1034">
        <v>5.9</v>
      </c>
      <c r="C323" s="1034">
        <v>5.9</v>
      </c>
      <c r="D323" s="1034">
        <v>6.7</v>
      </c>
      <c r="E323" s="1034">
        <v>6.3</v>
      </c>
      <c r="F323" s="1034">
        <v>5.5</v>
      </c>
    </row>
    <row r="324" spans="1:6">
      <c r="A324" s="1050" t="s">
        <v>28</v>
      </c>
      <c r="B324" s="1034">
        <v>10.199999999999999</v>
      </c>
      <c r="C324" s="1034">
        <v>7.7</v>
      </c>
      <c r="D324" s="1034">
        <v>6.8</v>
      </c>
      <c r="E324" s="1034">
        <v>5.0999999999999996</v>
      </c>
      <c r="F324" s="1034">
        <v>4.2</v>
      </c>
    </row>
    <row r="325" spans="1:6">
      <c r="A325" s="1033" t="s">
        <v>1544</v>
      </c>
      <c r="B325" s="1034">
        <v>8.6999999999999993</v>
      </c>
      <c r="C325" s="1034">
        <v>6.2</v>
      </c>
      <c r="D325" s="1034">
        <v>5.3</v>
      </c>
      <c r="E325" s="1034">
        <v>3.8</v>
      </c>
      <c r="F325" s="1034">
        <v>2.7</v>
      </c>
    </row>
    <row r="326" spans="1:6">
      <c r="A326" s="1033" t="s">
        <v>1545</v>
      </c>
      <c r="B326" s="1034">
        <v>8.5</v>
      </c>
      <c r="C326" s="1034">
        <v>6</v>
      </c>
      <c r="D326" s="1034">
        <v>5.0999999999999996</v>
      </c>
      <c r="E326" s="1034">
        <v>4.3</v>
      </c>
      <c r="F326" s="1034">
        <v>2.9</v>
      </c>
    </row>
    <row r="327" spans="1:6">
      <c r="A327" s="1033" t="s">
        <v>1546</v>
      </c>
      <c r="B327" s="1034">
        <v>9.1</v>
      </c>
      <c r="C327" s="1034">
        <v>6.5</v>
      </c>
      <c r="D327" s="1034">
        <v>5.7</v>
      </c>
      <c r="E327" s="1034">
        <v>3.1</v>
      </c>
      <c r="F327" s="1034">
        <v>2.6</v>
      </c>
    </row>
    <row r="328" spans="1:6">
      <c r="A328" s="1033" t="s">
        <v>1547</v>
      </c>
      <c r="B328" s="1051" t="s">
        <v>101</v>
      </c>
      <c r="C328" s="1051" t="s">
        <v>101</v>
      </c>
      <c r="D328" s="1051" t="s">
        <v>101</v>
      </c>
      <c r="E328" s="1051" t="s">
        <v>101</v>
      </c>
      <c r="F328" s="1051" t="s">
        <v>101</v>
      </c>
    </row>
    <row r="329" spans="1:6">
      <c r="A329" s="1033" t="s">
        <v>1548</v>
      </c>
      <c r="B329" s="1034">
        <v>8.5</v>
      </c>
      <c r="C329" s="1034">
        <v>5.9</v>
      </c>
      <c r="D329" s="1034">
        <v>5.3</v>
      </c>
      <c r="E329" s="1034">
        <v>3.8</v>
      </c>
      <c r="F329" s="1034">
        <v>3.5</v>
      </c>
    </row>
    <row r="330" spans="1:6">
      <c r="A330" s="1033" t="s">
        <v>1549</v>
      </c>
      <c r="B330" s="1034">
        <v>8.6999999999999993</v>
      </c>
      <c r="C330" s="1034">
        <v>5.6</v>
      </c>
      <c r="D330" s="1034">
        <v>4.4000000000000004</v>
      </c>
      <c r="E330" s="1034">
        <v>3</v>
      </c>
      <c r="F330" s="1034">
        <v>2.2000000000000002</v>
      </c>
    </row>
    <row r="331" spans="1:6">
      <c r="A331" s="1033" t="s">
        <v>1550</v>
      </c>
      <c r="B331" s="1034">
        <v>7.7</v>
      </c>
      <c r="C331" s="1034">
        <v>4.5999999999999996</v>
      </c>
      <c r="D331" s="1034">
        <v>3.8</v>
      </c>
      <c r="E331" s="1034">
        <v>2.7</v>
      </c>
      <c r="F331" s="1034">
        <v>2.4</v>
      </c>
    </row>
    <row r="332" spans="1:6">
      <c r="A332" s="1033" t="s">
        <v>1551</v>
      </c>
      <c r="B332" s="1034">
        <v>9.3000000000000007</v>
      </c>
      <c r="C332" s="1034">
        <v>7.8</v>
      </c>
      <c r="D332" s="1034">
        <v>8.1</v>
      </c>
      <c r="E332" s="1034">
        <v>6.2</v>
      </c>
      <c r="F332" s="1034">
        <v>6.3</v>
      </c>
    </row>
    <row r="333" spans="1:6">
      <c r="A333" s="1033" t="s">
        <v>1552</v>
      </c>
      <c r="B333" s="1034">
        <v>12.7</v>
      </c>
      <c r="C333" s="1034">
        <v>10.5</v>
      </c>
      <c r="D333" s="1034">
        <v>9.1999999999999993</v>
      </c>
      <c r="E333" s="1034">
        <v>7.2</v>
      </c>
      <c r="F333" s="1034">
        <v>5.9</v>
      </c>
    </row>
    <row r="334" spans="1:6">
      <c r="A334" s="1033" t="s">
        <v>1553</v>
      </c>
      <c r="B334" s="1034">
        <v>12.6</v>
      </c>
      <c r="C334" s="1034">
        <v>10.4</v>
      </c>
      <c r="D334" s="1034">
        <v>8.6999999999999993</v>
      </c>
      <c r="E334" s="1034">
        <v>6.3</v>
      </c>
      <c r="F334" s="1034">
        <v>5.8</v>
      </c>
    </row>
    <row r="335" spans="1:6">
      <c r="A335" s="1033" t="s">
        <v>1554</v>
      </c>
      <c r="B335" s="1034">
        <v>14.2</v>
      </c>
      <c r="C335" s="1034">
        <v>11.8</v>
      </c>
      <c r="D335" s="1034">
        <v>10.9</v>
      </c>
      <c r="E335" s="1034">
        <v>9.3000000000000007</v>
      </c>
      <c r="F335" s="1034">
        <v>7.4</v>
      </c>
    </row>
    <row r="336" spans="1:6">
      <c r="A336" s="1033" t="s">
        <v>1555</v>
      </c>
      <c r="B336" s="1034">
        <v>11</v>
      </c>
      <c r="C336" s="1034">
        <v>9</v>
      </c>
      <c r="D336" s="1034">
        <v>7.9</v>
      </c>
      <c r="E336" s="1034">
        <v>5.6</v>
      </c>
      <c r="F336" s="1034">
        <v>4.0999999999999996</v>
      </c>
    </row>
    <row r="337" spans="1:6">
      <c r="A337" s="1033" t="s">
        <v>1357</v>
      </c>
      <c r="B337" s="1034">
        <f>MAX(B325:B336)</f>
        <v>14.2</v>
      </c>
      <c r="C337" s="1034">
        <f t="shared" ref="C337:F337" si="45">MAX(C325:C336)</f>
        <v>11.8</v>
      </c>
      <c r="D337" s="1034">
        <f t="shared" si="45"/>
        <v>10.9</v>
      </c>
      <c r="E337" s="1034">
        <f t="shared" si="45"/>
        <v>9.3000000000000007</v>
      </c>
      <c r="F337" s="1034">
        <f t="shared" si="45"/>
        <v>7.4</v>
      </c>
    </row>
    <row r="338" spans="1:6">
      <c r="A338" s="1033" t="s">
        <v>1358</v>
      </c>
      <c r="B338" s="1034">
        <f>MIN(B325:B336)</f>
        <v>7.7</v>
      </c>
      <c r="C338" s="1034">
        <f t="shared" ref="C338:F338" si="46">MIN(C325:C336)</f>
        <v>4.5999999999999996</v>
      </c>
      <c r="D338" s="1034">
        <f t="shared" si="46"/>
        <v>3.8</v>
      </c>
      <c r="E338" s="1034">
        <f t="shared" si="46"/>
        <v>2.7</v>
      </c>
      <c r="F338" s="1034">
        <f t="shared" si="46"/>
        <v>2.2000000000000002</v>
      </c>
    </row>
    <row r="339" spans="1:6">
      <c r="A339" s="1033" t="s">
        <v>411</v>
      </c>
      <c r="B339" s="1162">
        <f>B337/B338</f>
        <v>1.8441558441558441</v>
      </c>
      <c r="C339" s="1162">
        <f t="shared" ref="C339:F339" si="47">C337/C338</f>
        <v>2.5652173913043481</v>
      </c>
      <c r="D339" s="1162">
        <f t="shared" si="47"/>
        <v>2.8684210526315792</v>
      </c>
      <c r="E339" s="1162">
        <f t="shared" si="47"/>
        <v>3.4444444444444446</v>
      </c>
      <c r="F339" s="1162">
        <f t="shared" si="47"/>
        <v>3.3636363636363633</v>
      </c>
    </row>
    <row r="340" spans="1:6">
      <c r="A340" s="1050" t="s">
        <v>29</v>
      </c>
      <c r="B340" s="1034">
        <v>6.1</v>
      </c>
      <c r="C340" s="1034">
        <v>5.7</v>
      </c>
      <c r="D340" s="1034">
        <v>5.4</v>
      </c>
      <c r="E340" s="1034">
        <v>4.7</v>
      </c>
      <c r="F340" s="1034">
        <v>4</v>
      </c>
    </row>
    <row r="341" spans="1:6">
      <c r="A341" s="1033" t="s">
        <v>29</v>
      </c>
      <c r="B341" s="1034">
        <v>6.1</v>
      </c>
      <c r="C341" s="1034">
        <v>5.7</v>
      </c>
      <c r="D341" s="1034">
        <v>5.4</v>
      </c>
      <c r="E341" s="1034">
        <v>4.7</v>
      </c>
      <c r="F341" s="1034">
        <v>4</v>
      </c>
    </row>
    <row r="342" spans="1:6">
      <c r="A342" s="1033" t="s">
        <v>29</v>
      </c>
      <c r="B342" s="1034">
        <v>6.1</v>
      </c>
      <c r="C342" s="1034">
        <v>5.7</v>
      </c>
      <c r="D342" s="1034">
        <v>5.4</v>
      </c>
      <c r="E342" s="1034">
        <v>4.7</v>
      </c>
      <c r="F342" s="1034">
        <v>4</v>
      </c>
    </row>
    <row r="343" spans="1:6">
      <c r="A343" s="1050" t="s">
        <v>30</v>
      </c>
      <c r="B343" s="1034">
        <v>7.3</v>
      </c>
      <c r="C343" s="1034">
        <v>7.4</v>
      </c>
      <c r="D343" s="1034">
        <v>6.9</v>
      </c>
      <c r="E343" s="1034">
        <v>6</v>
      </c>
      <c r="F343" s="1034">
        <v>4.9000000000000004</v>
      </c>
    </row>
    <row r="344" spans="1:6">
      <c r="A344" s="1033" t="s">
        <v>1556</v>
      </c>
      <c r="B344" s="1034">
        <v>8</v>
      </c>
      <c r="C344" s="1034">
        <v>8</v>
      </c>
      <c r="D344" s="1034">
        <v>8.1999999999999993</v>
      </c>
      <c r="E344" s="1034">
        <v>7.1</v>
      </c>
      <c r="F344" s="1034">
        <v>6</v>
      </c>
    </row>
    <row r="345" spans="1:6">
      <c r="A345" s="1033" t="s">
        <v>1557</v>
      </c>
      <c r="B345" s="1034">
        <v>8.3000000000000007</v>
      </c>
      <c r="C345" s="1034">
        <v>8.6</v>
      </c>
      <c r="D345" s="1034">
        <v>9.1</v>
      </c>
      <c r="E345" s="1034">
        <v>8.1999999999999993</v>
      </c>
      <c r="F345" s="1034">
        <v>7.2</v>
      </c>
    </row>
    <row r="346" spans="1:6">
      <c r="A346" s="1033" t="s">
        <v>1558</v>
      </c>
      <c r="B346" s="1034">
        <v>8.4</v>
      </c>
      <c r="C346" s="1034">
        <v>7.9</v>
      </c>
      <c r="D346" s="1034">
        <v>7.9</v>
      </c>
      <c r="E346" s="1034">
        <v>6.7</v>
      </c>
      <c r="F346" s="1034">
        <v>5.6</v>
      </c>
    </row>
    <row r="347" spans="1:6">
      <c r="A347" s="1033" t="s">
        <v>1559</v>
      </c>
      <c r="B347" s="1034">
        <v>7.1</v>
      </c>
      <c r="C347" s="1034">
        <v>7.3</v>
      </c>
      <c r="D347" s="1034">
        <v>7.5</v>
      </c>
      <c r="E347" s="1034">
        <v>6.5</v>
      </c>
      <c r="F347" s="1034">
        <v>5</v>
      </c>
    </row>
    <row r="348" spans="1:6">
      <c r="A348" s="1033" t="s">
        <v>1560</v>
      </c>
      <c r="B348" s="1034">
        <v>7.2</v>
      </c>
      <c r="C348" s="1034">
        <v>7.5</v>
      </c>
      <c r="D348" s="1034">
        <v>6.7</v>
      </c>
      <c r="E348" s="1034">
        <v>6.1</v>
      </c>
      <c r="F348" s="1034">
        <v>4.8</v>
      </c>
    </row>
    <row r="349" spans="1:6">
      <c r="A349" s="1033" t="s">
        <v>1561</v>
      </c>
      <c r="B349" s="1034">
        <v>7.2</v>
      </c>
      <c r="C349" s="1034">
        <v>7.3</v>
      </c>
      <c r="D349" s="1034">
        <v>6.9</v>
      </c>
      <c r="E349" s="1034">
        <v>6.2</v>
      </c>
      <c r="F349" s="1034">
        <v>5.0999999999999996</v>
      </c>
    </row>
    <row r="350" spans="1:6">
      <c r="A350" s="1033" t="s">
        <v>1562</v>
      </c>
      <c r="B350" s="1034">
        <v>6.6</v>
      </c>
      <c r="C350" s="1034">
        <v>6.9</v>
      </c>
      <c r="D350" s="1034">
        <v>6.3</v>
      </c>
      <c r="E350" s="1034">
        <v>5.6</v>
      </c>
      <c r="F350" s="1034">
        <v>4.5</v>
      </c>
    </row>
    <row r="351" spans="1:6">
      <c r="A351" s="1033" t="s">
        <v>1563</v>
      </c>
      <c r="B351" s="1034">
        <v>9.9</v>
      </c>
      <c r="C351" s="1034">
        <v>11</v>
      </c>
      <c r="D351" s="1034">
        <v>7.9</v>
      </c>
      <c r="E351" s="1034">
        <v>8</v>
      </c>
      <c r="F351" s="1034">
        <v>5.7</v>
      </c>
    </row>
    <row r="352" spans="1:6">
      <c r="A352" s="1033" t="s">
        <v>1564</v>
      </c>
      <c r="B352" s="1034">
        <v>7.3</v>
      </c>
      <c r="C352" s="1034">
        <v>7.4</v>
      </c>
      <c r="D352" s="1034">
        <v>6.9</v>
      </c>
      <c r="E352" s="1034">
        <v>6</v>
      </c>
      <c r="F352" s="1034">
        <v>4.9000000000000004</v>
      </c>
    </row>
    <row r="353" spans="1:6">
      <c r="A353" s="1033" t="s">
        <v>1565</v>
      </c>
      <c r="B353" s="1034">
        <v>6.4</v>
      </c>
      <c r="C353" s="1034">
        <v>6.4</v>
      </c>
      <c r="D353" s="1034">
        <v>6.4</v>
      </c>
      <c r="E353" s="1034">
        <v>5</v>
      </c>
      <c r="F353" s="1034">
        <v>4.2</v>
      </c>
    </row>
    <row r="354" spans="1:6">
      <c r="A354" s="1033" t="s">
        <v>1566</v>
      </c>
      <c r="B354" s="1034">
        <v>7.2</v>
      </c>
      <c r="C354" s="1034">
        <v>6.9</v>
      </c>
      <c r="D354" s="1034">
        <v>6.2</v>
      </c>
      <c r="E354" s="1034">
        <v>5.5</v>
      </c>
      <c r="F354" s="1034">
        <v>4.5</v>
      </c>
    </row>
    <row r="355" spans="1:6">
      <c r="A355" s="1033" t="s">
        <v>1567</v>
      </c>
      <c r="B355" s="1034">
        <v>8</v>
      </c>
      <c r="C355" s="1034">
        <v>8.4</v>
      </c>
      <c r="D355" s="1034">
        <v>7.8</v>
      </c>
      <c r="E355" s="1034">
        <v>7.1</v>
      </c>
      <c r="F355" s="1034">
        <v>5.6</v>
      </c>
    </row>
    <row r="356" spans="1:6">
      <c r="A356" s="1033" t="s">
        <v>1568</v>
      </c>
      <c r="B356" s="1034">
        <v>5</v>
      </c>
      <c r="C356" s="1034">
        <v>5.4</v>
      </c>
      <c r="D356" s="1034">
        <v>5.3</v>
      </c>
      <c r="E356" s="1034">
        <v>3.9</v>
      </c>
      <c r="F356" s="1034">
        <v>2.9</v>
      </c>
    </row>
    <row r="357" spans="1:6">
      <c r="A357" s="1033" t="s">
        <v>1569</v>
      </c>
      <c r="B357" s="1034">
        <v>6.9</v>
      </c>
      <c r="C357" s="1034">
        <v>7.1</v>
      </c>
      <c r="D357" s="1034">
        <v>6.4</v>
      </c>
      <c r="E357" s="1034">
        <v>5.4</v>
      </c>
      <c r="F357" s="1034">
        <v>4.3</v>
      </c>
    </row>
    <row r="358" spans="1:6">
      <c r="A358" s="1033" t="s">
        <v>1570</v>
      </c>
      <c r="B358" s="1034">
        <v>6.7</v>
      </c>
      <c r="C358" s="1034">
        <v>7</v>
      </c>
      <c r="D358" s="1034">
        <v>6.5</v>
      </c>
      <c r="E358" s="1034">
        <v>5.3</v>
      </c>
      <c r="F358" s="1034">
        <v>4.2</v>
      </c>
    </row>
    <row r="359" spans="1:6">
      <c r="A359" s="1033" t="s">
        <v>1571</v>
      </c>
      <c r="B359" s="1034">
        <v>7.4</v>
      </c>
      <c r="C359" s="1034">
        <v>7.4</v>
      </c>
      <c r="D359" s="1034">
        <v>6.3</v>
      </c>
      <c r="E359" s="1034">
        <v>5.7</v>
      </c>
      <c r="F359" s="1034">
        <v>4.8</v>
      </c>
    </row>
    <row r="360" spans="1:6">
      <c r="A360" s="1033" t="s">
        <v>1357</v>
      </c>
      <c r="B360" s="1034">
        <f>MAX(B344:B359)</f>
        <v>9.9</v>
      </c>
      <c r="C360" s="1034">
        <f t="shared" ref="C360:F360" si="48">MAX(C344:C359)</f>
        <v>11</v>
      </c>
      <c r="D360" s="1034">
        <f t="shared" si="48"/>
        <v>9.1</v>
      </c>
      <c r="E360" s="1034">
        <f t="shared" si="48"/>
        <v>8.1999999999999993</v>
      </c>
      <c r="F360" s="1034">
        <f t="shared" si="48"/>
        <v>7.2</v>
      </c>
    </row>
    <row r="361" spans="1:6">
      <c r="A361" s="1033" t="s">
        <v>1358</v>
      </c>
      <c r="B361" s="1034">
        <f>MIN(B344:B359)</f>
        <v>5</v>
      </c>
      <c r="C361" s="1034">
        <f t="shared" ref="C361:F361" si="49">MIN(C344:C359)</f>
        <v>5.4</v>
      </c>
      <c r="D361" s="1034">
        <f t="shared" si="49"/>
        <v>5.3</v>
      </c>
      <c r="E361" s="1034">
        <f t="shared" si="49"/>
        <v>3.9</v>
      </c>
      <c r="F361" s="1034">
        <f t="shared" si="49"/>
        <v>2.9</v>
      </c>
    </row>
    <row r="362" spans="1:6">
      <c r="A362" s="1033" t="s">
        <v>411</v>
      </c>
      <c r="B362" s="1162">
        <f>B360/B361</f>
        <v>1.98</v>
      </c>
      <c r="C362" s="1162">
        <f t="shared" ref="C362:F362" si="50">C360/C361</f>
        <v>2.0370370370370368</v>
      </c>
      <c r="D362" s="1162">
        <f>D360/D361</f>
        <v>1.7169811320754718</v>
      </c>
      <c r="E362" s="1162">
        <f t="shared" si="50"/>
        <v>2.1025641025641026</v>
      </c>
      <c r="F362" s="1162">
        <f t="shared" si="50"/>
        <v>2.4827586206896552</v>
      </c>
    </row>
    <row r="363" spans="1:6">
      <c r="A363" s="1050" t="s">
        <v>31</v>
      </c>
      <c r="B363" s="1034">
        <v>5.4</v>
      </c>
      <c r="C363" s="1034">
        <v>5.6</v>
      </c>
      <c r="D363" s="1034">
        <v>5.7</v>
      </c>
      <c r="E363" s="1034">
        <v>6</v>
      </c>
      <c r="F363" s="1034">
        <v>5.5</v>
      </c>
    </row>
    <row r="364" spans="1:6">
      <c r="A364" s="1033" t="s">
        <v>1572</v>
      </c>
      <c r="B364" s="1034">
        <v>7</v>
      </c>
      <c r="C364" s="1034">
        <v>7.5</v>
      </c>
      <c r="D364" s="1034">
        <v>7.8</v>
      </c>
      <c r="E364" s="1034">
        <v>8.1999999999999993</v>
      </c>
      <c r="F364" s="1034">
        <v>7.5</v>
      </c>
    </row>
    <row r="365" spans="1:6">
      <c r="A365" s="1033" t="s">
        <v>1573</v>
      </c>
      <c r="B365" s="1034">
        <v>4.3</v>
      </c>
      <c r="C365" s="1034">
        <v>4.8</v>
      </c>
      <c r="D365" s="1034">
        <v>5.2</v>
      </c>
      <c r="E365" s="1034">
        <v>5.7</v>
      </c>
      <c r="F365" s="1034">
        <v>5.2</v>
      </c>
    </row>
    <row r="366" spans="1:6">
      <c r="A366" s="1033" t="s">
        <v>1574</v>
      </c>
      <c r="B366" s="1034">
        <v>5</v>
      </c>
      <c r="C366" s="1034">
        <v>5.0999999999999996</v>
      </c>
      <c r="D366" s="1034">
        <v>5.2</v>
      </c>
      <c r="E366" s="1034">
        <v>5.2</v>
      </c>
      <c r="F366" s="1034">
        <v>4.8</v>
      </c>
    </row>
    <row r="367" spans="1:6">
      <c r="A367" s="1033" t="s">
        <v>1575</v>
      </c>
      <c r="B367" s="1034">
        <v>9.3000000000000007</v>
      </c>
      <c r="C367" s="1034">
        <v>10.199999999999999</v>
      </c>
      <c r="D367" s="1034">
        <v>10.6</v>
      </c>
      <c r="E367" s="1034">
        <v>11.3</v>
      </c>
      <c r="F367" s="1034">
        <v>10.4</v>
      </c>
    </row>
    <row r="368" spans="1:6">
      <c r="A368" s="1033" t="s">
        <v>1576</v>
      </c>
      <c r="B368" s="1034">
        <v>4.9000000000000004</v>
      </c>
      <c r="C368" s="1034">
        <v>5.3</v>
      </c>
      <c r="D368" s="1034">
        <v>5.2</v>
      </c>
      <c r="E368" s="1034">
        <v>5.2</v>
      </c>
      <c r="F368" s="1034">
        <v>4.5999999999999996</v>
      </c>
    </row>
    <row r="369" spans="1:6">
      <c r="A369" s="1033" t="s">
        <v>1577</v>
      </c>
      <c r="B369" s="1034">
        <v>5.5</v>
      </c>
      <c r="C369" s="1034">
        <v>6</v>
      </c>
      <c r="D369" s="1034">
        <v>6.1</v>
      </c>
      <c r="E369" s="1034">
        <v>5.4</v>
      </c>
      <c r="F369" s="1034">
        <v>4.8</v>
      </c>
    </row>
    <row r="370" spans="1:6">
      <c r="A370" s="1033" t="s">
        <v>1578</v>
      </c>
      <c r="B370" s="1034">
        <v>4.7</v>
      </c>
      <c r="C370" s="1034">
        <v>5</v>
      </c>
      <c r="D370" s="1034">
        <v>4.7</v>
      </c>
      <c r="E370" s="1034">
        <v>5.0999999999999996</v>
      </c>
      <c r="F370" s="1034">
        <v>4.5</v>
      </c>
    </row>
    <row r="371" spans="1:6">
      <c r="A371" s="1033" t="s">
        <v>1579</v>
      </c>
      <c r="B371" s="1034">
        <v>3.7</v>
      </c>
      <c r="C371" s="1034">
        <v>3.7</v>
      </c>
      <c r="D371" s="1034">
        <v>3.7</v>
      </c>
      <c r="E371" s="1034">
        <v>3.9</v>
      </c>
      <c r="F371" s="1034">
        <v>3.6</v>
      </c>
    </row>
    <row r="372" spans="1:6">
      <c r="A372" s="1033" t="s">
        <v>1580</v>
      </c>
      <c r="B372" s="1034">
        <v>4.3</v>
      </c>
      <c r="C372" s="1034">
        <v>4.0999999999999996</v>
      </c>
      <c r="D372" s="1034">
        <v>4.0999999999999996</v>
      </c>
      <c r="E372" s="1034">
        <v>4.5</v>
      </c>
      <c r="F372" s="1034">
        <v>4</v>
      </c>
    </row>
    <row r="373" spans="1:6">
      <c r="A373" s="1033" t="s">
        <v>1581</v>
      </c>
      <c r="B373" s="1034">
        <v>3.2</v>
      </c>
      <c r="C373" s="1034">
        <v>3.5</v>
      </c>
      <c r="D373" s="1034">
        <v>3.5</v>
      </c>
      <c r="E373" s="1034">
        <v>3.4</v>
      </c>
      <c r="F373" s="1034">
        <v>3.1</v>
      </c>
    </row>
    <row r="374" spans="1:6">
      <c r="A374" s="1033" t="s">
        <v>1582</v>
      </c>
      <c r="B374" s="1034">
        <v>3.1</v>
      </c>
      <c r="C374" s="1034">
        <v>3.2</v>
      </c>
      <c r="D374" s="1034">
        <v>3</v>
      </c>
      <c r="E374" s="1034">
        <v>3.5</v>
      </c>
      <c r="F374" s="1034">
        <v>3.3</v>
      </c>
    </row>
    <row r="375" spans="1:6">
      <c r="A375" s="1033" t="s">
        <v>1583</v>
      </c>
      <c r="B375" s="1034">
        <v>3.6</v>
      </c>
      <c r="C375" s="1034">
        <v>3.4</v>
      </c>
      <c r="D375" s="1034">
        <v>3.5</v>
      </c>
      <c r="E375" s="1034">
        <v>3.4</v>
      </c>
      <c r="F375" s="1034">
        <v>3.7</v>
      </c>
    </row>
    <row r="376" spans="1:6">
      <c r="A376" s="1033" t="s">
        <v>1357</v>
      </c>
      <c r="B376" s="1034">
        <f>MAX(B364:B375)</f>
        <v>9.3000000000000007</v>
      </c>
      <c r="C376" s="1034">
        <f t="shared" ref="C376:F376" si="51">MAX(C364:C375)</f>
        <v>10.199999999999999</v>
      </c>
      <c r="D376" s="1034">
        <f t="shared" si="51"/>
        <v>10.6</v>
      </c>
      <c r="E376" s="1034">
        <f t="shared" si="51"/>
        <v>11.3</v>
      </c>
      <c r="F376" s="1034">
        <f t="shared" si="51"/>
        <v>10.4</v>
      </c>
    </row>
    <row r="377" spans="1:6">
      <c r="A377" s="1033" t="s">
        <v>1358</v>
      </c>
      <c r="B377" s="1034">
        <f>MIN(B364:B375)</f>
        <v>3.1</v>
      </c>
      <c r="C377" s="1034">
        <f t="shared" ref="C377:F377" si="52">MIN(C364:C375)</f>
        <v>3.2</v>
      </c>
      <c r="D377" s="1034">
        <f t="shared" si="52"/>
        <v>3</v>
      </c>
      <c r="E377" s="1034">
        <f t="shared" si="52"/>
        <v>3.4</v>
      </c>
      <c r="F377" s="1034">
        <f t="shared" si="52"/>
        <v>3.1</v>
      </c>
    </row>
    <row r="378" spans="1:6">
      <c r="A378" s="1033" t="s">
        <v>411</v>
      </c>
      <c r="B378" s="1162">
        <f>B376/B377</f>
        <v>3</v>
      </c>
      <c r="C378" s="1162">
        <f t="shared" ref="C378" si="53">C376/C377</f>
        <v>3.1874999999999996</v>
      </c>
      <c r="D378" s="1162">
        <f>D376/D377</f>
        <v>3.5333333333333332</v>
      </c>
      <c r="E378" s="1162">
        <f t="shared" ref="E378:F378" si="54">E376/E377</f>
        <v>3.3235294117647061</v>
      </c>
      <c r="F378" s="1162">
        <f t="shared" si="54"/>
        <v>3.3548387096774195</v>
      </c>
    </row>
    <row r="379" spans="1:6">
      <c r="A379" s="1050" t="s">
        <v>32</v>
      </c>
      <c r="B379" s="1034">
        <v>10.3</v>
      </c>
      <c r="C379" s="1034">
        <v>9</v>
      </c>
      <c r="D379" s="1034">
        <v>7.5</v>
      </c>
      <c r="E379" s="1034">
        <v>6.2</v>
      </c>
      <c r="F379" s="1034">
        <v>4.9000000000000004</v>
      </c>
    </row>
    <row r="380" spans="1:6">
      <c r="A380" s="1033" t="s">
        <v>1584</v>
      </c>
      <c r="B380" s="1051" t="s">
        <v>101</v>
      </c>
      <c r="C380" s="1051" t="s">
        <v>101</v>
      </c>
      <c r="D380" s="1051" t="s">
        <v>101</v>
      </c>
      <c r="E380" s="1051" t="s">
        <v>101</v>
      </c>
      <c r="F380" s="1051" t="s">
        <v>101</v>
      </c>
    </row>
    <row r="381" spans="1:6">
      <c r="A381" s="1033" t="s">
        <v>1585</v>
      </c>
      <c r="B381" s="1051" t="s">
        <v>101</v>
      </c>
      <c r="C381" s="1051" t="s">
        <v>101</v>
      </c>
      <c r="D381" s="1051" t="s">
        <v>101</v>
      </c>
      <c r="E381" s="1051" t="s">
        <v>101</v>
      </c>
      <c r="F381" s="1051" t="s">
        <v>101</v>
      </c>
    </row>
    <row r="382" spans="1:6">
      <c r="A382" s="1033" t="s">
        <v>1586</v>
      </c>
      <c r="B382" s="1034">
        <v>10.199999999999999</v>
      </c>
      <c r="C382" s="1034">
        <v>8.8000000000000007</v>
      </c>
      <c r="D382" s="1034">
        <v>7.2</v>
      </c>
      <c r="E382" s="1034">
        <v>5.3</v>
      </c>
      <c r="F382" s="1034">
        <v>4</v>
      </c>
    </row>
    <row r="383" spans="1:6">
      <c r="A383" s="1033" t="s">
        <v>1587</v>
      </c>
      <c r="B383" s="1034">
        <v>10.9</v>
      </c>
      <c r="C383" s="1034">
        <v>9.1</v>
      </c>
      <c r="D383" s="1034">
        <v>7.2</v>
      </c>
      <c r="E383" s="1034">
        <v>5.2</v>
      </c>
      <c r="F383" s="1034">
        <v>4.2</v>
      </c>
    </row>
    <row r="384" spans="1:6">
      <c r="A384" s="1033" t="s">
        <v>1588</v>
      </c>
      <c r="B384" s="1034">
        <v>9.6999999999999993</v>
      </c>
      <c r="C384" s="1034">
        <v>8.6</v>
      </c>
      <c r="D384" s="1034">
        <v>7.2</v>
      </c>
      <c r="E384" s="1034">
        <v>5.4</v>
      </c>
      <c r="F384" s="1034">
        <v>3.9</v>
      </c>
    </row>
    <row r="385" spans="1:6">
      <c r="A385" s="1033" t="s">
        <v>1589</v>
      </c>
      <c r="B385" s="1034">
        <v>9.3000000000000007</v>
      </c>
      <c r="C385" s="1034">
        <v>8</v>
      </c>
      <c r="D385" s="1034">
        <v>6.3</v>
      </c>
      <c r="E385" s="1034">
        <v>5.4</v>
      </c>
      <c r="F385" s="1034">
        <v>3.6</v>
      </c>
    </row>
    <row r="386" spans="1:6">
      <c r="A386" s="1033" t="s">
        <v>1590</v>
      </c>
      <c r="B386" s="1034">
        <v>8.8000000000000007</v>
      </c>
      <c r="C386" s="1034">
        <v>7.7</v>
      </c>
      <c r="D386" s="1034">
        <v>5.8</v>
      </c>
      <c r="E386" s="1034">
        <v>4.8</v>
      </c>
      <c r="F386" s="1034">
        <v>3.1</v>
      </c>
    </row>
    <row r="387" spans="1:6">
      <c r="A387" s="1033" t="s">
        <v>1591</v>
      </c>
      <c r="B387" s="1034">
        <v>10.1</v>
      </c>
      <c r="C387" s="1034">
        <v>8.4</v>
      </c>
      <c r="D387" s="1034">
        <v>7.5</v>
      </c>
      <c r="E387" s="1034">
        <v>7</v>
      </c>
      <c r="F387" s="1034">
        <v>4.7</v>
      </c>
    </row>
    <row r="388" spans="1:6">
      <c r="A388" s="1033" t="s">
        <v>1592</v>
      </c>
      <c r="B388" s="1034">
        <v>9.6999999999999993</v>
      </c>
      <c r="C388" s="1034">
        <v>8.3000000000000007</v>
      </c>
      <c r="D388" s="1034">
        <v>6.4</v>
      </c>
      <c r="E388" s="1034">
        <v>4.7</v>
      </c>
      <c r="F388" s="1034">
        <v>3.7</v>
      </c>
    </row>
    <row r="389" spans="1:6">
      <c r="A389" s="1033" t="s">
        <v>1593</v>
      </c>
      <c r="B389" s="1034">
        <v>10.8</v>
      </c>
      <c r="C389" s="1034">
        <v>8.8000000000000007</v>
      </c>
      <c r="D389" s="1034">
        <v>6.9</v>
      </c>
      <c r="E389" s="1034">
        <v>5.3</v>
      </c>
      <c r="F389" s="1034">
        <v>4.5999999999999996</v>
      </c>
    </row>
    <row r="390" spans="1:6">
      <c r="A390" s="1033" t="s">
        <v>1594</v>
      </c>
      <c r="B390" s="1034">
        <v>11.3</v>
      </c>
      <c r="C390" s="1034">
        <v>9.1</v>
      </c>
      <c r="D390" s="1034">
        <v>7</v>
      </c>
      <c r="E390" s="1034">
        <v>5.5</v>
      </c>
      <c r="F390" s="1034">
        <v>4.7</v>
      </c>
    </row>
    <row r="391" spans="1:6">
      <c r="A391" s="1033" t="s">
        <v>1595</v>
      </c>
      <c r="B391" s="1034">
        <v>9.4</v>
      </c>
      <c r="C391" s="1034">
        <v>7.8</v>
      </c>
      <c r="D391" s="1034">
        <v>6.5</v>
      </c>
      <c r="E391" s="1034">
        <v>5</v>
      </c>
      <c r="F391" s="1034">
        <v>4.3</v>
      </c>
    </row>
    <row r="392" spans="1:6">
      <c r="A392" s="1033" t="s">
        <v>1596</v>
      </c>
      <c r="B392" s="1034">
        <v>11.2</v>
      </c>
      <c r="C392" s="1034">
        <v>9.6</v>
      </c>
      <c r="D392" s="1034">
        <v>7.8</v>
      </c>
      <c r="E392" s="1034">
        <v>7</v>
      </c>
      <c r="F392" s="1034">
        <v>5.4</v>
      </c>
    </row>
    <row r="393" spans="1:6">
      <c r="A393" s="1033" t="s">
        <v>1597</v>
      </c>
      <c r="B393" s="1034">
        <v>12.4</v>
      </c>
      <c r="C393" s="1034">
        <v>10.7</v>
      </c>
      <c r="D393" s="1034">
        <v>7.9</v>
      </c>
      <c r="E393" s="1034">
        <v>7.4</v>
      </c>
      <c r="F393" s="1034">
        <v>5.5</v>
      </c>
    </row>
    <row r="394" spans="1:6">
      <c r="A394" s="1033" t="s">
        <v>1598</v>
      </c>
      <c r="B394" s="1034">
        <v>11.4</v>
      </c>
      <c r="C394" s="1034">
        <v>9.8000000000000007</v>
      </c>
      <c r="D394" s="1034">
        <v>9.5</v>
      </c>
      <c r="E394" s="1034">
        <v>8.8000000000000007</v>
      </c>
      <c r="F394" s="1034">
        <v>7.2</v>
      </c>
    </row>
    <row r="395" spans="1:6">
      <c r="A395" s="1033" t="s">
        <v>1599</v>
      </c>
      <c r="B395" s="1034">
        <v>10.1</v>
      </c>
      <c r="C395" s="1034">
        <v>8.6</v>
      </c>
      <c r="D395" s="1034">
        <v>6.6</v>
      </c>
      <c r="E395" s="1034">
        <v>5.7</v>
      </c>
      <c r="F395" s="1034">
        <v>4.2</v>
      </c>
    </row>
    <row r="396" spans="1:6">
      <c r="A396" s="1033" t="s">
        <v>1600</v>
      </c>
      <c r="B396" s="1034">
        <v>11.7</v>
      </c>
      <c r="C396" s="1034">
        <v>9.6999999999999993</v>
      </c>
      <c r="D396" s="1034">
        <v>8.5</v>
      </c>
      <c r="E396" s="1034">
        <v>6.6</v>
      </c>
      <c r="F396" s="1034">
        <v>5.4</v>
      </c>
    </row>
    <row r="397" spans="1:6">
      <c r="A397" s="1033" t="s">
        <v>1601</v>
      </c>
      <c r="B397" s="1034">
        <v>11.1</v>
      </c>
      <c r="C397" s="1034">
        <v>8.9</v>
      </c>
      <c r="D397" s="1034">
        <v>7.7</v>
      </c>
      <c r="E397" s="1034">
        <v>5.6</v>
      </c>
      <c r="F397" s="1034">
        <v>4.5999999999999996</v>
      </c>
    </row>
    <row r="398" spans="1:6">
      <c r="A398" s="1033" t="s">
        <v>1602</v>
      </c>
      <c r="B398" s="1034">
        <v>13</v>
      </c>
      <c r="C398" s="1034">
        <v>11.4</v>
      </c>
      <c r="D398" s="1034">
        <v>10.1</v>
      </c>
      <c r="E398" s="1034">
        <v>8.9</v>
      </c>
      <c r="F398" s="1034">
        <v>7</v>
      </c>
    </row>
    <row r="399" spans="1:6">
      <c r="A399" s="1033" t="s">
        <v>1603</v>
      </c>
      <c r="B399" s="1034">
        <v>11.8</v>
      </c>
      <c r="C399" s="1034">
        <v>11.2</v>
      </c>
      <c r="D399" s="1034">
        <v>9.6999999999999993</v>
      </c>
      <c r="E399" s="1034">
        <v>8.3000000000000007</v>
      </c>
      <c r="F399" s="1034">
        <v>7.1</v>
      </c>
    </row>
    <row r="400" spans="1:6">
      <c r="A400" s="1033" t="s">
        <v>1604</v>
      </c>
      <c r="B400" s="1034">
        <v>10.3</v>
      </c>
      <c r="C400" s="1034">
        <v>9.9</v>
      </c>
      <c r="D400" s="1034">
        <v>9.3000000000000007</v>
      </c>
      <c r="E400" s="1034">
        <v>8</v>
      </c>
      <c r="F400" s="1034">
        <v>7.2</v>
      </c>
    </row>
    <row r="401" spans="1:6">
      <c r="A401" s="1033" t="s">
        <v>1605</v>
      </c>
      <c r="B401" s="1034">
        <v>14.4</v>
      </c>
      <c r="C401" s="1034">
        <v>14</v>
      </c>
      <c r="D401" s="1034">
        <v>11.6</v>
      </c>
      <c r="E401" s="1034">
        <v>9.6</v>
      </c>
      <c r="F401" s="1034">
        <v>8.4</v>
      </c>
    </row>
    <row r="402" spans="1:6">
      <c r="A402" s="1033" t="s">
        <v>1606</v>
      </c>
      <c r="B402" s="1034">
        <v>9.9</v>
      </c>
      <c r="C402" s="1034">
        <v>9.1999999999999993</v>
      </c>
      <c r="D402" s="1034">
        <v>7</v>
      </c>
      <c r="E402" s="1034">
        <v>6.7</v>
      </c>
      <c r="F402" s="1034">
        <v>4.7</v>
      </c>
    </row>
    <row r="403" spans="1:6">
      <c r="A403" s="1033" t="s">
        <v>1607</v>
      </c>
      <c r="B403" s="1034">
        <v>8</v>
      </c>
      <c r="C403" s="1034">
        <v>7.2</v>
      </c>
      <c r="D403" s="1034">
        <v>6.5</v>
      </c>
      <c r="E403" s="1034">
        <v>5.5</v>
      </c>
      <c r="F403" s="1034">
        <v>4.8</v>
      </c>
    </row>
    <row r="404" spans="1:6">
      <c r="A404" s="1033" t="s">
        <v>1608</v>
      </c>
      <c r="B404" s="1034">
        <v>6</v>
      </c>
      <c r="C404" s="1034">
        <v>5.8</v>
      </c>
      <c r="D404" s="1034">
        <v>4.9000000000000004</v>
      </c>
      <c r="E404" s="1034">
        <v>3.7</v>
      </c>
      <c r="F404" s="1034">
        <v>3.5</v>
      </c>
    </row>
    <row r="405" spans="1:6">
      <c r="A405" s="1033" t="s">
        <v>1609</v>
      </c>
      <c r="B405" s="1034">
        <v>10.5</v>
      </c>
      <c r="C405" s="1034">
        <v>8.9</v>
      </c>
      <c r="D405" s="1034">
        <v>8.3000000000000007</v>
      </c>
      <c r="E405" s="1034">
        <v>7.8</v>
      </c>
      <c r="F405" s="1034">
        <v>6.4</v>
      </c>
    </row>
    <row r="406" spans="1:6">
      <c r="A406" s="1033" t="s">
        <v>1357</v>
      </c>
      <c r="B406" s="1034">
        <f>MAX(B382:B405)</f>
        <v>14.4</v>
      </c>
      <c r="C406" s="1034">
        <f t="shared" ref="C406:F406" si="55">MAX(C382:C405)</f>
        <v>14</v>
      </c>
      <c r="D406" s="1034">
        <f t="shared" si="55"/>
        <v>11.6</v>
      </c>
      <c r="E406" s="1034">
        <f t="shared" si="55"/>
        <v>9.6</v>
      </c>
      <c r="F406" s="1034">
        <f t="shared" si="55"/>
        <v>8.4</v>
      </c>
    </row>
    <row r="407" spans="1:6">
      <c r="A407" s="1033" t="s">
        <v>1358</v>
      </c>
      <c r="B407" s="1034">
        <f>MIN(B382:B405)</f>
        <v>6</v>
      </c>
      <c r="C407" s="1034">
        <f t="shared" ref="C407:F407" si="56">MIN(C382:C405)</f>
        <v>5.8</v>
      </c>
      <c r="D407" s="1034">
        <f t="shared" si="56"/>
        <v>4.9000000000000004</v>
      </c>
      <c r="E407" s="1034">
        <f t="shared" si="56"/>
        <v>3.7</v>
      </c>
      <c r="F407" s="1034">
        <f t="shared" si="56"/>
        <v>3.1</v>
      </c>
    </row>
    <row r="408" spans="1:6">
      <c r="A408" s="1033" t="s">
        <v>411</v>
      </c>
      <c r="B408" s="1162">
        <f>B406/B407</f>
        <v>2.4</v>
      </c>
      <c r="C408" s="1162">
        <f t="shared" ref="C408" si="57">C406/C407</f>
        <v>2.4137931034482758</v>
      </c>
      <c r="D408" s="1162">
        <f>D406/D407</f>
        <v>2.3673469387755102</v>
      </c>
      <c r="E408" s="1162">
        <f t="shared" ref="E408:F408" si="58">E406/E407</f>
        <v>2.5945945945945943</v>
      </c>
      <c r="F408" s="1162">
        <f t="shared" si="58"/>
        <v>2.709677419354839</v>
      </c>
    </row>
    <row r="409" spans="1:6">
      <c r="A409" s="1050" t="s">
        <v>50</v>
      </c>
      <c r="B409" s="1034">
        <v>16.399999999999999</v>
      </c>
      <c r="C409" s="1034">
        <v>14.1</v>
      </c>
      <c r="D409" s="1034">
        <v>12.6</v>
      </c>
      <c r="E409" s="1034">
        <v>11.2</v>
      </c>
      <c r="F409" s="1034">
        <v>9</v>
      </c>
    </row>
    <row r="410" spans="1:6">
      <c r="A410" s="1033" t="s">
        <v>1610</v>
      </c>
      <c r="B410" s="1034">
        <v>16.399999999999999</v>
      </c>
      <c r="C410" s="1034">
        <v>14</v>
      </c>
      <c r="D410" s="1034">
        <v>12.5</v>
      </c>
      <c r="E410" s="1034">
        <v>11.2</v>
      </c>
      <c r="F410" s="1034">
        <v>8.9</v>
      </c>
    </row>
    <row r="411" spans="1:6">
      <c r="A411" s="1033" t="s">
        <v>1611</v>
      </c>
      <c r="B411" s="1034">
        <v>17.399999999999999</v>
      </c>
      <c r="C411" s="1034">
        <v>15</v>
      </c>
      <c r="D411" s="1034">
        <v>13.8</v>
      </c>
      <c r="E411" s="1034">
        <v>12.2</v>
      </c>
      <c r="F411" s="1034">
        <v>9.8000000000000007</v>
      </c>
    </row>
    <row r="412" spans="1:6">
      <c r="A412" s="1033" t="s">
        <v>1612</v>
      </c>
      <c r="B412" s="1034">
        <v>17.100000000000001</v>
      </c>
      <c r="C412" s="1034">
        <v>14.6</v>
      </c>
      <c r="D412" s="1034">
        <v>12.6</v>
      </c>
      <c r="E412" s="1034">
        <v>9.3000000000000007</v>
      </c>
      <c r="F412" s="1034">
        <v>7.8</v>
      </c>
    </row>
    <row r="413" spans="1:6">
      <c r="A413" s="1033" t="s">
        <v>1613</v>
      </c>
      <c r="B413" s="1034">
        <v>11.8</v>
      </c>
      <c r="C413" s="1034">
        <v>10.9</v>
      </c>
      <c r="D413" s="1034">
        <v>9.5</v>
      </c>
      <c r="E413" s="1034">
        <v>8.6</v>
      </c>
      <c r="F413" s="1034">
        <v>7.1</v>
      </c>
    </row>
    <row r="414" spans="1:6">
      <c r="A414" s="1033" t="s">
        <v>1614</v>
      </c>
      <c r="B414" s="1034">
        <v>18.600000000000001</v>
      </c>
      <c r="C414" s="1034">
        <v>15</v>
      </c>
      <c r="D414" s="1034">
        <v>13.1</v>
      </c>
      <c r="E414" s="1034">
        <v>11.9</v>
      </c>
      <c r="F414" s="1034">
        <v>9.5</v>
      </c>
    </row>
    <row r="415" spans="1:6">
      <c r="A415" s="1033" t="s">
        <v>1615</v>
      </c>
      <c r="B415" s="1034">
        <v>17.100000000000001</v>
      </c>
      <c r="C415" s="1034">
        <v>14.5</v>
      </c>
      <c r="D415" s="1034">
        <v>13.5</v>
      </c>
      <c r="E415" s="1034">
        <v>12.2</v>
      </c>
      <c r="F415" s="1034">
        <v>8.5</v>
      </c>
    </row>
    <row r="416" spans="1:6">
      <c r="A416" s="1033" t="s">
        <v>1616</v>
      </c>
      <c r="B416" s="1034">
        <v>17.100000000000001</v>
      </c>
      <c r="C416" s="1034">
        <v>16.399999999999999</v>
      </c>
      <c r="D416" s="1034">
        <v>12.8</v>
      </c>
      <c r="E416" s="1034">
        <v>11.2</v>
      </c>
      <c r="F416" s="1034">
        <v>9</v>
      </c>
    </row>
    <row r="417" spans="1:6">
      <c r="A417" s="1033" t="s">
        <v>1616</v>
      </c>
      <c r="B417" s="1034">
        <v>17.100000000000001</v>
      </c>
      <c r="C417" s="1034">
        <v>16.399999999999999</v>
      </c>
      <c r="D417" s="1034">
        <v>12.8</v>
      </c>
      <c r="E417" s="1034">
        <v>11.2</v>
      </c>
      <c r="F417" s="1034">
        <v>9</v>
      </c>
    </row>
    <row r="418" spans="1:6">
      <c r="A418" s="1033" t="s">
        <v>1617</v>
      </c>
      <c r="B418" s="1034">
        <v>18.2</v>
      </c>
      <c r="C418" s="1034">
        <v>15.2</v>
      </c>
      <c r="D418" s="1034">
        <v>14.9</v>
      </c>
      <c r="E418" s="1034">
        <v>13</v>
      </c>
      <c r="F418" s="1034">
        <v>10.6</v>
      </c>
    </row>
    <row r="419" spans="1:6">
      <c r="A419" s="1033" t="s">
        <v>1617</v>
      </c>
      <c r="B419" s="1034">
        <v>18.2</v>
      </c>
      <c r="C419" s="1034">
        <v>15.2</v>
      </c>
      <c r="D419" s="1034">
        <v>14.9</v>
      </c>
      <c r="E419" s="1034">
        <v>13</v>
      </c>
      <c r="F419" s="1034">
        <v>10.6</v>
      </c>
    </row>
    <row r="420" spans="1:6">
      <c r="A420" s="1033" t="s">
        <v>1357</v>
      </c>
      <c r="B420" s="1034">
        <f>MAX(B410:B419)</f>
        <v>18.600000000000001</v>
      </c>
      <c r="C420" s="1034">
        <f t="shared" ref="C420:F420" si="59">MAX(C410:C419)</f>
        <v>16.399999999999999</v>
      </c>
      <c r="D420" s="1034">
        <f t="shared" si="59"/>
        <v>14.9</v>
      </c>
      <c r="E420" s="1034">
        <f t="shared" si="59"/>
        <v>13</v>
      </c>
      <c r="F420" s="1034">
        <f t="shared" si="59"/>
        <v>10.6</v>
      </c>
    </row>
    <row r="421" spans="1:6">
      <c r="A421" s="1033" t="s">
        <v>1358</v>
      </c>
      <c r="B421" s="1034">
        <f>MIN(B410:B419)</f>
        <v>11.8</v>
      </c>
      <c r="C421" s="1034">
        <f t="shared" ref="C421:F421" si="60">MIN(C410:C419)</f>
        <v>10.9</v>
      </c>
      <c r="D421" s="1034">
        <f t="shared" si="60"/>
        <v>9.5</v>
      </c>
      <c r="E421" s="1034">
        <f t="shared" si="60"/>
        <v>8.6</v>
      </c>
      <c r="F421" s="1034">
        <f t="shared" si="60"/>
        <v>7.1</v>
      </c>
    </row>
    <row r="422" spans="1:6">
      <c r="A422" s="1033" t="s">
        <v>411</v>
      </c>
      <c r="B422" s="1162">
        <f>B420/B421</f>
        <v>1.576271186440678</v>
      </c>
      <c r="C422" s="1162">
        <f t="shared" ref="C422" si="61">C420/C421</f>
        <v>1.5045871559633026</v>
      </c>
      <c r="D422" s="1162">
        <f>D420/D421</f>
        <v>1.5684210526315789</v>
      </c>
      <c r="E422" s="1162">
        <f t="shared" ref="E422:F422" si="62">E420/E421</f>
        <v>1.5116279069767442</v>
      </c>
      <c r="F422" s="1162">
        <f t="shared" si="62"/>
        <v>1.4929577464788732</v>
      </c>
    </row>
    <row r="423" spans="1:6">
      <c r="A423" s="1050" t="s">
        <v>33</v>
      </c>
      <c r="B423" s="1034">
        <v>7.1</v>
      </c>
      <c r="C423" s="1034">
        <v>6.8</v>
      </c>
      <c r="D423" s="1034">
        <v>6.8</v>
      </c>
      <c r="E423" s="1034">
        <v>5.9</v>
      </c>
      <c r="F423" s="1034">
        <v>4.9000000000000004</v>
      </c>
    </row>
    <row r="424" spans="1:6">
      <c r="A424" s="1033" t="s">
        <v>1618</v>
      </c>
      <c r="B424" s="1034">
        <v>6.5</v>
      </c>
      <c r="C424" s="1034">
        <v>6.2</v>
      </c>
      <c r="D424" s="1034">
        <v>5.9</v>
      </c>
      <c r="E424" s="1034">
        <v>4.7</v>
      </c>
      <c r="F424" s="1034">
        <v>3.9</v>
      </c>
    </row>
    <row r="425" spans="1:6">
      <c r="A425" s="1033" t="s">
        <v>1619</v>
      </c>
      <c r="B425" s="1034">
        <v>4.0999999999999996</v>
      </c>
      <c r="C425" s="1034">
        <v>3.8</v>
      </c>
      <c r="D425" s="1034">
        <v>4.5999999999999996</v>
      </c>
      <c r="E425" s="1034">
        <v>4.3</v>
      </c>
      <c r="F425" s="1034">
        <v>3.6</v>
      </c>
    </row>
    <row r="426" spans="1:6">
      <c r="A426" s="1033" t="s">
        <v>1620</v>
      </c>
      <c r="B426" s="1034">
        <v>9.5</v>
      </c>
      <c r="C426" s="1034">
        <v>9.1999999999999993</v>
      </c>
      <c r="D426" s="1034">
        <v>7.4</v>
      </c>
      <c r="E426" s="1034">
        <v>5.2</v>
      </c>
      <c r="F426" s="1034">
        <v>4.2</v>
      </c>
    </row>
    <row r="427" spans="1:6">
      <c r="A427" s="1033" t="s">
        <v>1621</v>
      </c>
      <c r="B427" s="1034">
        <v>6.5</v>
      </c>
      <c r="C427" s="1034">
        <v>6.6</v>
      </c>
      <c r="D427" s="1034">
        <v>5.8</v>
      </c>
      <c r="E427" s="1034">
        <v>4.8</v>
      </c>
      <c r="F427" s="1034">
        <v>4.3</v>
      </c>
    </row>
    <row r="428" spans="1:6">
      <c r="A428" s="1033" t="s">
        <v>1517</v>
      </c>
      <c r="B428" s="1034">
        <v>4.4000000000000004</v>
      </c>
      <c r="C428" s="1034">
        <v>4.2</v>
      </c>
      <c r="D428" s="1034">
        <v>3.6</v>
      </c>
      <c r="E428" s="1034">
        <v>3</v>
      </c>
      <c r="F428" s="1034">
        <v>2.9</v>
      </c>
    </row>
    <row r="429" spans="1:6">
      <c r="A429" s="1033" t="s">
        <v>1622</v>
      </c>
      <c r="B429" s="1034">
        <v>9.5</v>
      </c>
      <c r="C429" s="1034">
        <v>10.4</v>
      </c>
      <c r="D429" s="1034">
        <v>9</v>
      </c>
      <c r="E429" s="1034">
        <v>7.7</v>
      </c>
      <c r="F429" s="1034">
        <v>6.5</v>
      </c>
    </row>
    <row r="430" spans="1:6">
      <c r="A430" s="1033" t="s">
        <v>1623</v>
      </c>
      <c r="B430" s="1034">
        <v>8.9</v>
      </c>
      <c r="C430" s="1034">
        <v>8.1999999999999993</v>
      </c>
      <c r="D430" s="1034">
        <v>8</v>
      </c>
      <c r="E430" s="1034">
        <v>7</v>
      </c>
      <c r="F430" s="1034">
        <v>5.7</v>
      </c>
    </row>
    <row r="431" spans="1:6">
      <c r="A431" s="1033" t="s">
        <v>1624</v>
      </c>
      <c r="B431" s="1034">
        <v>9.5</v>
      </c>
      <c r="C431" s="1034">
        <v>9</v>
      </c>
      <c r="D431" s="1034">
        <v>10.3</v>
      </c>
      <c r="E431" s="1034">
        <v>8.9</v>
      </c>
      <c r="F431" s="1034">
        <v>6.8</v>
      </c>
    </row>
    <row r="432" spans="1:6">
      <c r="A432" s="1033" t="s">
        <v>1625</v>
      </c>
      <c r="B432" s="1034">
        <v>8</v>
      </c>
      <c r="C432" s="1034">
        <v>7.2</v>
      </c>
      <c r="D432" s="1034">
        <v>5.3</v>
      </c>
      <c r="E432" s="1034">
        <v>4.7</v>
      </c>
      <c r="F432" s="1034">
        <v>4.3</v>
      </c>
    </row>
    <row r="433" spans="1:6">
      <c r="A433" s="1033" t="s">
        <v>1626</v>
      </c>
      <c r="B433" s="1034">
        <v>6.2</v>
      </c>
      <c r="C433" s="1034">
        <v>5.7</v>
      </c>
      <c r="D433" s="1034">
        <v>7.9</v>
      </c>
      <c r="E433" s="1034">
        <v>7.6</v>
      </c>
      <c r="F433" s="1034">
        <v>6.2</v>
      </c>
    </row>
    <row r="434" spans="1:6">
      <c r="A434" s="1033" t="s">
        <v>1627</v>
      </c>
      <c r="B434" s="1034">
        <v>7</v>
      </c>
      <c r="C434" s="1034">
        <v>6.5</v>
      </c>
      <c r="D434" s="1034">
        <v>10.1</v>
      </c>
      <c r="E434" s="1034">
        <v>9.9</v>
      </c>
      <c r="F434" s="1034">
        <v>7.7</v>
      </c>
    </row>
    <row r="435" spans="1:6">
      <c r="A435" s="1033" t="s">
        <v>1628</v>
      </c>
      <c r="B435" s="1034">
        <v>5.2</v>
      </c>
      <c r="C435" s="1034">
        <v>4.8</v>
      </c>
      <c r="D435" s="1034">
        <v>5.4</v>
      </c>
      <c r="E435" s="1034">
        <v>4.9000000000000004</v>
      </c>
      <c r="F435" s="1034">
        <v>4.4000000000000004</v>
      </c>
    </row>
    <row r="436" spans="1:6">
      <c r="A436" s="1033" t="s">
        <v>1357</v>
      </c>
      <c r="B436" s="1034">
        <f>MAX(B424:B435)</f>
        <v>9.5</v>
      </c>
      <c r="C436" s="1034">
        <f t="shared" ref="C436:F436" si="63">MAX(C424:C435)</f>
        <v>10.4</v>
      </c>
      <c r="D436" s="1034">
        <f t="shared" si="63"/>
        <v>10.3</v>
      </c>
      <c r="E436" s="1034">
        <f t="shared" si="63"/>
        <v>9.9</v>
      </c>
      <c r="F436" s="1034">
        <f t="shared" si="63"/>
        <v>7.7</v>
      </c>
    </row>
    <row r="437" spans="1:6">
      <c r="A437" s="1033" t="s">
        <v>1358</v>
      </c>
      <c r="B437" s="1034">
        <f>MIN(B424:B435)</f>
        <v>4.0999999999999996</v>
      </c>
      <c r="C437" s="1034">
        <f t="shared" ref="C437:F437" si="64">MIN(C424:C435)</f>
        <v>3.8</v>
      </c>
      <c r="D437" s="1034">
        <f t="shared" si="64"/>
        <v>3.6</v>
      </c>
      <c r="E437" s="1034">
        <f t="shared" si="64"/>
        <v>3</v>
      </c>
      <c r="F437" s="1034">
        <f t="shared" si="64"/>
        <v>2.9</v>
      </c>
    </row>
    <row r="438" spans="1:6">
      <c r="A438" s="1033" t="s">
        <v>411</v>
      </c>
      <c r="B438" s="1162">
        <f>B436/B437</f>
        <v>2.3170731707317076</v>
      </c>
      <c r="C438" s="1162">
        <f t="shared" ref="C438" si="65">C436/C437</f>
        <v>2.736842105263158</v>
      </c>
      <c r="D438" s="1162">
        <f>D436/D437</f>
        <v>2.8611111111111112</v>
      </c>
      <c r="E438" s="1162">
        <f t="shared" ref="E438:F438" si="66">E436/E437</f>
        <v>3.3000000000000003</v>
      </c>
      <c r="F438" s="1162">
        <f t="shared" si="66"/>
        <v>2.6551724137931036</v>
      </c>
    </row>
    <row r="439" spans="1:6">
      <c r="A439" s="1050" t="s">
        <v>34</v>
      </c>
      <c r="B439" s="1034">
        <v>10.1</v>
      </c>
      <c r="C439" s="1034">
        <v>9.6999999999999993</v>
      </c>
      <c r="D439" s="1034">
        <v>9</v>
      </c>
      <c r="E439" s="1034">
        <v>8</v>
      </c>
      <c r="F439" s="1034">
        <v>6.6</v>
      </c>
    </row>
    <row r="440" spans="1:6">
      <c r="A440" s="1033" t="s">
        <v>1629</v>
      </c>
      <c r="B440" s="1034">
        <v>10.1</v>
      </c>
      <c r="C440" s="1034">
        <v>9.6999999999999993</v>
      </c>
      <c r="D440" s="1034">
        <v>9</v>
      </c>
      <c r="E440" s="1034">
        <v>8</v>
      </c>
      <c r="F440" s="1034">
        <v>6.6</v>
      </c>
    </row>
    <row r="441" spans="1:6">
      <c r="A441" s="1033" t="s">
        <v>1630</v>
      </c>
      <c r="B441" s="1034">
        <v>11.4</v>
      </c>
      <c r="C441" s="1034">
        <v>11.1</v>
      </c>
      <c r="D441" s="1034">
        <v>10.3</v>
      </c>
      <c r="E441" s="1034">
        <v>8.9</v>
      </c>
      <c r="F441" s="1034">
        <v>6.8</v>
      </c>
    </row>
    <row r="442" spans="1:6">
      <c r="A442" s="1033" t="s">
        <v>1631</v>
      </c>
      <c r="B442" s="1051" t="s">
        <v>101</v>
      </c>
      <c r="C442" s="1051" t="s">
        <v>101</v>
      </c>
      <c r="D442" s="1051" t="s">
        <v>101</v>
      </c>
      <c r="E442" s="1051" t="s">
        <v>101</v>
      </c>
      <c r="F442" s="1051" t="s">
        <v>101</v>
      </c>
    </row>
    <row r="443" spans="1:6">
      <c r="A443" s="1033" t="s">
        <v>1632</v>
      </c>
      <c r="B443" s="1034">
        <v>8.6999999999999993</v>
      </c>
      <c r="C443" s="1034">
        <v>8.1999999999999993</v>
      </c>
      <c r="D443" s="1034">
        <v>7.5</v>
      </c>
      <c r="E443" s="1034">
        <v>7.1</v>
      </c>
      <c r="F443" s="1034">
        <v>6.4</v>
      </c>
    </row>
    <row r="444" spans="1:6">
      <c r="A444" s="1033" t="s">
        <v>1633</v>
      </c>
      <c r="B444" s="1051" t="s">
        <v>101</v>
      </c>
      <c r="C444" s="1051" t="s">
        <v>101</v>
      </c>
      <c r="D444" s="1051" t="s">
        <v>101</v>
      </c>
      <c r="E444" s="1051" t="s">
        <v>101</v>
      </c>
      <c r="F444" s="1051" t="s">
        <v>101</v>
      </c>
    </row>
    <row r="445" spans="1:6">
      <c r="A445" s="1033" t="s">
        <v>1357</v>
      </c>
      <c r="B445" s="1034">
        <f>MAX(B441:B443)</f>
        <v>11.4</v>
      </c>
      <c r="C445" s="1034">
        <f t="shared" ref="C445:F445" si="67">MAX(C441:C443)</f>
        <v>11.1</v>
      </c>
      <c r="D445" s="1034">
        <f t="shared" si="67"/>
        <v>10.3</v>
      </c>
      <c r="E445" s="1034">
        <f t="shared" si="67"/>
        <v>8.9</v>
      </c>
      <c r="F445" s="1034">
        <f t="shared" si="67"/>
        <v>6.8</v>
      </c>
    </row>
    <row r="446" spans="1:6">
      <c r="A446" s="1033" t="s">
        <v>1358</v>
      </c>
      <c r="B446" s="1034">
        <f>MIN(B441:B443)</f>
        <v>8.6999999999999993</v>
      </c>
      <c r="C446" s="1034">
        <f t="shared" ref="C446:F446" si="68">MIN(C441:C443)</f>
        <v>8.1999999999999993</v>
      </c>
      <c r="D446" s="1034">
        <f t="shared" si="68"/>
        <v>7.5</v>
      </c>
      <c r="E446" s="1034">
        <f t="shared" si="68"/>
        <v>7.1</v>
      </c>
      <c r="F446" s="1034">
        <f t="shared" si="68"/>
        <v>6.4</v>
      </c>
    </row>
    <row r="447" spans="1:6">
      <c r="A447" s="1033" t="s">
        <v>411</v>
      </c>
      <c r="B447" s="1162">
        <f>B445/B446</f>
        <v>1.3103448275862071</v>
      </c>
      <c r="C447" s="1162">
        <f t="shared" ref="C447" si="69">C445/C446</f>
        <v>1.3536585365853659</v>
      </c>
      <c r="D447" s="1162">
        <f>D445/D446</f>
        <v>1.3733333333333335</v>
      </c>
      <c r="E447" s="1162">
        <f t="shared" ref="E447:F447" si="70">E445/E446</f>
        <v>1.2535211267605635</v>
      </c>
      <c r="F447" s="1162">
        <f t="shared" si="70"/>
        <v>1.0625</v>
      </c>
    </row>
    <row r="448" spans="1:6">
      <c r="A448" s="1033" t="s">
        <v>35</v>
      </c>
      <c r="B448" s="1034">
        <v>14.2</v>
      </c>
      <c r="C448" s="1034">
        <v>13.2</v>
      </c>
      <c r="D448" s="1034">
        <v>11.5</v>
      </c>
      <c r="E448" s="1034">
        <v>9.6999999999999993</v>
      </c>
      <c r="F448" s="1034">
        <v>8.1</v>
      </c>
    </row>
    <row r="449" spans="1:6">
      <c r="A449" s="1033" t="s">
        <v>1634</v>
      </c>
      <c r="B449" s="1034">
        <v>14.2</v>
      </c>
      <c r="C449" s="1034">
        <v>13.2</v>
      </c>
      <c r="D449" s="1034">
        <v>11.5</v>
      </c>
      <c r="E449" s="1034">
        <v>9.6999999999999993</v>
      </c>
      <c r="F449" s="1034">
        <v>8.1</v>
      </c>
    </row>
    <row r="450" spans="1:6">
      <c r="A450" s="1033" t="s">
        <v>1635</v>
      </c>
      <c r="B450" s="1034">
        <v>6.4</v>
      </c>
      <c r="C450" s="1034">
        <v>6</v>
      </c>
      <c r="D450" s="1034">
        <v>5.7</v>
      </c>
      <c r="E450" s="1034">
        <v>5.0999999999999996</v>
      </c>
      <c r="F450" s="1034">
        <v>4.2</v>
      </c>
    </row>
    <row r="451" spans="1:6">
      <c r="A451" s="1033" t="s">
        <v>1636</v>
      </c>
      <c r="B451" s="1034">
        <v>11.7</v>
      </c>
      <c r="C451" s="1034">
        <v>11</v>
      </c>
      <c r="D451" s="1034">
        <v>9.6999999999999993</v>
      </c>
      <c r="E451" s="1034">
        <v>7.7</v>
      </c>
      <c r="F451" s="1034">
        <v>5.5</v>
      </c>
    </row>
    <row r="452" spans="1:6">
      <c r="A452" s="1033" t="s">
        <v>1637</v>
      </c>
      <c r="B452" s="1034">
        <v>16.8</v>
      </c>
      <c r="C452" s="1034">
        <v>16</v>
      </c>
      <c r="D452" s="1034">
        <v>12.8</v>
      </c>
      <c r="E452" s="1034">
        <v>10.8</v>
      </c>
      <c r="F452" s="1034">
        <v>9.4</v>
      </c>
    </row>
    <row r="453" spans="1:6">
      <c r="A453" s="1033" t="s">
        <v>1638</v>
      </c>
      <c r="B453" s="1034">
        <v>18.5</v>
      </c>
      <c r="C453" s="1034">
        <v>16.600000000000001</v>
      </c>
      <c r="D453" s="1034">
        <v>15</v>
      </c>
      <c r="E453" s="1034">
        <v>13.2</v>
      </c>
      <c r="F453" s="1034">
        <v>12</v>
      </c>
    </row>
    <row r="454" spans="1:6">
      <c r="A454" s="1033" t="s">
        <v>1357</v>
      </c>
      <c r="B454" s="1034">
        <f>MAX(B450:B453)</f>
        <v>18.5</v>
      </c>
      <c r="C454" s="1034">
        <f t="shared" ref="C454:F454" si="71">MAX(C450:C453)</f>
        <v>16.600000000000001</v>
      </c>
      <c r="D454" s="1034">
        <f t="shared" si="71"/>
        <v>15</v>
      </c>
      <c r="E454" s="1034">
        <f t="shared" si="71"/>
        <v>13.2</v>
      </c>
      <c r="F454" s="1034">
        <f t="shared" si="71"/>
        <v>12</v>
      </c>
    </row>
    <row r="455" spans="1:6">
      <c r="A455" s="1033" t="s">
        <v>1358</v>
      </c>
      <c r="B455" s="1034">
        <f>MIN(B450:B453)</f>
        <v>6.4</v>
      </c>
      <c r="C455" s="1034">
        <f t="shared" ref="C455:F455" si="72">MIN(C450:C453)</f>
        <v>6</v>
      </c>
      <c r="D455" s="1034">
        <f t="shared" si="72"/>
        <v>5.7</v>
      </c>
      <c r="E455" s="1034">
        <f t="shared" si="72"/>
        <v>5.0999999999999996</v>
      </c>
      <c r="F455" s="1034">
        <f t="shared" si="72"/>
        <v>4.2</v>
      </c>
    </row>
    <row r="456" spans="1:6">
      <c r="A456" s="1033" t="s">
        <v>411</v>
      </c>
      <c r="B456" s="1162">
        <f>B454/B455</f>
        <v>2.890625</v>
      </c>
      <c r="C456" s="1162">
        <f t="shared" ref="C456" si="73">C454/C455</f>
        <v>2.7666666666666671</v>
      </c>
      <c r="D456" s="1162">
        <f>D454/D455</f>
        <v>2.6315789473684208</v>
      </c>
      <c r="E456" s="1162">
        <f t="shared" ref="E456:F456" si="74">E454/E455</f>
        <v>2.5882352941176472</v>
      </c>
      <c r="F456" s="1162">
        <f t="shared" si="74"/>
        <v>2.8571428571428572</v>
      </c>
    </row>
    <row r="457" spans="1:6">
      <c r="A457" s="1050" t="s">
        <v>36</v>
      </c>
      <c r="B457" s="1034">
        <v>8.1999999999999993</v>
      </c>
      <c r="C457" s="1034">
        <v>8.6999999999999993</v>
      </c>
      <c r="D457" s="1034">
        <v>9.4</v>
      </c>
      <c r="E457" s="1034">
        <v>8.8000000000000007</v>
      </c>
      <c r="F457" s="1034">
        <v>8.6</v>
      </c>
    </row>
    <row r="458" spans="1:6">
      <c r="A458" s="1033" t="s">
        <v>1639</v>
      </c>
      <c r="B458" s="1034">
        <v>8.1999999999999993</v>
      </c>
      <c r="C458" s="1034">
        <v>8.6999999999999993</v>
      </c>
      <c r="D458" s="1034">
        <v>9.4</v>
      </c>
      <c r="E458" s="1034">
        <v>8.8000000000000007</v>
      </c>
      <c r="F458" s="1034">
        <v>8.6999999999999993</v>
      </c>
    </row>
    <row r="459" spans="1:6">
      <c r="A459" s="1033" t="s">
        <v>1640</v>
      </c>
      <c r="B459" s="1034">
        <v>8.5</v>
      </c>
      <c r="C459" s="1034">
        <v>8.6999999999999993</v>
      </c>
      <c r="D459" s="1034">
        <v>9.8000000000000007</v>
      </c>
      <c r="E459" s="1034">
        <v>9.4</v>
      </c>
      <c r="F459" s="1034">
        <v>9.3000000000000007</v>
      </c>
    </row>
    <row r="460" spans="1:6">
      <c r="A460" s="1033" t="s">
        <v>1641</v>
      </c>
      <c r="B460" s="1034">
        <v>6.7</v>
      </c>
      <c r="C460" s="1034">
        <v>7.3</v>
      </c>
      <c r="D460" s="1034">
        <v>8</v>
      </c>
      <c r="E460" s="1034">
        <v>7.4</v>
      </c>
      <c r="F460" s="1034">
        <v>7.7</v>
      </c>
    </row>
    <row r="461" spans="1:6">
      <c r="A461" s="1033" t="s">
        <v>1642</v>
      </c>
      <c r="B461" s="1034">
        <v>8.4</v>
      </c>
      <c r="C461" s="1034">
        <v>9.4</v>
      </c>
      <c r="D461" s="1034">
        <v>10</v>
      </c>
      <c r="E461" s="1034">
        <v>9.1</v>
      </c>
      <c r="F461" s="1034">
        <v>8.5</v>
      </c>
    </row>
    <row r="462" spans="1:6">
      <c r="A462" s="1033" t="s">
        <v>1643</v>
      </c>
      <c r="B462" s="1034">
        <v>9.9</v>
      </c>
      <c r="C462" s="1034">
        <v>10</v>
      </c>
      <c r="D462" s="1034">
        <v>10.4</v>
      </c>
      <c r="E462" s="1034">
        <v>10.199999999999999</v>
      </c>
      <c r="F462" s="1034">
        <v>9.6</v>
      </c>
    </row>
    <row r="463" spans="1:6">
      <c r="A463" s="1033" t="s">
        <v>1644</v>
      </c>
      <c r="B463" s="1051" t="s">
        <v>101</v>
      </c>
      <c r="C463" s="1051" t="s">
        <v>101</v>
      </c>
      <c r="D463" s="1051" t="s">
        <v>101</v>
      </c>
      <c r="E463" s="1051" t="s">
        <v>101</v>
      </c>
      <c r="F463" s="1051" t="s">
        <v>101</v>
      </c>
    </row>
    <row r="464" spans="1:6">
      <c r="A464" s="1033" t="s">
        <v>1644</v>
      </c>
      <c r="B464" s="1051" t="s">
        <v>101</v>
      </c>
      <c r="C464" s="1051" t="s">
        <v>101</v>
      </c>
      <c r="D464" s="1051" t="s">
        <v>101</v>
      </c>
      <c r="E464" s="1051" t="s">
        <v>101</v>
      </c>
      <c r="F464" s="1051" t="s">
        <v>101</v>
      </c>
    </row>
    <row r="465" spans="1:6">
      <c r="A465" s="1033" t="s">
        <v>1357</v>
      </c>
      <c r="B465" s="1034">
        <f>MAX(B458:B464)</f>
        <v>9.9</v>
      </c>
      <c r="C465" s="1034">
        <f t="shared" ref="C465:F465" si="75">MAX(C458:C464)</f>
        <v>10</v>
      </c>
      <c r="D465" s="1034">
        <f t="shared" si="75"/>
        <v>10.4</v>
      </c>
      <c r="E465" s="1034">
        <f t="shared" si="75"/>
        <v>10.199999999999999</v>
      </c>
      <c r="F465" s="1034">
        <f t="shared" si="75"/>
        <v>9.6</v>
      </c>
    </row>
    <row r="466" spans="1:6">
      <c r="A466" s="1033" t="s">
        <v>1358</v>
      </c>
      <c r="B466" s="1034">
        <f>MIN(B458:B464)</f>
        <v>6.7</v>
      </c>
      <c r="C466" s="1034">
        <f t="shared" ref="C466:F466" si="76">MIN(C458:C464)</f>
        <v>7.3</v>
      </c>
      <c r="D466" s="1034">
        <f t="shared" si="76"/>
        <v>8</v>
      </c>
      <c r="E466" s="1034">
        <f t="shared" si="76"/>
        <v>7.4</v>
      </c>
      <c r="F466" s="1034">
        <f t="shared" si="76"/>
        <v>7.7</v>
      </c>
    </row>
    <row r="467" spans="1:6">
      <c r="A467" s="1033" t="s">
        <v>411</v>
      </c>
      <c r="B467" s="1162">
        <f>B465/B466</f>
        <v>1.4776119402985075</v>
      </c>
      <c r="C467" s="1162">
        <f t="shared" ref="C467" si="77">C465/C466</f>
        <v>1.3698630136986301</v>
      </c>
      <c r="D467" s="1162">
        <f>D465/D466</f>
        <v>1.3</v>
      </c>
      <c r="E467" s="1162">
        <f t="shared" ref="E467:F467" si="78">E465/E466</f>
        <v>1.3783783783783783</v>
      </c>
      <c r="F467" s="1162">
        <f t="shared" si="78"/>
        <v>1.2467532467532467</v>
      </c>
    </row>
    <row r="468" spans="1:6">
      <c r="A468" s="1050" t="s">
        <v>37</v>
      </c>
      <c r="B468" s="1034">
        <v>8.1</v>
      </c>
      <c r="C468" s="1034">
        <v>8</v>
      </c>
      <c r="D468" s="1034">
        <v>7.4</v>
      </c>
      <c r="E468" s="1034">
        <v>7</v>
      </c>
      <c r="F468" s="1034">
        <v>6.7</v>
      </c>
    </row>
    <row r="469" spans="1:6">
      <c r="A469" s="1033" t="s">
        <v>1645</v>
      </c>
      <c r="B469" s="1034">
        <v>7.7</v>
      </c>
      <c r="C469" s="1034">
        <v>7.6</v>
      </c>
      <c r="D469" s="1034">
        <v>7.4</v>
      </c>
      <c r="E469" s="1034">
        <v>7</v>
      </c>
      <c r="F469" s="1034">
        <v>6.8</v>
      </c>
    </row>
    <row r="470" spans="1:6">
      <c r="A470" s="1033" t="s">
        <v>1646</v>
      </c>
      <c r="B470" s="1034">
        <v>6.9</v>
      </c>
      <c r="C470" s="1034">
        <v>7.1</v>
      </c>
      <c r="D470" s="1034">
        <v>7</v>
      </c>
      <c r="E470" s="1034">
        <v>6.5</v>
      </c>
      <c r="F470" s="1034">
        <v>6.3</v>
      </c>
    </row>
    <row r="471" spans="1:6">
      <c r="A471" s="1033" t="s">
        <v>1647</v>
      </c>
      <c r="B471" s="1034">
        <v>8.8000000000000007</v>
      </c>
      <c r="C471" s="1034">
        <v>8.3000000000000007</v>
      </c>
      <c r="D471" s="1034">
        <v>7.9</v>
      </c>
      <c r="E471" s="1034">
        <v>7.7</v>
      </c>
      <c r="F471" s="1034">
        <v>7.6</v>
      </c>
    </row>
    <row r="472" spans="1:6">
      <c r="A472" s="1033" t="s">
        <v>1648</v>
      </c>
      <c r="B472" s="1034">
        <v>8.5</v>
      </c>
      <c r="C472" s="1034">
        <v>8.3000000000000007</v>
      </c>
      <c r="D472" s="1034">
        <v>7.4</v>
      </c>
      <c r="E472" s="1034">
        <v>7.1</v>
      </c>
      <c r="F472" s="1034">
        <v>6.7</v>
      </c>
    </row>
    <row r="473" spans="1:6">
      <c r="A473" s="1033" t="s">
        <v>1649</v>
      </c>
      <c r="B473" s="1034">
        <v>7.1</v>
      </c>
      <c r="C473" s="1034">
        <v>6.7</v>
      </c>
      <c r="D473" s="1034">
        <v>6</v>
      </c>
      <c r="E473" s="1034">
        <v>6.2</v>
      </c>
      <c r="F473" s="1034">
        <v>5.5</v>
      </c>
    </row>
    <row r="474" spans="1:6">
      <c r="A474" s="1033" t="s">
        <v>1650</v>
      </c>
      <c r="B474" s="1034">
        <v>9.9</v>
      </c>
      <c r="C474" s="1034">
        <v>10</v>
      </c>
      <c r="D474" s="1034">
        <v>9.5</v>
      </c>
      <c r="E474" s="1034">
        <v>8.4</v>
      </c>
      <c r="F474" s="1034">
        <v>8.4</v>
      </c>
    </row>
    <row r="475" spans="1:6">
      <c r="A475" s="1033" t="s">
        <v>1651</v>
      </c>
      <c r="B475" s="1034">
        <v>8</v>
      </c>
      <c r="C475" s="1034">
        <v>7.6</v>
      </c>
      <c r="D475" s="1034">
        <v>6.6</v>
      </c>
      <c r="E475" s="1034">
        <v>6.5</v>
      </c>
      <c r="F475" s="1034">
        <v>6</v>
      </c>
    </row>
    <row r="476" spans="1:6">
      <c r="A476" s="1033" t="s">
        <v>1652</v>
      </c>
      <c r="B476" s="1034">
        <v>8</v>
      </c>
      <c r="C476" s="1034">
        <v>8</v>
      </c>
      <c r="D476" s="1034">
        <v>7.5</v>
      </c>
      <c r="E476" s="1034">
        <v>6.9</v>
      </c>
      <c r="F476" s="1034">
        <v>6.5</v>
      </c>
    </row>
    <row r="477" spans="1:6">
      <c r="A477" s="1033" t="s">
        <v>1653</v>
      </c>
      <c r="B477" s="1034">
        <v>8.8000000000000007</v>
      </c>
      <c r="C477" s="1034">
        <v>8.6</v>
      </c>
      <c r="D477" s="1034">
        <v>7.9</v>
      </c>
      <c r="E477" s="1034">
        <v>7.5</v>
      </c>
      <c r="F477" s="1034">
        <v>6.9</v>
      </c>
    </row>
    <row r="478" spans="1:6">
      <c r="A478" s="1033" t="s">
        <v>1654</v>
      </c>
      <c r="B478" s="1034">
        <v>7.2</v>
      </c>
      <c r="C478" s="1034">
        <v>7.4</v>
      </c>
      <c r="D478" s="1034">
        <v>7.1</v>
      </c>
      <c r="E478" s="1034">
        <v>6.8</v>
      </c>
      <c r="F478" s="1034">
        <v>6.2</v>
      </c>
    </row>
    <row r="479" spans="1:6">
      <c r="A479" s="1033" t="s">
        <v>1655</v>
      </c>
      <c r="B479" s="1034">
        <v>7.2</v>
      </c>
      <c r="C479" s="1034">
        <v>7.4</v>
      </c>
      <c r="D479" s="1034">
        <v>7.2</v>
      </c>
      <c r="E479" s="1034">
        <v>5.8</v>
      </c>
      <c r="F479" s="1034">
        <v>5.9</v>
      </c>
    </row>
    <row r="480" spans="1:6">
      <c r="A480" s="1033" t="s">
        <v>1357</v>
      </c>
      <c r="B480" s="1034">
        <f>MAX(B469:B479)</f>
        <v>9.9</v>
      </c>
      <c r="C480" s="1034">
        <f t="shared" ref="C480:F480" si="79">MAX(C469:C479)</f>
        <v>10</v>
      </c>
      <c r="D480" s="1034">
        <f t="shared" si="79"/>
        <v>9.5</v>
      </c>
      <c r="E480" s="1034">
        <f t="shared" si="79"/>
        <v>8.4</v>
      </c>
      <c r="F480" s="1034">
        <f t="shared" si="79"/>
        <v>8.4</v>
      </c>
    </row>
    <row r="481" spans="1:6">
      <c r="A481" s="1033" t="s">
        <v>1358</v>
      </c>
      <c r="B481" s="1034">
        <f>MIN(B469:B479)</f>
        <v>6.9</v>
      </c>
      <c r="C481" s="1034">
        <f t="shared" ref="C481:F481" si="80">MIN(C469:C479)</f>
        <v>6.7</v>
      </c>
      <c r="D481" s="1034">
        <f t="shared" si="80"/>
        <v>6</v>
      </c>
      <c r="E481" s="1034">
        <f t="shared" si="80"/>
        <v>5.8</v>
      </c>
      <c r="F481" s="1034">
        <f t="shared" si="80"/>
        <v>5.5</v>
      </c>
    </row>
    <row r="482" spans="1:6">
      <c r="A482" s="1033" t="s">
        <v>411</v>
      </c>
      <c r="B482" s="1162">
        <f>B480/B481</f>
        <v>1.4347826086956521</v>
      </c>
      <c r="C482" s="1162">
        <f t="shared" ref="C482" si="81">C480/C481</f>
        <v>1.4925373134328357</v>
      </c>
      <c r="D482" s="1162">
        <f>D480/D481</f>
        <v>1.5833333333333333</v>
      </c>
      <c r="E482" s="1162">
        <f t="shared" ref="E482:F482" si="82">E480/E481</f>
        <v>1.4482758620689655</v>
      </c>
      <c r="F482" s="1162">
        <f t="shared" si="82"/>
        <v>1.5272727272727273</v>
      </c>
    </row>
    <row r="483" spans="1:6">
      <c r="A483" s="1050" t="s">
        <v>54</v>
      </c>
      <c r="B483" s="1034">
        <v>7.5</v>
      </c>
      <c r="C483" s="1034">
        <v>6.1</v>
      </c>
      <c r="D483" s="1034">
        <v>5.3</v>
      </c>
      <c r="E483" s="1034">
        <v>4.8</v>
      </c>
      <c r="F483" s="1034">
        <v>4.4000000000000004</v>
      </c>
    </row>
    <row r="484" spans="1:6">
      <c r="A484" s="1033" t="s">
        <v>1656</v>
      </c>
      <c r="B484" s="1034">
        <v>10</v>
      </c>
      <c r="C484" s="1034">
        <v>9</v>
      </c>
      <c r="D484" s="1034">
        <v>8.1</v>
      </c>
      <c r="E484" s="1034">
        <v>7</v>
      </c>
      <c r="F484" s="1034">
        <v>5.6</v>
      </c>
    </row>
    <row r="485" spans="1:6">
      <c r="A485" s="1033" t="s">
        <v>1657</v>
      </c>
      <c r="B485" s="1034">
        <v>10.9</v>
      </c>
      <c r="C485" s="1034">
        <v>9.8000000000000007</v>
      </c>
      <c r="D485" s="1034">
        <v>8.5</v>
      </c>
      <c r="E485" s="1034">
        <v>7</v>
      </c>
      <c r="F485" s="1034">
        <v>5.2</v>
      </c>
    </row>
    <row r="486" spans="1:6">
      <c r="A486" s="1033" t="s">
        <v>1658</v>
      </c>
      <c r="B486" s="1034">
        <v>9.3000000000000007</v>
      </c>
      <c r="C486" s="1034">
        <v>8.3000000000000007</v>
      </c>
      <c r="D486" s="1034">
        <v>7.7</v>
      </c>
      <c r="E486" s="1034">
        <v>7.1</v>
      </c>
      <c r="F486" s="1034">
        <v>5.9</v>
      </c>
    </row>
    <row r="487" spans="1:6">
      <c r="A487" s="1033" t="s">
        <v>1659</v>
      </c>
      <c r="B487" s="1034">
        <v>8</v>
      </c>
      <c r="C487" s="1034">
        <v>6.7</v>
      </c>
      <c r="D487" s="1034">
        <v>5.4</v>
      </c>
      <c r="E487" s="1034">
        <v>5</v>
      </c>
      <c r="F487" s="1034">
        <v>4.0999999999999996</v>
      </c>
    </row>
    <row r="488" spans="1:6">
      <c r="A488" s="1033" t="s">
        <v>1660</v>
      </c>
      <c r="B488" s="1034">
        <v>5.0999999999999996</v>
      </c>
      <c r="C488" s="1034">
        <v>5</v>
      </c>
      <c r="D488" s="1034">
        <v>4.3</v>
      </c>
      <c r="E488" s="1034">
        <v>3.7</v>
      </c>
      <c r="F488" s="1034">
        <v>3.4</v>
      </c>
    </row>
    <row r="489" spans="1:6">
      <c r="A489" s="1033" t="s">
        <v>1661</v>
      </c>
      <c r="B489" s="1034">
        <v>9.4</v>
      </c>
      <c r="C489" s="1034">
        <v>8</v>
      </c>
      <c r="D489" s="1034">
        <v>6.5</v>
      </c>
      <c r="E489" s="1034">
        <v>6.1</v>
      </c>
      <c r="F489" s="1034">
        <v>4</v>
      </c>
    </row>
    <row r="490" spans="1:6">
      <c r="A490" s="1033" t="s">
        <v>1662</v>
      </c>
      <c r="B490" s="1034">
        <v>7.2</v>
      </c>
      <c r="C490" s="1034">
        <v>6.6</v>
      </c>
      <c r="D490" s="1034">
        <v>4.5999999999999996</v>
      </c>
      <c r="E490" s="1034">
        <v>4.4000000000000004</v>
      </c>
      <c r="F490" s="1034">
        <v>4.2</v>
      </c>
    </row>
    <row r="491" spans="1:6">
      <c r="A491" s="1033" t="s">
        <v>1663</v>
      </c>
      <c r="B491" s="1034">
        <v>5.2</v>
      </c>
      <c r="C491" s="1034">
        <v>3.4</v>
      </c>
      <c r="D491" s="1034">
        <v>3.5</v>
      </c>
      <c r="E491" s="1034">
        <v>3.3</v>
      </c>
      <c r="F491" s="1034">
        <v>3.1</v>
      </c>
    </row>
    <row r="492" spans="1:6">
      <c r="A492" s="1033" t="s">
        <v>1664</v>
      </c>
      <c r="B492" s="1034">
        <v>8.9</v>
      </c>
      <c r="C492" s="1034">
        <v>7.4</v>
      </c>
      <c r="D492" s="1034">
        <v>5.8</v>
      </c>
      <c r="E492" s="1034">
        <v>4.9000000000000004</v>
      </c>
      <c r="F492" s="1034">
        <v>5.2</v>
      </c>
    </row>
    <row r="493" spans="1:6">
      <c r="A493" s="1033" t="s">
        <v>1665</v>
      </c>
      <c r="B493" s="1034">
        <v>8.6999999999999993</v>
      </c>
      <c r="C493" s="1034">
        <v>7.2</v>
      </c>
      <c r="D493" s="1034">
        <v>6.2</v>
      </c>
      <c r="E493" s="1034">
        <v>5.6</v>
      </c>
      <c r="F493" s="1034">
        <v>4.8</v>
      </c>
    </row>
    <row r="494" spans="1:6">
      <c r="A494" s="1033" t="s">
        <v>1666</v>
      </c>
      <c r="B494" s="1034">
        <v>8.4</v>
      </c>
      <c r="C494" s="1034">
        <v>8</v>
      </c>
      <c r="D494" s="1034">
        <v>6.4</v>
      </c>
      <c r="E494" s="1034">
        <v>5.5</v>
      </c>
      <c r="F494" s="1034">
        <v>4.5999999999999996</v>
      </c>
    </row>
    <row r="495" spans="1:6">
      <c r="A495" s="1033" t="s">
        <v>1667</v>
      </c>
      <c r="B495" s="1034">
        <v>4.4000000000000004</v>
      </c>
      <c r="C495" s="1034">
        <v>4.5999999999999996</v>
      </c>
      <c r="D495" s="1034">
        <v>3.2</v>
      </c>
      <c r="E495" s="1034">
        <v>2.9</v>
      </c>
      <c r="F495" s="1034">
        <v>4.0999999999999996</v>
      </c>
    </row>
    <row r="496" spans="1:6">
      <c r="A496" s="1033" t="s">
        <v>1668</v>
      </c>
      <c r="B496" s="1034">
        <v>10.5</v>
      </c>
      <c r="C496" s="1034">
        <v>8.9</v>
      </c>
      <c r="D496" s="1034">
        <v>7.4</v>
      </c>
      <c r="E496" s="1034">
        <v>7.2</v>
      </c>
      <c r="F496" s="1034">
        <v>5.6</v>
      </c>
    </row>
    <row r="497" spans="1:6">
      <c r="A497" s="1033" t="s">
        <v>1669</v>
      </c>
      <c r="B497" s="1034">
        <v>9.4</v>
      </c>
      <c r="C497" s="1034">
        <v>6.8</v>
      </c>
      <c r="D497" s="1034">
        <v>6.6</v>
      </c>
      <c r="E497" s="1034">
        <v>5.8</v>
      </c>
      <c r="F497" s="1034">
        <v>4.8</v>
      </c>
    </row>
    <row r="498" spans="1:6">
      <c r="A498" s="1033" t="s">
        <v>1670</v>
      </c>
      <c r="B498" s="1034">
        <v>7.3</v>
      </c>
      <c r="C498" s="1034">
        <v>5.6</v>
      </c>
      <c r="D498" s="1034">
        <v>4.5999999999999996</v>
      </c>
      <c r="E498" s="1034">
        <v>4.5</v>
      </c>
      <c r="F498" s="1034">
        <v>4</v>
      </c>
    </row>
    <row r="499" spans="1:6">
      <c r="A499" s="1033" t="s">
        <v>1671</v>
      </c>
      <c r="B499" s="1034">
        <v>7.2</v>
      </c>
      <c r="C499" s="1034">
        <v>6.1</v>
      </c>
      <c r="D499" s="1034">
        <v>4.8</v>
      </c>
      <c r="E499" s="1034">
        <v>4.5</v>
      </c>
      <c r="F499" s="1034">
        <v>3.6</v>
      </c>
    </row>
    <row r="500" spans="1:6">
      <c r="A500" s="1033" t="s">
        <v>1672</v>
      </c>
      <c r="B500" s="1034">
        <v>7.8</v>
      </c>
      <c r="C500" s="1034">
        <v>5.3</v>
      </c>
      <c r="D500" s="1034">
        <v>4.5</v>
      </c>
      <c r="E500" s="1034">
        <v>4.5999999999999996</v>
      </c>
      <c r="F500" s="1034">
        <v>4.5999999999999996</v>
      </c>
    </row>
    <row r="501" spans="1:6">
      <c r="A501" s="1033" t="s">
        <v>1673</v>
      </c>
      <c r="B501" s="1034">
        <v>6.4</v>
      </c>
      <c r="C501" s="1034">
        <v>4.7</v>
      </c>
      <c r="D501" s="1034">
        <v>4.5</v>
      </c>
      <c r="E501" s="1034">
        <v>4.3</v>
      </c>
      <c r="F501" s="1034">
        <v>3.8</v>
      </c>
    </row>
    <row r="502" spans="1:6">
      <c r="A502" s="1033" t="s">
        <v>1674</v>
      </c>
      <c r="B502" s="1034">
        <v>9.1</v>
      </c>
      <c r="C502" s="1034">
        <v>7.2</v>
      </c>
      <c r="D502" s="1034">
        <v>5.8</v>
      </c>
      <c r="E502" s="1034">
        <v>5.7</v>
      </c>
      <c r="F502" s="1034">
        <v>5.5</v>
      </c>
    </row>
    <row r="503" spans="1:6">
      <c r="A503" s="1033" t="s">
        <v>1675</v>
      </c>
      <c r="B503" s="1034">
        <v>5.0999999999999996</v>
      </c>
      <c r="C503" s="1034">
        <v>4.4000000000000004</v>
      </c>
      <c r="D503" s="1034">
        <v>3.2</v>
      </c>
      <c r="E503" s="1034">
        <v>3.7</v>
      </c>
      <c r="F503" s="1034">
        <v>2.9</v>
      </c>
    </row>
    <row r="504" spans="1:6">
      <c r="A504" s="1033" t="s">
        <v>1676</v>
      </c>
      <c r="B504" s="1034">
        <v>6.2</v>
      </c>
      <c r="C504" s="1034">
        <v>5.3</v>
      </c>
      <c r="D504" s="1034">
        <v>4.7</v>
      </c>
      <c r="E504" s="1034">
        <v>4.2</v>
      </c>
      <c r="F504" s="1034">
        <v>4.9000000000000004</v>
      </c>
    </row>
    <row r="505" spans="1:6">
      <c r="A505" s="1033" t="s">
        <v>1677</v>
      </c>
      <c r="B505" s="1034">
        <v>13</v>
      </c>
      <c r="C505" s="1034">
        <v>9.6999999999999993</v>
      </c>
      <c r="D505" s="1034">
        <v>7.9</v>
      </c>
      <c r="E505" s="1034">
        <v>7.6</v>
      </c>
      <c r="F505" s="1034">
        <v>7.2</v>
      </c>
    </row>
    <row r="506" spans="1:6">
      <c r="A506" s="1033" t="s">
        <v>1678</v>
      </c>
      <c r="B506" s="1034">
        <v>6.1</v>
      </c>
      <c r="C506" s="1034">
        <v>5.0999999999999996</v>
      </c>
      <c r="D506" s="1034">
        <v>4.2</v>
      </c>
      <c r="E506" s="1034">
        <v>3.9</v>
      </c>
      <c r="F506" s="1034">
        <v>3.9</v>
      </c>
    </row>
    <row r="507" spans="1:6">
      <c r="A507" s="1033" t="s">
        <v>1679</v>
      </c>
      <c r="B507" s="1034">
        <v>6.2</v>
      </c>
      <c r="C507" s="1034">
        <v>5</v>
      </c>
      <c r="D507" s="1034">
        <v>4.3</v>
      </c>
      <c r="E507" s="1034">
        <v>3.8</v>
      </c>
      <c r="F507" s="1034">
        <v>3.9</v>
      </c>
    </row>
    <row r="508" spans="1:6">
      <c r="A508" s="1033" t="s">
        <v>1680</v>
      </c>
      <c r="B508" s="1034">
        <v>5.6</v>
      </c>
      <c r="C508" s="1034">
        <v>4.3</v>
      </c>
      <c r="D508" s="1034">
        <v>3.8</v>
      </c>
      <c r="E508" s="1034">
        <v>4.0999999999999996</v>
      </c>
      <c r="F508" s="1034">
        <v>3.7</v>
      </c>
    </row>
    <row r="509" spans="1:6">
      <c r="A509" s="1033" t="s">
        <v>1681</v>
      </c>
      <c r="B509" s="1034">
        <v>6.4</v>
      </c>
      <c r="C509" s="1034">
        <v>6.2</v>
      </c>
      <c r="D509" s="1034">
        <v>4.3</v>
      </c>
      <c r="E509" s="1034">
        <v>3.9</v>
      </c>
      <c r="F509" s="1034">
        <v>4.2</v>
      </c>
    </row>
    <row r="510" spans="1:6">
      <c r="A510" s="1033" t="s">
        <v>1682</v>
      </c>
      <c r="B510" s="1034">
        <v>8.6</v>
      </c>
      <c r="C510" s="1034">
        <v>6.9</v>
      </c>
      <c r="D510" s="1034">
        <v>6.3</v>
      </c>
      <c r="E510" s="1034">
        <v>5.6</v>
      </c>
      <c r="F510" s="1034">
        <v>5.3</v>
      </c>
    </row>
    <row r="511" spans="1:6">
      <c r="A511" s="1033" t="s">
        <v>1683</v>
      </c>
      <c r="B511" s="1051" t="s">
        <v>101</v>
      </c>
      <c r="C511" s="1051" t="s">
        <v>101</v>
      </c>
      <c r="D511" s="1051" t="s">
        <v>101</v>
      </c>
      <c r="E511" s="1051" t="s">
        <v>101</v>
      </c>
      <c r="F511" s="1051" t="s">
        <v>101</v>
      </c>
    </row>
    <row r="512" spans="1:6">
      <c r="A512" s="1033" t="s">
        <v>1684</v>
      </c>
      <c r="B512" s="1051" t="s">
        <v>101</v>
      </c>
      <c r="C512" s="1051" t="s">
        <v>101</v>
      </c>
      <c r="D512" s="1051" t="s">
        <v>101</v>
      </c>
      <c r="E512" s="1051" t="s">
        <v>101</v>
      </c>
      <c r="F512" s="1051" t="s">
        <v>101</v>
      </c>
    </row>
    <row r="513" spans="1:6">
      <c r="A513" s="1033" t="s">
        <v>1685</v>
      </c>
      <c r="B513" s="1034">
        <v>6.8</v>
      </c>
      <c r="C513" s="1034">
        <v>6.3</v>
      </c>
      <c r="D513" s="1034">
        <v>5.4</v>
      </c>
      <c r="E513" s="1034">
        <v>4.8</v>
      </c>
      <c r="F513" s="1034">
        <v>5.7</v>
      </c>
    </row>
    <row r="514" spans="1:6">
      <c r="A514" s="1033" t="s">
        <v>1686</v>
      </c>
      <c r="B514" s="1034">
        <v>9.8000000000000007</v>
      </c>
      <c r="C514" s="1034">
        <v>7.8</v>
      </c>
      <c r="D514" s="1034">
        <v>7.2</v>
      </c>
      <c r="E514" s="1034">
        <v>7.2</v>
      </c>
      <c r="F514" s="1034">
        <v>5.3</v>
      </c>
    </row>
    <row r="515" spans="1:6">
      <c r="A515" s="1033" t="s">
        <v>1687</v>
      </c>
      <c r="B515" s="1034">
        <v>9.5</v>
      </c>
      <c r="C515" s="1034">
        <v>7.5</v>
      </c>
      <c r="D515" s="1034">
        <v>7.5</v>
      </c>
      <c r="E515" s="1034">
        <v>5.6</v>
      </c>
      <c r="F515" s="1034">
        <v>5.7</v>
      </c>
    </row>
    <row r="516" spans="1:6">
      <c r="A516" s="1033" t="s">
        <v>1688</v>
      </c>
      <c r="B516" s="1034">
        <v>7.4</v>
      </c>
      <c r="C516" s="1034">
        <v>5.9</v>
      </c>
      <c r="D516" s="1034">
        <v>4.5999999999999996</v>
      </c>
      <c r="E516" s="1034">
        <v>4.3</v>
      </c>
      <c r="F516" s="1034">
        <v>4.9000000000000004</v>
      </c>
    </row>
    <row r="517" spans="1:6">
      <c r="A517" s="1033" t="s">
        <v>1689</v>
      </c>
      <c r="B517" s="1034">
        <v>8.4</v>
      </c>
      <c r="C517" s="1034">
        <v>6.2</v>
      </c>
      <c r="D517" s="1034">
        <v>5.5</v>
      </c>
      <c r="E517" s="1034">
        <v>5</v>
      </c>
      <c r="F517" s="1034">
        <v>4.9000000000000004</v>
      </c>
    </row>
    <row r="518" spans="1:6">
      <c r="A518" s="1033" t="s">
        <v>1690</v>
      </c>
      <c r="B518" s="1034">
        <v>5.9</v>
      </c>
      <c r="C518" s="1034">
        <v>4.5999999999999996</v>
      </c>
      <c r="D518" s="1034">
        <v>4.0999999999999996</v>
      </c>
      <c r="E518" s="1034">
        <v>3.5</v>
      </c>
      <c r="F518" s="1034">
        <v>3.2</v>
      </c>
    </row>
    <row r="519" spans="1:6">
      <c r="A519" s="1033" t="s">
        <v>1691</v>
      </c>
      <c r="B519" s="1034">
        <v>5.2</v>
      </c>
      <c r="C519" s="1034">
        <v>4.2</v>
      </c>
      <c r="D519" s="1034">
        <v>3.5</v>
      </c>
      <c r="E519" s="1034">
        <v>2.7</v>
      </c>
      <c r="F519" s="1034">
        <v>2.9</v>
      </c>
    </row>
    <row r="520" spans="1:6">
      <c r="A520" s="1033" t="s">
        <v>1692</v>
      </c>
      <c r="B520" s="1034">
        <v>5.5</v>
      </c>
      <c r="C520" s="1034">
        <v>4.7</v>
      </c>
      <c r="D520" s="1034">
        <v>3.7</v>
      </c>
      <c r="E520" s="1034">
        <v>3.6</v>
      </c>
      <c r="F520" s="1034">
        <v>3.2</v>
      </c>
    </row>
    <row r="521" spans="1:6">
      <c r="A521" s="1033" t="s">
        <v>1693</v>
      </c>
      <c r="B521" s="1034">
        <v>5.7</v>
      </c>
      <c r="C521" s="1034">
        <v>4.2</v>
      </c>
      <c r="D521" s="1034">
        <v>4.0999999999999996</v>
      </c>
      <c r="E521" s="1034">
        <v>3.7</v>
      </c>
      <c r="F521" s="1034">
        <v>3.2</v>
      </c>
    </row>
    <row r="522" spans="1:6">
      <c r="A522" s="1033" t="s">
        <v>1694</v>
      </c>
      <c r="B522" s="1034">
        <v>7.6</v>
      </c>
      <c r="C522" s="1034">
        <v>5.7</v>
      </c>
      <c r="D522" s="1034">
        <v>5.3</v>
      </c>
      <c r="E522" s="1034">
        <v>4.5</v>
      </c>
      <c r="F522" s="1034">
        <v>3.8</v>
      </c>
    </row>
    <row r="523" spans="1:6">
      <c r="A523" s="1033" t="s">
        <v>1695</v>
      </c>
      <c r="B523" s="1034">
        <v>6.2</v>
      </c>
      <c r="C523" s="1034">
        <v>4.7</v>
      </c>
      <c r="D523" s="1034">
        <v>3.9</v>
      </c>
      <c r="E523" s="1034">
        <v>3.8</v>
      </c>
      <c r="F523" s="1034">
        <v>3.6</v>
      </c>
    </row>
    <row r="524" spans="1:6">
      <c r="A524" s="1033" t="s">
        <v>1696</v>
      </c>
      <c r="B524" s="1034">
        <v>6.2</v>
      </c>
      <c r="C524" s="1034">
        <v>4.8</v>
      </c>
      <c r="D524" s="1034">
        <v>3.9</v>
      </c>
      <c r="E524" s="1034">
        <v>3.7</v>
      </c>
      <c r="F524" s="1034">
        <v>4</v>
      </c>
    </row>
    <row r="525" spans="1:6">
      <c r="A525" s="1033" t="s">
        <v>1697</v>
      </c>
      <c r="B525" s="1034">
        <v>5.5</v>
      </c>
      <c r="C525" s="1034">
        <v>4.5</v>
      </c>
      <c r="D525" s="1034">
        <v>4</v>
      </c>
      <c r="E525" s="1034">
        <v>4.3</v>
      </c>
      <c r="F525" s="1034">
        <v>2.9</v>
      </c>
    </row>
    <row r="526" spans="1:6">
      <c r="A526" s="1033" t="s">
        <v>1698</v>
      </c>
      <c r="B526" s="1034">
        <v>5.6</v>
      </c>
      <c r="C526" s="1034">
        <v>3.9</v>
      </c>
      <c r="D526" s="1034">
        <v>4.5</v>
      </c>
      <c r="E526" s="1034">
        <v>3.8</v>
      </c>
      <c r="F526" s="1034">
        <v>2.4</v>
      </c>
    </row>
    <row r="527" spans="1:6">
      <c r="A527" s="1033" t="s">
        <v>1699</v>
      </c>
      <c r="B527" s="1034">
        <v>7</v>
      </c>
      <c r="C527" s="1034">
        <v>5.0999999999999996</v>
      </c>
      <c r="D527" s="1034">
        <v>3.7</v>
      </c>
      <c r="E527" s="1034">
        <v>3.6</v>
      </c>
      <c r="F527" s="1034">
        <v>4.0999999999999996</v>
      </c>
    </row>
    <row r="528" spans="1:6">
      <c r="A528" s="1033" t="s">
        <v>1700</v>
      </c>
      <c r="B528" s="1034">
        <v>7.7</v>
      </c>
      <c r="C528" s="1034">
        <v>6.6</v>
      </c>
      <c r="D528" s="1034">
        <v>5.9</v>
      </c>
      <c r="E528" s="1034">
        <v>4.5</v>
      </c>
      <c r="F528" s="1034">
        <v>4.5</v>
      </c>
    </row>
    <row r="529" spans="1:6">
      <c r="A529" s="1033" t="s">
        <v>1701</v>
      </c>
      <c r="B529" s="1034">
        <v>7.8</v>
      </c>
      <c r="C529" s="1034">
        <v>6.9</v>
      </c>
      <c r="D529" s="1034">
        <v>6.5</v>
      </c>
      <c r="E529" s="1034">
        <v>5</v>
      </c>
      <c r="F529" s="1034">
        <v>4.7</v>
      </c>
    </row>
    <row r="530" spans="1:6">
      <c r="A530" s="1033" t="s">
        <v>1702</v>
      </c>
      <c r="B530" s="1034">
        <v>7.4</v>
      </c>
      <c r="C530" s="1034">
        <v>6.1</v>
      </c>
      <c r="D530" s="1034">
        <v>4.8</v>
      </c>
      <c r="E530" s="1034">
        <v>3.6</v>
      </c>
      <c r="F530" s="1034">
        <v>4.3</v>
      </c>
    </row>
    <row r="531" spans="1:6">
      <c r="A531" s="1033" t="s">
        <v>1703</v>
      </c>
      <c r="B531" s="1034">
        <v>7.2</v>
      </c>
      <c r="C531" s="1034">
        <v>5.9</v>
      </c>
      <c r="D531" s="1034">
        <v>5.8</v>
      </c>
      <c r="E531" s="1034">
        <v>5.0999999999999996</v>
      </c>
      <c r="F531" s="1034">
        <v>4.0999999999999996</v>
      </c>
    </row>
    <row r="532" spans="1:6">
      <c r="A532" s="1033" t="s">
        <v>1704</v>
      </c>
      <c r="B532" s="1051" t="s">
        <v>101</v>
      </c>
      <c r="C532" s="1051" t="s">
        <v>101</v>
      </c>
      <c r="D532" s="1051" t="s">
        <v>101</v>
      </c>
      <c r="E532" s="1051" t="s">
        <v>101</v>
      </c>
      <c r="F532" s="1051" t="s">
        <v>101</v>
      </c>
    </row>
    <row r="533" spans="1:6">
      <c r="A533" s="1033" t="s">
        <v>1705</v>
      </c>
      <c r="B533" s="1051" t="s">
        <v>101</v>
      </c>
      <c r="C533" s="1051" t="s">
        <v>101</v>
      </c>
      <c r="D533" s="1051" t="s">
        <v>101</v>
      </c>
      <c r="E533" s="1051" t="s">
        <v>101</v>
      </c>
      <c r="F533" s="1051" t="s">
        <v>101</v>
      </c>
    </row>
    <row r="534" spans="1:6">
      <c r="A534" s="1033" t="s">
        <v>1706</v>
      </c>
      <c r="B534" s="1034">
        <v>4.8</v>
      </c>
      <c r="C534" s="1034">
        <v>4</v>
      </c>
      <c r="D534" s="1034">
        <v>3.2</v>
      </c>
      <c r="E534" s="1034">
        <v>5.0999999999999996</v>
      </c>
      <c r="F534" s="1034">
        <v>4.2</v>
      </c>
    </row>
    <row r="535" spans="1:6">
      <c r="A535" s="1033" t="s">
        <v>1707</v>
      </c>
      <c r="B535" s="1034">
        <v>4.4000000000000004</v>
      </c>
      <c r="C535" s="1034">
        <v>3.9</v>
      </c>
      <c r="D535" s="1034">
        <v>2.8</v>
      </c>
      <c r="E535" s="1034">
        <v>3.5</v>
      </c>
      <c r="F535" s="1034">
        <v>2.6</v>
      </c>
    </row>
    <row r="536" spans="1:6">
      <c r="A536" s="1033" t="s">
        <v>1708</v>
      </c>
      <c r="B536" s="1034">
        <v>7.5</v>
      </c>
      <c r="C536" s="1034">
        <v>5.8</v>
      </c>
      <c r="D536" s="1034">
        <v>6</v>
      </c>
      <c r="E536" s="1034">
        <v>4.8</v>
      </c>
      <c r="F536" s="1034">
        <v>3.7</v>
      </c>
    </row>
    <row r="537" spans="1:6">
      <c r="A537" s="1033" t="s">
        <v>1709</v>
      </c>
      <c r="B537" s="1034">
        <v>8.1</v>
      </c>
      <c r="C537" s="1034">
        <v>7.8</v>
      </c>
      <c r="D537" s="1034">
        <v>7.1</v>
      </c>
      <c r="E537" s="1034">
        <v>5.3</v>
      </c>
      <c r="F537" s="1034">
        <v>4.7</v>
      </c>
    </row>
    <row r="538" spans="1:6">
      <c r="A538" s="1033" t="s">
        <v>1710</v>
      </c>
      <c r="B538" s="1034">
        <v>7.9</v>
      </c>
      <c r="C538" s="1034">
        <v>5.3</v>
      </c>
      <c r="D538" s="1034">
        <v>6</v>
      </c>
      <c r="E538" s="1034">
        <v>6.3</v>
      </c>
      <c r="F538" s="1034">
        <v>4.7</v>
      </c>
    </row>
    <row r="539" spans="1:6">
      <c r="A539" s="1033" t="s">
        <v>1711</v>
      </c>
      <c r="B539" s="1034">
        <v>7.5</v>
      </c>
      <c r="C539" s="1034">
        <v>6.4</v>
      </c>
      <c r="D539" s="1034">
        <v>6.1</v>
      </c>
      <c r="E539" s="1034">
        <v>5.7</v>
      </c>
      <c r="F539" s="1034">
        <v>4.5999999999999996</v>
      </c>
    </row>
    <row r="540" spans="1:6">
      <c r="A540" s="1033" t="s">
        <v>1711</v>
      </c>
      <c r="B540" s="1034">
        <v>7.5</v>
      </c>
      <c r="C540" s="1034">
        <v>6.4</v>
      </c>
      <c r="D540" s="1034">
        <v>6.1</v>
      </c>
      <c r="E540" s="1034">
        <v>5.7</v>
      </c>
      <c r="F540" s="1034">
        <v>4.5999999999999996</v>
      </c>
    </row>
    <row r="541" spans="1:6">
      <c r="A541" s="1033" t="s">
        <v>1357</v>
      </c>
      <c r="B541" s="1034">
        <f>MAX(B484:B540)</f>
        <v>13</v>
      </c>
      <c r="C541" s="1034">
        <f t="shared" ref="C541:F541" si="83">MAX(C484:C540)</f>
        <v>9.8000000000000007</v>
      </c>
      <c r="D541" s="1034">
        <f t="shared" si="83"/>
        <v>8.5</v>
      </c>
      <c r="E541" s="1034">
        <f t="shared" si="83"/>
        <v>7.6</v>
      </c>
      <c r="F541" s="1034">
        <f t="shared" si="83"/>
        <v>7.2</v>
      </c>
    </row>
    <row r="542" spans="1:6">
      <c r="A542" s="1033" t="s">
        <v>1358</v>
      </c>
      <c r="B542" s="1034">
        <f>MIN(B484:B540)</f>
        <v>4.4000000000000004</v>
      </c>
      <c r="C542" s="1034">
        <f t="shared" ref="C542:F542" si="84">MIN(C484:C540)</f>
        <v>3.4</v>
      </c>
      <c r="D542" s="1034">
        <f t="shared" si="84"/>
        <v>2.8</v>
      </c>
      <c r="E542" s="1034">
        <f t="shared" si="84"/>
        <v>2.7</v>
      </c>
      <c r="F542" s="1034">
        <f t="shared" si="84"/>
        <v>2.4</v>
      </c>
    </row>
    <row r="543" spans="1:6">
      <c r="A543" s="1033" t="s">
        <v>411</v>
      </c>
      <c r="B543" s="1162">
        <f>B541/B542</f>
        <v>2.9545454545454541</v>
      </c>
      <c r="C543" s="1162">
        <f t="shared" ref="C543" si="85">C541/C542</f>
        <v>2.882352941176471</v>
      </c>
      <c r="D543" s="1162">
        <f>D541/D542</f>
        <v>3.035714285714286</v>
      </c>
      <c r="E543" s="1162">
        <f t="shared" ref="E543:F543" si="86">E541/E542</f>
        <v>2.8148148148148144</v>
      </c>
      <c r="F543" s="1162">
        <f t="shared" si="86"/>
        <v>3</v>
      </c>
    </row>
    <row r="544" spans="1:6">
      <c r="A544" s="1033" t="s">
        <v>43</v>
      </c>
      <c r="B544" s="1034">
        <v>5.4</v>
      </c>
      <c r="C544" s="1034">
        <v>4.9000000000000004</v>
      </c>
      <c r="D544" s="1034">
        <v>4</v>
      </c>
      <c r="E544" s="1034">
        <v>3</v>
      </c>
      <c r="F544" s="1034">
        <v>2.7</v>
      </c>
    </row>
    <row r="545" spans="1:6">
      <c r="A545" s="1033" t="s">
        <v>1712</v>
      </c>
      <c r="B545" s="1034">
        <v>5.4</v>
      </c>
      <c r="C545" s="1034">
        <v>4.9000000000000004</v>
      </c>
      <c r="D545" s="1034">
        <v>4</v>
      </c>
      <c r="E545" s="1034">
        <v>3</v>
      </c>
      <c r="F545" s="1034">
        <v>2.7</v>
      </c>
    </row>
    <row r="546" spans="1:6">
      <c r="A546" s="1033" t="s">
        <v>1712</v>
      </c>
      <c r="B546" s="1034">
        <v>5.4</v>
      </c>
      <c r="C546" s="1034">
        <v>4.9000000000000004</v>
      </c>
      <c r="D546" s="1034">
        <v>4</v>
      </c>
      <c r="E546" s="1034">
        <v>3</v>
      </c>
      <c r="F546" s="1034">
        <v>2.7</v>
      </c>
    </row>
    <row r="547" spans="1:6">
      <c r="A547" s="1033" t="s">
        <v>49</v>
      </c>
      <c r="B547" s="1034">
        <v>3.4</v>
      </c>
      <c r="C547" s="1034">
        <v>3.5</v>
      </c>
      <c r="D547" s="1034">
        <v>4.3</v>
      </c>
      <c r="E547" s="1034">
        <v>4.7</v>
      </c>
      <c r="F547" s="1034">
        <v>4.2</v>
      </c>
    </row>
    <row r="548" spans="1:6">
      <c r="A548" s="1033" t="s">
        <v>1713</v>
      </c>
      <c r="B548" s="1034">
        <v>3.4</v>
      </c>
      <c r="C548" s="1034">
        <v>3.5</v>
      </c>
      <c r="D548" s="1034">
        <v>4.3</v>
      </c>
      <c r="E548" s="1034">
        <v>4.7</v>
      </c>
      <c r="F548" s="1034">
        <v>4.2</v>
      </c>
    </row>
    <row r="549" spans="1:6">
      <c r="A549" s="1033" t="s">
        <v>1714</v>
      </c>
      <c r="B549" s="1034">
        <v>3.9</v>
      </c>
      <c r="C549" s="1034">
        <v>3.8</v>
      </c>
      <c r="D549" s="1034">
        <v>4.7</v>
      </c>
      <c r="E549" s="1034">
        <v>4.5999999999999996</v>
      </c>
      <c r="F549" s="1034">
        <v>4.5999999999999996</v>
      </c>
    </row>
    <row r="550" spans="1:6">
      <c r="A550" s="1033" t="s">
        <v>1715</v>
      </c>
      <c r="B550" s="1034">
        <v>2.9</v>
      </c>
      <c r="C550" s="1034">
        <v>2.9</v>
      </c>
      <c r="D550" s="1034">
        <v>4.5</v>
      </c>
      <c r="E550" s="1034">
        <v>4.5</v>
      </c>
      <c r="F550" s="1034">
        <v>2.8</v>
      </c>
    </row>
    <row r="551" spans="1:6">
      <c r="A551" s="1033" t="s">
        <v>1716</v>
      </c>
      <c r="B551" s="1034">
        <v>3.9</v>
      </c>
      <c r="C551" s="1034">
        <v>4.0999999999999996</v>
      </c>
      <c r="D551" s="1034">
        <v>4.5</v>
      </c>
      <c r="E551" s="1034">
        <v>5.0999999999999996</v>
      </c>
      <c r="F551" s="1034">
        <v>4.4000000000000004</v>
      </c>
    </row>
    <row r="552" spans="1:6">
      <c r="A552" s="1033" t="s">
        <v>1717</v>
      </c>
      <c r="B552" s="1034">
        <v>3.2</v>
      </c>
      <c r="C552" s="1034">
        <v>3.1</v>
      </c>
      <c r="D552" s="1034">
        <v>4.5999999999999996</v>
      </c>
      <c r="E552" s="1034">
        <v>5.5</v>
      </c>
      <c r="F552" s="1034">
        <v>5.2</v>
      </c>
    </row>
    <row r="553" spans="1:6">
      <c r="A553" s="1033" t="s">
        <v>1718</v>
      </c>
      <c r="B553" s="1034">
        <v>3.1</v>
      </c>
      <c r="C553" s="1034">
        <v>3</v>
      </c>
      <c r="D553" s="1034">
        <v>3.9</v>
      </c>
      <c r="E553" s="1034">
        <v>4.8</v>
      </c>
      <c r="F553" s="1034">
        <v>4</v>
      </c>
    </row>
    <row r="554" spans="1:6">
      <c r="A554" s="1033" t="s">
        <v>1719</v>
      </c>
      <c r="B554" s="1034">
        <v>2.6</v>
      </c>
      <c r="C554" s="1034">
        <v>3.8</v>
      </c>
      <c r="D554" s="1034">
        <v>3.7</v>
      </c>
      <c r="E554" s="1034">
        <v>4</v>
      </c>
      <c r="F554" s="1034">
        <v>2.9</v>
      </c>
    </row>
    <row r="555" spans="1:6">
      <c r="A555" s="1033" t="s">
        <v>1720</v>
      </c>
      <c r="B555" s="1034">
        <v>3.2</v>
      </c>
      <c r="C555" s="1034">
        <v>3.3</v>
      </c>
      <c r="D555" s="1034">
        <v>3.4</v>
      </c>
      <c r="E555" s="1034">
        <v>3.2</v>
      </c>
      <c r="F555" s="1034">
        <v>3.2</v>
      </c>
    </row>
    <row r="556" spans="1:6">
      <c r="A556" s="1033" t="s">
        <v>52</v>
      </c>
      <c r="B556" s="1034">
        <v>4.8</v>
      </c>
      <c r="C556" s="1034">
        <v>4.9000000000000004</v>
      </c>
      <c r="D556" s="1034">
        <v>4.8</v>
      </c>
      <c r="E556" s="1034">
        <v>5</v>
      </c>
      <c r="F556" s="1034">
        <v>4.8</v>
      </c>
    </row>
    <row r="557" spans="1:6">
      <c r="A557" s="1033" t="s">
        <v>1721</v>
      </c>
      <c r="B557" s="1034">
        <v>4.8</v>
      </c>
      <c r="C557" s="1034">
        <v>4.9000000000000004</v>
      </c>
      <c r="D557" s="1034">
        <v>4.8</v>
      </c>
      <c r="E557" s="1034">
        <v>5</v>
      </c>
      <c r="F557" s="1034">
        <v>4.8</v>
      </c>
    </row>
    <row r="558" spans="1:6">
      <c r="A558" s="1033" t="s">
        <v>1722</v>
      </c>
      <c r="B558" s="1034">
        <v>7.4</v>
      </c>
      <c r="C558" s="1034">
        <v>7.5</v>
      </c>
      <c r="D558" s="1034">
        <v>7.5</v>
      </c>
      <c r="E558" s="1034">
        <v>7.6</v>
      </c>
      <c r="F558" s="1034">
        <v>7.9</v>
      </c>
    </row>
    <row r="559" spans="1:6">
      <c r="A559" s="1033" t="s">
        <v>1723</v>
      </c>
      <c r="B559" s="1034">
        <v>4.2</v>
      </c>
      <c r="C559" s="1034">
        <v>4.5</v>
      </c>
      <c r="D559" s="1034">
        <v>4.4000000000000004</v>
      </c>
      <c r="E559" s="1034">
        <v>4.5999999999999996</v>
      </c>
      <c r="F559" s="1034">
        <v>4.2</v>
      </c>
    </row>
    <row r="560" spans="1:6">
      <c r="A560" s="1033" t="s">
        <v>1724</v>
      </c>
      <c r="B560" s="1034">
        <v>4.4000000000000004</v>
      </c>
      <c r="C560" s="1034">
        <v>4.5999999999999996</v>
      </c>
      <c r="D560" s="1034">
        <v>4.3</v>
      </c>
      <c r="E560" s="1034">
        <v>5</v>
      </c>
      <c r="F560" s="1034">
        <v>4.4000000000000004</v>
      </c>
    </row>
    <row r="561" spans="1:6">
      <c r="A561" s="1033" t="s">
        <v>1725</v>
      </c>
      <c r="B561" s="1034">
        <v>4.4000000000000004</v>
      </c>
      <c r="C561" s="1034">
        <v>4.0999999999999996</v>
      </c>
      <c r="D561" s="1034">
        <v>4.0999999999999996</v>
      </c>
      <c r="E561" s="1034">
        <v>3.9</v>
      </c>
      <c r="F561" s="1034">
        <v>4.5</v>
      </c>
    </row>
    <row r="562" spans="1:6">
      <c r="A562" s="1033" t="s">
        <v>1726</v>
      </c>
      <c r="B562" s="1034">
        <v>3.9</v>
      </c>
      <c r="C562" s="1034">
        <v>3.5</v>
      </c>
      <c r="D562" s="1034">
        <v>4</v>
      </c>
      <c r="E562" s="1034">
        <v>4</v>
      </c>
      <c r="F562" s="1034">
        <v>3.8</v>
      </c>
    </row>
    <row r="563" spans="1:6">
      <c r="A563" s="1033" t="s">
        <v>1727</v>
      </c>
      <c r="B563" s="1034">
        <v>2.9</v>
      </c>
      <c r="C563" s="1034">
        <v>3.7</v>
      </c>
      <c r="D563" s="1034">
        <v>3.4</v>
      </c>
      <c r="E563" s="1034">
        <v>3.4</v>
      </c>
      <c r="F563" s="1034">
        <v>2.9</v>
      </c>
    </row>
    <row r="564" spans="1:6">
      <c r="A564" s="1033" t="s">
        <v>1728</v>
      </c>
      <c r="B564" s="1034">
        <v>7.8</v>
      </c>
      <c r="C564" s="1034">
        <v>7.2</v>
      </c>
      <c r="D564" s="1034">
        <v>6.9</v>
      </c>
      <c r="E564" s="1034">
        <v>6.9</v>
      </c>
      <c r="F564" s="1034">
        <v>6.1</v>
      </c>
    </row>
    <row r="565" spans="1:6">
      <c r="A565" s="1033" t="s">
        <v>67</v>
      </c>
      <c r="B565" s="1034">
        <v>19.5</v>
      </c>
      <c r="C565" s="1034">
        <v>18</v>
      </c>
      <c r="D565" s="1034">
        <v>17.600000000000001</v>
      </c>
      <c r="E565" s="1034">
        <v>17.8</v>
      </c>
      <c r="F565" s="1034">
        <v>16.100000000000001</v>
      </c>
    </row>
    <row r="566" spans="1:6">
      <c r="A566" s="1033" t="s">
        <v>1729</v>
      </c>
      <c r="B566" s="1034">
        <v>19.5</v>
      </c>
      <c r="C566" s="1034">
        <v>18</v>
      </c>
      <c r="D566" s="1034">
        <v>17.600000000000001</v>
      </c>
      <c r="E566" s="1034">
        <v>17.8</v>
      </c>
      <c r="F566" s="1034">
        <v>16.100000000000001</v>
      </c>
    </row>
    <row r="567" spans="1:6">
      <c r="A567" s="1033" t="s">
        <v>1729</v>
      </c>
      <c r="B567" s="1034">
        <v>19.5</v>
      </c>
      <c r="C567" s="1034">
        <v>18</v>
      </c>
      <c r="D567" s="1034">
        <v>17.600000000000001</v>
      </c>
      <c r="E567" s="1034">
        <v>17.8</v>
      </c>
      <c r="F567" s="1034">
        <v>16.100000000000001</v>
      </c>
    </row>
    <row r="568" spans="1:6">
      <c r="A568" s="1033" t="s">
        <v>1730</v>
      </c>
      <c r="B568" s="1034">
        <v>29</v>
      </c>
      <c r="C568" s="1034">
        <v>28</v>
      </c>
      <c r="D568" s="1034">
        <v>26.1</v>
      </c>
      <c r="E568" s="1034">
        <v>23.7</v>
      </c>
      <c r="F568" s="1034">
        <v>22.4</v>
      </c>
    </row>
    <row r="569" spans="1:6">
      <c r="A569" s="1033" t="s">
        <v>1731</v>
      </c>
      <c r="B569" s="1034">
        <v>29</v>
      </c>
      <c r="C569" s="1034">
        <v>28</v>
      </c>
      <c r="D569" s="1034">
        <v>26.1</v>
      </c>
      <c r="E569" s="1034">
        <v>23.7</v>
      </c>
      <c r="F569" s="1034">
        <v>22.4</v>
      </c>
    </row>
    <row r="570" spans="1:6">
      <c r="A570" s="1033" t="s">
        <v>1731</v>
      </c>
      <c r="B570" s="1034">
        <v>29</v>
      </c>
      <c r="C570" s="1034">
        <v>28</v>
      </c>
      <c r="D570" s="1034">
        <v>26.1</v>
      </c>
      <c r="E570" s="1034">
        <v>23.7</v>
      </c>
      <c r="F570" s="1034">
        <v>22.4</v>
      </c>
    </row>
    <row r="571" spans="1:6">
      <c r="A571" s="1033" t="s">
        <v>1173</v>
      </c>
      <c r="B571" s="1034">
        <v>22.3</v>
      </c>
      <c r="C571" s="1034">
        <v>19.399999999999999</v>
      </c>
      <c r="D571" s="1034">
        <v>17.8</v>
      </c>
      <c r="E571" s="1034">
        <v>15.4</v>
      </c>
      <c r="F571" s="1034">
        <v>13.6</v>
      </c>
    </row>
    <row r="572" spans="1:6">
      <c r="A572" s="1033" t="s">
        <v>1732</v>
      </c>
      <c r="B572" s="1034">
        <v>21.2</v>
      </c>
      <c r="C572" s="1034">
        <v>18.7</v>
      </c>
      <c r="D572" s="1034">
        <v>17.7</v>
      </c>
      <c r="E572" s="1034">
        <v>15.4</v>
      </c>
      <c r="F572" s="1034">
        <v>12.8</v>
      </c>
    </row>
    <row r="573" spans="1:6">
      <c r="A573" s="1033" t="s">
        <v>1733</v>
      </c>
      <c r="B573" s="1034">
        <v>17.899999999999999</v>
      </c>
      <c r="C573" s="1034">
        <v>17.2</v>
      </c>
      <c r="D573" s="1034">
        <v>18.7</v>
      </c>
      <c r="E573" s="1034">
        <v>15.7</v>
      </c>
      <c r="F573" s="1034">
        <v>13.4</v>
      </c>
    </row>
    <row r="574" spans="1:6">
      <c r="A574" s="1033" t="s">
        <v>1734</v>
      </c>
      <c r="B574" s="1034">
        <v>24</v>
      </c>
      <c r="C574" s="1034">
        <v>19.899999999999999</v>
      </c>
      <c r="D574" s="1034">
        <v>16.7</v>
      </c>
      <c r="E574" s="1034">
        <v>15.2</v>
      </c>
      <c r="F574" s="1034">
        <v>12.2</v>
      </c>
    </row>
    <row r="575" spans="1:6">
      <c r="A575" s="1033" t="s">
        <v>1735</v>
      </c>
      <c r="B575" s="1034">
        <v>23.5</v>
      </c>
      <c r="C575" s="1034">
        <v>20.100000000000001</v>
      </c>
      <c r="D575" s="1034">
        <v>17.899999999999999</v>
      </c>
      <c r="E575" s="1034">
        <v>15.4</v>
      </c>
      <c r="F575" s="1034">
        <v>14.5</v>
      </c>
    </row>
    <row r="576" spans="1:6">
      <c r="A576" s="1033" t="s">
        <v>1736</v>
      </c>
      <c r="B576" s="1034">
        <v>22.8</v>
      </c>
      <c r="C576" s="1034">
        <v>18.399999999999999</v>
      </c>
      <c r="D576" s="1034">
        <v>17.100000000000001</v>
      </c>
      <c r="E576" s="1034">
        <v>14.9</v>
      </c>
      <c r="F576" s="1034">
        <v>13.8</v>
      </c>
    </row>
    <row r="577" spans="1:6">
      <c r="A577" s="1033" t="s">
        <v>1737</v>
      </c>
      <c r="B577" s="1034">
        <v>24.4</v>
      </c>
      <c r="C577" s="1034">
        <v>22.4</v>
      </c>
      <c r="D577" s="1034">
        <v>18.899999999999999</v>
      </c>
      <c r="E577" s="1034">
        <v>16</v>
      </c>
      <c r="F577" s="1034">
        <v>15.4</v>
      </c>
    </row>
    <row r="578" spans="1:6">
      <c r="A578" s="1033" t="s">
        <v>53</v>
      </c>
      <c r="B578" s="1034">
        <v>8.8000000000000007</v>
      </c>
      <c r="C578" s="1034">
        <v>9.9</v>
      </c>
      <c r="D578" s="1034">
        <v>10.3</v>
      </c>
      <c r="E578" s="1034">
        <v>10.9</v>
      </c>
      <c r="F578" s="1034">
        <v>10.9</v>
      </c>
    </row>
    <row r="579" spans="1:6">
      <c r="A579" s="1033" t="s">
        <v>1738</v>
      </c>
      <c r="B579" s="1034">
        <v>10.6</v>
      </c>
      <c r="C579" s="1034">
        <v>11.9</v>
      </c>
      <c r="D579" s="1034">
        <v>12.8</v>
      </c>
      <c r="E579" s="1034">
        <v>13.5</v>
      </c>
      <c r="F579" s="1034">
        <v>13.8</v>
      </c>
    </row>
    <row r="580" spans="1:6">
      <c r="A580" s="1033" t="s">
        <v>1738</v>
      </c>
      <c r="B580" s="1034">
        <v>10.6</v>
      </c>
      <c r="C580" s="1034">
        <v>11.9</v>
      </c>
      <c r="D580" s="1034">
        <v>12.8</v>
      </c>
      <c r="E580" s="1034">
        <v>13.5</v>
      </c>
      <c r="F580" s="1034">
        <v>13.8</v>
      </c>
    </row>
    <row r="581" spans="1:6">
      <c r="A581" s="1033" t="s">
        <v>1739</v>
      </c>
      <c r="B581" s="1034">
        <v>6</v>
      </c>
      <c r="C581" s="1034">
        <v>6.7</v>
      </c>
      <c r="D581" s="1034">
        <v>6.4</v>
      </c>
      <c r="E581" s="1034">
        <v>7.2</v>
      </c>
      <c r="F581" s="1034">
        <v>7.2</v>
      </c>
    </row>
    <row r="582" spans="1:6">
      <c r="A582" s="1033" t="s">
        <v>1740</v>
      </c>
      <c r="B582" s="1034">
        <v>6.4</v>
      </c>
      <c r="C582" s="1034">
        <v>7.6</v>
      </c>
      <c r="D582" s="1034">
        <v>7.3</v>
      </c>
      <c r="E582" s="1034">
        <v>7.5</v>
      </c>
      <c r="F582" s="1034">
        <v>8.3000000000000007</v>
      </c>
    </row>
    <row r="583" spans="1:6">
      <c r="A583" s="1033" t="s">
        <v>1741</v>
      </c>
      <c r="B583" s="1034">
        <v>5.6</v>
      </c>
      <c r="C583" s="1034">
        <v>5.6</v>
      </c>
      <c r="D583" s="1034">
        <v>5.4</v>
      </c>
      <c r="E583" s="1034">
        <v>6.8</v>
      </c>
      <c r="F583" s="1034">
        <v>5.9</v>
      </c>
    </row>
    <row r="584" spans="1:6">
      <c r="A584" s="1033" t="s">
        <v>1742</v>
      </c>
      <c r="B584" s="1034">
        <v>9.3000000000000007</v>
      </c>
      <c r="C584" s="1034">
        <v>9.1</v>
      </c>
      <c r="D584" s="1034">
        <v>9.4</v>
      </c>
      <c r="E584" s="1034">
        <v>9.3000000000000007</v>
      </c>
      <c r="F584" s="1034">
        <v>9.8000000000000007</v>
      </c>
    </row>
    <row r="585" spans="1:6">
      <c r="A585" s="1033" t="s">
        <v>1743</v>
      </c>
      <c r="B585" s="1034">
        <v>14.3</v>
      </c>
      <c r="C585" s="1034">
        <v>13.8</v>
      </c>
      <c r="D585" s="1034">
        <v>14.9</v>
      </c>
      <c r="E585" s="1034">
        <v>13.9</v>
      </c>
      <c r="F585" s="1034">
        <v>14</v>
      </c>
    </row>
    <row r="586" spans="1:6">
      <c r="A586" s="1033" t="s">
        <v>1744</v>
      </c>
      <c r="B586" s="1034">
        <v>6</v>
      </c>
      <c r="C586" s="1034">
        <v>7.2</v>
      </c>
      <c r="D586" s="1034">
        <v>6.9</v>
      </c>
      <c r="E586" s="1034">
        <v>6.7</v>
      </c>
      <c r="F586" s="1034">
        <v>7.1</v>
      </c>
    </row>
    <row r="587" spans="1:6">
      <c r="A587" s="1033" t="s">
        <v>1745</v>
      </c>
      <c r="B587" s="1034">
        <v>5.2</v>
      </c>
      <c r="C587" s="1034">
        <v>4</v>
      </c>
      <c r="D587" s="1034">
        <v>4.0999999999999996</v>
      </c>
      <c r="E587" s="1034">
        <v>4.9000000000000004</v>
      </c>
      <c r="F587" s="1034">
        <v>6.1</v>
      </c>
    </row>
    <row r="588" spans="1:6">
      <c r="A588" s="1033" t="s">
        <v>1746</v>
      </c>
      <c r="B588" s="1034">
        <v>7.6</v>
      </c>
      <c r="C588" s="1034">
        <v>8.1</v>
      </c>
      <c r="D588" s="1034">
        <v>8.9</v>
      </c>
      <c r="E588" s="1034">
        <v>9.8000000000000007</v>
      </c>
      <c r="F588" s="1034">
        <v>10.3</v>
      </c>
    </row>
    <row r="589" spans="1:6">
      <c r="A589" s="1033" t="s">
        <v>1747</v>
      </c>
      <c r="B589" s="1034">
        <v>6</v>
      </c>
      <c r="C589" s="1034">
        <v>6.2</v>
      </c>
      <c r="D589" s="1034">
        <v>7.7</v>
      </c>
      <c r="E589" s="1034">
        <v>9</v>
      </c>
      <c r="F589" s="1034">
        <v>9.6999999999999993</v>
      </c>
    </row>
    <row r="590" spans="1:6">
      <c r="A590" s="1033" t="s">
        <v>1748</v>
      </c>
      <c r="B590" s="1034">
        <v>9.1</v>
      </c>
      <c r="C590" s="1034">
        <v>9.9</v>
      </c>
      <c r="D590" s="1034">
        <v>10.199999999999999</v>
      </c>
      <c r="E590" s="1034">
        <v>10.6</v>
      </c>
      <c r="F590" s="1034">
        <v>10.8</v>
      </c>
    </row>
    <row r="591" spans="1:6">
      <c r="A591" s="1033" t="s">
        <v>1749</v>
      </c>
      <c r="B591" s="1034">
        <v>7.5</v>
      </c>
      <c r="C591" s="1034">
        <v>9.8000000000000007</v>
      </c>
      <c r="D591" s="1034">
        <v>9.8000000000000007</v>
      </c>
      <c r="E591" s="1034">
        <v>9.9</v>
      </c>
      <c r="F591" s="1034">
        <v>9.8000000000000007</v>
      </c>
    </row>
    <row r="592" spans="1:6">
      <c r="A592" s="1033" t="s">
        <v>1750</v>
      </c>
      <c r="B592" s="1034">
        <v>9</v>
      </c>
      <c r="C592" s="1034">
        <v>11.5</v>
      </c>
      <c r="D592" s="1034">
        <v>11.1</v>
      </c>
      <c r="E592" s="1034">
        <v>11.4</v>
      </c>
      <c r="F592" s="1034">
        <v>11.3</v>
      </c>
    </row>
    <row r="593" spans="1:6">
      <c r="A593" s="1033" t="s">
        <v>1751</v>
      </c>
      <c r="B593" s="1034">
        <v>3.8</v>
      </c>
      <c r="C593" s="1034">
        <v>5.6</v>
      </c>
      <c r="D593" s="1034">
        <v>6.5</v>
      </c>
      <c r="E593" s="1034">
        <v>6.1</v>
      </c>
      <c r="F593" s="1034">
        <v>5.9</v>
      </c>
    </row>
    <row r="594" spans="1:6">
      <c r="A594" s="1033" t="s">
        <v>1752</v>
      </c>
      <c r="B594" s="1034">
        <v>9.8000000000000007</v>
      </c>
      <c r="C594" s="1034">
        <v>11.1</v>
      </c>
      <c r="D594" s="1034">
        <v>11.4</v>
      </c>
      <c r="E594" s="1034">
        <v>11.8</v>
      </c>
      <c r="F594" s="1034">
        <v>11.3</v>
      </c>
    </row>
    <row r="595" spans="1:6">
      <c r="A595" s="1033" t="s">
        <v>1753</v>
      </c>
      <c r="B595" s="1034">
        <v>7.2</v>
      </c>
      <c r="C595" s="1034">
        <v>8.4</v>
      </c>
      <c r="D595" s="1034">
        <v>9.5</v>
      </c>
      <c r="E595" s="1034">
        <v>11.4</v>
      </c>
      <c r="F595" s="1034">
        <v>11.9</v>
      </c>
    </row>
    <row r="596" spans="1:6">
      <c r="A596" s="1033" t="s">
        <v>1754</v>
      </c>
      <c r="B596" s="1034">
        <v>11.3</v>
      </c>
      <c r="C596" s="1034">
        <v>10.7</v>
      </c>
      <c r="D596" s="1034">
        <v>9.8000000000000007</v>
      </c>
      <c r="E596" s="1034">
        <v>10.4</v>
      </c>
      <c r="F596" s="1034">
        <v>10.7</v>
      </c>
    </row>
    <row r="597" spans="1:6">
      <c r="A597" s="1033" t="s">
        <v>1755</v>
      </c>
      <c r="B597" s="1034">
        <v>10.9</v>
      </c>
      <c r="C597" s="1034">
        <v>15.4</v>
      </c>
      <c r="D597" s="1034">
        <v>16.3</v>
      </c>
      <c r="E597" s="1034">
        <v>14.5</v>
      </c>
      <c r="F597" s="1034">
        <v>11.6</v>
      </c>
    </row>
    <row r="598" spans="1:6">
      <c r="A598" s="1033" t="s">
        <v>1756</v>
      </c>
      <c r="B598" s="1034">
        <v>7.3</v>
      </c>
      <c r="C598" s="1034">
        <v>8.8000000000000007</v>
      </c>
      <c r="D598" s="1034">
        <v>9.8000000000000007</v>
      </c>
      <c r="E598" s="1034">
        <v>10.4</v>
      </c>
      <c r="F598" s="1034">
        <v>11.5</v>
      </c>
    </row>
    <row r="599" spans="1:6">
      <c r="A599" s="1033" t="s">
        <v>1757</v>
      </c>
      <c r="B599" s="1034">
        <v>5.6</v>
      </c>
      <c r="C599" s="1034">
        <v>7.6</v>
      </c>
      <c r="D599" s="1034">
        <v>10</v>
      </c>
      <c r="E599" s="1034">
        <v>13.4</v>
      </c>
      <c r="F599" s="1034">
        <v>11.3</v>
      </c>
    </row>
    <row r="600" spans="1:6">
      <c r="A600" s="1033" t="s">
        <v>1758</v>
      </c>
      <c r="B600" s="1034">
        <v>8.5</v>
      </c>
      <c r="C600" s="1034">
        <v>9.6</v>
      </c>
      <c r="D600" s="1034">
        <v>9.6999999999999993</v>
      </c>
      <c r="E600" s="1034">
        <v>8.4</v>
      </c>
      <c r="F600" s="1034">
        <v>11.7</v>
      </c>
    </row>
    <row r="601" spans="1:6">
      <c r="A601" s="1033" t="s">
        <v>1759</v>
      </c>
      <c r="B601" s="1034">
        <v>5.8</v>
      </c>
      <c r="C601" s="1034">
        <v>6.2</v>
      </c>
      <c r="D601" s="1034">
        <v>6.7</v>
      </c>
      <c r="E601" s="1034">
        <v>7.7</v>
      </c>
      <c r="F601" s="1034">
        <v>6.5</v>
      </c>
    </row>
    <row r="602" spans="1:6">
      <c r="A602" s="1033" t="s">
        <v>1760</v>
      </c>
      <c r="B602" s="1034">
        <v>6.3</v>
      </c>
      <c r="C602" s="1034">
        <v>6</v>
      </c>
      <c r="D602" s="1034">
        <v>6.9</v>
      </c>
      <c r="E602" s="1034">
        <v>8.6999999999999993</v>
      </c>
      <c r="F602" s="1034">
        <v>7.2</v>
      </c>
    </row>
    <row r="603" spans="1:6">
      <c r="A603" s="1033" t="s">
        <v>1761</v>
      </c>
      <c r="B603" s="1034">
        <v>5.7</v>
      </c>
      <c r="C603" s="1034">
        <v>6.6</v>
      </c>
      <c r="D603" s="1034">
        <v>6.9</v>
      </c>
      <c r="E603" s="1034">
        <v>5.8</v>
      </c>
      <c r="F603" s="1034">
        <v>4.5999999999999996</v>
      </c>
    </row>
    <row r="604" spans="1:6">
      <c r="A604" s="1033" t="s">
        <v>1762</v>
      </c>
      <c r="B604" s="1034">
        <v>5.6</v>
      </c>
      <c r="C604" s="1034">
        <v>6.2</v>
      </c>
      <c r="D604" s="1034">
        <v>6.6</v>
      </c>
      <c r="E604" s="1034">
        <v>8</v>
      </c>
      <c r="F604" s="1034">
        <v>6.8</v>
      </c>
    </row>
    <row r="605" spans="1:6">
      <c r="A605" s="1033" t="s">
        <v>1763</v>
      </c>
      <c r="B605" s="1034">
        <v>6.1</v>
      </c>
      <c r="C605" s="1034">
        <v>6.3</v>
      </c>
      <c r="D605" s="1034">
        <v>4.9000000000000004</v>
      </c>
      <c r="E605" s="1034">
        <v>4.5</v>
      </c>
      <c r="F605" s="1034">
        <v>3.5</v>
      </c>
    </row>
    <row r="606" spans="1:6">
      <c r="A606" s="1033" t="s">
        <v>1764</v>
      </c>
      <c r="B606" s="1034">
        <v>6.1</v>
      </c>
      <c r="C606" s="1034">
        <v>6.3</v>
      </c>
      <c r="D606" s="1034">
        <v>4.9000000000000004</v>
      </c>
      <c r="E606" s="1034">
        <v>4.5</v>
      </c>
      <c r="F606" s="1034">
        <v>3.5</v>
      </c>
    </row>
    <row r="607" spans="1:6">
      <c r="A607" s="1033" t="s">
        <v>1765</v>
      </c>
      <c r="B607" s="1034">
        <v>5.9</v>
      </c>
      <c r="C607" s="1034">
        <v>5.3</v>
      </c>
      <c r="D607" s="1034">
        <v>5</v>
      </c>
      <c r="E607" s="1034">
        <v>4.9000000000000004</v>
      </c>
      <c r="F607" s="1034">
        <v>5.4</v>
      </c>
    </row>
    <row r="608" spans="1:6">
      <c r="A608" s="1033" t="s">
        <v>1766</v>
      </c>
      <c r="B608" s="1034">
        <v>6.2</v>
      </c>
      <c r="C608" s="1034">
        <v>7.4</v>
      </c>
      <c r="D608" s="1034">
        <v>6</v>
      </c>
      <c r="E608" s="1034">
        <v>5</v>
      </c>
      <c r="F608" s="1034">
        <v>5.3</v>
      </c>
    </row>
    <row r="609" spans="1:6">
      <c r="A609" s="1033" t="s">
        <v>1767</v>
      </c>
      <c r="B609" s="1034">
        <v>5.7</v>
      </c>
      <c r="C609" s="1034">
        <v>3.4</v>
      </c>
      <c r="D609" s="1034">
        <v>3.9</v>
      </c>
      <c r="E609" s="1034">
        <v>4.9000000000000004</v>
      </c>
      <c r="F609" s="1034">
        <v>5.5</v>
      </c>
    </row>
    <row r="610" spans="1:6">
      <c r="A610" s="1033" t="s">
        <v>1768</v>
      </c>
      <c r="B610" s="1034">
        <v>7.4</v>
      </c>
      <c r="C610" s="1034">
        <v>10.6</v>
      </c>
      <c r="D610" s="1034">
        <v>8.9</v>
      </c>
      <c r="E610" s="1034">
        <v>9</v>
      </c>
      <c r="F610" s="1034">
        <v>9.8000000000000007</v>
      </c>
    </row>
    <row r="611" spans="1:6">
      <c r="A611" s="1033" t="s">
        <v>1769</v>
      </c>
      <c r="B611" s="1034">
        <v>5.7</v>
      </c>
      <c r="C611" s="1034">
        <v>7.6</v>
      </c>
      <c r="D611" s="1034">
        <v>7.9</v>
      </c>
      <c r="E611" s="1034">
        <v>8.9</v>
      </c>
      <c r="F611" s="1034">
        <v>6.9</v>
      </c>
    </row>
    <row r="612" spans="1:6">
      <c r="A612" s="1033" t="s">
        <v>1770</v>
      </c>
      <c r="B612" s="1034">
        <v>9.1999999999999993</v>
      </c>
      <c r="C612" s="1034">
        <v>13.5</v>
      </c>
      <c r="D612" s="1034">
        <v>9.6999999999999993</v>
      </c>
      <c r="E612" s="1034">
        <v>9.1</v>
      </c>
      <c r="F612" s="1034">
        <v>12.6</v>
      </c>
    </row>
    <row r="613" spans="1:6">
      <c r="A613" s="1033" t="s">
        <v>1771</v>
      </c>
      <c r="B613" s="1034">
        <v>13.1</v>
      </c>
      <c r="C613" s="1034">
        <v>15.7</v>
      </c>
      <c r="D613" s="1034">
        <v>16.3</v>
      </c>
      <c r="E613" s="1034">
        <v>18.5</v>
      </c>
      <c r="F613" s="1034">
        <v>16.8</v>
      </c>
    </row>
    <row r="614" spans="1:6">
      <c r="A614" s="1033" t="s">
        <v>1772</v>
      </c>
      <c r="B614" s="1034">
        <v>6.2</v>
      </c>
      <c r="C614" s="1034">
        <v>8.1</v>
      </c>
      <c r="D614" s="1034">
        <v>9.6999999999999993</v>
      </c>
      <c r="E614" s="1034">
        <v>13.9</v>
      </c>
      <c r="F614" s="1034">
        <v>14.3</v>
      </c>
    </row>
    <row r="615" spans="1:6">
      <c r="A615" s="1033" t="s">
        <v>1773</v>
      </c>
      <c r="B615" s="1034">
        <v>16</v>
      </c>
      <c r="C615" s="1034">
        <v>17.5</v>
      </c>
      <c r="D615" s="1034">
        <v>17.399999999999999</v>
      </c>
      <c r="E615" s="1034">
        <v>17.2</v>
      </c>
      <c r="F615" s="1034">
        <v>13.8</v>
      </c>
    </row>
    <row r="616" spans="1:6">
      <c r="A616" s="1033" t="s">
        <v>1774</v>
      </c>
      <c r="B616" s="1034">
        <v>19.399999999999999</v>
      </c>
      <c r="C616" s="1034">
        <v>24.1</v>
      </c>
      <c r="D616" s="1034">
        <v>24.4</v>
      </c>
      <c r="E616" s="1034">
        <v>28.1</v>
      </c>
      <c r="F616" s="1034">
        <v>26.9</v>
      </c>
    </row>
    <row r="618" spans="1:6">
      <c r="A618" s="1028" t="s">
        <v>113</v>
      </c>
    </row>
    <row r="619" spans="1:6">
      <c r="A619" s="1028" t="s">
        <v>101</v>
      </c>
      <c r="B619" s="1028" t="s">
        <v>114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0"/>
  <sheetViews>
    <sheetView workbookViewId="0">
      <selection activeCell="C32" sqref="C32:H32"/>
    </sheetView>
  </sheetViews>
  <sheetFormatPr defaultRowHeight="16.5"/>
  <cols>
    <col min="1" max="1" width="35.5703125" customWidth="1"/>
    <col min="2" max="2" width="9.7109375" bestFit="1" customWidth="1"/>
  </cols>
  <sheetData>
    <row r="1" spans="1:25" s="25" customFormat="1" ht="47.25">
      <c r="A1" s="423" t="s">
        <v>160</v>
      </c>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5">
      <c r="A2" s="1409" t="s">
        <v>202</v>
      </c>
      <c r="B2" s="1410"/>
      <c r="C2" s="1439"/>
      <c r="D2" s="1439"/>
      <c r="E2" s="1439"/>
      <c r="F2" s="1439"/>
      <c r="G2" s="1439"/>
      <c r="H2" s="1439"/>
      <c r="I2" s="1439"/>
      <c r="J2" s="1440"/>
    </row>
    <row r="3" spans="1:25">
      <c r="A3" s="1409" t="s">
        <v>153</v>
      </c>
      <c r="B3" s="1410"/>
      <c r="C3" s="1406"/>
      <c r="D3" s="1406"/>
      <c r="E3" s="1406"/>
      <c r="F3" s="1406"/>
      <c r="G3" s="1406"/>
      <c r="H3" s="1406"/>
      <c r="I3" s="1406"/>
      <c r="J3" s="1411"/>
    </row>
    <row r="4" spans="1:25">
      <c r="A4" s="1407" t="s">
        <v>117</v>
      </c>
      <c r="B4" s="1408"/>
      <c r="C4" s="15" t="s">
        <v>93</v>
      </c>
      <c r="D4" s="15" t="s">
        <v>94</v>
      </c>
      <c r="E4" s="15" t="s">
        <v>95</v>
      </c>
      <c r="F4" s="15" t="s">
        <v>96</v>
      </c>
      <c r="G4" s="15" t="s">
        <v>97</v>
      </c>
      <c r="H4" s="15" t="s">
        <v>110</v>
      </c>
      <c r="I4" s="15" t="s">
        <v>120</v>
      </c>
      <c r="J4" s="15" t="s">
        <v>379</v>
      </c>
    </row>
    <row r="5" spans="1:25">
      <c r="A5" s="16" t="s">
        <v>77</v>
      </c>
      <c r="B5" s="9" t="s">
        <v>40</v>
      </c>
      <c r="C5" s="9" t="s">
        <v>40</v>
      </c>
      <c r="D5" s="9" t="s">
        <v>40</v>
      </c>
      <c r="E5" s="9" t="s">
        <v>40</v>
      </c>
      <c r="F5" s="9" t="s">
        <v>40</v>
      </c>
      <c r="G5" s="9" t="s">
        <v>40</v>
      </c>
      <c r="H5" s="9" t="s">
        <v>40</v>
      </c>
      <c r="I5" s="9" t="s">
        <v>40</v>
      </c>
      <c r="J5" s="9" t="s">
        <v>40</v>
      </c>
    </row>
    <row r="6" spans="1:25">
      <c r="A6" s="4" t="s">
        <v>39</v>
      </c>
      <c r="B6" s="9" t="s">
        <v>40</v>
      </c>
      <c r="C6" s="75">
        <v>1.6309524</v>
      </c>
      <c r="D6" s="75">
        <v>1.6309524</v>
      </c>
      <c r="E6" s="75">
        <v>1.9880952999999999</v>
      </c>
      <c r="F6" s="75">
        <v>1.9880952999999999</v>
      </c>
      <c r="G6" s="75">
        <v>1.9880952999999999</v>
      </c>
      <c r="H6" s="75">
        <v>1.9404762</v>
      </c>
      <c r="I6" s="75" t="s">
        <v>159</v>
      </c>
      <c r="J6" s="75" t="s">
        <v>159</v>
      </c>
    </row>
    <row r="7" spans="1:25">
      <c r="A7" s="4" t="s">
        <v>31</v>
      </c>
      <c r="B7" s="9" t="s">
        <v>40</v>
      </c>
      <c r="C7" s="76">
        <v>2.4421767999999999</v>
      </c>
      <c r="D7" s="76">
        <v>2.4421767999999999</v>
      </c>
      <c r="E7" s="76">
        <v>2.4421767999999999</v>
      </c>
      <c r="F7" s="76">
        <v>2.4421767999999999</v>
      </c>
      <c r="G7" s="76">
        <v>2.4421767999999999</v>
      </c>
      <c r="H7" s="76">
        <v>2.4421767999999999</v>
      </c>
      <c r="I7" s="76" t="s">
        <v>159</v>
      </c>
      <c r="J7" s="76" t="s">
        <v>159</v>
      </c>
    </row>
    <row r="8" spans="1:25">
      <c r="A8" s="4" t="s">
        <v>15</v>
      </c>
      <c r="B8" s="9" t="s">
        <v>40</v>
      </c>
      <c r="C8" s="75">
        <v>2.9948977999999999</v>
      </c>
      <c r="D8" s="75">
        <v>2.9948977999999999</v>
      </c>
      <c r="E8" s="75">
        <v>3.1309524</v>
      </c>
      <c r="F8" s="75">
        <v>3.1309524</v>
      </c>
      <c r="G8" s="75">
        <v>2.9948977999999999</v>
      </c>
      <c r="H8" s="75">
        <v>2.9948977999999999</v>
      </c>
      <c r="I8" s="75" t="s">
        <v>159</v>
      </c>
      <c r="J8" s="75" t="s">
        <v>159</v>
      </c>
    </row>
    <row r="9" spans="1:25">
      <c r="A9" s="4" t="s">
        <v>41</v>
      </c>
      <c r="B9" s="9" t="s">
        <v>40</v>
      </c>
      <c r="C9" s="76">
        <v>1.5058106</v>
      </c>
      <c r="D9" s="76">
        <v>1.5058106</v>
      </c>
      <c r="E9" s="76">
        <v>1.5058106</v>
      </c>
      <c r="F9" s="76">
        <v>1.5058106</v>
      </c>
      <c r="G9" s="76">
        <v>1.5058106</v>
      </c>
      <c r="H9" s="76">
        <v>1.5058106</v>
      </c>
      <c r="I9" s="76" t="s">
        <v>159</v>
      </c>
      <c r="J9" s="76" t="s">
        <v>159</v>
      </c>
    </row>
    <row r="10" spans="1:25">
      <c r="A10" s="4" t="s">
        <v>56</v>
      </c>
      <c r="B10" s="9" t="s">
        <v>40</v>
      </c>
      <c r="C10" s="75">
        <v>1.8049887</v>
      </c>
      <c r="D10" s="75">
        <v>1.8049887</v>
      </c>
      <c r="E10" s="75">
        <v>1.8049887</v>
      </c>
      <c r="F10" s="75">
        <v>1.8049887</v>
      </c>
      <c r="G10" s="75">
        <v>1.8049887</v>
      </c>
      <c r="H10" s="75">
        <v>1.8049887</v>
      </c>
      <c r="I10" s="75" t="s">
        <v>159</v>
      </c>
      <c r="J10" s="75" t="s">
        <v>159</v>
      </c>
    </row>
    <row r="11" spans="1:25">
      <c r="A11" s="4" t="s">
        <v>17</v>
      </c>
      <c r="B11" s="9" t="s">
        <v>40</v>
      </c>
      <c r="C11" s="76">
        <v>2.7511337</v>
      </c>
      <c r="D11" s="76">
        <v>2.7511337</v>
      </c>
      <c r="E11" s="76">
        <v>2.7511337</v>
      </c>
      <c r="F11" s="76">
        <v>2.7511337</v>
      </c>
      <c r="G11" s="76">
        <v>2.6604307</v>
      </c>
      <c r="H11" s="76">
        <v>2.6604307</v>
      </c>
      <c r="I11" s="76" t="s">
        <v>159</v>
      </c>
      <c r="J11" s="76" t="s">
        <v>159</v>
      </c>
    </row>
    <row r="12" spans="1:25">
      <c r="A12" s="4" t="s">
        <v>18</v>
      </c>
      <c r="B12" s="9" t="s">
        <v>40</v>
      </c>
      <c r="C12" s="75">
        <v>2.2749434000000002</v>
      </c>
      <c r="D12" s="75">
        <v>2.2749434000000002</v>
      </c>
      <c r="E12" s="75">
        <v>2.2749434000000002</v>
      </c>
      <c r="F12" s="75">
        <v>2.3202948999999999</v>
      </c>
      <c r="G12" s="75">
        <v>2.3202948999999999</v>
      </c>
      <c r="H12" s="75">
        <v>2.3202948999999999</v>
      </c>
      <c r="I12" s="75" t="s">
        <v>159</v>
      </c>
      <c r="J12" s="75" t="s">
        <v>159</v>
      </c>
    </row>
    <row r="13" spans="1:25">
      <c r="A13" s="4" t="s">
        <v>20</v>
      </c>
      <c r="B13" s="9" t="s">
        <v>40</v>
      </c>
      <c r="C13" s="76">
        <v>2.3276644000000002</v>
      </c>
      <c r="D13" s="76">
        <v>2.3276644000000002</v>
      </c>
      <c r="E13" s="76">
        <v>2.0663266</v>
      </c>
      <c r="F13" s="76">
        <v>2.0663266</v>
      </c>
      <c r="G13" s="76">
        <v>2.0663266</v>
      </c>
      <c r="H13" s="76">
        <v>2.0663266</v>
      </c>
      <c r="I13" s="76" t="s">
        <v>159</v>
      </c>
      <c r="J13" s="76" t="s">
        <v>159</v>
      </c>
    </row>
    <row r="14" spans="1:25">
      <c r="A14" s="4" t="s">
        <v>36</v>
      </c>
      <c r="B14" s="9" t="s">
        <v>40</v>
      </c>
      <c r="C14" s="75">
        <v>2.1666666999999999</v>
      </c>
      <c r="D14" s="75">
        <v>2.1666666999999999</v>
      </c>
      <c r="E14" s="75">
        <v>2.1666666999999999</v>
      </c>
      <c r="F14" s="75">
        <v>2.1666666999999999</v>
      </c>
      <c r="G14" s="75">
        <v>2.1666666999999999</v>
      </c>
      <c r="H14" s="75">
        <v>2.1666666999999999</v>
      </c>
      <c r="I14" s="75" t="s">
        <v>159</v>
      </c>
      <c r="J14" s="75" t="s">
        <v>159</v>
      </c>
    </row>
    <row r="15" spans="1:25">
      <c r="A15" s="4" t="s">
        <v>22</v>
      </c>
      <c r="B15" s="9" t="s">
        <v>40</v>
      </c>
      <c r="C15" s="76">
        <v>2.8701813</v>
      </c>
      <c r="D15" s="76">
        <v>2.8225625000000001</v>
      </c>
      <c r="E15" s="76">
        <v>2.8225625000000001</v>
      </c>
      <c r="F15" s="76">
        <v>2.8225625000000001</v>
      </c>
      <c r="G15" s="76">
        <v>2.8225625000000001</v>
      </c>
      <c r="H15" s="76">
        <v>2.8225625000000001</v>
      </c>
      <c r="I15" s="76" t="s">
        <v>159</v>
      </c>
      <c r="J15" s="76" t="s">
        <v>159</v>
      </c>
    </row>
    <row r="16" spans="1:25">
      <c r="A16" s="4" t="s">
        <v>19</v>
      </c>
      <c r="B16" s="9" t="s">
        <v>40</v>
      </c>
      <c r="C16" s="75">
        <v>2.8418367</v>
      </c>
      <c r="D16" s="75">
        <v>2.8418367</v>
      </c>
      <c r="E16" s="75">
        <v>2.8418367</v>
      </c>
      <c r="F16" s="75">
        <v>2.8418367</v>
      </c>
      <c r="G16" s="75">
        <v>2.8418367</v>
      </c>
      <c r="H16" s="75">
        <v>2.8418367</v>
      </c>
      <c r="I16" s="75" t="s">
        <v>159</v>
      </c>
      <c r="J16" s="75" t="s">
        <v>159</v>
      </c>
    </row>
    <row r="17" spans="1:10">
      <c r="A17" s="4" t="s">
        <v>42</v>
      </c>
      <c r="B17" s="9" t="s">
        <v>40</v>
      </c>
      <c r="C17" s="76">
        <v>2.8503400999999999</v>
      </c>
      <c r="D17" s="76">
        <v>2.8503400999999999</v>
      </c>
      <c r="E17" s="76">
        <v>2.8503400999999999</v>
      </c>
      <c r="F17" s="76">
        <v>2.4444444000000001</v>
      </c>
      <c r="G17" s="76">
        <v>2.4444444000000001</v>
      </c>
      <c r="H17" s="76">
        <v>2.4104307</v>
      </c>
      <c r="I17" s="76" t="s">
        <v>159</v>
      </c>
      <c r="J17" s="76" t="s">
        <v>159</v>
      </c>
    </row>
    <row r="18" spans="1:10">
      <c r="A18" s="4" t="s">
        <v>28</v>
      </c>
      <c r="B18" s="9" t="s">
        <v>40</v>
      </c>
      <c r="C18" s="75">
        <v>2.2647393</v>
      </c>
      <c r="D18" s="75">
        <v>2.2647393</v>
      </c>
      <c r="E18" s="75">
        <v>2.2647393</v>
      </c>
      <c r="F18" s="75">
        <v>2.2647393</v>
      </c>
      <c r="G18" s="75">
        <v>2.2647393</v>
      </c>
      <c r="H18" s="75">
        <v>2.0742631</v>
      </c>
      <c r="I18" s="75" t="s">
        <v>159</v>
      </c>
      <c r="J18" s="75" t="s">
        <v>159</v>
      </c>
    </row>
    <row r="19" spans="1:10">
      <c r="A19" s="4" t="s">
        <v>43</v>
      </c>
      <c r="B19" s="9" t="s">
        <v>40</v>
      </c>
      <c r="C19" s="76">
        <v>2.4580498</v>
      </c>
      <c r="D19" s="76">
        <v>2.4580498</v>
      </c>
      <c r="E19" s="76">
        <v>2.4580498</v>
      </c>
      <c r="F19" s="76">
        <v>2.4580498</v>
      </c>
      <c r="G19" s="76">
        <v>2.4580498</v>
      </c>
      <c r="H19" s="76">
        <v>2.4580498</v>
      </c>
      <c r="I19" s="76" t="s">
        <v>159</v>
      </c>
      <c r="J19" s="76" t="s">
        <v>159</v>
      </c>
    </row>
    <row r="20" spans="1:10">
      <c r="A20" s="4" t="s">
        <v>44</v>
      </c>
      <c r="B20" s="9" t="s">
        <v>40</v>
      </c>
      <c r="C20" s="75">
        <v>1.978458</v>
      </c>
      <c r="D20" s="75">
        <v>1.978458</v>
      </c>
      <c r="E20" s="75">
        <v>1.978458</v>
      </c>
      <c r="F20" s="75">
        <v>1.978458</v>
      </c>
      <c r="G20" s="75">
        <v>2.0691609</v>
      </c>
      <c r="H20" s="75">
        <v>2.0691609</v>
      </c>
      <c r="I20" s="75" t="s">
        <v>159</v>
      </c>
      <c r="J20" s="75" t="s">
        <v>159</v>
      </c>
    </row>
    <row r="21" spans="1:10">
      <c r="A21" s="4" t="s">
        <v>57</v>
      </c>
      <c r="B21" s="9" t="s">
        <v>40</v>
      </c>
      <c r="C21" s="76">
        <v>2.2159865000000001</v>
      </c>
      <c r="D21" s="76">
        <v>2.2159865000000001</v>
      </c>
      <c r="E21" s="76">
        <v>2.2159865000000001</v>
      </c>
      <c r="F21" s="76">
        <v>2.2159865000000001</v>
      </c>
      <c r="G21" s="76">
        <v>2.2159865000000001</v>
      </c>
      <c r="H21" s="76">
        <v>2.2159865000000001</v>
      </c>
      <c r="I21" s="76" t="s">
        <v>159</v>
      </c>
      <c r="J21" s="76" t="s">
        <v>159</v>
      </c>
    </row>
    <row r="22" spans="1:10">
      <c r="A22" s="4" t="s">
        <v>23</v>
      </c>
      <c r="B22" s="9" t="s">
        <v>40</v>
      </c>
      <c r="C22" s="75">
        <v>3.0323131000000001</v>
      </c>
      <c r="D22" s="75">
        <v>3.0323131000000001</v>
      </c>
      <c r="E22" s="75">
        <v>3.0323131000000001</v>
      </c>
      <c r="F22" s="75">
        <v>3.0323131000000001</v>
      </c>
      <c r="G22" s="75">
        <v>3.0323131000000001</v>
      </c>
      <c r="H22" s="75">
        <v>2.8894557999999999</v>
      </c>
      <c r="I22" s="75" t="s">
        <v>159</v>
      </c>
      <c r="J22" s="75" t="s">
        <v>159</v>
      </c>
    </row>
    <row r="23" spans="1:10">
      <c r="A23" s="4" t="s">
        <v>45</v>
      </c>
      <c r="B23" s="9" t="s">
        <v>40</v>
      </c>
      <c r="C23" s="76">
        <v>2.0850341000000001</v>
      </c>
      <c r="D23" s="76">
        <v>2.0850341000000001</v>
      </c>
      <c r="E23" s="76">
        <v>2.0850341000000001</v>
      </c>
      <c r="F23" s="76">
        <v>2.0850341000000001</v>
      </c>
      <c r="G23" s="76">
        <v>2.0850341000000001</v>
      </c>
      <c r="H23" s="76">
        <v>2.0850341000000001</v>
      </c>
      <c r="I23" s="76" t="s">
        <v>159</v>
      </c>
      <c r="J23" s="76" t="s">
        <v>159</v>
      </c>
    </row>
    <row r="24" spans="1:10">
      <c r="A24" s="4" t="s">
        <v>46</v>
      </c>
      <c r="B24" s="9" t="s">
        <v>40</v>
      </c>
      <c r="C24" s="75">
        <v>2.1683674000000002</v>
      </c>
      <c r="D24" s="75">
        <v>2.1683674000000002</v>
      </c>
      <c r="E24" s="75">
        <v>2.1683674000000002</v>
      </c>
      <c r="F24" s="75">
        <v>2.1683674000000002</v>
      </c>
      <c r="G24" s="75">
        <v>2.1683674000000002</v>
      </c>
      <c r="H24" s="75">
        <v>2.1683674000000002</v>
      </c>
      <c r="I24" s="75" t="s">
        <v>159</v>
      </c>
      <c r="J24" s="75" t="s">
        <v>159</v>
      </c>
    </row>
    <row r="25" spans="1:10">
      <c r="A25" s="4" t="s">
        <v>27</v>
      </c>
      <c r="B25" s="9" t="s">
        <v>40</v>
      </c>
      <c r="C25" s="76">
        <v>2.7352607</v>
      </c>
      <c r="D25" s="76">
        <v>2.7352607</v>
      </c>
      <c r="E25" s="76">
        <v>2.7352607</v>
      </c>
      <c r="F25" s="76">
        <v>2.7352607</v>
      </c>
      <c r="G25" s="76">
        <v>2.7352607</v>
      </c>
      <c r="H25" s="76">
        <v>2.7352607</v>
      </c>
      <c r="I25" s="76" t="s">
        <v>159</v>
      </c>
      <c r="J25" s="76" t="s">
        <v>159</v>
      </c>
    </row>
    <row r="26" spans="1:10">
      <c r="A26" s="4" t="s">
        <v>47</v>
      </c>
      <c r="B26" s="9" t="s">
        <v>40</v>
      </c>
      <c r="C26" s="75">
        <v>2.7103176000000002</v>
      </c>
      <c r="D26" s="75">
        <v>2.7103176000000002</v>
      </c>
      <c r="E26" s="75">
        <v>2.7103176000000002</v>
      </c>
      <c r="F26" s="75">
        <v>2.7103176000000002</v>
      </c>
      <c r="G26" s="75">
        <v>2.7103176000000002</v>
      </c>
      <c r="H26" s="75">
        <v>2.6150793999999999</v>
      </c>
      <c r="I26" s="75" t="s">
        <v>159</v>
      </c>
      <c r="J26" s="75" t="s">
        <v>159</v>
      </c>
    </row>
    <row r="27" spans="1:10">
      <c r="A27" s="4" t="s">
        <v>30</v>
      </c>
      <c r="B27" s="9" t="s">
        <v>40</v>
      </c>
      <c r="C27" s="76">
        <v>2.9297051000000001</v>
      </c>
      <c r="D27" s="76">
        <v>2.8843535999999999</v>
      </c>
      <c r="E27" s="76">
        <v>2.8843535999999999</v>
      </c>
      <c r="F27" s="76">
        <v>2.8843535999999999</v>
      </c>
      <c r="G27" s="76">
        <v>2.8843535999999999</v>
      </c>
      <c r="H27" s="76">
        <v>2.9379251000000002</v>
      </c>
      <c r="I27" s="76" t="s">
        <v>159</v>
      </c>
      <c r="J27" s="76" t="s">
        <v>159</v>
      </c>
    </row>
    <row r="28" spans="1:10">
      <c r="A28" s="4" t="s">
        <v>48</v>
      </c>
      <c r="B28" s="9" t="s">
        <v>40</v>
      </c>
      <c r="C28" s="75">
        <v>1.1020409</v>
      </c>
      <c r="D28" s="75">
        <v>1.1020409</v>
      </c>
      <c r="E28" s="75">
        <v>1.1020409</v>
      </c>
      <c r="F28" s="75">
        <v>1.1020409</v>
      </c>
      <c r="G28" s="75">
        <v>1.0068028</v>
      </c>
      <c r="H28" s="75">
        <v>1.0068028</v>
      </c>
      <c r="I28" s="75" t="s">
        <v>159</v>
      </c>
      <c r="J28" s="75" t="s">
        <v>159</v>
      </c>
    </row>
    <row r="29" spans="1:10">
      <c r="A29" s="4" t="s">
        <v>49</v>
      </c>
      <c r="B29" s="9" t="s">
        <v>40</v>
      </c>
      <c r="C29" s="76">
        <v>2.3095238</v>
      </c>
      <c r="D29" s="76">
        <v>2.3095238</v>
      </c>
      <c r="E29" s="76">
        <v>2.3095238</v>
      </c>
      <c r="F29" s="76">
        <v>2.3095238</v>
      </c>
      <c r="G29" s="76">
        <v>2.3095238</v>
      </c>
      <c r="H29" s="76">
        <v>2.3095238</v>
      </c>
      <c r="I29" s="76" t="s">
        <v>159</v>
      </c>
      <c r="J29" s="76" t="s">
        <v>159</v>
      </c>
    </row>
    <row r="30" spans="1:10">
      <c r="A30" s="4" t="s">
        <v>32</v>
      </c>
      <c r="B30" s="9" t="s">
        <v>40</v>
      </c>
      <c r="C30" s="75">
        <v>2.3905897</v>
      </c>
      <c r="D30" s="75">
        <v>2.3905897</v>
      </c>
      <c r="E30" s="75">
        <v>2.3905897</v>
      </c>
      <c r="F30" s="75">
        <v>2.3905897</v>
      </c>
      <c r="G30" s="75">
        <v>2.3905897</v>
      </c>
      <c r="H30" s="75">
        <v>2.3905897</v>
      </c>
      <c r="I30" s="75" t="s">
        <v>159</v>
      </c>
      <c r="J30" s="75" t="s">
        <v>159</v>
      </c>
    </row>
    <row r="31" spans="1:10">
      <c r="A31" s="4" t="s">
        <v>50</v>
      </c>
      <c r="B31" s="9" t="s">
        <v>40</v>
      </c>
      <c r="C31" s="76">
        <v>3.5119047000000001</v>
      </c>
      <c r="D31" s="76">
        <v>3.5119047000000001</v>
      </c>
      <c r="E31" s="76">
        <v>3.3078232000000001</v>
      </c>
      <c r="F31" s="76">
        <v>3.3078232000000001</v>
      </c>
      <c r="G31" s="76">
        <v>2.8996599000000001</v>
      </c>
      <c r="H31" s="76">
        <v>2.6853742999999999</v>
      </c>
      <c r="I31" s="76" t="s">
        <v>159</v>
      </c>
      <c r="J31" s="76" t="s">
        <v>159</v>
      </c>
    </row>
    <row r="32" spans="1:10">
      <c r="A32" s="4" t="s">
        <v>51</v>
      </c>
      <c r="B32" s="9" t="s">
        <v>40</v>
      </c>
      <c r="C32" s="396">
        <v>2.6349208000000002</v>
      </c>
      <c r="D32" s="396">
        <v>2.6349208000000002</v>
      </c>
      <c r="E32" s="396">
        <v>2.6349208000000002</v>
      </c>
      <c r="F32" s="396">
        <v>2.6349208000000002</v>
      </c>
      <c r="G32" s="396">
        <v>2.1649661</v>
      </c>
      <c r="H32" s="396">
        <v>2.2556688999999999</v>
      </c>
      <c r="I32" s="75" t="s">
        <v>159</v>
      </c>
      <c r="J32" s="75" t="s">
        <v>159</v>
      </c>
    </row>
    <row r="33" spans="1:10">
      <c r="A33" s="4" t="s">
        <v>34</v>
      </c>
      <c r="B33" s="9" t="s">
        <v>40</v>
      </c>
      <c r="C33" s="76">
        <v>2.7029478999999998</v>
      </c>
      <c r="D33" s="76">
        <v>2.7029478999999998</v>
      </c>
      <c r="E33" s="76">
        <v>2.7029478999999998</v>
      </c>
      <c r="F33" s="76">
        <v>2.6689343000000001</v>
      </c>
      <c r="G33" s="76">
        <v>2.6689343000000001</v>
      </c>
      <c r="H33" s="76">
        <v>2.6689343000000001</v>
      </c>
      <c r="I33" s="76">
        <v>2.3871882000000002</v>
      </c>
      <c r="J33" s="76" t="s">
        <v>159</v>
      </c>
    </row>
    <row r="34" spans="1:10">
      <c r="A34" s="4" t="s">
        <v>21</v>
      </c>
      <c r="B34" s="9" t="s">
        <v>40</v>
      </c>
      <c r="C34" s="75">
        <v>2.6598638999999999</v>
      </c>
      <c r="D34" s="75">
        <v>2.6598638999999999</v>
      </c>
      <c r="E34" s="75">
        <v>2.6598638999999999</v>
      </c>
      <c r="F34" s="75">
        <v>2.5578232000000001</v>
      </c>
      <c r="G34" s="75">
        <v>2.5578232000000001</v>
      </c>
      <c r="H34" s="75">
        <v>2.3554423</v>
      </c>
      <c r="I34" s="75" t="s">
        <v>159</v>
      </c>
      <c r="J34" s="75" t="s">
        <v>159</v>
      </c>
    </row>
    <row r="35" spans="1:10">
      <c r="A35" s="4" t="s">
        <v>37</v>
      </c>
      <c r="B35" s="9" t="s">
        <v>40</v>
      </c>
      <c r="C35" s="76">
        <v>2.5170066000000002</v>
      </c>
      <c r="D35" s="76">
        <v>2.5170066000000002</v>
      </c>
      <c r="E35" s="76">
        <v>2.5170066000000002</v>
      </c>
      <c r="F35" s="76">
        <v>2.5170066000000002</v>
      </c>
      <c r="G35" s="76">
        <v>2.5170066000000002</v>
      </c>
      <c r="H35" s="76">
        <v>2.5170066000000002</v>
      </c>
      <c r="I35" s="76" t="s">
        <v>159</v>
      </c>
      <c r="J35" s="76" t="s">
        <v>159</v>
      </c>
    </row>
    <row r="36" spans="1:10">
      <c r="A36" s="4" t="s">
        <v>52</v>
      </c>
      <c r="B36" s="9" t="s">
        <v>40</v>
      </c>
      <c r="C36" s="75">
        <v>2.1037414000000001</v>
      </c>
      <c r="D36" s="75">
        <v>2.1037414000000001</v>
      </c>
      <c r="E36" s="75">
        <v>2.1037414000000001</v>
      </c>
      <c r="F36" s="75">
        <v>2.1037414000000001</v>
      </c>
      <c r="G36" s="75">
        <v>2.1037414000000001</v>
      </c>
      <c r="H36" s="75">
        <v>2.1037414000000001</v>
      </c>
      <c r="I36" s="75" t="s">
        <v>159</v>
      </c>
      <c r="J36" s="75" t="s">
        <v>159</v>
      </c>
    </row>
    <row r="37" spans="1:10">
      <c r="A37" s="4" t="s">
        <v>53</v>
      </c>
      <c r="B37" s="9" t="s">
        <v>40</v>
      </c>
      <c r="C37" s="76">
        <v>2.3282313000000001</v>
      </c>
      <c r="D37" s="76">
        <v>2.3282313000000001</v>
      </c>
      <c r="E37" s="76">
        <v>2.3282313000000001</v>
      </c>
      <c r="F37" s="76">
        <v>2.3282313000000001</v>
      </c>
      <c r="G37" s="76">
        <v>2.3282313000000001</v>
      </c>
      <c r="H37" s="76">
        <v>2.3282313000000001</v>
      </c>
      <c r="I37" s="76" t="s">
        <v>159</v>
      </c>
      <c r="J37" s="76" t="s">
        <v>159</v>
      </c>
    </row>
    <row r="38" spans="1:10">
      <c r="A38" s="4" t="s">
        <v>54</v>
      </c>
      <c r="B38" s="9" t="s">
        <v>40</v>
      </c>
      <c r="C38" s="75">
        <v>1.7585033999999999</v>
      </c>
      <c r="D38" s="75">
        <v>1.7585033999999999</v>
      </c>
      <c r="E38" s="75">
        <v>1.7585033999999999</v>
      </c>
      <c r="F38" s="75">
        <v>1.7585033999999999</v>
      </c>
      <c r="G38" s="75">
        <v>1.7585033999999999</v>
      </c>
      <c r="H38" s="75">
        <v>1.6632652999999999</v>
      </c>
      <c r="I38" s="75">
        <v>1.5918368000000001</v>
      </c>
      <c r="J38" s="75" t="s">
        <v>159</v>
      </c>
    </row>
    <row r="39" spans="1:10">
      <c r="A39" s="4" t="s">
        <v>55</v>
      </c>
      <c r="B39" s="9" t="s">
        <v>40</v>
      </c>
      <c r="C39" s="76">
        <v>1.1714286</v>
      </c>
      <c r="D39" s="76">
        <v>1.1714286</v>
      </c>
      <c r="E39" s="76">
        <v>1.1714286</v>
      </c>
      <c r="F39" s="76">
        <v>1.1714286</v>
      </c>
      <c r="G39" s="76">
        <v>1.1714286</v>
      </c>
      <c r="H39" s="76">
        <v>1.1714286</v>
      </c>
      <c r="I39" s="76" t="s">
        <v>159</v>
      </c>
      <c r="J39" s="76" t="s">
        <v>159</v>
      </c>
    </row>
    <row r="40" spans="1:10">
      <c r="A40" s="4" t="s">
        <v>210</v>
      </c>
      <c r="B40" s="9" t="s">
        <v>40</v>
      </c>
      <c r="C40" s="75">
        <v>2.3597214000000002</v>
      </c>
      <c r="D40" s="75">
        <v>2.3569870000000002</v>
      </c>
      <c r="E40" s="75">
        <v>2.3578041000000001</v>
      </c>
      <c r="F40" s="75">
        <v>2.3431981</v>
      </c>
      <c r="G40" s="75">
        <v>2.3105682999999999</v>
      </c>
      <c r="H40" s="75">
        <v>2.2847496999999999</v>
      </c>
      <c r="I40" s="75" t="s">
        <v>159</v>
      </c>
      <c r="J40" s="75" t="s">
        <v>159</v>
      </c>
    </row>
    <row r="41" spans="1:10">
      <c r="A41" s="19" t="s">
        <v>1174</v>
      </c>
      <c r="B41" s="20"/>
      <c r="C41" s="20"/>
      <c r="D41" s="20"/>
      <c r="E41" s="20"/>
      <c r="F41" s="20"/>
      <c r="G41" s="20"/>
      <c r="H41" s="20"/>
      <c r="I41" s="20"/>
      <c r="J41" s="20"/>
    </row>
    <row r="42" spans="1:10">
      <c r="A42" s="146" t="s">
        <v>58</v>
      </c>
      <c r="B42" s="282"/>
      <c r="C42" s="715">
        <f>AVERAGE(C6:C39)</f>
        <v>2.3597213882352945</v>
      </c>
      <c r="D42" s="715">
        <f t="shared" ref="D42:G42" si="0">AVERAGE(D6:D39)</f>
        <v>2.356986967647059</v>
      </c>
      <c r="E42" s="715">
        <f t="shared" si="0"/>
        <v>2.3578039735294118</v>
      </c>
      <c r="F42" s="715">
        <f t="shared" si="0"/>
        <v>2.3431981352941182</v>
      </c>
      <c r="G42" s="715">
        <f t="shared" si="0"/>
        <v>2.3105684058823535</v>
      </c>
      <c r="H42" s="715">
        <f>AVERAGE(H6:H39)</f>
        <v>2.2847497352941182</v>
      </c>
    </row>
    <row r="43" spans="1:10">
      <c r="A43" s="146" t="s">
        <v>718</v>
      </c>
      <c r="B43" s="282"/>
      <c r="C43" s="282">
        <f>STDEV(C6:C39)</f>
        <v>0.53114445859027193</v>
      </c>
      <c r="D43" s="282">
        <f t="shared" ref="D43:H43" si="1">STDEV(D6:D39)</f>
        <v>0.52839185022476765</v>
      </c>
      <c r="E43" s="282">
        <f t="shared" si="1"/>
        <v>0.51252301963976499</v>
      </c>
      <c r="F43" s="282">
        <f t="shared" si="1"/>
        <v>0.50293329562114153</v>
      </c>
      <c r="G43" s="282">
        <f t="shared" si="1"/>
        <v>0.47871730894494607</v>
      </c>
      <c r="H43" s="282">
        <f t="shared" si="1"/>
        <v>0.4690597176263841</v>
      </c>
    </row>
    <row r="44" spans="1:10">
      <c r="A44" s="303" t="s">
        <v>719</v>
      </c>
      <c r="B44" s="282"/>
      <c r="C44" s="282">
        <f>(C32-C42)/C43</f>
        <v>0.5181253561321556</v>
      </c>
      <c r="D44" s="282">
        <f t="shared" ref="D44:H44" si="2">(D32-D42)/D43</f>
        <v>0.52599946845265222</v>
      </c>
      <c r="E44" s="282">
        <f t="shared" si="2"/>
        <v>0.54069147306859378</v>
      </c>
      <c r="F44" s="282">
        <f t="shared" si="2"/>
        <v>0.58004245741096438</v>
      </c>
      <c r="G44" s="282">
        <f t="shared" si="2"/>
        <v>-0.30415091153325763</v>
      </c>
      <c r="H44" s="282">
        <f t="shared" si="2"/>
        <v>-6.1998151197630254E-2</v>
      </c>
    </row>
    <row r="47" spans="1:10" ht="24.75">
      <c r="A47" s="423" t="s">
        <v>1177</v>
      </c>
    </row>
    <row r="48" spans="1:10">
      <c r="A48" s="1409" t="s">
        <v>202</v>
      </c>
      <c r="B48" s="1410"/>
      <c r="C48" s="1439"/>
      <c r="D48" s="1439"/>
      <c r="E48" s="1439"/>
      <c r="F48" s="1439"/>
      <c r="G48" s="1439"/>
      <c r="H48" s="1439"/>
      <c r="I48" s="1439"/>
      <c r="J48" s="1440"/>
    </row>
    <row r="49" spans="1:10">
      <c r="A49" s="1409" t="s">
        <v>153</v>
      </c>
      <c r="B49" s="1410"/>
      <c r="C49" s="1406"/>
      <c r="D49" s="1406"/>
      <c r="E49" s="1406"/>
      <c r="F49" s="1406"/>
      <c r="G49" s="1406"/>
      <c r="H49" s="1406"/>
      <c r="I49" s="1406"/>
      <c r="J49" s="1411"/>
    </row>
    <row r="50" spans="1:10">
      <c r="A50" s="1407" t="s">
        <v>117</v>
      </c>
      <c r="B50" s="1408"/>
      <c r="C50" s="15" t="s">
        <v>93</v>
      </c>
      <c r="D50" s="15" t="s">
        <v>94</v>
      </c>
      <c r="E50" s="15" t="s">
        <v>95</v>
      </c>
      <c r="F50" s="15" t="s">
        <v>96</v>
      </c>
      <c r="G50" s="15" t="s">
        <v>97</v>
      </c>
      <c r="H50" s="15" t="s">
        <v>110</v>
      </c>
      <c r="I50" s="15" t="s">
        <v>120</v>
      </c>
      <c r="J50" s="15" t="s">
        <v>379</v>
      </c>
    </row>
    <row r="51" spans="1:10">
      <c r="A51" s="16" t="s">
        <v>77</v>
      </c>
      <c r="B51" s="9" t="s">
        <v>40</v>
      </c>
      <c r="C51" s="9" t="s">
        <v>40</v>
      </c>
      <c r="D51" s="9" t="s">
        <v>40</v>
      </c>
      <c r="E51" s="9" t="s">
        <v>40</v>
      </c>
      <c r="F51" s="9" t="s">
        <v>40</v>
      </c>
      <c r="G51" s="9" t="s">
        <v>40</v>
      </c>
      <c r="H51" s="9" t="s">
        <v>40</v>
      </c>
      <c r="I51" s="9" t="s">
        <v>40</v>
      </c>
      <c r="J51" s="9" t="s">
        <v>40</v>
      </c>
    </row>
    <row r="52" spans="1:10">
      <c r="A52" s="4" t="s">
        <v>39</v>
      </c>
      <c r="B52" s="9" t="s">
        <v>40</v>
      </c>
      <c r="C52" s="75">
        <v>0.79166669000000001</v>
      </c>
      <c r="D52" s="75">
        <v>0.79166669000000001</v>
      </c>
      <c r="E52" s="75">
        <v>1.0416666000000001</v>
      </c>
      <c r="F52" s="75">
        <v>1.0416666000000001</v>
      </c>
      <c r="G52" s="75">
        <v>1.0416666000000001</v>
      </c>
      <c r="H52" s="75">
        <v>1.0416666000000001</v>
      </c>
      <c r="I52" s="75" t="s">
        <v>159</v>
      </c>
      <c r="J52" s="75" t="s">
        <v>159</v>
      </c>
    </row>
    <row r="53" spans="1:10">
      <c r="A53" s="4" t="s">
        <v>31</v>
      </c>
      <c r="B53" s="9" t="s">
        <v>40</v>
      </c>
      <c r="C53" s="76">
        <v>2.1666664999999998</v>
      </c>
      <c r="D53" s="76">
        <v>2.1666664999999998</v>
      </c>
      <c r="E53" s="76">
        <v>2.1666664999999998</v>
      </c>
      <c r="F53" s="76">
        <v>2.1666664999999998</v>
      </c>
      <c r="G53" s="76">
        <v>2.1666664999999998</v>
      </c>
      <c r="H53" s="76">
        <v>2.1666664999999998</v>
      </c>
      <c r="I53" s="76" t="s">
        <v>159</v>
      </c>
      <c r="J53" s="76" t="s">
        <v>159</v>
      </c>
    </row>
    <row r="54" spans="1:10">
      <c r="A54" s="4" t="s">
        <v>15</v>
      </c>
      <c r="B54" s="9" t="s">
        <v>40</v>
      </c>
      <c r="C54" s="75">
        <v>2.4166664999999998</v>
      </c>
      <c r="D54" s="75">
        <v>2.4166664999999998</v>
      </c>
      <c r="E54" s="75">
        <v>2.4166664999999998</v>
      </c>
      <c r="F54" s="75">
        <v>2.4166664999999998</v>
      </c>
      <c r="G54" s="75">
        <v>2.4166664999999998</v>
      </c>
      <c r="H54" s="75">
        <v>2.4166664999999998</v>
      </c>
      <c r="I54" s="75" t="s">
        <v>159</v>
      </c>
      <c r="J54" s="75" t="s">
        <v>159</v>
      </c>
    </row>
    <row r="55" spans="1:10">
      <c r="A55" s="4" t="s">
        <v>41</v>
      </c>
      <c r="B55" s="9" t="s">
        <v>40</v>
      </c>
      <c r="C55" s="76">
        <v>0.20999999</v>
      </c>
      <c r="D55" s="76">
        <v>0.20999999</v>
      </c>
      <c r="E55" s="76">
        <v>0.20999999</v>
      </c>
      <c r="F55" s="76">
        <v>0.20999999</v>
      </c>
      <c r="G55" s="76">
        <v>0.20999999</v>
      </c>
      <c r="H55" s="76">
        <v>0.20999999</v>
      </c>
      <c r="I55" s="76" t="s">
        <v>159</v>
      </c>
      <c r="J55" s="76" t="s">
        <v>159</v>
      </c>
    </row>
    <row r="56" spans="1:10">
      <c r="A56" s="4" t="s">
        <v>56</v>
      </c>
      <c r="B56" s="9" t="s">
        <v>40</v>
      </c>
      <c r="C56" s="75">
        <v>2.4166664999999998</v>
      </c>
      <c r="D56" s="75">
        <v>2.4166664999999998</v>
      </c>
      <c r="E56" s="75">
        <v>2.4166664999999998</v>
      </c>
      <c r="F56" s="75">
        <v>2.4166664999999998</v>
      </c>
      <c r="G56" s="75">
        <v>2.4166664999999998</v>
      </c>
      <c r="H56" s="75">
        <v>2.4166664999999998</v>
      </c>
      <c r="I56" s="75" t="s">
        <v>159</v>
      </c>
      <c r="J56" s="75" t="s">
        <v>159</v>
      </c>
    </row>
    <row r="57" spans="1:10">
      <c r="A57" s="4" t="s">
        <v>17</v>
      </c>
      <c r="B57" s="9" t="s">
        <v>40</v>
      </c>
      <c r="C57" s="76">
        <v>1.875</v>
      </c>
      <c r="D57" s="76">
        <v>1.875</v>
      </c>
      <c r="E57" s="76">
        <v>2</v>
      </c>
      <c r="F57" s="76">
        <v>2</v>
      </c>
      <c r="G57" s="76">
        <v>2.125</v>
      </c>
      <c r="H57" s="76">
        <v>2.125</v>
      </c>
      <c r="I57" s="76" t="s">
        <v>159</v>
      </c>
      <c r="J57" s="76" t="s">
        <v>159</v>
      </c>
    </row>
    <row r="58" spans="1:10">
      <c r="A58" s="4" t="s">
        <v>18</v>
      </c>
      <c r="B58" s="9" t="s">
        <v>40</v>
      </c>
      <c r="C58" s="75">
        <v>1.7916666999999999</v>
      </c>
      <c r="D58" s="75">
        <v>1.7916666999999999</v>
      </c>
      <c r="E58" s="75">
        <v>1.7916666999999999</v>
      </c>
      <c r="F58" s="75">
        <v>1.7916666999999999</v>
      </c>
      <c r="G58" s="75">
        <v>1.7916666999999999</v>
      </c>
      <c r="H58" s="75">
        <v>1.7916666999999999</v>
      </c>
      <c r="I58" s="75" t="s">
        <v>159</v>
      </c>
      <c r="J58" s="75" t="s">
        <v>159</v>
      </c>
    </row>
    <row r="59" spans="1:10">
      <c r="A59" s="4" t="s">
        <v>20</v>
      </c>
      <c r="B59" s="9" t="s">
        <v>40</v>
      </c>
      <c r="C59" s="76">
        <v>2.2916666999999999</v>
      </c>
      <c r="D59" s="76">
        <v>2.2916666999999999</v>
      </c>
      <c r="E59" s="76">
        <v>2.2916666999999999</v>
      </c>
      <c r="F59" s="76">
        <v>2.2916666999999999</v>
      </c>
      <c r="G59" s="76">
        <v>2.2916666999999999</v>
      </c>
      <c r="H59" s="76">
        <v>3.0416664999999998</v>
      </c>
      <c r="I59" s="76" t="s">
        <v>159</v>
      </c>
      <c r="J59" s="76" t="s">
        <v>159</v>
      </c>
    </row>
    <row r="60" spans="1:10">
      <c r="A60" s="4" t="s">
        <v>36</v>
      </c>
      <c r="B60" s="9" t="s">
        <v>40</v>
      </c>
      <c r="C60" s="75">
        <v>1.875</v>
      </c>
      <c r="D60" s="75">
        <v>1.875</v>
      </c>
      <c r="E60" s="75">
        <v>1.875</v>
      </c>
      <c r="F60" s="75">
        <v>1.875</v>
      </c>
      <c r="G60" s="75">
        <v>1.875</v>
      </c>
      <c r="H60" s="75">
        <v>1.875</v>
      </c>
      <c r="I60" s="75" t="s">
        <v>159</v>
      </c>
      <c r="J60" s="75" t="s">
        <v>159</v>
      </c>
    </row>
    <row r="61" spans="1:10">
      <c r="A61" s="4" t="s">
        <v>22</v>
      </c>
      <c r="B61" s="9" t="s">
        <v>40</v>
      </c>
      <c r="C61" s="76">
        <v>3.75</v>
      </c>
      <c r="D61" s="76">
        <v>3.75</v>
      </c>
      <c r="E61" s="76">
        <v>3.75</v>
      </c>
      <c r="F61" s="76">
        <v>3.75</v>
      </c>
      <c r="G61" s="76">
        <v>3.75</v>
      </c>
      <c r="H61" s="76">
        <v>3.75</v>
      </c>
      <c r="I61" s="76" t="s">
        <v>159</v>
      </c>
      <c r="J61" s="76" t="s">
        <v>159</v>
      </c>
    </row>
    <row r="62" spans="1:10">
      <c r="A62" s="4" t="s">
        <v>19</v>
      </c>
      <c r="B62" s="9" t="s">
        <v>40</v>
      </c>
      <c r="C62" s="75">
        <v>1.5416666000000001</v>
      </c>
      <c r="D62" s="75">
        <v>1.5416666000000001</v>
      </c>
      <c r="E62" s="75">
        <v>1.5416666000000001</v>
      </c>
      <c r="F62" s="75">
        <v>1.5416666000000001</v>
      </c>
      <c r="G62" s="75">
        <v>1.5416666000000001</v>
      </c>
      <c r="H62" s="75">
        <v>1.75</v>
      </c>
      <c r="I62" s="75" t="s">
        <v>159</v>
      </c>
      <c r="J62" s="75" t="s">
        <v>159</v>
      </c>
    </row>
    <row r="63" spans="1:10">
      <c r="A63" s="4" t="s">
        <v>42</v>
      </c>
      <c r="B63" s="9" t="s">
        <v>40</v>
      </c>
      <c r="C63" s="76">
        <v>3.1666664999999998</v>
      </c>
      <c r="D63" s="76">
        <v>3.1666664999999998</v>
      </c>
      <c r="E63" s="76">
        <v>3.1666664999999998</v>
      </c>
      <c r="F63" s="76">
        <v>3.25</v>
      </c>
      <c r="G63" s="76">
        <v>2.9166664999999998</v>
      </c>
      <c r="H63" s="76">
        <v>2.9166664999999998</v>
      </c>
      <c r="I63" s="76" t="s">
        <v>159</v>
      </c>
      <c r="J63" s="76" t="s">
        <v>159</v>
      </c>
    </row>
    <row r="64" spans="1:10">
      <c r="A64" s="4" t="s">
        <v>28</v>
      </c>
      <c r="B64" s="9" t="s">
        <v>40</v>
      </c>
      <c r="C64" s="75">
        <v>1.9166666000000001</v>
      </c>
      <c r="D64" s="75">
        <v>1.9166666000000001</v>
      </c>
      <c r="E64" s="75">
        <v>1.9166666000000001</v>
      </c>
      <c r="F64" s="75">
        <v>1.9166666000000001</v>
      </c>
      <c r="G64" s="75">
        <v>2</v>
      </c>
      <c r="H64" s="75">
        <v>2</v>
      </c>
      <c r="I64" s="75" t="s">
        <v>159</v>
      </c>
      <c r="J64" s="75" t="s">
        <v>159</v>
      </c>
    </row>
    <row r="65" spans="1:10">
      <c r="A65" s="4" t="s">
        <v>43</v>
      </c>
      <c r="B65" s="9" t="s">
        <v>40</v>
      </c>
      <c r="C65" s="76">
        <v>1.2916666999999999</v>
      </c>
      <c r="D65" s="76">
        <v>1.2916666999999999</v>
      </c>
      <c r="E65" s="76">
        <v>1.2916666999999999</v>
      </c>
      <c r="F65" s="76">
        <v>1.2916666999999999</v>
      </c>
      <c r="G65" s="76">
        <v>1.2916666999999999</v>
      </c>
      <c r="H65" s="76">
        <v>1.2916666999999999</v>
      </c>
      <c r="I65" s="76" t="s">
        <v>159</v>
      </c>
      <c r="J65" s="76" t="s">
        <v>159</v>
      </c>
    </row>
    <row r="66" spans="1:10">
      <c r="A66" s="4" t="s">
        <v>44</v>
      </c>
      <c r="B66" s="9" t="s">
        <v>40</v>
      </c>
      <c r="C66" s="75">
        <v>0.70833336999999996</v>
      </c>
      <c r="D66" s="75">
        <v>0.70833336999999996</v>
      </c>
      <c r="E66" s="75">
        <v>0.70833336999999996</v>
      </c>
      <c r="F66" s="75">
        <v>0.70833336999999996</v>
      </c>
      <c r="G66" s="75">
        <v>1.2083333000000001</v>
      </c>
      <c r="H66" s="75">
        <v>1.2083333000000001</v>
      </c>
      <c r="I66" s="75" t="s">
        <v>159</v>
      </c>
      <c r="J66" s="75" t="s">
        <v>159</v>
      </c>
    </row>
    <row r="67" spans="1:10">
      <c r="A67" s="4" t="s">
        <v>57</v>
      </c>
      <c r="B67" s="9" t="s">
        <v>40</v>
      </c>
      <c r="C67" s="76">
        <v>1.5833333999999999</v>
      </c>
      <c r="D67" s="76">
        <v>1.5833333999999999</v>
      </c>
      <c r="E67" s="76">
        <v>1.5833333999999999</v>
      </c>
      <c r="F67" s="76">
        <v>1.5833333999999999</v>
      </c>
      <c r="G67" s="76">
        <v>1.5833333999999999</v>
      </c>
      <c r="H67" s="76">
        <v>1.5833333999999999</v>
      </c>
      <c r="I67" s="76" t="s">
        <v>159</v>
      </c>
      <c r="J67" s="76" t="s">
        <v>159</v>
      </c>
    </row>
    <row r="68" spans="1:10">
      <c r="A68" s="4" t="s">
        <v>23</v>
      </c>
      <c r="B68" s="9" t="s">
        <v>40</v>
      </c>
      <c r="C68" s="75">
        <v>2.7083335000000002</v>
      </c>
      <c r="D68" s="75">
        <v>2.7083335000000002</v>
      </c>
      <c r="E68" s="75">
        <v>2.7083335000000002</v>
      </c>
      <c r="F68" s="75">
        <v>2.7083335000000002</v>
      </c>
      <c r="G68" s="75">
        <v>2.7083335000000002</v>
      </c>
      <c r="H68" s="75">
        <v>2.7083335000000002</v>
      </c>
      <c r="I68" s="75" t="s">
        <v>159</v>
      </c>
      <c r="J68" s="75" t="s">
        <v>159</v>
      </c>
    </row>
    <row r="69" spans="1:10">
      <c r="A69" s="4" t="s">
        <v>45</v>
      </c>
      <c r="B69" s="9" t="s">
        <v>40</v>
      </c>
      <c r="C69" s="76">
        <v>1.25</v>
      </c>
      <c r="D69" s="76">
        <v>1.25</v>
      </c>
      <c r="E69" s="76">
        <v>1.25</v>
      </c>
      <c r="F69" s="76">
        <v>1.25</v>
      </c>
      <c r="G69" s="76">
        <v>1.25</v>
      </c>
      <c r="H69" s="76">
        <v>1.25</v>
      </c>
      <c r="I69" s="76" t="s">
        <v>159</v>
      </c>
      <c r="J69" s="76" t="s">
        <v>159</v>
      </c>
    </row>
    <row r="70" spans="1:10">
      <c r="A70" s="4" t="s">
        <v>46</v>
      </c>
      <c r="B70" s="9" t="s">
        <v>40</v>
      </c>
      <c r="C70" s="75">
        <v>2.5416666999999999</v>
      </c>
      <c r="D70" s="75">
        <v>2.5416666999999999</v>
      </c>
      <c r="E70" s="75">
        <v>2.5416666999999999</v>
      </c>
      <c r="F70" s="75">
        <v>2.5416666999999999</v>
      </c>
      <c r="G70" s="75">
        <v>2.5416666999999999</v>
      </c>
      <c r="H70" s="75">
        <v>2.5416666999999999</v>
      </c>
      <c r="I70" s="75" t="s">
        <v>159</v>
      </c>
      <c r="J70" s="75" t="s">
        <v>159</v>
      </c>
    </row>
    <row r="71" spans="1:10">
      <c r="A71" s="4" t="s">
        <v>27</v>
      </c>
      <c r="B71" s="9" t="s">
        <v>40</v>
      </c>
      <c r="C71" s="76">
        <v>3.8333335000000002</v>
      </c>
      <c r="D71" s="76">
        <v>3.8333335000000002</v>
      </c>
      <c r="E71" s="76">
        <v>3.8333335000000002</v>
      </c>
      <c r="F71" s="76">
        <v>3.8333335000000002</v>
      </c>
      <c r="G71" s="76">
        <v>3.8333335000000002</v>
      </c>
      <c r="H71" s="76">
        <v>3.8333335000000002</v>
      </c>
      <c r="I71" s="76" t="s">
        <v>159</v>
      </c>
      <c r="J71" s="76" t="s">
        <v>159</v>
      </c>
    </row>
    <row r="72" spans="1:10">
      <c r="A72" s="4" t="s">
        <v>47</v>
      </c>
      <c r="B72" s="9" t="s">
        <v>40</v>
      </c>
      <c r="C72" s="75">
        <v>4.0833329999999997</v>
      </c>
      <c r="D72" s="75">
        <v>4.0833329999999997</v>
      </c>
      <c r="E72" s="75">
        <v>4.0833329999999997</v>
      </c>
      <c r="F72" s="75">
        <v>4.0833329999999997</v>
      </c>
      <c r="G72" s="75">
        <v>4.0833329999999997</v>
      </c>
      <c r="H72" s="75">
        <v>2.2916664999999998</v>
      </c>
      <c r="I72" s="75" t="s">
        <v>159</v>
      </c>
      <c r="J72" s="75" t="s">
        <v>159</v>
      </c>
    </row>
    <row r="73" spans="1:10">
      <c r="A73" s="4" t="s">
        <v>30</v>
      </c>
      <c r="B73" s="9" t="s">
        <v>40</v>
      </c>
      <c r="C73" s="76">
        <v>1.1666666999999999</v>
      </c>
      <c r="D73" s="76">
        <v>1.1666666999999999</v>
      </c>
      <c r="E73" s="76">
        <v>1.1666666999999999</v>
      </c>
      <c r="F73" s="76">
        <v>1.1666666999999999</v>
      </c>
      <c r="G73" s="76">
        <v>1.1666666999999999</v>
      </c>
      <c r="H73" s="76">
        <v>1.1666666999999999</v>
      </c>
      <c r="I73" s="76" t="s">
        <v>159</v>
      </c>
      <c r="J73" s="76" t="s">
        <v>159</v>
      </c>
    </row>
    <row r="74" spans="1:10">
      <c r="A74" s="4" t="s">
        <v>48</v>
      </c>
      <c r="B74" s="9" t="s">
        <v>40</v>
      </c>
      <c r="C74" s="75">
        <v>0.91666669000000001</v>
      </c>
      <c r="D74" s="75">
        <v>0.91666669000000001</v>
      </c>
      <c r="E74" s="75">
        <v>0.91666669000000001</v>
      </c>
      <c r="F74" s="75">
        <v>0.91666669000000001</v>
      </c>
      <c r="G74" s="75">
        <v>0.91666669000000001</v>
      </c>
      <c r="H74" s="75">
        <v>0.91666669000000001</v>
      </c>
      <c r="I74" s="75" t="s">
        <v>159</v>
      </c>
      <c r="J74" s="75" t="s">
        <v>159</v>
      </c>
    </row>
    <row r="75" spans="1:10">
      <c r="A75" s="4" t="s">
        <v>49</v>
      </c>
      <c r="B75" s="9" t="s">
        <v>40</v>
      </c>
      <c r="C75" s="76">
        <v>3.0416664999999998</v>
      </c>
      <c r="D75" s="76">
        <v>3.0416664999999998</v>
      </c>
      <c r="E75" s="76">
        <v>3.0416664999999998</v>
      </c>
      <c r="F75" s="76">
        <v>3.0416664999999998</v>
      </c>
      <c r="G75" s="76">
        <v>3.0416664999999998</v>
      </c>
      <c r="H75" s="76">
        <v>3.4166664999999998</v>
      </c>
      <c r="I75" s="76" t="s">
        <v>159</v>
      </c>
      <c r="J75" s="76" t="s">
        <v>159</v>
      </c>
    </row>
    <row r="76" spans="1:10">
      <c r="A76" s="4" t="s">
        <v>32</v>
      </c>
      <c r="B76" s="9" t="s">
        <v>40</v>
      </c>
      <c r="C76" s="75">
        <v>2.3333335000000002</v>
      </c>
      <c r="D76" s="75">
        <v>2.3333335000000002</v>
      </c>
      <c r="E76" s="75">
        <v>2.3333335000000002</v>
      </c>
      <c r="F76" s="75">
        <v>2.3333335000000002</v>
      </c>
      <c r="G76" s="75">
        <v>2.3333335000000002</v>
      </c>
      <c r="H76" s="75">
        <v>2.3333335000000002</v>
      </c>
      <c r="I76" s="75" t="s">
        <v>159</v>
      </c>
      <c r="J76" s="75" t="s">
        <v>159</v>
      </c>
    </row>
    <row r="77" spans="1:10">
      <c r="A77" s="4" t="s">
        <v>50</v>
      </c>
      <c r="B77" s="9" t="s">
        <v>40</v>
      </c>
      <c r="C77" s="76">
        <v>2.2916664999999998</v>
      </c>
      <c r="D77" s="76">
        <v>2.2916664999999998</v>
      </c>
      <c r="E77" s="76">
        <v>2.4583335000000002</v>
      </c>
      <c r="F77" s="76">
        <v>2.4583335000000002</v>
      </c>
      <c r="G77" s="76">
        <v>2.4583335000000002</v>
      </c>
      <c r="H77" s="76">
        <v>2.3333335000000002</v>
      </c>
      <c r="I77" s="76" t="s">
        <v>159</v>
      </c>
      <c r="J77" s="76" t="s">
        <v>159</v>
      </c>
    </row>
    <row r="78" spans="1:10">
      <c r="A78" s="4" t="s">
        <v>51</v>
      </c>
      <c r="B78" s="9" t="s">
        <v>40</v>
      </c>
      <c r="C78" s="396">
        <v>2.1666664999999998</v>
      </c>
      <c r="D78" s="396">
        <v>2.1666664999999998</v>
      </c>
      <c r="E78" s="396">
        <v>2.1666664999999998</v>
      </c>
      <c r="F78" s="396">
        <v>2.4166664999999998</v>
      </c>
      <c r="G78" s="396">
        <v>2.2916664999999998</v>
      </c>
      <c r="H78" s="396">
        <v>2.4166664999999998</v>
      </c>
      <c r="I78" s="75" t="s">
        <v>159</v>
      </c>
      <c r="J78" s="75" t="s">
        <v>159</v>
      </c>
    </row>
    <row r="79" spans="1:10">
      <c r="A79" s="4" t="s">
        <v>34</v>
      </c>
      <c r="B79" s="9" t="s">
        <v>40</v>
      </c>
      <c r="C79" s="76">
        <v>2.5</v>
      </c>
      <c r="D79" s="76">
        <v>2.5</v>
      </c>
      <c r="E79" s="76">
        <v>2.5</v>
      </c>
      <c r="F79" s="76">
        <v>2.5</v>
      </c>
      <c r="G79" s="76">
        <v>2.5</v>
      </c>
      <c r="H79" s="76">
        <v>2.5</v>
      </c>
      <c r="I79" s="76">
        <v>2.125</v>
      </c>
      <c r="J79" s="76" t="s">
        <v>159</v>
      </c>
    </row>
    <row r="80" spans="1:10">
      <c r="A80" s="4" t="s">
        <v>21</v>
      </c>
      <c r="B80" s="9" t="s">
        <v>40</v>
      </c>
      <c r="C80" s="75">
        <v>3.5</v>
      </c>
      <c r="D80" s="75">
        <v>3.5</v>
      </c>
      <c r="E80" s="75">
        <v>3.5</v>
      </c>
      <c r="F80" s="75">
        <v>3.1666664999999998</v>
      </c>
      <c r="G80" s="75">
        <v>3.2916664999999998</v>
      </c>
      <c r="H80" s="75">
        <v>3.1666664999999998</v>
      </c>
      <c r="I80" s="75" t="s">
        <v>159</v>
      </c>
      <c r="J80" s="75" t="s">
        <v>159</v>
      </c>
    </row>
    <row r="81" spans="1:10">
      <c r="A81" s="4" t="s">
        <v>37</v>
      </c>
      <c r="B81" s="9" t="s">
        <v>40</v>
      </c>
      <c r="C81" s="76">
        <v>0.79166663000000004</v>
      </c>
      <c r="D81" s="76">
        <v>0.79166663000000004</v>
      </c>
      <c r="E81" s="76">
        <v>0.79166663000000004</v>
      </c>
      <c r="F81" s="76">
        <v>0.79166663000000004</v>
      </c>
      <c r="G81" s="76">
        <v>0.79166663000000004</v>
      </c>
      <c r="H81" s="76">
        <v>1.1666666999999999</v>
      </c>
      <c r="I81" s="76" t="s">
        <v>159</v>
      </c>
      <c r="J81" s="76" t="s">
        <v>159</v>
      </c>
    </row>
    <row r="82" spans="1:10">
      <c r="A82" s="4" t="s">
        <v>52</v>
      </c>
      <c r="B82" s="9" t="s">
        <v>40</v>
      </c>
      <c r="C82" s="75">
        <v>1.375</v>
      </c>
      <c r="D82" s="75">
        <v>1.375</v>
      </c>
      <c r="E82" s="75">
        <v>1.375</v>
      </c>
      <c r="F82" s="75">
        <v>1.375</v>
      </c>
      <c r="G82" s="75">
        <v>1.375</v>
      </c>
      <c r="H82" s="75">
        <v>1.375</v>
      </c>
      <c r="I82" s="75" t="s">
        <v>159</v>
      </c>
      <c r="J82" s="75" t="s">
        <v>159</v>
      </c>
    </row>
    <row r="83" spans="1:10">
      <c r="A83" s="4" t="s">
        <v>53</v>
      </c>
      <c r="B83" s="9" t="s">
        <v>40</v>
      </c>
      <c r="C83" s="76">
        <v>4.9583329999999997</v>
      </c>
      <c r="D83" s="76">
        <v>4.9583329999999997</v>
      </c>
      <c r="E83" s="76">
        <v>4.9583329999999997</v>
      </c>
      <c r="F83" s="76">
        <v>4.9583329999999997</v>
      </c>
      <c r="G83" s="76">
        <v>4.9583329999999997</v>
      </c>
      <c r="H83" s="76">
        <v>4.9583329999999997</v>
      </c>
      <c r="I83" s="76" t="s">
        <v>159</v>
      </c>
      <c r="J83" s="76" t="s">
        <v>159</v>
      </c>
    </row>
    <row r="84" spans="1:10">
      <c r="A84" s="4" t="s">
        <v>54</v>
      </c>
      <c r="B84" s="9" t="s">
        <v>40</v>
      </c>
      <c r="C84" s="75">
        <v>0.41666666000000002</v>
      </c>
      <c r="D84" s="75">
        <v>0.41666666000000002</v>
      </c>
      <c r="E84" s="75">
        <v>0.41666666000000002</v>
      </c>
      <c r="F84" s="75">
        <v>0.41666666000000002</v>
      </c>
      <c r="G84" s="75">
        <v>0.54166663000000004</v>
      </c>
      <c r="H84" s="75">
        <v>0.54166663000000004</v>
      </c>
      <c r="I84" s="75">
        <v>0.54166663000000004</v>
      </c>
      <c r="J84" s="75" t="s">
        <v>159</v>
      </c>
    </row>
    <row r="85" spans="1:10">
      <c r="A85" s="4" t="s">
        <v>55</v>
      </c>
      <c r="B85" s="9" t="s">
        <v>40</v>
      </c>
      <c r="C85" s="76">
        <v>0.33333333999999998</v>
      </c>
      <c r="D85" s="76">
        <v>0.33333333999999998</v>
      </c>
      <c r="E85" s="76">
        <v>0.33333333999999998</v>
      </c>
      <c r="F85" s="76">
        <v>0.33333333999999998</v>
      </c>
      <c r="G85" s="76">
        <v>0.33333333999999998</v>
      </c>
      <c r="H85" s="76">
        <v>0.33333333999999998</v>
      </c>
      <c r="I85" s="76" t="s">
        <v>159</v>
      </c>
      <c r="J85" s="76" t="s">
        <v>159</v>
      </c>
    </row>
    <row r="86" spans="1:10">
      <c r="A86" s="4" t="s">
        <v>210</v>
      </c>
      <c r="B86" s="9" t="s">
        <v>40</v>
      </c>
      <c r="C86" s="75">
        <v>2.0588725000000001</v>
      </c>
      <c r="D86" s="75">
        <v>2.0588725000000001</v>
      </c>
      <c r="E86" s="75">
        <v>2.0748038000000002</v>
      </c>
      <c r="F86" s="75">
        <v>2.0748038000000002</v>
      </c>
      <c r="G86" s="75">
        <v>2.0895096999999998</v>
      </c>
      <c r="H86" s="75">
        <v>2.0833824000000001</v>
      </c>
      <c r="I86" s="75" t="s">
        <v>159</v>
      </c>
      <c r="J86" s="75" t="s">
        <v>159</v>
      </c>
    </row>
    <row r="87" spans="1:10">
      <c r="A87" s="19" t="s">
        <v>1176</v>
      </c>
      <c r="B87" s="20"/>
      <c r="C87" s="20"/>
      <c r="D87" s="20"/>
      <c r="E87" s="20"/>
      <c r="F87" s="20"/>
      <c r="G87" s="20"/>
      <c r="H87" s="20"/>
      <c r="I87" s="20"/>
      <c r="J87" s="20"/>
    </row>
    <row r="88" spans="1:10">
      <c r="A88" s="146" t="s">
        <v>58</v>
      </c>
      <c r="C88" s="73">
        <f>AVERAGE(C52:C85)</f>
        <v>2.0588725138235291</v>
      </c>
      <c r="D88" s="73">
        <f t="shared" ref="D88:H88" si="3">AVERAGE(D52:D85)</f>
        <v>2.0588725138235291</v>
      </c>
      <c r="E88" s="73">
        <f t="shared" si="3"/>
        <v>2.0748038935294115</v>
      </c>
      <c r="F88" s="73">
        <f t="shared" si="3"/>
        <v>2.0748038935294115</v>
      </c>
      <c r="G88" s="73">
        <f t="shared" si="3"/>
        <v>2.0895097699999998</v>
      </c>
      <c r="H88" s="73">
        <f t="shared" si="3"/>
        <v>2.083382322058823</v>
      </c>
    </row>
    <row r="89" spans="1:10">
      <c r="A89" s="146" t="s">
        <v>718</v>
      </c>
      <c r="C89" s="146">
        <f>STDEV(C52:C85)</f>
        <v>1.1373638277426199</v>
      </c>
      <c r="D89" s="146">
        <f t="shared" ref="D89:H89" si="4">STDEV(D52:D85)</f>
        <v>1.1373638277426199</v>
      </c>
      <c r="E89" s="146">
        <f t="shared" si="4"/>
        <v>1.1306204305156704</v>
      </c>
      <c r="F89" s="146">
        <f t="shared" si="4"/>
        <v>1.1233380675291154</v>
      </c>
      <c r="G89" s="146">
        <f t="shared" si="4"/>
        <v>1.0960465334041536</v>
      </c>
      <c r="H89" s="146">
        <f t="shared" si="4"/>
        <v>1.0461368721171989</v>
      </c>
    </row>
    <row r="90" spans="1:10">
      <c r="A90" s="303" t="s">
        <v>719</v>
      </c>
      <c r="C90" s="146">
        <f>(C78-C88)/C89</f>
        <v>9.4775289618990774E-2</v>
      </c>
      <c r="D90" s="146">
        <f t="shared" ref="D90:H90" si="5">(D78-D88)/D89</f>
        <v>9.4775289618990774E-2</v>
      </c>
      <c r="E90" s="146">
        <f t="shared" si="5"/>
        <v>8.1249731555523216E-2</v>
      </c>
      <c r="F90" s="146">
        <f t="shared" si="5"/>
        <v>0.30432744723282307</v>
      </c>
      <c r="G90" s="146">
        <f t="shared" si="5"/>
        <v>0.18444174023536392</v>
      </c>
      <c r="H90" s="146">
        <f t="shared" si="5"/>
        <v>0.31858563331838946</v>
      </c>
    </row>
  </sheetData>
  <mergeCells count="10">
    <mergeCell ref="A49:B49"/>
    <mergeCell ref="C49:J49"/>
    <mergeCell ref="A50:B50"/>
    <mergeCell ref="A2:B2"/>
    <mergeCell ref="C2:J2"/>
    <mergeCell ref="A3:B3"/>
    <mergeCell ref="C3:J3"/>
    <mergeCell ref="A4:B4"/>
    <mergeCell ref="A48:B48"/>
    <mergeCell ref="C48:J48"/>
  </mergeCells>
  <hyperlinks>
    <hyperlink ref="A41" r:id="rId1" tooltip="Click once to display linked information. Click and hold to select this cell." display="https://stats-2.oecd.org/"/>
    <hyperlink ref="A1" r:id="rId2" tooltip="Click once to display linked information. Click and hold to select this cell." display="http://stats.oecd.org/OECDStat_Metadata/ShowMetadata.ashx?Dataset=EPL_OV&amp;ShowOnWeb=true&amp;Lang=en"/>
    <hyperlink ref="A87" r:id="rId3" tooltip="Click once to display linked information. Click and hold to select this cell." display="https://stats-2.oecd.org/"/>
    <hyperlink ref="A47" r:id="rId4" tooltip="Click once to display linked information. Click and hold to select this cell." display="http://stats.oecd.org/OECDStat_Metadata/ShowMetadata.ashx?Dataset=EPL_T&amp;ShowOnWeb=true&amp;Lang=en"/>
  </hyperlinks>
  <pageMargins left="0.7" right="0.7" top="0.75" bottom="0.75" header="0.3" footer="0.3"/>
  <pageSetup paperSize="9" orientation="portrait" horizontalDpi="300"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4"/>
  <sheetViews>
    <sheetView topLeftCell="A244" workbookViewId="0">
      <selection activeCell="D261" sqref="D261:U261"/>
    </sheetView>
  </sheetViews>
  <sheetFormatPr defaultRowHeight="16.5"/>
  <cols>
    <col min="1" max="1" width="46" customWidth="1"/>
    <col min="2" max="2" width="13.140625" customWidth="1"/>
    <col min="5" max="5" width="9.140625" customWidth="1"/>
  </cols>
  <sheetData>
    <row r="1" spans="1:21">
      <c r="A1" s="5" t="s">
        <v>504</v>
      </c>
      <c r="B1" s="72"/>
      <c r="C1" s="72"/>
      <c r="D1" s="72"/>
      <c r="E1" s="72"/>
      <c r="F1" s="72"/>
      <c r="G1" s="72"/>
      <c r="H1" s="72"/>
      <c r="I1" s="72"/>
      <c r="J1" s="72"/>
      <c r="K1" s="72"/>
      <c r="L1" s="72"/>
      <c r="M1" s="72"/>
      <c r="N1" s="72"/>
      <c r="O1" s="72"/>
      <c r="P1" s="72"/>
      <c r="Q1" s="72"/>
      <c r="R1" s="72"/>
      <c r="S1" s="72"/>
    </row>
    <row r="2" spans="1:21" s="20" customFormat="1">
      <c r="A2" s="1409" t="s">
        <v>162</v>
      </c>
      <c r="B2" s="1423"/>
      <c r="C2" s="1410"/>
      <c r="D2" s="1405" t="s">
        <v>165</v>
      </c>
      <c r="E2" s="1406"/>
      <c r="F2" s="1406"/>
      <c r="G2" s="1406"/>
      <c r="H2" s="1406"/>
      <c r="I2" s="1406"/>
      <c r="J2" s="1406"/>
      <c r="K2" s="1406"/>
      <c r="L2" s="1406"/>
      <c r="M2" s="1406"/>
      <c r="N2" s="1406"/>
      <c r="O2" s="1406"/>
      <c r="P2" s="1406"/>
      <c r="Q2" s="1406"/>
      <c r="R2" s="1406"/>
      <c r="S2" s="1406"/>
      <c r="T2" s="1406"/>
      <c r="U2" s="1411"/>
    </row>
    <row r="3" spans="1:21" s="20" customFormat="1">
      <c r="A3" s="1409" t="s">
        <v>161</v>
      </c>
      <c r="B3" s="1423"/>
      <c r="C3" s="1410"/>
      <c r="D3" s="1405" t="s">
        <v>166</v>
      </c>
      <c r="E3" s="1406"/>
      <c r="F3" s="1406"/>
      <c r="G3" s="1406"/>
      <c r="H3" s="1406"/>
      <c r="I3" s="1406"/>
      <c r="J3" s="1406"/>
      <c r="K3" s="1406"/>
      <c r="L3" s="1406"/>
      <c r="M3" s="1406"/>
      <c r="N3" s="1406"/>
      <c r="O3" s="1406"/>
      <c r="P3" s="1406"/>
      <c r="Q3" s="1406"/>
      <c r="R3" s="1406"/>
      <c r="S3" s="1406"/>
      <c r="T3" s="1406"/>
      <c r="U3" s="1411"/>
    </row>
    <row r="4" spans="1:21">
      <c r="A4" s="1407" t="s">
        <v>163</v>
      </c>
      <c r="B4" s="1419"/>
      <c r="C4" s="1408"/>
      <c r="D4" s="15" t="s">
        <v>85</v>
      </c>
      <c r="E4" s="15" t="s">
        <v>86</v>
      </c>
      <c r="F4" s="15" t="s">
        <v>87</v>
      </c>
      <c r="G4" s="15" t="s">
        <v>88</v>
      </c>
      <c r="H4" s="15" t="s">
        <v>89</v>
      </c>
      <c r="I4" s="15" t="s">
        <v>90</v>
      </c>
      <c r="J4" s="15" t="s">
        <v>91</v>
      </c>
      <c r="K4" s="15" t="s">
        <v>92</v>
      </c>
      <c r="L4" s="15" t="s">
        <v>93</v>
      </c>
      <c r="M4" s="15" t="s">
        <v>94</v>
      </c>
      <c r="N4" s="15" t="s">
        <v>95</v>
      </c>
      <c r="O4" s="15" t="s">
        <v>96</v>
      </c>
      <c r="P4" s="15" t="s">
        <v>97</v>
      </c>
      <c r="Q4" s="15" t="s">
        <v>110</v>
      </c>
      <c r="R4" s="15" t="s">
        <v>120</v>
      </c>
      <c r="S4" s="15" t="s">
        <v>379</v>
      </c>
      <c r="T4" s="15" t="s">
        <v>537</v>
      </c>
      <c r="U4" s="15" t="s">
        <v>729</v>
      </c>
    </row>
    <row r="5" spans="1:21">
      <c r="A5" s="16" t="s">
        <v>77</v>
      </c>
      <c r="B5" s="16" t="s">
        <v>153</v>
      </c>
      <c r="C5" s="9" t="s">
        <v>40</v>
      </c>
      <c r="D5" s="9" t="s">
        <v>40</v>
      </c>
      <c r="E5" s="9" t="s">
        <v>40</v>
      </c>
      <c r="F5" s="9" t="s">
        <v>40</v>
      </c>
      <c r="G5" s="9" t="s">
        <v>40</v>
      </c>
      <c r="H5" s="9" t="s">
        <v>40</v>
      </c>
      <c r="I5" s="9" t="s">
        <v>40</v>
      </c>
      <c r="J5" s="9" t="s">
        <v>40</v>
      </c>
      <c r="K5" s="9" t="s">
        <v>40</v>
      </c>
      <c r="L5" s="9" t="s">
        <v>40</v>
      </c>
      <c r="M5" s="9" t="s">
        <v>40</v>
      </c>
      <c r="N5" s="9" t="s">
        <v>40</v>
      </c>
      <c r="O5" s="9" t="s">
        <v>40</v>
      </c>
      <c r="P5" s="9" t="s">
        <v>40</v>
      </c>
      <c r="Q5" s="9" t="s">
        <v>40</v>
      </c>
      <c r="R5" s="9" t="s">
        <v>40</v>
      </c>
      <c r="S5" s="9" t="s">
        <v>40</v>
      </c>
      <c r="T5" s="9" t="s">
        <v>40</v>
      </c>
      <c r="U5" s="9" t="s">
        <v>40</v>
      </c>
    </row>
    <row r="6" spans="1:21">
      <c r="A6" s="4" t="s">
        <v>39</v>
      </c>
      <c r="B6" s="4" t="s">
        <v>152</v>
      </c>
      <c r="C6" s="9" t="s">
        <v>40</v>
      </c>
      <c r="D6" s="75">
        <v>25.875487</v>
      </c>
      <c r="E6" s="75">
        <v>23.724412000000001</v>
      </c>
      <c r="F6" s="75">
        <v>24.266465</v>
      </c>
      <c r="G6" s="75">
        <v>24.734383999999999</v>
      </c>
      <c r="H6" s="75">
        <v>24.654055</v>
      </c>
      <c r="I6" s="75">
        <v>25.124614999999999</v>
      </c>
      <c r="J6" s="75">
        <v>24.786615000000001</v>
      </c>
      <c r="K6" s="75">
        <v>23.744191000000001</v>
      </c>
      <c r="L6" s="75">
        <v>21.994104</v>
      </c>
      <c r="M6" s="75">
        <v>20.839621999999999</v>
      </c>
      <c r="N6" s="75">
        <v>20.950472000000001</v>
      </c>
      <c r="O6" s="75">
        <v>20.695996999999998</v>
      </c>
      <c r="P6" s="75">
        <v>21.71</v>
      </c>
      <c r="Q6" s="75">
        <v>21.948889000000001</v>
      </c>
      <c r="R6" s="75">
        <v>22.355594</v>
      </c>
      <c r="S6" s="75">
        <v>23.119741000000001</v>
      </c>
      <c r="T6" s="75">
        <v>23.389752000000001</v>
      </c>
      <c r="U6" s="75">
        <v>23.666910000000001</v>
      </c>
    </row>
    <row r="7" spans="1:21">
      <c r="A7" s="4" t="s">
        <v>31</v>
      </c>
      <c r="B7" s="4" t="s">
        <v>152</v>
      </c>
      <c r="C7" s="9" t="s">
        <v>40</v>
      </c>
      <c r="D7" s="76">
        <v>43.244363999999997</v>
      </c>
      <c r="E7" s="76">
        <v>42.919429000000001</v>
      </c>
      <c r="F7" s="76">
        <v>43.155498000000001</v>
      </c>
      <c r="G7" s="76">
        <v>43.600465999999997</v>
      </c>
      <c r="H7" s="76">
        <v>44.016463999999999</v>
      </c>
      <c r="I7" s="76">
        <v>43.335026999999997</v>
      </c>
      <c r="J7" s="76">
        <v>43.798555999999998</v>
      </c>
      <c r="K7" s="76">
        <v>44.221049000000001</v>
      </c>
      <c r="L7" s="76">
        <v>44.534927000000003</v>
      </c>
      <c r="M7" s="76">
        <v>43.261415</v>
      </c>
      <c r="N7" s="76">
        <v>43.499623</v>
      </c>
      <c r="O7" s="76">
        <v>43.901277</v>
      </c>
      <c r="P7" s="76">
        <v>44.225889000000002</v>
      </c>
      <c r="Q7" s="76">
        <v>44.598469000000001</v>
      </c>
      <c r="R7" s="76">
        <v>44.849600000000002</v>
      </c>
      <c r="S7" s="76">
        <v>45.065845000000003</v>
      </c>
      <c r="T7" s="76">
        <v>42.993997</v>
      </c>
      <c r="U7" s="76">
        <v>43.072699</v>
      </c>
    </row>
    <row r="8" spans="1:21">
      <c r="A8" s="4" t="s">
        <v>15</v>
      </c>
      <c r="B8" s="4" t="s">
        <v>152</v>
      </c>
      <c r="C8" s="9" t="s">
        <v>40</v>
      </c>
      <c r="D8" s="75">
        <v>51.379241999999998</v>
      </c>
      <c r="E8" s="75">
        <v>50.782843</v>
      </c>
      <c r="F8" s="75">
        <v>50.573163999999998</v>
      </c>
      <c r="G8" s="75">
        <v>49.642898000000002</v>
      </c>
      <c r="H8" s="75">
        <v>49.136628999999999</v>
      </c>
      <c r="I8" s="75">
        <v>49.412345999999999</v>
      </c>
      <c r="J8" s="75">
        <v>49.511715000000002</v>
      </c>
      <c r="K8" s="75">
        <v>49.717579999999998</v>
      </c>
      <c r="L8" s="75">
        <v>50.259779999999999</v>
      </c>
      <c r="M8" s="75">
        <v>49.965626</v>
      </c>
      <c r="N8" s="75">
        <v>50.366759000000002</v>
      </c>
      <c r="O8" s="75">
        <v>50.564435000000003</v>
      </c>
      <c r="P8" s="75">
        <v>50.479273999999997</v>
      </c>
      <c r="Q8" s="75">
        <v>50.001779999999997</v>
      </c>
      <c r="R8" s="75">
        <v>49.867669999999997</v>
      </c>
      <c r="S8" s="75">
        <v>49.386535000000002</v>
      </c>
      <c r="T8" s="75">
        <v>47.456353</v>
      </c>
      <c r="U8" s="75">
        <v>47.246589999999998</v>
      </c>
    </row>
    <row r="9" spans="1:21" ht="16.5" customHeight="1">
      <c r="A9" s="4" t="s">
        <v>41</v>
      </c>
      <c r="B9" s="4" t="s">
        <v>152</v>
      </c>
      <c r="C9" s="9" t="s">
        <v>40</v>
      </c>
      <c r="D9" s="76">
        <v>27.715402000000001</v>
      </c>
      <c r="E9" s="76">
        <v>26.873051</v>
      </c>
      <c r="F9" s="76">
        <v>27.120486</v>
      </c>
      <c r="G9" s="76">
        <v>27.011054999999999</v>
      </c>
      <c r="H9" s="76">
        <v>27.423337</v>
      </c>
      <c r="I9" s="76">
        <v>27.395392000000001</v>
      </c>
      <c r="J9" s="76">
        <v>27.316818999999999</v>
      </c>
      <c r="K9" s="76">
        <v>26.577756000000001</v>
      </c>
      <c r="L9" s="76">
        <v>26.558952999999999</v>
      </c>
      <c r="M9" s="76">
        <v>26.092625999999999</v>
      </c>
      <c r="N9" s="76">
        <v>25.798024999999999</v>
      </c>
      <c r="O9" s="76">
        <v>26.006204</v>
      </c>
      <c r="P9" s="76">
        <v>26.157347999999999</v>
      </c>
      <c r="Q9" s="76">
        <v>26.342528000000001</v>
      </c>
      <c r="R9" s="76">
        <v>26.537351999999998</v>
      </c>
      <c r="S9" s="76">
        <v>26.522981999999999</v>
      </c>
      <c r="T9" s="76">
        <v>26.482559999999999</v>
      </c>
      <c r="U9" s="76">
        <v>25.978089000000001</v>
      </c>
    </row>
    <row r="10" spans="1:21" ht="16.5" customHeight="1">
      <c r="A10" s="4" t="s">
        <v>56</v>
      </c>
      <c r="B10" s="4" t="s">
        <v>152</v>
      </c>
      <c r="C10" s="9" t="s">
        <v>40</v>
      </c>
      <c r="D10" s="75">
        <v>7</v>
      </c>
      <c r="E10" s="75">
        <v>7</v>
      </c>
      <c r="F10" s="75">
        <v>7</v>
      </c>
      <c r="G10" s="75">
        <v>7</v>
      </c>
      <c r="H10" s="75">
        <v>7</v>
      </c>
      <c r="I10" s="75">
        <v>7</v>
      </c>
      <c r="J10" s="75">
        <v>7</v>
      </c>
      <c r="K10" s="75">
        <v>7</v>
      </c>
      <c r="L10" s="75">
        <v>7</v>
      </c>
      <c r="M10" s="75">
        <v>7</v>
      </c>
      <c r="N10" s="75">
        <v>7</v>
      </c>
      <c r="O10" s="75">
        <v>7</v>
      </c>
      <c r="P10" s="75">
        <v>7</v>
      </c>
      <c r="Q10" s="75">
        <v>7</v>
      </c>
      <c r="R10" s="75">
        <v>7</v>
      </c>
      <c r="S10" s="75">
        <v>7</v>
      </c>
      <c r="T10" s="75">
        <v>7</v>
      </c>
      <c r="U10" s="75">
        <v>7</v>
      </c>
    </row>
    <row r="11" spans="1:21">
      <c r="A11" s="4" t="s">
        <v>17</v>
      </c>
      <c r="B11" s="4" t="s">
        <v>152</v>
      </c>
      <c r="C11" s="9" t="s">
        <v>40</v>
      </c>
      <c r="D11" s="76">
        <v>41.308742000000002</v>
      </c>
      <c r="E11" s="76">
        <v>41.283856</v>
      </c>
      <c r="F11" s="76">
        <v>41.536225999999999</v>
      </c>
      <c r="G11" s="76">
        <v>41.690989000000002</v>
      </c>
      <c r="H11" s="76">
        <v>41.890161999999997</v>
      </c>
      <c r="I11" s="76">
        <v>42.027490999999998</v>
      </c>
      <c r="J11" s="76">
        <v>40.076433000000002</v>
      </c>
      <c r="K11" s="76">
        <v>40.583655999999998</v>
      </c>
      <c r="L11" s="76">
        <v>40.112717000000004</v>
      </c>
      <c r="M11" s="76">
        <v>38.766939999999998</v>
      </c>
      <c r="N11" s="76">
        <v>38.952536000000002</v>
      </c>
      <c r="O11" s="76">
        <v>39.664569</v>
      </c>
      <c r="P11" s="76">
        <v>39.435765000000004</v>
      </c>
      <c r="Q11" s="76">
        <v>39.416615999999998</v>
      </c>
      <c r="R11" s="76">
        <v>39.674861</v>
      </c>
      <c r="S11" s="76">
        <v>39.952888999999999</v>
      </c>
      <c r="T11" s="76">
        <v>40.259095000000002</v>
      </c>
      <c r="U11" s="76">
        <v>40.791676000000002</v>
      </c>
    </row>
    <row r="12" spans="1:21">
      <c r="A12" s="4" t="s">
        <v>18</v>
      </c>
      <c r="B12" s="4" t="s">
        <v>152</v>
      </c>
      <c r="C12" s="9" t="s">
        <v>40</v>
      </c>
      <c r="D12" s="75">
        <v>38.191735000000001</v>
      </c>
      <c r="E12" s="75">
        <v>37.628577999999997</v>
      </c>
      <c r="F12" s="75">
        <v>36.695878999999998</v>
      </c>
      <c r="G12" s="75">
        <v>36.732103000000002</v>
      </c>
      <c r="H12" s="75">
        <v>36.184873000000003</v>
      </c>
      <c r="I12" s="75">
        <v>36.097625000000001</v>
      </c>
      <c r="J12" s="75">
        <v>36.165802999999997</v>
      </c>
      <c r="K12" s="75">
        <v>36.302779999999998</v>
      </c>
      <c r="L12" s="75">
        <v>35.958105000000003</v>
      </c>
      <c r="M12" s="75">
        <v>35.399729000000001</v>
      </c>
      <c r="N12" s="75">
        <v>34.242173000000001</v>
      </c>
      <c r="O12" s="75">
        <v>34.474974000000003</v>
      </c>
      <c r="P12" s="75">
        <v>34.628117000000003</v>
      </c>
      <c r="Q12" s="75">
        <v>34.260021000000002</v>
      </c>
      <c r="R12" s="75">
        <v>34.086055999999999</v>
      </c>
      <c r="S12" s="75">
        <v>34.251325000000001</v>
      </c>
      <c r="T12" s="75">
        <v>34.170923000000002</v>
      </c>
      <c r="U12" s="75">
        <v>34.101610999999998</v>
      </c>
    </row>
    <row r="13" spans="1:21">
      <c r="A13" s="4" t="s">
        <v>20</v>
      </c>
      <c r="B13" s="4" t="s">
        <v>152</v>
      </c>
      <c r="C13" s="9" t="s">
        <v>40</v>
      </c>
      <c r="D13" s="76">
        <v>39.806378000000002</v>
      </c>
      <c r="E13" s="76">
        <v>39.290756999999999</v>
      </c>
      <c r="F13" s="76">
        <v>40.593671999999998</v>
      </c>
      <c r="G13" s="76">
        <v>40.942582999999999</v>
      </c>
      <c r="H13" s="76">
        <v>39.668753000000002</v>
      </c>
      <c r="I13" s="76">
        <v>38.091225000000001</v>
      </c>
      <c r="J13" s="76">
        <v>37.283870999999998</v>
      </c>
      <c r="K13" s="76">
        <v>37.609760000000001</v>
      </c>
      <c r="L13" s="76">
        <v>37.051271</v>
      </c>
      <c r="M13" s="76">
        <v>37.765904999999997</v>
      </c>
      <c r="N13" s="76">
        <v>38.722538999999998</v>
      </c>
      <c r="O13" s="76">
        <v>38.979253999999997</v>
      </c>
      <c r="P13" s="76">
        <v>39.203912000000003</v>
      </c>
      <c r="Q13" s="76">
        <v>38.778668000000003</v>
      </c>
      <c r="R13" s="76">
        <v>38.947915999999999</v>
      </c>
      <c r="S13" s="76">
        <v>38.005346000000003</v>
      </c>
      <c r="T13" s="76">
        <v>37.922660999999998</v>
      </c>
      <c r="U13" s="76">
        <v>37.912036999999998</v>
      </c>
    </row>
    <row r="14" spans="1:21">
      <c r="A14" s="4" t="s">
        <v>36</v>
      </c>
      <c r="B14" s="4" t="s">
        <v>152</v>
      </c>
      <c r="C14" s="9" t="s">
        <v>40</v>
      </c>
      <c r="D14" s="75">
        <v>42.737634999999997</v>
      </c>
      <c r="E14" s="75">
        <v>41.201445</v>
      </c>
      <c r="F14" s="75">
        <v>40.719276999999998</v>
      </c>
      <c r="G14" s="75">
        <v>39.810758999999997</v>
      </c>
      <c r="H14" s="75">
        <v>39.169283999999998</v>
      </c>
      <c r="I14" s="75">
        <v>39.339877000000001</v>
      </c>
      <c r="J14" s="75">
        <v>38.912609000000003</v>
      </c>
      <c r="K14" s="75">
        <v>38.648029999999999</v>
      </c>
      <c r="L14" s="75">
        <v>38.662255999999999</v>
      </c>
      <c r="M14" s="75">
        <v>37.151330000000002</v>
      </c>
      <c r="N14" s="75">
        <v>36.816501000000002</v>
      </c>
      <c r="O14" s="75">
        <v>36.796382999999999</v>
      </c>
      <c r="P14" s="75">
        <v>36.787765999999998</v>
      </c>
      <c r="Q14" s="75">
        <v>37.623565999999997</v>
      </c>
      <c r="R14" s="75">
        <v>38.034860000000002</v>
      </c>
      <c r="S14" s="75">
        <v>37.902192999999997</v>
      </c>
      <c r="T14" s="75">
        <v>38.294094999999999</v>
      </c>
      <c r="U14" s="75">
        <v>36.869714999999999</v>
      </c>
    </row>
    <row r="15" spans="1:21">
      <c r="A15" s="12" t="s">
        <v>22</v>
      </c>
      <c r="B15" s="4" t="s">
        <v>152</v>
      </c>
      <c r="C15" s="9" t="s">
        <v>118</v>
      </c>
      <c r="D15" s="76">
        <v>43.924249000000003</v>
      </c>
      <c r="E15" s="76">
        <v>44.131293999999997</v>
      </c>
      <c r="F15" s="76">
        <v>44.133195999999998</v>
      </c>
      <c r="G15" s="76">
        <v>44.684924000000002</v>
      </c>
      <c r="H15" s="76">
        <v>46.397174999999997</v>
      </c>
      <c r="I15" s="76">
        <v>46.506661999999999</v>
      </c>
      <c r="J15" s="76">
        <v>46.291246000000001</v>
      </c>
      <c r="K15" s="76">
        <v>46.454537999999999</v>
      </c>
      <c r="L15" s="76">
        <v>46.600332999999999</v>
      </c>
      <c r="M15" s="76">
        <v>46.635952000000003</v>
      </c>
      <c r="N15" s="76">
        <v>46.819893999999998</v>
      </c>
      <c r="O15" s="76">
        <v>47.018022000000002</v>
      </c>
      <c r="P15" s="76">
        <v>46.913780000000003</v>
      </c>
      <c r="Q15" s="76">
        <v>45.467933000000002</v>
      </c>
      <c r="R15" s="76">
        <v>45.042586999999997</v>
      </c>
      <c r="S15" s="76">
        <v>43.268025999999999</v>
      </c>
      <c r="T15" s="76">
        <v>42.901918000000002</v>
      </c>
      <c r="U15" s="76">
        <v>42.779859999999999</v>
      </c>
    </row>
    <row r="16" spans="1:21">
      <c r="A16" s="12" t="s">
        <v>19</v>
      </c>
      <c r="B16" s="4" t="s">
        <v>152</v>
      </c>
      <c r="C16" s="9" t="s">
        <v>40</v>
      </c>
      <c r="D16" s="75">
        <v>47.589443000000003</v>
      </c>
      <c r="E16" s="75">
        <v>46.663369000000003</v>
      </c>
      <c r="F16" s="75">
        <v>47.210734000000002</v>
      </c>
      <c r="G16" s="75">
        <v>47.934083000000001</v>
      </c>
      <c r="H16" s="75">
        <v>46.943550000000002</v>
      </c>
      <c r="I16" s="75">
        <v>47.313420999999998</v>
      </c>
      <c r="J16" s="75">
        <v>47.509487</v>
      </c>
      <c r="K16" s="75">
        <v>46.988159000000003</v>
      </c>
      <c r="L16" s="75">
        <v>46.527638000000003</v>
      </c>
      <c r="M16" s="75">
        <v>45.944493999999999</v>
      </c>
      <c r="N16" s="75">
        <v>44.901204999999997</v>
      </c>
      <c r="O16" s="75">
        <v>45.556516000000002</v>
      </c>
      <c r="P16" s="75">
        <v>45.539543999999999</v>
      </c>
      <c r="Q16" s="75">
        <v>45.127688999999997</v>
      </c>
      <c r="R16" s="75">
        <v>45.147820000000003</v>
      </c>
      <c r="S16" s="75">
        <v>45.278421000000002</v>
      </c>
      <c r="T16" s="75">
        <v>45.390203999999997</v>
      </c>
      <c r="U16" s="75">
        <v>45.515867</v>
      </c>
    </row>
    <row r="17" spans="1:21">
      <c r="A17" s="4" t="s">
        <v>42</v>
      </c>
      <c r="B17" s="4" t="s">
        <v>152</v>
      </c>
      <c r="C17" s="9" t="s">
        <v>40</v>
      </c>
      <c r="D17" s="76">
        <v>35.919832</v>
      </c>
      <c r="E17" s="76">
        <v>35.322069999999997</v>
      </c>
      <c r="F17" s="76">
        <v>35.668289999999999</v>
      </c>
      <c r="G17" s="76">
        <v>35.158335000000001</v>
      </c>
      <c r="H17" s="76">
        <v>36.093063999999998</v>
      </c>
      <c r="I17" s="76">
        <v>35.508586999999999</v>
      </c>
      <c r="J17" s="76">
        <v>36.454501</v>
      </c>
      <c r="K17" s="76">
        <v>36.482351999999999</v>
      </c>
      <c r="L17" s="76">
        <v>36.282431000000003</v>
      </c>
      <c r="M17" s="76">
        <v>36.572975</v>
      </c>
      <c r="N17" s="76">
        <v>35.790916000000003</v>
      </c>
      <c r="O17" s="76">
        <v>39.540821000000001</v>
      </c>
      <c r="P17" s="76">
        <v>39.520660999999997</v>
      </c>
      <c r="Q17" s="76">
        <v>37.247866000000002</v>
      </c>
      <c r="R17" s="76">
        <v>36.338132999999999</v>
      </c>
      <c r="S17" s="76">
        <v>35.007345000000001</v>
      </c>
      <c r="T17" s="76">
        <v>36.407054000000002</v>
      </c>
      <c r="U17" s="76">
        <v>36.752499</v>
      </c>
    </row>
    <row r="18" spans="1:21">
      <c r="A18" s="4" t="s">
        <v>28</v>
      </c>
      <c r="B18" s="4" t="s">
        <v>152</v>
      </c>
      <c r="C18" s="9" t="s">
        <v>40</v>
      </c>
      <c r="D18" s="75">
        <v>51.405225999999999</v>
      </c>
      <c r="E18" s="75">
        <v>50.902755999999997</v>
      </c>
      <c r="F18" s="75">
        <v>48.207577999999998</v>
      </c>
      <c r="G18" s="75">
        <v>44.554563000000002</v>
      </c>
      <c r="H18" s="75">
        <v>44.843482999999999</v>
      </c>
      <c r="I18" s="75">
        <v>43.120378000000002</v>
      </c>
      <c r="J18" s="75">
        <v>43.327091000000003</v>
      </c>
      <c r="K18" s="75">
        <v>46.062161000000003</v>
      </c>
      <c r="L18" s="75">
        <v>46.752369999999999</v>
      </c>
      <c r="M18" s="75">
        <v>46.216056000000002</v>
      </c>
      <c r="N18" s="75">
        <v>43.831792</v>
      </c>
      <c r="O18" s="75">
        <v>45.234775999999997</v>
      </c>
      <c r="P18" s="75">
        <v>47.897114999999999</v>
      </c>
      <c r="Q18" s="75">
        <v>49.027237</v>
      </c>
      <c r="R18" s="75">
        <v>49.027237</v>
      </c>
      <c r="S18" s="75">
        <v>49.027237</v>
      </c>
      <c r="T18" s="75">
        <v>48.249026999999998</v>
      </c>
      <c r="U18" s="75">
        <v>46.153846000000001</v>
      </c>
    </row>
    <row r="19" spans="1:21">
      <c r="A19" s="4" t="s">
        <v>43</v>
      </c>
      <c r="B19" s="4" t="s">
        <v>152</v>
      </c>
      <c r="C19" s="9" t="s">
        <v>40</v>
      </c>
      <c r="D19" s="76">
        <v>23.836482</v>
      </c>
      <c r="E19" s="76">
        <v>24.648910000000001</v>
      </c>
      <c r="F19" s="76">
        <v>26.298653000000002</v>
      </c>
      <c r="G19" s="76">
        <v>27.131986999999999</v>
      </c>
      <c r="H19" s="76">
        <v>27.735986</v>
      </c>
      <c r="I19" s="76">
        <v>28.296427000000001</v>
      </c>
      <c r="J19" s="76">
        <v>28.295594999999999</v>
      </c>
      <c r="K19" s="76">
        <v>27.051514999999998</v>
      </c>
      <c r="L19" s="76">
        <v>27.643836</v>
      </c>
      <c r="M19" s="76">
        <v>26.130458999999998</v>
      </c>
      <c r="N19" s="76">
        <v>28.414234</v>
      </c>
      <c r="O19" s="76">
        <v>29.446171</v>
      </c>
      <c r="P19" s="76">
        <v>29.263560999999999</v>
      </c>
      <c r="Q19" s="76">
        <v>29.748111000000002</v>
      </c>
      <c r="R19" s="76">
        <v>29.698048</v>
      </c>
      <c r="S19" s="76">
        <v>30.227450000000001</v>
      </c>
      <c r="T19" s="76">
        <v>30.428849</v>
      </c>
      <c r="U19" s="76">
        <v>30.085046999999999</v>
      </c>
    </row>
    <row r="20" spans="1:21">
      <c r="A20" s="4" t="s">
        <v>44</v>
      </c>
      <c r="B20" s="4" t="s">
        <v>152</v>
      </c>
      <c r="C20" s="9" t="s">
        <v>40</v>
      </c>
      <c r="D20" s="75">
        <v>18.158228000000001</v>
      </c>
      <c r="E20" s="75">
        <v>17.575576999999999</v>
      </c>
      <c r="F20" s="75">
        <v>16.553844999999999</v>
      </c>
      <c r="G20" s="75">
        <v>16.562832</v>
      </c>
      <c r="H20" s="75">
        <v>19.571939</v>
      </c>
      <c r="I20" s="75">
        <v>16.886626</v>
      </c>
      <c r="J20" s="75">
        <v>16.139565999999999</v>
      </c>
      <c r="K20" s="75">
        <v>15.023683</v>
      </c>
      <c r="L20" s="75">
        <v>15.129826</v>
      </c>
      <c r="M20" s="75">
        <v>16.246555000000001</v>
      </c>
      <c r="N20" s="75">
        <v>16.813997000000001</v>
      </c>
      <c r="O20" s="75">
        <v>19.964697999999999</v>
      </c>
      <c r="P20" s="75">
        <v>20.780054</v>
      </c>
      <c r="Q20" s="75">
        <v>21.802163</v>
      </c>
      <c r="R20" s="75">
        <v>21.999355000000001</v>
      </c>
      <c r="S20" s="75">
        <v>21.546854</v>
      </c>
      <c r="T20" s="75">
        <v>21.101644</v>
      </c>
      <c r="U20" s="75">
        <v>21.029743</v>
      </c>
    </row>
    <row r="21" spans="1:21">
      <c r="A21" s="12" t="s">
        <v>57</v>
      </c>
      <c r="B21" s="4" t="s">
        <v>152</v>
      </c>
      <c r="C21" s="9" t="s">
        <v>40</v>
      </c>
      <c r="D21" s="76">
        <v>23.195202999999999</v>
      </c>
      <c r="E21" s="76">
        <v>24.828745000000001</v>
      </c>
      <c r="F21" s="76">
        <v>24.880306999999998</v>
      </c>
      <c r="G21" s="76">
        <v>21.152695000000001</v>
      </c>
      <c r="H21" s="76">
        <v>19.517275999999999</v>
      </c>
      <c r="I21" s="76">
        <v>18.112819999999999</v>
      </c>
      <c r="J21" s="76">
        <v>16.428065</v>
      </c>
      <c r="K21" s="76">
        <v>16.914718000000001</v>
      </c>
      <c r="L21" s="76">
        <v>15.452975</v>
      </c>
      <c r="M21" s="76">
        <v>14.471028</v>
      </c>
      <c r="N21" s="76">
        <v>14.07671</v>
      </c>
      <c r="O21" s="76">
        <v>13.945557000000001</v>
      </c>
      <c r="P21" s="76">
        <v>13.802346</v>
      </c>
      <c r="Q21" s="76">
        <v>13.635933</v>
      </c>
      <c r="R21" s="76">
        <v>14.249456</v>
      </c>
      <c r="S21" s="76">
        <v>14.827245</v>
      </c>
      <c r="T21" s="76">
        <v>15.276403</v>
      </c>
      <c r="U21" s="76">
        <v>15.114508000000001</v>
      </c>
    </row>
    <row r="22" spans="1:21">
      <c r="A22" s="4" t="s">
        <v>23</v>
      </c>
      <c r="B22" s="4" t="s">
        <v>152</v>
      </c>
      <c r="C22" s="9" t="s">
        <v>40</v>
      </c>
      <c r="D22" s="75">
        <v>43.615997999999998</v>
      </c>
      <c r="E22" s="75">
        <v>43.219951999999999</v>
      </c>
      <c r="F22" s="75">
        <v>43.133951000000003</v>
      </c>
      <c r="G22" s="75">
        <v>41.950361999999998</v>
      </c>
      <c r="H22" s="75">
        <v>42.227679000000002</v>
      </c>
      <c r="I22" s="75">
        <v>42.540114000000003</v>
      </c>
      <c r="J22" s="75">
        <v>42.770758000000001</v>
      </c>
      <c r="K22" s="75">
        <v>42.885872999999997</v>
      </c>
      <c r="L22" s="75">
        <v>43.299776999999999</v>
      </c>
      <c r="M22" s="75">
        <v>43.514772999999998</v>
      </c>
      <c r="N22" s="75">
        <v>44.013711000000001</v>
      </c>
      <c r="O22" s="75">
        <v>44.521040999999997</v>
      </c>
      <c r="P22" s="75">
        <v>44.705274000000003</v>
      </c>
      <c r="Q22" s="75">
        <v>44.874872000000003</v>
      </c>
      <c r="R22" s="75">
        <v>41.906962</v>
      </c>
      <c r="S22" s="75">
        <v>40.847979000000002</v>
      </c>
      <c r="T22" s="75">
        <v>40.798037999999998</v>
      </c>
      <c r="U22" s="75">
        <v>40.716410000000003</v>
      </c>
    </row>
    <row r="23" spans="1:21">
      <c r="A23" s="4" t="s">
        <v>45</v>
      </c>
      <c r="B23" s="4" t="s">
        <v>152</v>
      </c>
      <c r="C23" s="9" t="s">
        <v>40</v>
      </c>
      <c r="D23" s="76">
        <v>28.660177999999998</v>
      </c>
      <c r="E23" s="76">
        <v>28.679157</v>
      </c>
      <c r="F23" s="76">
        <v>29.041546</v>
      </c>
      <c r="G23" s="76">
        <v>26.135891000000001</v>
      </c>
      <c r="H23" s="76">
        <v>26.109255000000001</v>
      </c>
      <c r="I23" s="76">
        <v>26.489608</v>
      </c>
      <c r="J23" s="76">
        <v>27.450150000000001</v>
      </c>
      <c r="K23" s="76">
        <v>27.805584</v>
      </c>
      <c r="L23" s="76">
        <v>27.967789</v>
      </c>
      <c r="M23" s="76">
        <v>27.773703999999999</v>
      </c>
      <c r="N23" s="76">
        <v>28.897646000000002</v>
      </c>
      <c r="O23" s="76">
        <v>29.513794000000001</v>
      </c>
      <c r="P23" s="76">
        <v>29.912642000000002</v>
      </c>
      <c r="Q23" s="76">
        <v>30.24738</v>
      </c>
      <c r="R23" s="76">
        <v>30.569555999999999</v>
      </c>
      <c r="S23" s="76">
        <v>30.85108</v>
      </c>
      <c r="T23" s="76">
        <v>30.978836999999999</v>
      </c>
      <c r="U23" s="76">
        <v>31.066808999999999</v>
      </c>
    </row>
    <row r="24" spans="1:21">
      <c r="A24" s="4" t="s">
        <v>46</v>
      </c>
      <c r="B24" s="4" t="s">
        <v>152</v>
      </c>
      <c r="C24" s="9" t="s">
        <v>40</v>
      </c>
      <c r="D24" s="75">
        <v>15.037894</v>
      </c>
      <c r="E24" s="75">
        <v>15.087071999999999</v>
      </c>
      <c r="F24" s="75">
        <v>14.858242000000001</v>
      </c>
      <c r="G24" s="75">
        <v>15.099714000000001</v>
      </c>
      <c r="H24" s="75">
        <v>15.508990000000001</v>
      </c>
      <c r="I24" s="75">
        <v>15.659325000000001</v>
      </c>
      <c r="J24" s="75">
        <v>16.035810000000001</v>
      </c>
      <c r="K24" s="75">
        <v>16.820765999999999</v>
      </c>
      <c r="L24" s="75">
        <v>17.370661999999999</v>
      </c>
      <c r="M24" s="75">
        <v>16.907648999999999</v>
      </c>
      <c r="N24" s="75">
        <v>17.356486</v>
      </c>
      <c r="O24" s="75">
        <v>17.768512000000001</v>
      </c>
      <c r="P24" s="75">
        <v>18.016359999999999</v>
      </c>
      <c r="Q24" s="75">
        <v>18.394200000000001</v>
      </c>
      <c r="R24" s="75">
        <v>18.462340000000001</v>
      </c>
      <c r="S24" s="75">
        <v>18.733968000000001</v>
      </c>
      <c r="T24" s="75">
        <v>19.171567</v>
      </c>
      <c r="U24" s="75">
        <v>19.326999000000001</v>
      </c>
    </row>
    <row r="25" spans="1:21">
      <c r="A25" s="4" t="s">
        <v>25</v>
      </c>
      <c r="B25" s="4" t="s">
        <v>152</v>
      </c>
      <c r="C25" s="9" t="s">
        <v>40</v>
      </c>
      <c r="D25" s="76">
        <v>41.711122000000003</v>
      </c>
      <c r="E25" s="76">
        <v>41.558596000000001</v>
      </c>
      <c r="F25" s="76">
        <v>41.811194999999998</v>
      </c>
      <c r="G25" s="76">
        <v>41.595908999999999</v>
      </c>
      <c r="H25" s="76">
        <v>41.805447000000001</v>
      </c>
      <c r="I25" s="76">
        <v>42.249566999999999</v>
      </c>
      <c r="J25" s="76">
        <v>41.596710000000002</v>
      </c>
      <c r="K25" s="76">
        <v>40.894792000000002</v>
      </c>
      <c r="L25" s="76">
        <v>39.547018999999999</v>
      </c>
      <c r="M25" s="76">
        <v>39.581705999999997</v>
      </c>
      <c r="N25" s="76">
        <v>43.209724999999999</v>
      </c>
      <c r="O25" s="76">
        <v>43.219298999999999</v>
      </c>
      <c r="P25" s="76">
        <v>43.319173999999997</v>
      </c>
      <c r="Q25" s="76">
        <v>42.844019000000003</v>
      </c>
      <c r="R25" s="76">
        <v>42.063609</v>
      </c>
      <c r="S25" s="76">
        <v>41.663499000000002</v>
      </c>
      <c r="T25" s="76">
        <v>41.803632999999998</v>
      </c>
      <c r="U25" s="76">
        <v>41.898166000000003</v>
      </c>
    </row>
    <row r="26" spans="1:21">
      <c r="A26" s="4" t="s">
        <v>27</v>
      </c>
      <c r="B26" s="4" t="s">
        <v>152</v>
      </c>
      <c r="C26" s="9" t="s">
        <v>40</v>
      </c>
      <c r="D26" s="75">
        <v>29.809298999999999</v>
      </c>
      <c r="E26" s="75">
        <v>28.311472999999999</v>
      </c>
      <c r="F26" s="75">
        <v>26.006264999999999</v>
      </c>
      <c r="G26" s="75">
        <v>26.357789</v>
      </c>
      <c r="H26" s="75">
        <v>26.661763000000001</v>
      </c>
      <c r="I26" s="75">
        <v>27.297764999999998</v>
      </c>
      <c r="J26" s="75">
        <v>27.754352000000001</v>
      </c>
      <c r="K26" s="75">
        <v>28.542294999999999</v>
      </c>
      <c r="L26" s="75">
        <v>28.211922000000001</v>
      </c>
      <c r="M26" s="75">
        <v>27.433926</v>
      </c>
      <c r="N26" s="75">
        <v>27.731331999999998</v>
      </c>
      <c r="O26" s="75">
        <v>29.4937</v>
      </c>
      <c r="P26" s="75">
        <v>29.161766</v>
      </c>
      <c r="Q26" s="75">
        <v>30.088809000000001</v>
      </c>
      <c r="R26" s="75">
        <v>30.474550000000001</v>
      </c>
      <c r="S26" s="75">
        <v>31.169844999999999</v>
      </c>
      <c r="T26" s="75">
        <v>31.282032000000001</v>
      </c>
      <c r="U26" s="75">
        <v>29.038347000000002</v>
      </c>
    </row>
    <row r="27" spans="1:21">
      <c r="A27" s="4" t="s">
        <v>47</v>
      </c>
      <c r="B27" s="4" t="s">
        <v>152</v>
      </c>
      <c r="C27" s="9" t="s">
        <v>40</v>
      </c>
      <c r="D27" s="76">
        <v>7.6367940000000001</v>
      </c>
      <c r="E27" s="76">
        <v>8.1536349999999995</v>
      </c>
      <c r="F27" s="76">
        <v>10.974046</v>
      </c>
      <c r="G27" s="76">
        <v>12.037133000000001</v>
      </c>
      <c r="H27" s="76">
        <v>10.578034000000001</v>
      </c>
      <c r="I27" s="76">
        <v>10.068628</v>
      </c>
      <c r="J27" s="76">
        <v>10.598853</v>
      </c>
      <c r="K27" s="76">
        <v>11.129572</v>
      </c>
      <c r="L27" s="76">
        <v>10.972398999999999</v>
      </c>
      <c r="M27" s="76">
        <v>11.946583</v>
      </c>
      <c r="N27" s="76">
        <v>12.877164</v>
      </c>
      <c r="O27" s="76">
        <v>13.213376999999999</v>
      </c>
      <c r="P27" s="76">
        <v>13.584065000000001</v>
      </c>
      <c r="Q27" s="76">
        <v>14.39725</v>
      </c>
      <c r="R27" s="76">
        <v>14.726355999999999</v>
      </c>
      <c r="S27" s="76">
        <v>15.02026</v>
      </c>
      <c r="T27" s="76">
        <v>15.342155</v>
      </c>
      <c r="U27" s="76">
        <v>16.161854999999999</v>
      </c>
    </row>
    <row r="28" spans="1:21">
      <c r="A28" s="4" t="s">
        <v>30</v>
      </c>
      <c r="B28" s="4" t="s">
        <v>152</v>
      </c>
      <c r="C28" s="9" t="s">
        <v>40</v>
      </c>
      <c r="D28" s="75">
        <v>42.274737999999999</v>
      </c>
      <c r="E28" s="75">
        <v>39.087255999999996</v>
      </c>
      <c r="F28" s="75">
        <v>39.265543000000001</v>
      </c>
      <c r="G28" s="75">
        <v>40.154940000000003</v>
      </c>
      <c r="H28" s="75">
        <v>40.873390999999998</v>
      </c>
      <c r="I28" s="75">
        <v>41.726543999999997</v>
      </c>
      <c r="J28" s="75">
        <v>33.237026</v>
      </c>
      <c r="K28" s="75">
        <v>33.386251000000001</v>
      </c>
      <c r="L28" s="75">
        <v>34.060792999999997</v>
      </c>
      <c r="M28" s="75">
        <v>33.334305999999998</v>
      </c>
      <c r="N28" s="75">
        <v>33.569893</v>
      </c>
      <c r="O28" s="75">
        <v>33.483938000000002</v>
      </c>
      <c r="P28" s="75">
        <v>33.325893000000001</v>
      </c>
      <c r="Q28" s="75">
        <v>32.739364000000002</v>
      </c>
      <c r="R28" s="75">
        <v>31.849627000000002</v>
      </c>
      <c r="S28" s="75">
        <v>32.011442000000002</v>
      </c>
      <c r="T28" s="75">
        <v>30.365212</v>
      </c>
      <c r="U28" s="75">
        <v>30.504781999999999</v>
      </c>
    </row>
    <row r="29" spans="1:21">
      <c r="A29" s="4" t="s">
        <v>48</v>
      </c>
      <c r="B29" s="4" t="s">
        <v>152</v>
      </c>
      <c r="C29" s="9" t="s">
        <v>40</v>
      </c>
      <c r="D29" s="76">
        <v>18.563936999999999</v>
      </c>
      <c r="E29" s="76">
        <v>18.555537999999999</v>
      </c>
      <c r="F29" s="76">
        <v>18.636619</v>
      </c>
      <c r="G29" s="76">
        <v>18.700251000000002</v>
      </c>
      <c r="H29" s="76">
        <v>18.796621999999999</v>
      </c>
      <c r="I29" s="76">
        <v>18.849423999999999</v>
      </c>
      <c r="J29" s="76">
        <v>18.917033</v>
      </c>
      <c r="K29" s="76">
        <v>19.022532000000002</v>
      </c>
      <c r="L29" s="76">
        <v>18.049858</v>
      </c>
      <c r="M29" s="76">
        <v>15.529315</v>
      </c>
      <c r="N29" s="76">
        <v>14.260056000000001</v>
      </c>
      <c r="O29" s="76">
        <v>12.967544999999999</v>
      </c>
      <c r="P29" s="76">
        <v>13.133983000000001</v>
      </c>
      <c r="Q29" s="76">
        <v>13.294406</v>
      </c>
      <c r="R29" s="76">
        <v>13.409587</v>
      </c>
      <c r="S29" s="76">
        <v>13.509969999999999</v>
      </c>
      <c r="T29" s="76">
        <v>13.616488</v>
      </c>
      <c r="U29" s="76">
        <v>13.69406</v>
      </c>
    </row>
    <row r="30" spans="1:21">
      <c r="A30" s="4" t="s">
        <v>49</v>
      </c>
      <c r="B30" s="4" t="s">
        <v>152</v>
      </c>
      <c r="C30" s="9" t="s">
        <v>40</v>
      </c>
      <c r="D30" s="75">
        <v>35.101334999999999</v>
      </c>
      <c r="E30" s="75">
        <v>35.252571000000003</v>
      </c>
      <c r="F30" s="75">
        <v>35.212167999999998</v>
      </c>
      <c r="G30" s="75">
        <v>34.982436999999997</v>
      </c>
      <c r="H30" s="75">
        <v>35.082464000000002</v>
      </c>
      <c r="I30" s="75">
        <v>34.293706999999998</v>
      </c>
      <c r="J30" s="75">
        <v>34.387697000000003</v>
      </c>
      <c r="K30" s="75">
        <v>34.212766000000002</v>
      </c>
      <c r="L30" s="75">
        <v>34.244934000000001</v>
      </c>
      <c r="M30" s="75">
        <v>34.058698</v>
      </c>
      <c r="N30" s="75">
        <v>34.051783</v>
      </c>
      <c r="O30" s="75">
        <v>34.300775999999999</v>
      </c>
      <c r="P30" s="75">
        <v>34.191330000000001</v>
      </c>
      <c r="Q30" s="75">
        <v>34.135330000000003</v>
      </c>
      <c r="R30" s="75">
        <v>33.840063000000001</v>
      </c>
      <c r="S30" s="75">
        <v>33.737126000000004</v>
      </c>
      <c r="T30" s="75">
        <v>33.212274999999998</v>
      </c>
      <c r="U30" s="75">
        <v>32.886094999999997</v>
      </c>
    </row>
    <row r="31" spans="1:21">
      <c r="A31" s="4" t="s">
        <v>32</v>
      </c>
      <c r="B31" s="4" t="s">
        <v>152</v>
      </c>
      <c r="C31" s="9" t="s">
        <v>40</v>
      </c>
      <c r="D31" s="76">
        <v>37.028005</v>
      </c>
      <c r="E31" s="76">
        <v>36.847332000000002</v>
      </c>
      <c r="F31" s="76">
        <v>36.754327000000004</v>
      </c>
      <c r="G31" s="76">
        <v>37.028765999999997</v>
      </c>
      <c r="H31" s="76">
        <v>37.252454</v>
      </c>
      <c r="I31" s="76">
        <v>37.541649999999997</v>
      </c>
      <c r="J31" s="76">
        <v>37.854067000000001</v>
      </c>
      <c r="K31" s="76">
        <v>37.091071999999997</v>
      </c>
      <c r="L31" s="76">
        <v>33.622630000000001</v>
      </c>
      <c r="M31" s="76">
        <v>33.144036999999997</v>
      </c>
      <c r="N31" s="76">
        <v>33.274569999999997</v>
      </c>
      <c r="O31" s="76">
        <v>33.439385999999999</v>
      </c>
      <c r="P31" s="76">
        <v>34.675660000000001</v>
      </c>
      <c r="Q31" s="76">
        <v>34.763601999999999</v>
      </c>
      <c r="R31" s="76">
        <v>34.920653000000001</v>
      </c>
      <c r="S31" s="76">
        <v>35.001086000000001</v>
      </c>
      <c r="T31" s="76">
        <v>34.872993000000001</v>
      </c>
      <c r="U31" s="76">
        <v>34.953377000000003</v>
      </c>
    </row>
    <row r="32" spans="1:21">
      <c r="A32" s="4" t="s">
        <v>50</v>
      </c>
      <c r="B32" s="4" t="s">
        <v>152</v>
      </c>
      <c r="C32" s="9" t="s">
        <v>40</v>
      </c>
      <c r="D32" s="75">
        <v>33.222676999999997</v>
      </c>
      <c r="E32" s="75">
        <v>32.241883999999999</v>
      </c>
      <c r="F32" s="75">
        <v>32.949814000000003</v>
      </c>
      <c r="G32" s="75">
        <v>32.808306999999999</v>
      </c>
      <c r="H32" s="75">
        <v>32.818359999999998</v>
      </c>
      <c r="I32" s="75">
        <v>32.105598000000001</v>
      </c>
      <c r="J32" s="75">
        <v>32.821669</v>
      </c>
      <c r="K32" s="75">
        <v>32.525492999999997</v>
      </c>
      <c r="L32" s="75">
        <v>32.170594000000001</v>
      </c>
      <c r="M32" s="75">
        <v>31.851171000000001</v>
      </c>
      <c r="N32" s="75">
        <v>32.212606999999998</v>
      </c>
      <c r="O32" s="75">
        <v>32.263210999999998</v>
      </c>
      <c r="P32" s="75">
        <v>32.611378000000002</v>
      </c>
      <c r="Q32" s="75">
        <v>35.186700000000002</v>
      </c>
      <c r="R32" s="75">
        <v>34.851430999999998</v>
      </c>
      <c r="S32" s="75">
        <v>36.343240999999999</v>
      </c>
      <c r="T32" s="75">
        <v>36.544435999999997</v>
      </c>
      <c r="U32" s="75">
        <v>36.616430999999999</v>
      </c>
    </row>
    <row r="33" spans="1:21">
      <c r="A33" s="4" t="s">
        <v>51</v>
      </c>
      <c r="B33" s="4" t="s">
        <v>152</v>
      </c>
      <c r="C33" s="9" t="s">
        <v>40</v>
      </c>
      <c r="D33" s="396">
        <v>40.576334000000003</v>
      </c>
      <c r="E33" s="396">
        <v>41.174785999999997</v>
      </c>
      <c r="F33" s="396">
        <v>40.635027000000001</v>
      </c>
      <c r="G33" s="396">
        <v>40.790422999999997</v>
      </c>
      <c r="H33" s="396">
        <v>39.231572</v>
      </c>
      <c r="I33" s="396">
        <v>34.850152999999999</v>
      </c>
      <c r="J33" s="396">
        <v>35.284756000000002</v>
      </c>
      <c r="K33" s="396">
        <v>35.498243000000002</v>
      </c>
      <c r="L33" s="396">
        <v>36.087130000000002</v>
      </c>
      <c r="M33" s="396">
        <v>34.413733000000001</v>
      </c>
      <c r="N33" s="396">
        <v>34.715668999999998</v>
      </c>
      <c r="O33" s="396">
        <v>36.078147000000001</v>
      </c>
      <c r="P33" s="396">
        <v>36.903190000000002</v>
      </c>
      <c r="Q33" s="396">
        <v>38.460771999999999</v>
      </c>
      <c r="R33" s="396">
        <v>38.647495999999997</v>
      </c>
      <c r="S33" s="396">
        <v>38.824036</v>
      </c>
      <c r="T33" s="396">
        <v>39.044378999999999</v>
      </c>
      <c r="U33" s="396">
        <v>39.224243999999999</v>
      </c>
    </row>
    <row r="34" spans="1:21">
      <c r="A34" s="4" t="s">
        <v>34</v>
      </c>
      <c r="B34" s="4" t="s">
        <v>152</v>
      </c>
      <c r="C34" s="9" t="s">
        <v>40</v>
      </c>
      <c r="D34" s="75">
        <v>42.604850999999996</v>
      </c>
      <c r="E34" s="75">
        <v>43.540219</v>
      </c>
      <c r="F34" s="75">
        <v>43.527813999999999</v>
      </c>
      <c r="G34" s="75">
        <v>43.539498999999999</v>
      </c>
      <c r="H34" s="75">
        <v>43.566431999999999</v>
      </c>
      <c r="I34" s="75">
        <v>41.810935000000001</v>
      </c>
      <c r="J34" s="75">
        <v>41.362825999999998</v>
      </c>
      <c r="K34" s="75">
        <v>40.871651</v>
      </c>
      <c r="L34" s="75">
        <v>40.342916000000002</v>
      </c>
      <c r="M34" s="75">
        <v>39.734827000000003</v>
      </c>
      <c r="N34" s="75">
        <v>38.594507</v>
      </c>
      <c r="O34" s="75">
        <v>38.658698999999999</v>
      </c>
      <c r="P34" s="75">
        <v>38.572463999999997</v>
      </c>
      <c r="Q34" s="75">
        <v>38.495542</v>
      </c>
      <c r="R34" s="75">
        <v>38.574337999999997</v>
      </c>
      <c r="S34" s="75">
        <v>38.614643000000001</v>
      </c>
      <c r="T34" s="75">
        <v>38.682034000000002</v>
      </c>
      <c r="U34" s="75">
        <v>40.044609000000001</v>
      </c>
    </row>
    <row r="35" spans="1:21">
      <c r="A35" s="4" t="s">
        <v>21</v>
      </c>
      <c r="B35" s="4" t="s">
        <v>152</v>
      </c>
      <c r="C35" s="9" t="s">
        <v>40</v>
      </c>
      <c r="D35" s="76">
        <v>34.890155999999998</v>
      </c>
      <c r="E35" s="76">
        <v>35.356484999999999</v>
      </c>
      <c r="F35" s="76">
        <v>35.849761999999998</v>
      </c>
      <c r="G35" s="76">
        <v>34.901564999999998</v>
      </c>
      <c r="H35" s="76">
        <v>35.380893</v>
      </c>
      <c r="I35" s="76">
        <v>35.730462000000003</v>
      </c>
      <c r="J35" s="76">
        <v>35.964888999999999</v>
      </c>
      <c r="K35" s="76">
        <v>35.738782</v>
      </c>
      <c r="L35" s="76">
        <v>34.104821000000001</v>
      </c>
      <c r="M35" s="76">
        <v>34.401992</v>
      </c>
      <c r="N35" s="76">
        <v>36.527326000000002</v>
      </c>
      <c r="O35" s="76">
        <v>36.775512999999997</v>
      </c>
      <c r="P35" s="76">
        <v>37.179937000000002</v>
      </c>
      <c r="Q35" s="76">
        <v>37.223547000000003</v>
      </c>
      <c r="R35" s="76">
        <v>37.276966000000002</v>
      </c>
      <c r="S35" s="76">
        <v>35.847555999999997</v>
      </c>
      <c r="T35" s="76">
        <v>35.838180000000001</v>
      </c>
      <c r="U35" s="76">
        <v>35.792309000000003</v>
      </c>
    </row>
    <row r="36" spans="1:21">
      <c r="A36" s="4" t="s">
        <v>37</v>
      </c>
      <c r="B36" s="4" t="s">
        <v>152</v>
      </c>
      <c r="C36" s="9" t="s">
        <v>40</v>
      </c>
      <c r="D36" s="75">
        <v>48.601984999999999</v>
      </c>
      <c r="E36" s="75">
        <v>47.812899999999999</v>
      </c>
      <c r="F36" s="75">
        <v>46.852080999999998</v>
      </c>
      <c r="G36" s="75">
        <v>47.002068000000001</v>
      </c>
      <c r="H36" s="75">
        <v>47.191099999999999</v>
      </c>
      <c r="I36" s="75">
        <v>46.570867</v>
      </c>
      <c r="J36" s="75">
        <v>45.952559000000001</v>
      </c>
      <c r="K36" s="75">
        <v>43.297328999999998</v>
      </c>
      <c r="L36" s="75">
        <v>42.563234000000001</v>
      </c>
      <c r="M36" s="75">
        <v>41.313538000000001</v>
      </c>
      <c r="N36" s="75">
        <v>40.668840000000003</v>
      </c>
      <c r="O36" s="75">
        <v>40.731257999999997</v>
      </c>
      <c r="P36" s="75">
        <v>40.771160999999999</v>
      </c>
      <c r="Q36" s="75">
        <v>40.914917000000003</v>
      </c>
      <c r="R36" s="75">
        <v>40.503321999999997</v>
      </c>
      <c r="S36" s="75">
        <v>40.633873999999999</v>
      </c>
      <c r="T36" s="75">
        <v>40.841005000000003</v>
      </c>
      <c r="U36" s="75">
        <v>40.905369</v>
      </c>
    </row>
    <row r="37" spans="1:21">
      <c r="A37" s="4" t="s">
        <v>52</v>
      </c>
      <c r="B37" s="4" t="s">
        <v>152</v>
      </c>
      <c r="C37" s="9" t="s">
        <v>40</v>
      </c>
      <c r="D37" s="76">
        <v>20.167974000000001</v>
      </c>
      <c r="E37" s="76">
        <v>20.198357999999999</v>
      </c>
      <c r="F37" s="76">
        <v>20.213115999999999</v>
      </c>
      <c r="G37" s="76">
        <v>19.764880000000002</v>
      </c>
      <c r="H37" s="76">
        <v>19.469332999999999</v>
      </c>
      <c r="I37" s="76">
        <v>19.450396999999999</v>
      </c>
      <c r="J37" s="76">
        <v>19.443815000000001</v>
      </c>
      <c r="K37" s="76">
        <v>19.649166999999998</v>
      </c>
      <c r="L37" s="76">
        <v>19.105827000000001</v>
      </c>
      <c r="M37" s="76">
        <v>19.114411</v>
      </c>
      <c r="N37" s="76">
        <v>19.253727000000001</v>
      </c>
      <c r="O37" s="76">
        <v>19.521301000000001</v>
      </c>
      <c r="P37" s="76">
        <v>19.384802000000001</v>
      </c>
      <c r="Q37" s="76">
        <v>19.440632999999998</v>
      </c>
      <c r="R37" s="76">
        <v>19.171956000000002</v>
      </c>
      <c r="S37" s="76">
        <v>19.144286000000001</v>
      </c>
      <c r="T37" s="76">
        <v>19.069545000000002</v>
      </c>
      <c r="U37" s="76">
        <v>19.049669999999999</v>
      </c>
    </row>
    <row r="38" spans="1:21">
      <c r="A38" s="4" t="s">
        <v>53</v>
      </c>
      <c r="B38" s="4" t="s">
        <v>152</v>
      </c>
      <c r="C38" s="9" t="s">
        <v>40</v>
      </c>
      <c r="D38" s="75">
        <v>39.099719999999998</v>
      </c>
      <c r="E38" s="75">
        <v>42.606082999999998</v>
      </c>
      <c r="F38" s="75">
        <v>41.479339000000003</v>
      </c>
      <c r="G38" s="75">
        <v>41.046311000000003</v>
      </c>
      <c r="H38" s="75">
        <v>41.886676000000001</v>
      </c>
      <c r="I38" s="75">
        <v>41.950778</v>
      </c>
      <c r="J38" s="75">
        <v>41.778593000000001</v>
      </c>
      <c r="K38" s="75">
        <v>41.082822</v>
      </c>
      <c r="L38" s="75">
        <v>36.146878000000001</v>
      </c>
      <c r="M38" s="75">
        <v>34.075651000000001</v>
      </c>
      <c r="N38" s="75">
        <v>34.407198000000001</v>
      </c>
      <c r="O38" s="75">
        <v>34.482129999999998</v>
      </c>
      <c r="P38" s="75">
        <v>34.630239000000003</v>
      </c>
      <c r="Q38" s="75">
        <v>34.931457999999999</v>
      </c>
      <c r="R38" s="75">
        <v>35.777498000000001</v>
      </c>
      <c r="S38" s="75">
        <v>35.926366999999999</v>
      </c>
      <c r="T38" s="75">
        <v>32.851298</v>
      </c>
      <c r="U38" s="75">
        <v>33.156097000000003</v>
      </c>
    </row>
    <row r="39" spans="1:21">
      <c r="A39" s="4" t="s">
        <v>54</v>
      </c>
      <c r="B39" s="4" t="s">
        <v>152</v>
      </c>
      <c r="C39" s="9" t="s">
        <v>40</v>
      </c>
      <c r="D39" s="76">
        <v>29.141245000000001</v>
      </c>
      <c r="E39" s="76">
        <v>28.619989</v>
      </c>
      <c r="F39" s="76">
        <v>28.745186</v>
      </c>
      <c r="G39" s="76">
        <v>30.344792999999999</v>
      </c>
      <c r="H39" s="76">
        <v>30.535737000000001</v>
      </c>
      <c r="I39" s="76">
        <v>30.571218999999999</v>
      </c>
      <c r="J39" s="76">
        <v>30.628516999999999</v>
      </c>
      <c r="K39" s="76">
        <v>30.845596</v>
      </c>
      <c r="L39" s="76">
        <v>29.718024</v>
      </c>
      <c r="M39" s="76">
        <v>29.149246000000002</v>
      </c>
      <c r="N39" s="76">
        <v>29.416381000000001</v>
      </c>
      <c r="O39" s="76">
        <v>28.470580000000002</v>
      </c>
      <c r="P39" s="76">
        <v>27.912662000000001</v>
      </c>
      <c r="Q39" s="76">
        <v>26.804779</v>
      </c>
      <c r="R39" s="76">
        <v>26.185212</v>
      </c>
      <c r="S39" s="76">
        <v>25.970915999999999</v>
      </c>
      <c r="T39" s="76">
        <v>26.142579999999999</v>
      </c>
      <c r="U39" s="76">
        <v>26.131356</v>
      </c>
    </row>
    <row r="40" spans="1:21">
      <c r="A40" s="4" t="s">
        <v>55</v>
      </c>
      <c r="B40" s="4" t="s">
        <v>152</v>
      </c>
      <c r="C40" s="9" t="s">
        <v>40</v>
      </c>
      <c r="D40" s="75">
        <v>29.034091</v>
      </c>
      <c r="E40" s="75">
        <v>28.922038000000001</v>
      </c>
      <c r="F40" s="75">
        <v>28.779250000000001</v>
      </c>
      <c r="G40" s="75">
        <v>28.687007000000001</v>
      </c>
      <c r="H40" s="75">
        <v>28.744001999999998</v>
      </c>
      <c r="I40" s="75">
        <v>28.694171000000001</v>
      </c>
      <c r="J40" s="75">
        <v>28.797142999999998</v>
      </c>
      <c r="K40" s="75">
        <v>28.959192999999999</v>
      </c>
      <c r="L40" s="75">
        <v>27.424236000000001</v>
      </c>
      <c r="M40" s="75">
        <v>27.976056</v>
      </c>
      <c r="N40" s="75">
        <v>28.290602</v>
      </c>
      <c r="O40" s="75">
        <v>27.792511999999999</v>
      </c>
      <c r="P40" s="75">
        <v>27.757373999999999</v>
      </c>
      <c r="Q40" s="75">
        <v>29.350020000000001</v>
      </c>
      <c r="R40" s="75">
        <v>29.511057000000001</v>
      </c>
      <c r="S40" s="75">
        <v>29.166665999999999</v>
      </c>
      <c r="T40" s="75">
        <v>29.201561999999999</v>
      </c>
      <c r="U40" s="75">
        <v>29.216070999999999</v>
      </c>
    </row>
    <row r="41" spans="1:21">
      <c r="A41" s="4" t="s">
        <v>164</v>
      </c>
      <c r="B41" s="4" t="s">
        <v>152</v>
      </c>
      <c r="C41" s="9" t="s">
        <v>40</v>
      </c>
      <c r="D41" s="76">
        <v>33.659027999999999</v>
      </c>
      <c r="E41" s="76">
        <v>33.428640000000001</v>
      </c>
      <c r="F41" s="76">
        <v>33.409672999999998</v>
      </c>
      <c r="G41" s="76">
        <v>33.179220000000001</v>
      </c>
      <c r="H41" s="76">
        <v>33.256177999999998</v>
      </c>
      <c r="I41" s="76">
        <v>32.914841000000003</v>
      </c>
      <c r="J41" s="76">
        <v>32.626719999999999</v>
      </c>
      <c r="K41" s="76">
        <v>32.561191999999998</v>
      </c>
      <c r="L41" s="76">
        <v>32.043799</v>
      </c>
      <c r="M41" s="76">
        <v>31.534744</v>
      </c>
      <c r="N41" s="76">
        <v>31.723617000000001</v>
      </c>
      <c r="O41" s="76">
        <v>32.156695999999997</v>
      </c>
      <c r="P41" s="76">
        <v>32.374127999999999</v>
      </c>
      <c r="Q41" s="76">
        <v>32.531858999999997</v>
      </c>
      <c r="R41" s="76">
        <v>32.445118000000001</v>
      </c>
      <c r="S41" s="76">
        <v>32.383065000000002</v>
      </c>
      <c r="T41" s="76">
        <v>32.210937000000001</v>
      </c>
      <c r="U41" s="76">
        <v>32.127249999999997</v>
      </c>
    </row>
    <row r="42" spans="1:21">
      <c r="A42" s="19" t="s">
        <v>1180</v>
      </c>
      <c r="B42" s="20"/>
      <c r="C42" s="20"/>
      <c r="D42" s="20"/>
      <c r="E42" s="20"/>
      <c r="F42" s="20"/>
      <c r="G42" s="20"/>
      <c r="H42" s="20"/>
      <c r="I42" s="20"/>
      <c r="J42" s="20"/>
      <c r="K42" s="20"/>
      <c r="L42" s="20"/>
      <c r="M42" s="20"/>
      <c r="N42" s="20"/>
      <c r="O42" s="20"/>
      <c r="P42" s="20"/>
      <c r="Q42" s="20"/>
      <c r="R42" s="20"/>
      <c r="S42" s="20"/>
      <c r="T42" s="20"/>
      <c r="U42" s="20"/>
    </row>
    <row r="43" spans="1:21">
      <c r="A43" s="146" t="s">
        <v>58</v>
      </c>
      <c r="B43" s="146" t="s">
        <v>58</v>
      </c>
      <c r="C43" s="20"/>
      <c r="D43" s="73">
        <f>AVERAGE(D6:D40)</f>
        <v>33.65902802857142</v>
      </c>
      <c r="E43" s="73">
        <f t="shared" ref="E43:U43" si="0">AVERAGE(E6:E40)</f>
        <v>33.428640457142855</v>
      </c>
      <c r="F43" s="73">
        <f t="shared" si="0"/>
        <v>33.40967317142858</v>
      </c>
      <c r="G43" s="73">
        <f t="shared" si="0"/>
        <v>33.179220028571429</v>
      </c>
      <c r="H43" s="73">
        <f t="shared" si="0"/>
        <v>33.25617811428571</v>
      </c>
      <c r="I43" s="73">
        <f t="shared" si="0"/>
        <v>32.914840885714277</v>
      </c>
      <c r="J43" s="73">
        <f t="shared" si="0"/>
        <v>32.626719857142859</v>
      </c>
      <c r="K43" s="73">
        <f t="shared" si="0"/>
        <v>32.561191628571429</v>
      </c>
      <c r="L43" s="73">
        <f t="shared" si="0"/>
        <v>32.043799</v>
      </c>
      <c r="M43" s="73">
        <f t="shared" si="0"/>
        <v>31.534743828571422</v>
      </c>
      <c r="N43" s="73">
        <f t="shared" si="0"/>
        <v>31.723617114285727</v>
      </c>
      <c r="O43" s="73">
        <f t="shared" si="0"/>
        <v>32.156696371428573</v>
      </c>
      <c r="P43" s="73">
        <f t="shared" si="0"/>
        <v>32.374128171428566</v>
      </c>
      <c r="Q43" s="73">
        <f t="shared" si="0"/>
        <v>32.531859114285716</v>
      </c>
      <c r="R43" s="73">
        <f t="shared" si="0"/>
        <v>32.445117828571433</v>
      </c>
      <c r="S43" s="73">
        <f t="shared" si="0"/>
        <v>32.383064971428574</v>
      </c>
      <c r="T43" s="73">
        <f t="shared" si="0"/>
        <v>32.21093668571428</v>
      </c>
      <c r="U43" s="73">
        <f t="shared" si="0"/>
        <v>32.127250085714302</v>
      </c>
    </row>
    <row r="44" spans="1:21">
      <c r="A44" s="146" t="s">
        <v>718</v>
      </c>
      <c r="B44" s="146" t="s">
        <v>718</v>
      </c>
      <c r="C44" s="20"/>
      <c r="D44" s="73">
        <f>STDEV(D6:D40)</f>
        <v>11.665672614597334</v>
      </c>
      <c r="E44" s="73">
        <f t="shared" ref="E44:U44" si="1">STDEV(E6:E40)</f>
        <v>11.546776391604249</v>
      </c>
      <c r="F44" s="73">
        <f t="shared" si="1"/>
        <v>11.25438765597665</v>
      </c>
      <c r="G44" s="73">
        <f t="shared" si="1"/>
        <v>11.151410343791596</v>
      </c>
      <c r="H44" s="73">
        <f t="shared" si="1"/>
        <v>11.154590684994691</v>
      </c>
      <c r="I44" s="73">
        <f t="shared" si="1"/>
        <v>11.167585174069302</v>
      </c>
      <c r="J44" s="73">
        <f t="shared" si="1"/>
        <v>11.031189484356689</v>
      </c>
      <c r="K44" s="73">
        <f t="shared" si="1"/>
        <v>10.990740623684468</v>
      </c>
      <c r="L44" s="73">
        <f t="shared" si="1"/>
        <v>11.013448805844154</v>
      </c>
      <c r="M44" s="73">
        <f t="shared" si="1"/>
        <v>10.921256524417545</v>
      </c>
      <c r="N44" s="73">
        <f t="shared" si="1"/>
        <v>10.867613703739886</v>
      </c>
      <c r="O44" s="73">
        <f t="shared" si="1"/>
        <v>10.986479144931556</v>
      </c>
      <c r="P44" s="73">
        <f t="shared" si="1"/>
        <v>11.042807906559315</v>
      </c>
      <c r="Q44" s="73">
        <f t="shared" si="1"/>
        <v>10.893860141755333</v>
      </c>
      <c r="R44" s="73">
        <f t="shared" si="1"/>
        <v>10.714015813760422</v>
      </c>
      <c r="S44" s="73">
        <f t="shared" si="1"/>
        <v>10.524473671172245</v>
      </c>
      <c r="T44" s="73">
        <f t="shared" si="1"/>
        <v>10.294615700623282</v>
      </c>
      <c r="U44" s="73">
        <f t="shared" si="1"/>
        <v>10.206037863586459</v>
      </c>
    </row>
    <row r="45" spans="1:21">
      <c r="A45" s="303" t="s">
        <v>719</v>
      </c>
      <c r="B45" s="303" t="s">
        <v>719</v>
      </c>
      <c r="C45" s="271"/>
      <c r="D45" s="404">
        <f>-(D33-D43)/D44</f>
        <v>-0.59296246345649306</v>
      </c>
      <c r="E45" s="404">
        <f t="shared" ref="E45:U45" si="2">-(E33-E43)/E44</f>
        <v>-0.67084918596755938</v>
      </c>
      <c r="F45" s="404">
        <f t="shared" si="2"/>
        <v>-0.64200328346912705</v>
      </c>
      <c r="G45" s="404">
        <f t="shared" si="2"/>
        <v>-0.68253276821312625</v>
      </c>
      <c r="H45" s="404">
        <f t="shared" si="2"/>
        <v>-0.53568921123681146</v>
      </c>
      <c r="I45" s="404">
        <f t="shared" si="2"/>
        <v>-0.17329727815995899</v>
      </c>
      <c r="J45" s="404">
        <f t="shared" si="2"/>
        <v>-0.24095643961392366</v>
      </c>
      <c r="K45" s="404">
        <f t="shared" si="2"/>
        <v>-0.26722961372588322</v>
      </c>
      <c r="L45" s="404">
        <f t="shared" si="2"/>
        <v>-0.36712668949389016</v>
      </c>
      <c r="M45" s="404">
        <f t="shared" si="2"/>
        <v>-0.26361336399266766</v>
      </c>
      <c r="N45" s="404">
        <f t="shared" si="2"/>
        <v>-0.27531820391118733</v>
      </c>
      <c r="O45" s="404">
        <f t="shared" si="2"/>
        <v>-0.35693424406858582</v>
      </c>
      <c r="P45" s="404">
        <f t="shared" si="2"/>
        <v>-0.41013679372990086</v>
      </c>
      <c r="Q45" s="404">
        <f t="shared" si="2"/>
        <v>-0.54424352879189375</v>
      </c>
      <c r="R45" s="404">
        <f t="shared" si="2"/>
        <v>-0.57890321231956843</v>
      </c>
      <c r="S45" s="404">
        <f t="shared" si="2"/>
        <v>-0.61199934835829295</v>
      </c>
      <c r="T45" s="404">
        <f t="shared" si="2"/>
        <v>-0.66378799490999862</v>
      </c>
      <c r="U45" s="404">
        <f t="shared" si="2"/>
        <v>-0.69537209337686834</v>
      </c>
    </row>
    <row r="46" spans="1:21">
      <c r="A46" s="20"/>
      <c r="B46" s="20"/>
      <c r="C46" s="20"/>
      <c r="D46" s="20"/>
      <c r="E46" s="20"/>
      <c r="F46" s="20"/>
      <c r="G46" s="20"/>
      <c r="H46" s="20"/>
      <c r="I46" s="20"/>
      <c r="J46" s="20"/>
      <c r="K46" s="20"/>
      <c r="L46" s="20"/>
      <c r="M46" s="20"/>
      <c r="N46" s="20"/>
      <c r="O46" s="20"/>
      <c r="P46" s="20"/>
      <c r="Q46" s="20"/>
      <c r="R46" s="20"/>
      <c r="S46" s="20"/>
    </row>
    <row r="47" spans="1:21">
      <c r="A47" s="74"/>
      <c r="B47" s="74"/>
      <c r="C47" s="464"/>
      <c r="D47" s="464"/>
      <c r="E47" s="464"/>
      <c r="F47" s="464"/>
      <c r="G47" s="464"/>
      <c r="H47" s="464"/>
      <c r="I47" s="464"/>
      <c r="J47" s="464"/>
      <c r="K47" s="464"/>
      <c r="L47" s="464"/>
      <c r="M47" s="464"/>
      <c r="N47" s="464"/>
      <c r="O47" s="464"/>
      <c r="P47" s="464"/>
      <c r="Q47" s="464"/>
      <c r="R47" s="464"/>
      <c r="S47" s="464"/>
    </row>
    <row r="48" spans="1:21" ht="16.5" customHeight="1">
      <c r="A48" s="1409" t="s">
        <v>162</v>
      </c>
      <c r="B48" s="1423"/>
      <c r="C48" s="1410"/>
      <c r="D48" s="1405" t="s">
        <v>165</v>
      </c>
      <c r="E48" s="1406"/>
      <c r="F48" s="1406"/>
      <c r="G48" s="1406"/>
      <c r="H48" s="1406"/>
      <c r="I48" s="1406"/>
      <c r="J48" s="1406"/>
      <c r="K48" s="1406"/>
      <c r="L48" s="1406"/>
      <c r="M48" s="1406"/>
      <c r="N48" s="1406"/>
      <c r="O48" s="1406"/>
      <c r="P48" s="1406"/>
      <c r="Q48" s="1406"/>
      <c r="R48" s="1406"/>
      <c r="S48" s="1406"/>
      <c r="T48" s="1406"/>
      <c r="U48" s="1411"/>
    </row>
    <row r="49" spans="1:21" ht="16.5" customHeight="1">
      <c r="A49" s="1409" t="s">
        <v>161</v>
      </c>
      <c r="B49" s="1423"/>
      <c r="C49" s="1410"/>
      <c r="D49" s="1405" t="s">
        <v>1184</v>
      </c>
      <c r="E49" s="1406"/>
      <c r="F49" s="1406"/>
      <c r="G49" s="1406"/>
      <c r="H49" s="1406"/>
      <c r="I49" s="1406"/>
      <c r="J49" s="1406"/>
      <c r="K49" s="1406"/>
      <c r="L49" s="1406"/>
      <c r="M49" s="1406"/>
      <c r="N49" s="1406"/>
      <c r="O49" s="1406"/>
      <c r="P49" s="1406"/>
      <c r="Q49" s="1406"/>
      <c r="R49" s="1406"/>
      <c r="S49" s="1406"/>
      <c r="T49" s="1406"/>
      <c r="U49" s="1411"/>
    </row>
    <row r="50" spans="1:21">
      <c r="A50" s="1407" t="s">
        <v>163</v>
      </c>
      <c r="B50" s="1419"/>
      <c r="C50" s="1408"/>
      <c r="D50" s="15" t="s">
        <v>85</v>
      </c>
      <c r="E50" s="15" t="s">
        <v>86</v>
      </c>
      <c r="F50" s="15" t="s">
        <v>87</v>
      </c>
      <c r="G50" s="15" t="s">
        <v>88</v>
      </c>
      <c r="H50" s="15" t="s">
        <v>89</v>
      </c>
      <c r="I50" s="15" t="s">
        <v>90</v>
      </c>
      <c r="J50" s="15" t="s">
        <v>91</v>
      </c>
      <c r="K50" s="15" t="s">
        <v>92</v>
      </c>
      <c r="L50" s="15" t="s">
        <v>93</v>
      </c>
      <c r="M50" s="15" t="s">
        <v>94</v>
      </c>
      <c r="N50" s="15" t="s">
        <v>95</v>
      </c>
      <c r="O50" s="15" t="s">
        <v>96</v>
      </c>
      <c r="P50" s="15" t="s">
        <v>97</v>
      </c>
      <c r="Q50" s="15" t="s">
        <v>110</v>
      </c>
      <c r="R50" s="15" t="s">
        <v>120</v>
      </c>
      <c r="S50" s="15" t="s">
        <v>379</v>
      </c>
      <c r="T50" s="15" t="s">
        <v>537</v>
      </c>
      <c r="U50" s="15" t="s">
        <v>729</v>
      </c>
    </row>
    <row r="51" spans="1:21">
      <c r="A51" s="16" t="s">
        <v>77</v>
      </c>
      <c r="B51" s="16" t="s">
        <v>153</v>
      </c>
      <c r="C51" s="9" t="s">
        <v>40</v>
      </c>
      <c r="D51" s="9" t="s">
        <v>40</v>
      </c>
      <c r="E51" s="9" t="s">
        <v>40</v>
      </c>
      <c r="F51" s="9" t="s">
        <v>40</v>
      </c>
      <c r="G51" s="9" t="s">
        <v>40</v>
      </c>
      <c r="H51" s="9" t="s">
        <v>40</v>
      </c>
      <c r="I51" s="9" t="s">
        <v>40</v>
      </c>
      <c r="J51" s="9" t="s">
        <v>40</v>
      </c>
      <c r="K51" s="9" t="s">
        <v>40</v>
      </c>
      <c r="L51" s="9" t="s">
        <v>40</v>
      </c>
      <c r="M51" s="9" t="s">
        <v>40</v>
      </c>
      <c r="N51" s="9" t="s">
        <v>40</v>
      </c>
      <c r="O51" s="9" t="s">
        <v>40</v>
      </c>
      <c r="P51" s="9" t="s">
        <v>40</v>
      </c>
      <c r="Q51" s="9" t="s">
        <v>40</v>
      </c>
      <c r="R51" s="9" t="s">
        <v>40</v>
      </c>
      <c r="S51" s="9" t="s">
        <v>40</v>
      </c>
      <c r="T51" s="9" t="s">
        <v>40</v>
      </c>
      <c r="U51" s="9" t="s">
        <v>40</v>
      </c>
    </row>
    <row r="52" spans="1:21">
      <c r="A52" s="4" t="s">
        <v>39</v>
      </c>
      <c r="B52" s="4" t="s">
        <v>152</v>
      </c>
      <c r="C52" s="9" t="s">
        <v>40</v>
      </c>
      <c r="D52" s="75">
        <v>31.011854</v>
      </c>
      <c r="E52" s="75">
        <v>27.630068999999999</v>
      </c>
      <c r="F52" s="75">
        <v>27.973220999999999</v>
      </c>
      <c r="G52" s="75">
        <v>28.246566000000001</v>
      </c>
      <c r="H52" s="75">
        <v>28.192744999999999</v>
      </c>
      <c r="I52" s="75">
        <v>28.508019999999998</v>
      </c>
      <c r="J52" s="75">
        <v>28.281561</v>
      </c>
      <c r="K52" s="75">
        <v>27.697400999999999</v>
      </c>
      <c r="L52" s="75">
        <v>26.931992000000001</v>
      </c>
      <c r="M52" s="75">
        <v>26.748795999999999</v>
      </c>
      <c r="N52" s="75">
        <v>26.829039000000002</v>
      </c>
      <c r="O52" s="75">
        <v>26.650257</v>
      </c>
      <c r="P52" s="75">
        <v>27.273247000000001</v>
      </c>
      <c r="Q52" s="75">
        <v>27.415206999999999</v>
      </c>
      <c r="R52" s="75">
        <v>27.662194</v>
      </c>
      <c r="S52" s="75">
        <v>28.352913999999998</v>
      </c>
      <c r="T52" s="75">
        <v>28.583579</v>
      </c>
      <c r="U52" s="75">
        <v>28.640304</v>
      </c>
    </row>
    <row r="53" spans="1:21">
      <c r="A53" s="4" t="s">
        <v>31</v>
      </c>
      <c r="B53" s="4" t="s">
        <v>152</v>
      </c>
      <c r="C53" s="9" t="s">
        <v>40</v>
      </c>
      <c r="D53" s="76">
        <v>47.312047999999997</v>
      </c>
      <c r="E53" s="76">
        <v>46.910884000000003</v>
      </c>
      <c r="F53" s="76">
        <v>47.073607000000003</v>
      </c>
      <c r="G53" s="76">
        <v>47.377707999999998</v>
      </c>
      <c r="H53" s="76">
        <v>48.266145000000002</v>
      </c>
      <c r="I53" s="76">
        <v>48.14329</v>
      </c>
      <c r="J53" s="76">
        <v>48.453854</v>
      </c>
      <c r="K53" s="76">
        <v>48.760437000000003</v>
      </c>
      <c r="L53" s="76">
        <v>49.033048000000001</v>
      </c>
      <c r="M53" s="76">
        <v>47.948742000000003</v>
      </c>
      <c r="N53" s="76">
        <v>48.168771</v>
      </c>
      <c r="O53" s="76">
        <v>48.539772999999997</v>
      </c>
      <c r="P53" s="76">
        <v>48.839612000000002</v>
      </c>
      <c r="Q53" s="76">
        <v>49.183759000000002</v>
      </c>
      <c r="R53" s="76">
        <v>49.415725000000002</v>
      </c>
      <c r="S53" s="76">
        <v>49.616021000000003</v>
      </c>
      <c r="T53" s="76">
        <v>47.331795999999997</v>
      </c>
      <c r="U53" s="76">
        <v>47.413609000000001</v>
      </c>
    </row>
    <row r="54" spans="1:21">
      <c r="A54" s="4" t="s">
        <v>15</v>
      </c>
      <c r="B54" s="4" t="s">
        <v>152</v>
      </c>
      <c r="C54" s="9" t="s">
        <v>40</v>
      </c>
      <c r="D54" s="75">
        <v>57.103642000000001</v>
      </c>
      <c r="E54" s="75">
        <v>56.660818999999996</v>
      </c>
      <c r="F54" s="75">
        <v>56.331229999999998</v>
      </c>
      <c r="G54" s="75">
        <v>55.740070000000003</v>
      </c>
      <c r="H54" s="75">
        <v>55.433739000000003</v>
      </c>
      <c r="I54" s="75">
        <v>55.510421000000001</v>
      </c>
      <c r="J54" s="75">
        <v>55.486274999999999</v>
      </c>
      <c r="K54" s="75">
        <v>55.560066999999997</v>
      </c>
      <c r="L54" s="75">
        <v>55.883459999999999</v>
      </c>
      <c r="M54" s="75">
        <v>55.653902000000002</v>
      </c>
      <c r="N54" s="75">
        <v>55.932147000000001</v>
      </c>
      <c r="O54" s="75">
        <v>56.086593999999998</v>
      </c>
      <c r="P54" s="75">
        <v>55.993727999999997</v>
      </c>
      <c r="Q54" s="75">
        <v>55.656889999999997</v>
      </c>
      <c r="R54" s="75">
        <v>55.592807000000001</v>
      </c>
      <c r="S54" s="75">
        <v>55.277695999999999</v>
      </c>
      <c r="T54" s="75">
        <v>53.945233999999999</v>
      </c>
      <c r="U54" s="75">
        <v>53.704951999999999</v>
      </c>
    </row>
    <row r="55" spans="1:21">
      <c r="A55" s="4" t="s">
        <v>41</v>
      </c>
      <c r="B55" s="4" t="s">
        <v>152</v>
      </c>
      <c r="C55" s="9" t="s">
        <v>40</v>
      </c>
      <c r="D55" s="76">
        <v>32.893948999999999</v>
      </c>
      <c r="E55" s="76">
        <v>31.531027999999999</v>
      </c>
      <c r="F55" s="76">
        <v>31.708589</v>
      </c>
      <c r="G55" s="76">
        <v>31.670832000000001</v>
      </c>
      <c r="H55" s="76">
        <v>31.856013000000001</v>
      </c>
      <c r="I55" s="76">
        <v>31.852046000000001</v>
      </c>
      <c r="J55" s="76">
        <v>31.743839999999999</v>
      </c>
      <c r="K55" s="76">
        <v>31.252980000000001</v>
      </c>
      <c r="L55" s="76">
        <v>31.255424000000001</v>
      </c>
      <c r="M55" s="76">
        <v>30.515127</v>
      </c>
      <c r="N55" s="76">
        <v>30.391521000000001</v>
      </c>
      <c r="O55" s="76">
        <v>30.641165999999998</v>
      </c>
      <c r="P55" s="76">
        <v>30.789629000000001</v>
      </c>
      <c r="Q55" s="76">
        <v>31.007601000000001</v>
      </c>
      <c r="R55" s="76">
        <v>31.582646</v>
      </c>
      <c r="S55" s="76">
        <v>31.539446000000002</v>
      </c>
      <c r="T55" s="76">
        <v>31.373906999999999</v>
      </c>
      <c r="U55" s="76">
        <v>30.872471000000001</v>
      </c>
    </row>
    <row r="56" spans="1:21">
      <c r="A56" s="4" t="s">
        <v>56</v>
      </c>
      <c r="B56" s="4" t="s">
        <v>152</v>
      </c>
      <c r="C56" s="9" t="s">
        <v>40</v>
      </c>
      <c r="D56" s="75">
        <v>7</v>
      </c>
      <c r="E56" s="75">
        <v>7</v>
      </c>
      <c r="F56" s="75">
        <v>7</v>
      </c>
      <c r="G56" s="75">
        <v>7</v>
      </c>
      <c r="H56" s="75">
        <v>7</v>
      </c>
      <c r="I56" s="75">
        <v>7</v>
      </c>
      <c r="J56" s="75">
        <v>7</v>
      </c>
      <c r="K56" s="75">
        <v>7</v>
      </c>
      <c r="L56" s="75">
        <v>7</v>
      </c>
      <c r="M56" s="75">
        <v>7</v>
      </c>
      <c r="N56" s="75">
        <v>7</v>
      </c>
      <c r="O56" s="75">
        <v>7</v>
      </c>
      <c r="P56" s="75">
        <v>7</v>
      </c>
      <c r="Q56" s="75">
        <v>7</v>
      </c>
      <c r="R56" s="75">
        <v>7</v>
      </c>
      <c r="S56" s="75">
        <v>7</v>
      </c>
      <c r="T56" s="75">
        <v>7</v>
      </c>
      <c r="U56" s="75">
        <v>7</v>
      </c>
    </row>
    <row r="57" spans="1:21">
      <c r="A57" s="4" t="s">
        <v>17</v>
      </c>
      <c r="B57" s="4" t="s">
        <v>152</v>
      </c>
      <c r="C57" s="9" t="s">
        <v>40</v>
      </c>
      <c r="D57" s="76">
        <v>42.585757000000001</v>
      </c>
      <c r="E57" s="76">
        <v>42.587997000000001</v>
      </c>
      <c r="F57" s="76">
        <v>42.975245999999999</v>
      </c>
      <c r="G57" s="76">
        <v>43.212721999999999</v>
      </c>
      <c r="H57" s="76">
        <v>43.518340999999999</v>
      </c>
      <c r="I57" s="76">
        <v>43.729066000000003</v>
      </c>
      <c r="J57" s="76">
        <v>42.526209999999999</v>
      </c>
      <c r="K57" s="76">
        <v>42.883266999999996</v>
      </c>
      <c r="L57" s="76">
        <v>43.436630999999998</v>
      </c>
      <c r="M57" s="76">
        <v>42.005938999999998</v>
      </c>
      <c r="N57" s="76">
        <v>42.130288999999998</v>
      </c>
      <c r="O57" s="76">
        <v>42.607351000000001</v>
      </c>
      <c r="P57" s="76">
        <v>42.454051999999997</v>
      </c>
      <c r="Q57" s="76">
        <v>42.441222000000003</v>
      </c>
      <c r="R57" s="76">
        <v>42.614246999999999</v>
      </c>
      <c r="S57" s="76">
        <v>42.800525</v>
      </c>
      <c r="T57" s="76">
        <v>43.005682999999998</v>
      </c>
      <c r="U57" s="76">
        <v>43.362513</v>
      </c>
    </row>
    <row r="58" spans="1:21">
      <c r="A58" s="4" t="s">
        <v>18</v>
      </c>
      <c r="B58" s="4" t="s">
        <v>152</v>
      </c>
      <c r="C58" s="9" t="s">
        <v>40</v>
      </c>
      <c r="D58" s="75">
        <v>42.089607000000001</v>
      </c>
      <c r="E58" s="75">
        <v>41.415854000000003</v>
      </c>
      <c r="F58" s="75">
        <v>40.300420000000003</v>
      </c>
      <c r="G58" s="75">
        <v>40.314281000000001</v>
      </c>
      <c r="H58" s="75">
        <v>38.964562000000001</v>
      </c>
      <c r="I58" s="75">
        <v>38.841540000000002</v>
      </c>
      <c r="J58" s="75">
        <v>38.947901000000002</v>
      </c>
      <c r="K58" s="75">
        <v>39.138236999999997</v>
      </c>
      <c r="L58" s="75">
        <v>38.943776999999997</v>
      </c>
      <c r="M58" s="75">
        <v>37.557287000000002</v>
      </c>
      <c r="N58" s="75">
        <v>36.416544000000002</v>
      </c>
      <c r="O58" s="75">
        <v>36.599708</v>
      </c>
      <c r="P58" s="75">
        <v>36.715601999999997</v>
      </c>
      <c r="Q58" s="75">
        <v>36.414068</v>
      </c>
      <c r="R58" s="75">
        <v>36.260531</v>
      </c>
      <c r="S58" s="75">
        <v>36.437618999999998</v>
      </c>
      <c r="T58" s="75">
        <v>36.37726</v>
      </c>
      <c r="U58" s="75">
        <v>36.326926</v>
      </c>
    </row>
    <row r="59" spans="1:21">
      <c r="A59" s="4" t="s">
        <v>20</v>
      </c>
      <c r="B59" s="4" t="s">
        <v>152</v>
      </c>
      <c r="C59" s="9" t="s">
        <v>40</v>
      </c>
      <c r="D59" s="76">
        <v>41.309370999999999</v>
      </c>
      <c r="E59" s="76">
        <v>40.963904999999997</v>
      </c>
      <c r="F59" s="76">
        <v>42.088546999999998</v>
      </c>
      <c r="G59" s="76">
        <v>42.322316999999998</v>
      </c>
      <c r="H59" s="76">
        <v>41.468851000000001</v>
      </c>
      <c r="I59" s="76">
        <v>39.922469</v>
      </c>
      <c r="J59" s="76">
        <v>39.032300999999997</v>
      </c>
      <c r="K59" s="76">
        <v>39.004570999999999</v>
      </c>
      <c r="L59" s="76">
        <v>38.384307</v>
      </c>
      <c r="M59" s="76">
        <v>39.170551000000003</v>
      </c>
      <c r="N59" s="76">
        <v>40.089905000000002</v>
      </c>
      <c r="O59" s="76">
        <v>40.261904000000001</v>
      </c>
      <c r="P59" s="76">
        <v>40.412424000000001</v>
      </c>
      <c r="Q59" s="76">
        <v>39.915588</v>
      </c>
      <c r="R59" s="76">
        <v>40.028984000000001</v>
      </c>
      <c r="S59" s="76">
        <v>39.048335999999999</v>
      </c>
      <c r="T59" s="76">
        <v>38.992936</v>
      </c>
      <c r="U59" s="76">
        <v>38.985818000000002</v>
      </c>
    </row>
    <row r="60" spans="1:21">
      <c r="A60" s="4" t="s">
        <v>36</v>
      </c>
      <c r="B60" s="4" t="s">
        <v>152</v>
      </c>
      <c r="C60" s="9" t="s">
        <v>40</v>
      </c>
      <c r="D60" s="75">
        <v>47.523950999999997</v>
      </c>
      <c r="E60" s="75">
        <v>46.092829000000002</v>
      </c>
      <c r="F60" s="75">
        <v>45.658889000000002</v>
      </c>
      <c r="G60" s="75">
        <v>44.764667000000003</v>
      </c>
      <c r="H60" s="75">
        <v>44.223765</v>
      </c>
      <c r="I60" s="75">
        <v>44.391511999999999</v>
      </c>
      <c r="J60" s="75">
        <v>44.022570999999999</v>
      </c>
      <c r="K60" s="75">
        <v>43.881646000000003</v>
      </c>
      <c r="L60" s="75">
        <v>43.83802</v>
      </c>
      <c r="M60" s="75">
        <v>42.495874000000001</v>
      </c>
      <c r="N60" s="75">
        <v>42.292462999999998</v>
      </c>
      <c r="O60" s="75">
        <v>42.346324000000003</v>
      </c>
      <c r="P60" s="75">
        <v>42.489780000000003</v>
      </c>
      <c r="Q60" s="75">
        <v>43.109454999999997</v>
      </c>
      <c r="R60" s="75">
        <v>43.595602</v>
      </c>
      <c r="S60" s="75">
        <v>43.512411999999998</v>
      </c>
      <c r="T60" s="75">
        <v>44.096238</v>
      </c>
      <c r="U60" s="75">
        <v>42.920141999999998</v>
      </c>
    </row>
    <row r="61" spans="1:21">
      <c r="A61" s="12" t="s">
        <v>22</v>
      </c>
      <c r="B61" s="4" t="s">
        <v>152</v>
      </c>
      <c r="C61" s="9" t="s">
        <v>118</v>
      </c>
      <c r="D61" s="76">
        <v>50.428738000000003</v>
      </c>
      <c r="E61" s="76">
        <v>50.074061</v>
      </c>
      <c r="F61" s="76">
        <v>49.861441999999997</v>
      </c>
      <c r="G61" s="76">
        <v>50.105372000000003</v>
      </c>
      <c r="H61" s="76">
        <v>50.295141000000001</v>
      </c>
      <c r="I61" s="76">
        <v>50.506981000000003</v>
      </c>
      <c r="J61" s="76">
        <v>49.746217999999999</v>
      </c>
      <c r="K61" s="76">
        <v>49.748358000000003</v>
      </c>
      <c r="L61" s="76">
        <v>49.764420999999999</v>
      </c>
      <c r="M61" s="76">
        <v>49.836415000000002</v>
      </c>
      <c r="N61" s="76">
        <v>49.897129</v>
      </c>
      <c r="O61" s="76">
        <v>49.963928000000003</v>
      </c>
      <c r="P61" s="76">
        <v>50.095021000000003</v>
      </c>
      <c r="Q61" s="76">
        <v>48.814028</v>
      </c>
      <c r="R61" s="76">
        <v>48.387326999999999</v>
      </c>
      <c r="S61" s="76">
        <v>48.391190999999999</v>
      </c>
      <c r="T61" s="76">
        <v>48.033681000000001</v>
      </c>
      <c r="U61" s="76">
        <v>47.595781000000002</v>
      </c>
    </row>
    <row r="62" spans="1:21">
      <c r="A62" s="12" t="s">
        <v>19</v>
      </c>
      <c r="B62" s="4" t="s">
        <v>152</v>
      </c>
      <c r="C62" s="9" t="s">
        <v>40</v>
      </c>
      <c r="D62" s="75">
        <v>52.863748999999999</v>
      </c>
      <c r="E62" s="75">
        <v>51.909506</v>
      </c>
      <c r="F62" s="75">
        <v>52.474167000000001</v>
      </c>
      <c r="G62" s="75">
        <v>53.196447999999997</v>
      </c>
      <c r="H62" s="75">
        <v>52.235619</v>
      </c>
      <c r="I62" s="75">
        <v>52.134374999999999</v>
      </c>
      <c r="J62" s="75">
        <v>52.314298000000001</v>
      </c>
      <c r="K62" s="75">
        <v>51.798265000000001</v>
      </c>
      <c r="L62" s="75">
        <v>51.343991000000003</v>
      </c>
      <c r="M62" s="75">
        <v>50.789115000000002</v>
      </c>
      <c r="N62" s="75">
        <v>49.049590999999999</v>
      </c>
      <c r="O62" s="75">
        <v>49.676746999999999</v>
      </c>
      <c r="P62" s="75">
        <v>49.653492999999997</v>
      </c>
      <c r="Q62" s="75">
        <v>49.264716</v>
      </c>
      <c r="R62" s="75">
        <v>49.314137000000002</v>
      </c>
      <c r="S62" s="75">
        <v>49.449010999999999</v>
      </c>
      <c r="T62" s="75">
        <v>49.540753000000002</v>
      </c>
      <c r="U62" s="75">
        <v>49.658968000000002</v>
      </c>
    </row>
    <row r="63" spans="1:21">
      <c r="A63" s="4" t="s">
        <v>42</v>
      </c>
      <c r="B63" s="4" t="s">
        <v>152</v>
      </c>
      <c r="C63" s="9" t="s">
        <v>40</v>
      </c>
      <c r="D63" s="76">
        <v>38.842362999999999</v>
      </c>
      <c r="E63" s="76">
        <v>38.230299000000002</v>
      </c>
      <c r="F63" s="76">
        <v>39.271638000000003</v>
      </c>
      <c r="G63" s="76">
        <v>39.83813</v>
      </c>
      <c r="H63" s="76">
        <v>41.303598000000001</v>
      </c>
      <c r="I63" s="76">
        <v>41.313142999999997</v>
      </c>
      <c r="J63" s="76">
        <v>42.272244000000001</v>
      </c>
      <c r="K63" s="76">
        <v>42.074443000000002</v>
      </c>
      <c r="L63" s="76">
        <v>41.507573999999998</v>
      </c>
      <c r="M63" s="76">
        <v>41.269316000000003</v>
      </c>
      <c r="N63" s="76">
        <v>40.062384999999999</v>
      </c>
      <c r="O63" s="76">
        <v>42.993810000000003</v>
      </c>
      <c r="P63" s="76">
        <v>42.926572999999998</v>
      </c>
      <c r="Q63" s="76">
        <v>41.302539000000003</v>
      </c>
      <c r="R63" s="76">
        <v>40.407884000000003</v>
      </c>
      <c r="S63" s="76">
        <v>39.144387000000002</v>
      </c>
      <c r="T63" s="76">
        <v>40.493172000000001</v>
      </c>
      <c r="U63" s="76">
        <v>40.802187000000004</v>
      </c>
    </row>
    <row r="64" spans="1:21">
      <c r="A64" s="4" t="s">
        <v>28</v>
      </c>
      <c r="B64" s="4" t="s">
        <v>152</v>
      </c>
      <c r="C64" s="9" t="s">
        <v>40</v>
      </c>
      <c r="D64" s="75">
        <v>54.675755000000002</v>
      </c>
      <c r="E64" s="75">
        <v>55.803417000000003</v>
      </c>
      <c r="F64" s="75">
        <v>53.739384000000001</v>
      </c>
      <c r="G64" s="75">
        <v>50.763151999999998</v>
      </c>
      <c r="H64" s="75">
        <v>51.743499</v>
      </c>
      <c r="I64" s="75">
        <v>51.073936000000003</v>
      </c>
      <c r="J64" s="75">
        <v>51.916609999999999</v>
      </c>
      <c r="K64" s="75">
        <v>54.533102</v>
      </c>
      <c r="L64" s="75">
        <v>54.097724999999997</v>
      </c>
      <c r="M64" s="75">
        <v>53.097248999999998</v>
      </c>
      <c r="N64" s="75">
        <v>46.605060999999999</v>
      </c>
      <c r="O64" s="75">
        <v>49.489725999999997</v>
      </c>
      <c r="P64" s="75">
        <v>49.520339</v>
      </c>
      <c r="Q64" s="75">
        <v>49.027237</v>
      </c>
      <c r="R64" s="75">
        <v>49.027237</v>
      </c>
      <c r="S64" s="75">
        <v>49.027237</v>
      </c>
      <c r="T64" s="75">
        <v>48.249026999999998</v>
      </c>
      <c r="U64" s="75">
        <v>46.153846000000001</v>
      </c>
    </row>
    <row r="65" spans="1:21">
      <c r="A65" s="4" t="s">
        <v>43</v>
      </c>
      <c r="B65" s="4" t="s">
        <v>152</v>
      </c>
      <c r="C65" s="9" t="s">
        <v>40</v>
      </c>
      <c r="D65" s="76">
        <v>28.833355999999998</v>
      </c>
      <c r="E65" s="76">
        <v>29.337572999999999</v>
      </c>
      <c r="F65" s="76">
        <v>30.862871999999999</v>
      </c>
      <c r="G65" s="76">
        <v>31.517634999999999</v>
      </c>
      <c r="H65" s="76">
        <v>31.931303</v>
      </c>
      <c r="I65" s="76">
        <v>32.052112999999999</v>
      </c>
      <c r="J65" s="76">
        <v>31.760389</v>
      </c>
      <c r="K65" s="76">
        <v>30.539833000000002</v>
      </c>
      <c r="L65" s="76">
        <v>30.936688</v>
      </c>
      <c r="M65" s="76">
        <v>30.525265999999998</v>
      </c>
      <c r="N65" s="76">
        <v>33.362907999999997</v>
      </c>
      <c r="O65" s="76">
        <v>34.080548</v>
      </c>
      <c r="P65" s="76">
        <v>33.818230999999997</v>
      </c>
      <c r="Q65" s="76">
        <v>34.119548999999999</v>
      </c>
      <c r="R65" s="76">
        <v>33.927185999999999</v>
      </c>
      <c r="S65" s="76">
        <v>34.264235999999997</v>
      </c>
      <c r="T65" s="76">
        <v>33.964207999999999</v>
      </c>
      <c r="U65" s="76">
        <v>33.224919999999997</v>
      </c>
    </row>
    <row r="66" spans="1:21">
      <c r="A66" s="4" t="s">
        <v>44</v>
      </c>
      <c r="B66" s="4" t="s">
        <v>152</v>
      </c>
      <c r="C66" s="9" t="s">
        <v>40</v>
      </c>
      <c r="D66" s="75">
        <v>28.872655999999999</v>
      </c>
      <c r="E66" s="75">
        <v>25.894255000000001</v>
      </c>
      <c r="F66" s="75">
        <v>24.387194000000001</v>
      </c>
      <c r="G66" s="75">
        <v>24.393093</v>
      </c>
      <c r="H66" s="75">
        <v>24.063538000000001</v>
      </c>
      <c r="I66" s="75">
        <v>23.474311</v>
      </c>
      <c r="J66" s="75">
        <v>22.973780000000001</v>
      </c>
      <c r="K66" s="75">
        <v>22.226137999999999</v>
      </c>
      <c r="L66" s="75">
        <v>22.297253999999999</v>
      </c>
      <c r="M66" s="75">
        <v>24.740993</v>
      </c>
      <c r="N66" s="75">
        <v>25.827455</v>
      </c>
      <c r="O66" s="75">
        <v>25.816528000000002</v>
      </c>
      <c r="P66" s="75">
        <v>26.934149999999999</v>
      </c>
      <c r="Q66" s="75">
        <v>27.583548</v>
      </c>
      <c r="R66" s="75">
        <v>27.944248999999999</v>
      </c>
      <c r="S66" s="75">
        <v>27.331764</v>
      </c>
      <c r="T66" s="75">
        <v>26.961994000000001</v>
      </c>
      <c r="U66" s="75">
        <v>27.204767</v>
      </c>
    </row>
    <row r="67" spans="1:21">
      <c r="A67" s="12" t="s">
        <v>57</v>
      </c>
      <c r="B67" s="4" t="s">
        <v>152</v>
      </c>
      <c r="C67" s="9" t="s">
        <v>40</v>
      </c>
      <c r="D67" s="76">
        <v>29.576715</v>
      </c>
      <c r="E67" s="76">
        <v>30.671188000000001</v>
      </c>
      <c r="F67" s="76">
        <v>30.795670999999999</v>
      </c>
      <c r="G67" s="76">
        <v>27.655170999999999</v>
      </c>
      <c r="H67" s="76">
        <v>26.444075000000002</v>
      </c>
      <c r="I67" s="76">
        <v>25.521229999999999</v>
      </c>
      <c r="J67" s="76">
        <v>24.314712</v>
      </c>
      <c r="K67" s="76">
        <v>24.926939999999998</v>
      </c>
      <c r="L67" s="76">
        <v>22.898402000000001</v>
      </c>
      <c r="M67" s="76">
        <v>21.299795</v>
      </c>
      <c r="N67" s="76">
        <v>20.716439000000001</v>
      </c>
      <c r="O67" s="76">
        <v>20.784894999999999</v>
      </c>
      <c r="P67" s="76">
        <v>20.392396000000002</v>
      </c>
      <c r="Q67" s="76">
        <v>20.350989999999999</v>
      </c>
      <c r="R67" s="76">
        <v>21.069465000000001</v>
      </c>
      <c r="S67" s="76">
        <v>21.764344000000001</v>
      </c>
      <c r="T67" s="76">
        <v>22.312912000000001</v>
      </c>
      <c r="U67" s="76">
        <v>22.078154999999999</v>
      </c>
    </row>
    <row r="68" spans="1:21">
      <c r="A68" s="4" t="s">
        <v>23</v>
      </c>
      <c r="B68" s="4" t="s">
        <v>152</v>
      </c>
      <c r="C68" s="9" t="s">
        <v>40</v>
      </c>
      <c r="D68" s="75">
        <v>47.080115999999997</v>
      </c>
      <c r="E68" s="75">
        <v>46.573692999999999</v>
      </c>
      <c r="F68" s="75">
        <v>46.550046999999999</v>
      </c>
      <c r="G68" s="75">
        <v>45.973630999999997</v>
      </c>
      <c r="H68" s="75">
        <v>46.283141000000001</v>
      </c>
      <c r="I68" s="75">
        <v>45.904516999999998</v>
      </c>
      <c r="J68" s="75">
        <v>46.054402000000003</v>
      </c>
      <c r="K68" s="75">
        <v>46.388348000000001</v>
      </c>
      <c r="L68" s="75">
        <v>46.645578</v>
      </c>
      <c r="M68" s="75">
        <v>46.791249000000001</v>
      </c>
      <c r="N68" s="75">
        <v>47.175865999999999</v>
      </c>
      <c r="O68" s="75">
        <v>47.596501000000004</v>
      </c>
      <c r="P68" s="75">
        <v>47.722718999999998</v>
      </c>
      <c r="Q68" s="75">
        <v>47.838911000000003</v>
      </c>
      <c r="R68" s="75">
        <v>47.780932999999997</v>
      </c>
      <c r="S68" s="75">
        <v>47.847332999999999</v>
      </c>
      <c r="T68" s="75">
        <v>47.788155000000003</v>
      </c>
      <c r="U68" s="75">
        <v>47.695830000000001</v>
      </c>
    </row>
    <row r="69" spans="1:21">
      <c r="A69" s="4" t="s">
        <v>45</v>
      </c>
      <c r="B69" s="4" t="s">
        <v>152</v>
      </c>
      <c r="C69" s="9" t="s">
        <v>40</v>
      </c>
      <c r="D69" s="76">
        <v>29.836575</v>
      </c>
      <c r="E69" s="76">
        <v>29.883094</v>
      </c>
      <c r="F69" s="76">
        <v>30.198663</v>
      </c>
      <c r="G69" s="76">
        <v>27.355795000000001</v>
      </c>
      <c r="H69" s="76">
        <v>27.338674999999999</v>
      </c>
      <c r="I69" s="76">
        <v>27.734618000000001</v>
      </c>
      <c r="J69" s="76">
        <v>28.78548</v>
      </c>
      <c r="K69" s="76">
        <v>29.312332000000001</v>
      </c>
      <c r="L69" s="76">
        <v>29.465223999999999</v>
      </c>
      <c r="M69" s="76">
        <v>29.182995999999999</v>
      </c>
      <c r="N69" s="76">
        <v>30.227255</v>
      </c>
      <c r="O69" s="76">
        <v>30.848741</v>
      </c>
      <c r="P69" s="76">
        <v>31.274649</v>
      </c>
      <c r="Q69" s="76">
        <v>31.575901000000002</v>
      </c>
      <c r="R69" s="76">
        <v>31.960025999999999</v>
      </c>
      <c r="S69" s="76">
        <v>32.293990999999998</v>
      </c>
      <c r="T69" s="76">
        <v>32.453029999999998</v>
      </c>
      <c r="U69" s="76">
        <v>32.565666</v>
      </c>
    </row>
    <row r="70" spans="1:21">
      <c r="A70" s="4" t="s">
        <v>46</v>
      </c>
      <c r="B70" s="4" t="s">
        <v>152</v>
      </c>
      <c r="C70" s="9" t="s">
        <v>40</v>
      </c>
      <c r="D70" s="75">
        <v>16.360406999999999</v>
      </c>
      <c r="E70" s="75">
        <v>16.494447000000001</v>
      </c>
      <c r="F70" s="75">
        <v>16.11149</v>
      </c>
      <c r="G70" s="75">
        <v>16.404461999999999</v>
      </c>
      <c r="H70" s="75">
        <v>17.045936000000001</v>
      </c>
      <c r="I70" s="75">
        <v>17.305513000000001</v>
      </c>
      <c r="J70" s="75">
        <v>18.162303000000001</v>
      </c>
      <c r="K70" s="75">
        <v>19.718793999999999</v>
      </c>
      <c r="L70" s="75">
        <v>19.980941999999999</v>
      </c>
      <c r="M70" s="75">
        <v>19.470227000000001</v>
      </c>
      <c r="N70" s="75">
        <v>20.147852</v>
      </c>
      <c r="O70" s="75">
        <v>20.495260999999999</v>
      </c>
      <c r="P70" s="75">
        <v>21.045521000000001</v>
      </c>
      <c r="Q70" s="75">
        <v>21.512369</v>
      </c>
      <c r="R70" s="75">
        <v>21.705238999999999</v>
      </c>
      <c r="S70" s="75">
        <v>22.025089999999999</v>
      </c>
      <c r="T70" s="75">
        <v>22.313790000000001</v>
      </c>
      <c r="U70" s="75">
        <v>22.550522000000001</v>
      </c>
    </row>
    <row r="71" spans="1:21">
      <c r="A71" s="4" t="s">
        <v>25</v>
      </c>
      <c r="B71" s="4" t="s">
        <v>152</v>
      </c>
      <c r="C71" s="9" t="s">
        <v>40</v>
      </c>
      <c r="D71" s="76">
        <v>43.212200000000003</v>
      </c>
      <c r="E71" s="76">
        <v>42.969259999999998</v>
      </c>
      <c r="F71" s="76">
        <v>43.138500000000001</v>
      </c>
      <c r="G71" s="76">
        <v>42.702067</v>
      </c>
      <c r="H71" s="76">
        <v>42.844819000000001</v>
      </c>
      <c r="I71" s="76">
        <v>43.142778999999997</v>
      </c>
      <c r="J71" s="76">
        <v>42.718848000000001</v>
      </c>
      <c r="K71" s="76">
        <v>42.248624</v>
      </c>
      <c r="L71" s="76">
        <v>41.345542000000002</v>
      </c>
      <c r="M71" s="76">
        <v>40.884999999999998</v>
      </c>
      <c r="N71" s="76">
        <v>44.041992</v>
      </c>
      <c r="O71" s="76">
        <v>44.205257000000003</v>
      </c>
      <c r="P71" s="76">
        <v>44.272202</v>
      </c>
      <c r="Q71" s="76">
        <v>43.717216999999998</v>
      </c>
      <c r="R71" s="76">
        <v>43.020093000000003</v>
      </c>
      <c r="S71" s="76">
        <v>42.513109999999998</v>
      </c>
      <c r="T71" s="76">
        <v>42.607031999999997</v>
      </c>
      <c r="U71" s="76">
        <v>42.900590000000001</v>
      </c>
    </row>
    <row r="72" spans="1:21">
      <c r="A72" s="4" t="s">
        <v>27</v>
      </c>
      <c r="B72" s="4" t="s">
        <v>152</v>
      </c>
      <c r="C72" s="9" t="s">
        <v>40</v>
      </c>
      <c r="D72" s="75">
        <v>35.837515000000003</v>
      </c>
      <c r="E72" s="75">
        <v>34.482069000000003</v>
      </c>
      <c r="F72" s="75">
        <v>31.586815000000001</v>
      </c>
      <c r="G72" s="75">
        <v>32.118924999999997</v>
      </c>
      <c r="H72" s="75">
        <v>32.529147000000002</v>
      </c>
      <c r="I72" s="75">
        <v>33.394871000000002</v>
      </c>
      <c r="J72" s="75">
        <v>34.007649000000001</v>
      </c>
      <c r="K72" s="75">
        <v>35.019247999999997</v>
      </c>
      <c r="L72" s="75">
        <v>34.655372</v>
      </c>
      <c r="M72" s="75">
        <v>33.871839000000001</v>
      </c>
      <c r="N72" s="75">
        <v>34.326436000000001</v>
      </c>
      <c r="O72" s="75">
        <v>36.255839999999999</v>
      </c>
      <c r="P72" s="75">
        <v>36.002718999999999</v>
      </c>
      <c r="Q72" s="75">
        <v>37.227820999999999</v>
      </c>
      <c r="R72" s="75">
        <v>37.645594000000003</v>
      </c>
      <c r="S72" s="75">
        <v>38.393982999999999</v>
      </c>
      <c r="T72" s="75">
        <v>38.501888999999998</v>
      </c>
      <c r="U72" s="75">
        <v>36.742444999999996</v>
      </c>
    </row>
    <row r="73" spans="1:21">
      <c r="A73" s="4" t="s">
        <v>47</v>
      </c>
      <c r="B73" s="4" t="s">
        <v>152</v>
      </c>
      <c r="C73" s="9" t="s">
        <v>40</v>
      </c>
      <c r="D73" s="76">
        <v>12.681444000000001</v>
      </c>
      <c r="E73" s="76">
        <v>13.29133</v>
      </c>
      <c r="F73" s="76">
        <v>15.874748</v>
      </c>
      <c r="G73" s="76">
        <v>16.820677</v>
      </c>
      <c r="H73" s="76">
        <v>15.300682</v>
      </c>
      <c r="I73" s="76">
        <v>14.743150999999999</v>
      </c>
      <c r="J73" s="76">
        <v>15.054513</v>
      </c>
      <c r="K73" s="76">
        <v>15.937642</v>
      </c>
      <c r="L73" s="76">
        <v>15.082913</v>
      </c>
      <c r="M73" s="76">
        <v>15.323397999999999</v>
      </c>
      <c r="N73" s="76">
        <v>15.984064999999999</v>
      </c>
      <c r="O73" s="76">
        <v>18.730212999999999</v>
      </c>
      <c r="P73" s="76">
        <v>19.008462999999999</v>
      </c>
      <c r="Q73" s="76">
        <v>19.257555</v>
      </c>
      <c r="R73" s="76">
        <v>19.529178999999999</v>
      </c>
      <c r="S73" s="76">
        <v>19.800317</v>
      </c>
      <c r="T73" s="76">
        <v>20.107327000000002</v>
      </c>
      <c r="U73" s="76">
        <v>20.449898000000001</v>
      </c>
    </row>
    <row r="74" spans="1:21">
      <c r="A74" s="4" t="s">
        <v>30</v>
      </c>
      <c r="B74" s="4" t="s">
        <v>152</v>
      </c>
      <c r="C74" s="9" t="s">
        <v>40</v>
      </c>
      <c r="D74" s="75">
        <v>40.043014999999997</v>
      </c>
      <c r="E74" s="75">
        <v>37.350382000000003</v>
      </c>
      <c r="F74" s="75">
        <v>37.447259000000003</v>
      </c>
      <c r="G74" s="75">
        <v>37.171712999999997</v>
      </c>
      <c r="H74" s="75">
        <v>38.834032000000001</v>
      </c>
      <c r="I74" s="75">
        <v>38.919604999999997</v>
      </c>
      <c r="J74" s="75">
        <v>38.400641999999998</v>
      </c>
      <c r="K74" s="75">
        <v>38.672190999999998</v>
      </c>
      <c r="L74" s="75">
        <v>39.200442000000002</v>
      </c>
      <c r="M74" s="75">
        <v>38.021451999999996</v>
      </c>
      <c r="N74" s="75">
        <v>38.096997999999999</v>
      </c>
      <c r="O74" s="75">
        <v>38.033614999999998</v>
      </c>
      <c r="P74" s="75">
        <v>38.619973000000002</v>
      </c>
      <c r="Q74" s="75">
        <v>40.646541999999997</v>
      </c>
      <c r="R74" s="75">
        <v>38.970531000000001</v>
      </c>
      <c r="S74" s="75">
        <v>36.954461000000002</v>
      </c>
      <c r="T74" s="75">
        <v>37.245227</v>
      </c>
      <c r="U74" s="75">
        <v>37.460433000000002</v>
      </c>
    </row>
    <row r="75" spans="1:21">
      <c r="A75" s="4" t="s">
        <v>48</v>
      </c>
      <c r="B75" s="4" t="s">
        <v>152</v>
      </c>
      <c r="C75" s="9" t="s">
        <v>40</v>
      </c>
      <c r="D75" s="76">
        <v>19.367837999999999</v>
      </c>
      <c r="E75" s="76">
        <v>19.362210000000001</v>
      </c>
      <c r="F75" s="76">
        <v>19.416535</v>
      </c>
      <c r="G75" s="76">
        <v>19.459167999999998</v>
      </c>
      <c r="H75" s="76">
        <v>19.713630999999999</v>
      </c>
      <c r="I75" s="76">
        <v>20.032028</v>
      </c>
      <c r="J75" s="76">
        <v>20.439708</v>
      </c>
      <c r="K75" s="76">
        <v>21.075868</v>
      </c>
      <c r="L75" s="76">
        <v>20.511510999999999</v>
      </c>
      <c r="M75" s="76">
        <v>18.073906999999998</v>
      </c>
      <c r="N75" s="76">
        <v>16.991699000000001</v>
      </c>
      <c r="O75" s="76">
        <v>15.869014999999999</v>
      </c>
      <c r="P75" s="76">
        <v>16.387924999999999</v>
      </c>
      <c r="Q75" s="76">
        <v>16.888079000000001</v>
      </c>
      <c r="R75" s="76">
        <v>17.247181999999999</v>
      </c>
      <c r="S75" s="76">
        <v>17.56015</v>
      </c>
      <c r="T75" s="76">
        <v>17.892244000000002</v>
      </c>
      <c r="U75" s="76">
        <v>18.134094999999999</v>
      </c>
    </row>
    <row r="76" spans="1:21">
      <c r="A76" s="4" t="s">
        <v>49</v>
      </c>
      <c r="B76" s="4" t="s">
        <v>152</v>
      </c>
      <c r="C76" s="9" t="s">
        <v>40</v>
      </c>
      <c r="D76" s="75">
        <v>38.561633999999998</v>
      </c>
      <c r="E76" s="75">
        <v>39.223272999999999</v>
      </c>
      <c r="F76" s="75">
        <v>38.645122999999998</v>
      </c>
      <c r="G76" s="75">
        <v>38.087978</v>
      </c>
      <c r="H76" s="75">
        <v>38.148446</v>
      </c>
      <c r="I76" s="75">
        <v>37.244687999999996</v>
      </c>
      <c r="J76" s="75">
        <v>37.415916000000003</v>
      </c>
      <c r="K76" s="75">
        <v>37.537132</v>
      </c>
      <c r="L76" s="75">
        <v>37.586888999999999</v>
      </c>
      <c r="M76" s="75">
        <v>37.303489999999996</v>
      </c>
      <c r="N76" s="75">
        <v>37.291511</v>
      </c>
      <c r="O76" s="75">
        <v>37.571438999999998</v>
      </c>
      <c r="P76" s="75">
        <v>37.405343000000002</v>
      </c>
      <c r="Q76" s="75">
        <v>37.353963</v>
      </c>
      <c r="R76" s="75">
        <v>36.904145</v>
      </c>
      <c r="S76" s="75">
        <v>36.781612000000003</v>
      </c>
      <c r="T76" s="75">
        <v>36.251438999999998</v>
      </c>
      <c r="U76" s="75">
        <v>35.937488999999999</v>
      </c>
    </row>
    <row r="77" spans="1:21">
      <c r="A77" s="4" t="s">
        <v>32</v>
      </c>
      <c r="B77" s="4" t="s">
        <v>152</v>
      </c>
      <c r="C77" s="9" t="s">
        <v>40</v>
      </c>
      <c r="D77" s="76">
        <v>38.16724</v>
      </c>
      <c r="E77" s="76">
        <v>38.046188000000001</v>
      </c>
      <c r="F77" s="76">
        <v>37.983874999999998</v>
      </c>
      <c r="G77" s="76">
        <v>38.236921000000002</v>
      </c>
      <c r="H77" s="76">
        <v>38.444195999999998</v>
      </c>
      <c r="I77" s="76">
        <v>38.695360000000001</v>
      </c>
      <c r="J77" s="76">
        <v>38.953777000000002</v>
      </c>
      <c r="K77" s="76">
        <v>38.161957999999998</v>
      </c>
      <c r="L77" s="76">
        <v>34.692521999999997</v>
      </c>
      <c r="M77" s="76">
        <v>34.123775000000002</v>
      </c>
      <c r="N77" s="76">
        <v>34.211232000000003</v>
      </c>
      <c r="O77" s="76">
        <v>34.321658999999997</v>
      </c>
      <c r="P77" s="76">
        <v>35.511029999999998</v>
      </c>
      <c r="Q77" s="76">
        <v>35.569952000000001</v>
      </c>
      <c r="R77" s="76">
        <v>35.675176</v>
      </c>
      <c r="S77" s="76">
        <v>35.729066000000003</v>
      </c>
      <c r="T77" s="76">
        <v>35.579166999999998</v>
      </c>
      <c r="U77" s="76">
        <v>35.633023999999999</v>
      </c>
    </row>
    <row r="78" spans="1:21">
      <c r="A78" s="4" t="s">
        <v>50</v>
      </c>
      <c r="B78" s="4" t="s">
        <v>152</v>
      </c>
      <c r="C78" s="9" t="s">
        <v>40</v>
      </c>
      <c r="D78" s="75">
        <v>37.331800999999999</v>
      </c>
      <c r="E78" s="75">
        <v>36.436956000000002</v>
      </c>
      <c r="F78" s="75">
        <v>37.571480999999999</v>
      </c>
      <c r="G78" s="75">
        <v>37.368578999999997</v>
      </c>
      <c r="H78" s="75">
        <v>37.40016</v>
      </c>
      <c r="I78" s="75">
        <v>36.796095000000001</v>
      </c>
      <c r="J78" s="75">
        <v>37.523851999999998</v>
      </c>
      <c r="K78" s="75">
        <v>37.325414000000002</v>
      </c>
      <c r="L78" s="75">
        <v>36.946905000000001</v>
      </c>
      <c r="M78" s="75">
        <v>36.537073999999997</v>
      </c>
      <c r="N78" s="75">
        <v>37.131515</v>
      </c>
      <c r="O78" s="75">
        <v>38.000937</v>
      </c>
      <c r="P78" s="75">
        <v>37.601224000000002</v>
      </c>
      <c r="Q78" s="75">
        <v>41.375089000000003</v>
      </c>
      <c r="R78" s="75">
        <v>41.150458999999998</v>
      </c>
      <c r="S78" s="75">
        <v>42.149971000000001</v>
      </c>
      <c r="T78" s="75">
        <v>41.618105999999997</v>
      </c>
      <c r="U78" s="75">
        <v>41.399675000000002</v>
      </c>
    </row>
    <row r="79" spans="1:21">
      <c r="A79" s="4" t="s">
        <v>51</v>
      </c>
      <c r="B79" s="4" t="s">
        <v>152</v>
      </c>
      <c r="C79" s="9" t="s">
        <v>40</v>
      </c>
      <c r="D79" s="396">
        <v>41.861272</v>
      </c>
      <c r="E79" s="396">
        <v>42.515234999999997</v>
      </c>
      <c r="F79" s="396">
        <v>42.058090999999997</v>
      </c>
      <c r="G79" s="396">
        <v>42.508074000000001</v>
      </c>
      <c r="H79" s="396">
        <v>42.163718000000003</v>
      </c>
      <c r="I79" s="396">
        <v>38.007145999999999</v>
      </c>
      <c r="J79" s="396">
        <v>38.29833</v>
      </c>
      <c r="K79" s="396">
        <v>38.441367</v>
      </c>
      <c r="L79" s="396">
        <v>38.835920999999999</v>
      </c>
      <c r="M79" s="396">
        <v>37.714745000000001</v>
      </c>
      <c r="N79" s="396">
        <v>37.917042000000002</v>
      </c>
      <c r="O79" s="396">
        <v>38.829901999999997</v>
      </c>
      <c r="P79" s="396">
        <v>39.622236000000001</v>
      </c>
      <c r="Q79" s="396">
        <v>41.125287</v>
      </c>
      <c r="R79" s="396">
        <v>41.250391999999998</v>
      </c>
      <c r="S79" s="396">
        <v>41.368673999999999</v>
      </c>
      <c r="T79" s="396">
        <v>41.516303999999998</v>
      </c>
      <c r="U79" s="396">
        <v>41.60313</v>
      </c>
    </row>
    <row r="80" spans="1:21">
      <c r="A80" s="4" t="s">
        <v>34</v>
      </c>
      <c r="B80" s="4" t="s">
        <v>152</v>
      </c>
      <c r="C80" s="9" t="s">
        <v>40</v>
      </c>
      <c r="D80" s="75">
        <v>46.251725</v>
      </c>
      <c r="E80" s="75">
        <v>46.153981999999999</v>
      </c>
      <c r="F80" s="75">
        <v>46.070723999999998</v>
      </c>
      <c r="G80" s="75">
        <v>46.156227999999999</v>
      </c>
      <c r="H80" s="75">
        <v>46.277780999999997</v>
      </c>
      <c r="I80" s="75">
        <v>45.550904000000003</v>
      </c>
      <c r="J80" s="75">
        <v>45.293667999999997</v>
      </c>
      <c r="K80" s="75">
        <v>43.28492</v>
      </c>
      <c r="L80" s="75">
        <v>42.876682000000002</v>
      </c>
      <c r="M80" s="75">
        <v>42.239052000000001</v>
      </c>
      <c r="N80" s="75">
        <v>42.539288999999997</v>
      </c>
      <c r="O80" s="75">
        <v>42.647216999999998</v>
      </c>
      <c r="P80" s="75">
        <v>42.50224</v>
      </c>
      <c r="Q80" s="75">
        <v>42.372658999999999</v>
      </c>
      <c r="R80" s="75">
        <v>42.505138000000002</v>
      </c>
      <c r="S80" s="75">
        <v>42.572901999999999</v>
      </c>
      <c r="T80" s="75">
        <v>42.686202999999999</v>
      </c>
      <c r="U80" s="75">
        <v>42.935589999999998</v>
      </c>
    </row>
    <row r="81" spans="1:21">
      <c r="A81" s="4" t="s">
        <v>21</v>
      </c>
      <c r="B81" s="4" t="s">
        <v>152</v>
      </c>
      <c r="C81" s="9" t="s">
        <v>40</v>
      </c>
      <c r="D81" s="76">
        <v>38.627724000000001</v>
      </c>
      <c r="E81" s="76">
        <v>38.858001000000002</v>
      </c>
      <c r="F81" s="76">
        <v>39.101446000000003</v>
      </c>
      <c r="G81" s="76">
        <v>38.581890000000001</v>
      </c>
      <c r="H81" s="76">
        <v>38.809975000000001</v>
      </c>
      <c r="I81" s="76">
        <v>38.968564999999998</v>
      </c>
      <c r="J81" s="76">
        <v>39.112234000000001</v>
      </c>
      <c r="K81" s="76">
        <v>38.987028000000002</v>
      </c>
      <c r="L81" s="76">
        <v>37.991002999999999</v>
      </c>
      <c r="M81" s="76">
        <v>38.257525999999999</v>
      </c>
      <c r="N81" s="76">
        <v>39.746546000000002</v>
      </c>
      <c r="O81" s="76">
        <v>39.985142000000003</v>
      </c>
      <c r="P81" s="76">
        <v>40.615096999999999</v>
      </c>
      <c r="Q81" s="76">
        <v>40.660487000000003</v>
      </c>
      <c r="R81" s="76">
        <v>40.716085999999997</v>
      </c>
      <c r="S81" s="76">
        <v>39.389282999999999</v>
      </c>
      <c r="T81" s="76">
        <v>39.379123</v>
      </c>
      <c r="U81" s="76">
        <v>39.253292000000002</v>
      </c>
    </row>
    <row r="82" spans="1:21">
      <c r="A82" s="4" t="s">
        <v>37</v>
      </c>
      <c r="B82" s="4" t="s">
        <v>152</v>
      </c>
      <c r="C82" s="9" t="s">
        <v>40</v>
      </c>
      <c r="D82" s="75">
        <v>50.139716999999997</v>
      </c>
      <c r="E82" s="75">
        <v>49.099190999999998</v>
      </c>
      <c r="F82" s="75">
        <v>47.768616999999999</v>
      </c>
      <c r="G82" s="75">
        <v>48.229722000000002</v>
      </c>
      <c r="H82" s="75">
        <v>48.395389999999999</v>
      </c>
      <c r="I82" s="75">
        <v>48.050730000000001</v>
      </c>
      <c r="J82" s="75">
        <v>47.750369999999997</v>
      </c>
      <c r="K82" s="75">
        <v>45.322344000000001</v>
      </c>
      <c r="L82" s="75">
        <v>44.811030000000002</v>
      </c>
      <c r="M82" s="75">
        <v>43.233666999999997</v>
      </c>
      <c r="N82" s="75">
        <v>42.756324999999997</v>
      </c>
      <c r="O82" s="75">
        <v>42.814101999999998</v>
      </c>
      <c r="P82" s="75">
        <v>42.855350000000001</v>
      </c>
      <c r="Q82" s="75">
        <v>43.010852999999997</v>
      </c>
      <c r="R82" s="75">
        <v>42.463090000000001</v>
      </c>
      <c r="S82" s="75">
        <v>42.612492000000003</v>
      </c>
      <c r="T82" s="75">
        <v>42.842793</v>
      </c>
      <c r="U82" s="75">
        <v>42.919151999999997</v>
      </c>
    </row>
    <row r="83" spans="1:21">
      <c r="A83" s="4" t="s">
        <v>52</v>
      </c>
      <c r="B83" s="4" t="s">
        <v>152</v>
      </c>
      <c r="C83" s="9" t="s">
        <v>40</v>
      </c>
      <c r="D83" s="76">
        <v>22.871766000000001</v>
      </c>
      <c r="E83" s="76">
        <v>22.895793999999999</v>
      </c>
      <c r="F83" s="76">
        <v>22.885207000000001</v>
      </c>
      <c r="G83" s="76">
        <v>22.425267000000002</v>
      </c>
      <c r="H83" s="76">
        <v>22.204578999999999</v>
      </c>
      <c r="I83" s="76">
        <v>22.215921999999999</v>
      </c>
      <c r="J83" s="76">
        <v>22.110921000000001</v>
      </c>
      <c r="K83" s="76">
        <v>22.392719</v>
      </c>
      <c r="L83" s="76">
        <v>21.857035</v>
      </c>
      <c r="M83" s="76">
        <v>21.931173000000001</v>
      </c>
      <c r="N83" s="76">
        <v>22.097216</v>
      </c>
      <c r="O83" s="76">
        <v>22.303318999999998</v>
      </c>
      <c r="P83" s="76">
        <v>22.110907000000001</v>
      </c>
      <c r="Q83" s="76">
        <v>22.210792999999999</v>
      </c>
      <c r="R83" s="76">
        <v>21.868976</v>
      </c>
      <c r="S83" s="76">
        <v>21.843969999999999</v>
      </c>
      <c r="T83" s="76">
        <v>21.793372000000002</v>
      </c>
      <c r="U83" s="76">
        <v>21.761516</v>
      </c>
    </row>
    <row r="84" spans="1:21">
      <c r="A84" s="4" t="s">
        <v>53</v>
      </c>
      <c r="B84" s="4" t="s">
        <v>152</v>
      </c>
      <c r="C84" s="9" t="s">
        <v>40</v>
      </c>
      <c r="D84" s="75">
        <v>40.363340000000001</v>
      </c>
      <c r="E84" s="75">
        <v>43.604850999999996</v>
      </c>
      <c r="F84" s="75">
        <v>42.484983999999997</v>
      </c>
      <c r="G84" s="75">
        <v>42.194854999999997</v>
      </c>
      <c r="H84" s="75">
        <v>42.757899999999999</v>
      </c>
      <c r="I84" s="75">
        <v>42.800848999999999</v>
      </c>
      <c r="J84" s="75">
        <v>42.685484000000002</v>
      </c>
      <c r="K84" s="75">
        <v>42.219318000000001</v>
      </c>
      <c r="L84" s="75">
        <v>38.721943000000003</v>
      </c>
      <c r="M84" s="75">
        <v>36.738840000000003</v>
      </c>
      <c r="N84" s="75">
        <v>36.977972999999999</v>
      </c>
      <c r="O84" s="75">
        <v>37.028176999999999</v>
      </c>
      <c r="P84" s="75">
        <v>37.127409999999998</v>
      </c>
      <c r="Q84" s="75">
        <v>37.35727</v>
      </c>
      <c r="R84" s="75">
        <v>38.086216999999998</v>
      </c>
      <c r="S84" s="75">
        <v>38.185960000000001</v>
      </c>
      <c r="T84" s="75">
        <v>38.241022999999998</v>
      </c>
      <c r="U84" s="75">
        <v>38.653376999999999</v>
      </c>
    </row>
    <row r="85" spans="1:21">
      <c r="A85" s="4" t="s">
        <v>54</v>
      </c>
      <c r="B85" s="4" t="s">
        <v>152</v>
      </c>
      <c r="C85" s="9" t="s">
        <v>40</v>
      </c>
      <c r="D85" s="76">
        <v>32.590398</v>
      </c>
      <c r="E85" s="76">
        <v>32.188070000000003</v>
      </c>
      <c r="F85" s="76">
        <v>32.251520999999997</v>
      </c>
      <c r="G85" s="76">
        <v>33.794607999999997</v>
      </c>
      <c r="H85" s="76">
        <v>33.920048000000001</v>
      </c>
      <c r="I85" s="76">
        <v>33.943313000000003</v>
      </c>
      <c r="J85" s="76">
        <v>33.981118000000002</v>
      </c>
      <c r="K85" s="76">
        <v>34.123721000000003</v>
      </c>
      <c r="L85" s="76">
        <v>32.781770000000002</v>
      </c>
      <c r="M85" s="76">
        <v>32.407153999999998</v>
      </c>
      <c r="N85" s="76">
        <v>32.582675000000002</v>
      </c>
      <c r="O85" s="76">
        <v>32.456783999999999</v>
      </c>
      <c r="P85" s="76">
        <v>32.091517000000003</v>
      </c>
      <c r="Q85" s="76">
        <v>31.361598000000001</v>
      </c>
      <c r="R85" s="76">
        <v>30.956356</v>
      </c>
      <c r="S85" s="76">
        <v>30.814131</v>
      </c>
      <c r="T85" s="76">
        <v>30.923342000000002</v>
      </c>
      <c r="U85" s="76">
        <v>30.913104000000001</v>
      </c>
    </row>
    <row r="86" spans="1:21">
      <c r="A86" s="4" t="s">
        <v>55</v>
      </c>
      <c r="B86" s="4" t="s">
        <v>152</v>
      </c>
      <c r="C86" s="9" t="s">
        <v>40</v>
      </c>
      <c r="D86" s="75">
        <v>30.843152</v>
      </c>
      <c r="E86" s="75">
        <v>30.739564999999999</v>
      </c>
      <c r="F86" s="75">
        <v>30.584251999999999</v>
      </c>
      <c r="G86" s="75">
        <v>30.460411000000001</v>
      </c>
      <c r="H86" s="75">
        <v>30.482758</v>
      </c>
      <c r="I86" s="75">
        <v>30.418158999999999</v>
      </c>
      <c r="J86" s="75">
        <v>30.552005000000001</v>
      </c>
      <c r="K86" s="75">
        <v>30.917168</v>
      </c>
      <c r="L86" s="75">
        <v>30.061772999999999</v>
      </c>
      <c r="M86" s="75">
        <v>30.278888999999999</v>
      </c>
      <c r="N86" s="75">
        <v>30.747765999999999</v>
      </c>
      <c r="O86" s="75">
        <v>29.905916999999999</v>
      </c>
      <c r="P86" s="75">
        <v>29.842843999999999</v>
      </c>
      <c r="Q86" s="75">
        <v>31.450768</v>
      </c>
      <c r="R86" s="75">
        <v>31.641234000000001</v>
      </c>
      <c r="S86" s="75">
        <v>31.437078</v>
      </c>
      <c r="T86" s="75">
        <v>31.580608000000002</v>
      </c>
      <c r="U86" s="75">
        <v>31.698955000000002</v>
      </c>
    </row>
    <row r="87" spans="1:21">
      <c r="A87" s="4" t="s">
        <v>164</v>
      </c>
      <c r="B87" s="4" t="s">
        <v>152</v>
      </c>
      <c r="C87" s="9" t="s">
        <v>40</v>
      </c>
      <c r="D87" s="76">
        <v>36.998640000000002</v>
      </c>
      <c r="E87" s="76">
        <v>36.653751</v>
      </c>
      <c r="F87" s="76">
        <v>36.578043000000001</v>
      </c>
      <c r="G87" s="76">
        <v>36.404831999999999</v>
      </c>
      <c r="H87" s="76">
        <v>36.452455999999998</v>
      </c>
      <c r="I87" s="76">
        <v>36.224093000000003</v>
      </c>
      <c r="J87" s="76">
        <v>36.231256999999999</v>
      </c>
      <c r="K87" s="76">
        <v>36.231766</v>
      </c>
      <c r="L87" s="76">
        <v>35.760106</v>
      </c>
      <c r="M87" s="76">
        <v>35.229709</v>
      </c>
      <c r="N87" s="76">
        <v>35.307510999999998</v>
      </c>
      <c r="O87" s="76">
        <v>35.755380000000002</v>
      </c>
      <c r="P87" s="76">
        <v>35.912218000000003</v>
      </c>
      <c r="Q87" s="76">
        <v>36.146272000000003</v>
      </c>
      <c r="R87" s="76">
        <v>36.140179000000003</v>
      </c>
      <c r="S87" s="76">
        <v>36.092306000000001</v>
      </c>
      <c r="T87" s="76">
        <v>36.045216000000003</v>
      </c>
      <c r="U87" s="76">
        <v>35.918661</v>
      </c>
    </row>
    <row r="88" spans="1:21">
      <c r="A88" s="19" t="s">
        <v>1185</v>
      </c>
      <c r="B88" s="20"/>
      <c r="C88" s="20"/>
      <c r="D88" s="20"/>
      <c r="E88" s="20"/>
      <c r="F88" s="20"/>
      <c r="G88" s="20"/>
      <c r="H88" s="20"/>
      <c r="I88" s="20"/>
      <c r="J88" s="20"/>
      <c r="K88" s="20"/>
      <c r="L88" s="20"/>
      <c r="M88" s="20"/>
      <c r="N88" s="20"/>
      <c r="O88" s="20"/>
      <c r="P88" s="20"/>
      <c r="Q88" s="20"/>
      <c r="R88" s="20"/>
      <c r="S88" s="20"/>
      <c r="T88" s="20"/>
      <c r="U88" s="20"/>
    </row>
    <row r="89" spans="1:21" s="20" customFormat="1">
      <c r="A89" s="146" t="s">
        <v>58</v>
      </c>
      <c r="B89" s="146" t="s">
        <v>58</v>
      </c>
      <c r="D89" s="73">
        <f>AVERAGE(D52:D86)</f>
        <v>36.998639714285723</v>
      </c>
      <c r="E89" s="73">
        <f t="shared" ref="E89:U89" si="3">AVERAGE(E52:E86)</f>
        <v>36.653750714285721</v>
      </c>
      <c r="F89" s="73">
        <f t="shared" si="3"/>
        <v>36.578042714285708</v>
      </c>
      <c r="G89" s="73">
        <f t="shared" si="3"/>
        <v>36.404832428571424</v>
      </c>
      <c r="H89" s="73">
        <f t="shared" si="3"/>
        <v>36.452455657142856</v>
      </c>
      <c r="I89" s="73">
        <f t="shared" si="3"/>
        <v>36.224093314285717</v>
      </c>
      <c r="J89" s="73">
        <f t="shared" si="3"/>
        <v>36.231256685714278</v>
      </c>
      <c r="K89" s="73">
        <f t="shared" si="3"/>
        <v>36.2317663142857</v>
      </c>
      <c r="L89" s="73">
        <f t="shared" si="3"/>
        <v>35.760106028571428</v>
      </c>
      <c r="M89" s="73">
        <f t="shared" si="3"/>
        <v>35.229709142857139</v>
      </c>
      <c r="N89" s="73">
        <f t="shared" si="3"/>
        <v>35.307511428571438</v>
      </c>
      <c r="O89" s="73">
        <f t="shared" si="3"/>
        <v>35.755379914285712</v>
      </c>
      <c r="P89" s="73">
        <f t="shared" si="3"/>
        <v>35.912218457142863</v>
      </c>
      <c r="Q89" s="73">
        <f t="shared" si="3"/>
        <v>36.146271742857145</v>
      </c>
      <c r="R89" s="73">
        <f t="shared" si="3"/>
        <v>36.140179057142845</v>
      </c>
      <c r="S89" s="73">
        <f t="shared" si="3"/>
        <v>36.092306085714284</v>
      </c>
      <c r="T89" s="73">
        <f t="shared" si="3"/>
        <v>36.045215828571436</v>
      </c>
      <c r="U89" s="73">
        <f t="shared" si="3"/>
        <v>35.918661199999995</v>
      </c>
    </row>
    <row r="90" spans="1:21" s="20" customFormat="1">
      <c r="A90" s="146" t="s">
        <v>718</v>
      </c>
      <c r="B90" s="146" t="s">
        <v>718</v>
      </c>
      <c r="D90" s="73">
        <f>STDEV(D52:D86)</f>
        <v>11.722808685858158</v>
      </c>
      <c r="E90" s="73">
        <f t="shared" ref="E90:U90" si="4">STDEV(E52:E86)</f>
        <v>11.721263646282866</v>
      </c>
      <c r="F90" s="73">
        <f t="shared" si="4"/>
        <v>11.469985712072328</v>
      </c>
      <c r="G90" s="73">
        <f t="shared" si="4"/>
        <v>11.381917311063498</v>
      </c>
      <c r="H90" s="73">
        <f t="shared" si="4"/>
        <v>11.487006026956172</v>
      </c>
      <c r="I90" s="73">
        <f t="shared" si="4"/>
        <v>11.404648740348984</v>
      </c>
      <c r="J90" s="73">
        <f t="shared" si="4"/>
        <v>11.349168697821794</v>
      </c>
      <c r="K90" s="73">
        <f t="shared" si="4"/>
        <v>11.209833608996817</v>
      </c>
      <c r="L90" s="73">
        <f t="shared" si="4"/>
        <v>11.289806014984771</v>
      </c>
      <c r="M90" s="73">
        <f t="shared" si="4"/>
        <v>11.147658347160485</v>
      </c>
      <c r="N90" s="73">
        <f t="shared" si="4"/>
        <v>10.852969155267244</v>
      </c>
      <c r="O90" s="73">
        <f t="shared" si="4"/>
        <v>10.992802235770583</v>
      </c>
      <c r="P90" s="73">
        <f t="shared" si="4"/>
        <v>10.936539901939021</v>
      </c>
      <c r="Q90" s="73">
        <f t="shared" si="4"/>
        <v>10.798374067550668</v>
      </c>
      <c r="R90" s="73">
        <f t="shared" si="4"/>
        <v>10.677013354718435</v>
      </c>
      <c r="S90" s="73">
        <f t="shared" si="4"/>
        <v>10.575540421585822</v>
      </c>
      <c r="T90" s="73">
        <f t="shared" si="4"/>
        <v>10.362796279553837</v>
      </c>
      <c r="U90" s="73">
        <f t="shared" si="4"/>
        <v>10.238795059771665</v>
      </c>
    </row>
    <row r="91" spans="1:21" s="20" customFormat="1">
      <c r="A91" s="303" t="s">
        <v>719</v>
      </c>
      <c r="B91" s="303" t="s">
        <v>719</v>
      </c>
      <c r="C91" s="271"/>
      <c r="D91" s="404">
        <f>-(D79-D89)/D90</f>
        <v>-0.41480095905517306</v>
      </c>
      <c r="E91" s="404">
        <f t="shared" ref="E91:U91" si="5">-(E79-E89)/E90</f>
        <v>-0.50007272787291268</v>
      </c>
      <c r="F91" s="404">
        <f t="shared" si="5"/>
        <v>-0.47777289556223762</v>
      </c>
      <c r="G91" s="404">
        <f t="shared" si="5"/>
        <v>-0.53622262441636948</v>
      </c>
      <c r="H91" s="404">
        <f t="shared" si="5"/>
        <v>-0.49719329209497404</v>
      </c>
      <c r="I91" s="404">
        <f t="shared" si="5"/>
        <v>-0.15634437555327282</v>
      </c>
      <c r="J91" s="404">
        <f t="shared" si="5"/>
        <v>-0.18213433682437444</v>
      </c>
      <c r="K91" s="404">
        <f t="shared" si="5"/>
        <v>-0.1971127103921429</v>
      </c>
      <c r="L91" s="404">
        <f t="shared" si="5"/>
        <v>-0.27244179105877397</v>
      </c>
      <c r="M91" s="404">
        <f t="shared" si="5"/>
        <v>-0.22291998729722876</v>
      </c>
      <c r="N91" s="404">
        <f t="shared" si="5"/>
        <v>-0.24044393143438425</v>
      </c>
      <c r="O91" s="404">
        <f t="shared" si="5"/>
        <v>-0.27968501750261543</v>
      </c>
      <c r="P91" s="404">
        <f t="shared" si="5"/>
        <v>-0.33923138178276668</v>
      </c>
      <c r="Q91" s="404">
        <f t="shared" si="5"/>
        <v>-0.46108934789589262</v>
      </c>
      <c r="R91" s="404">
        <f t="shared" si="5"/>
        <v>-0.47861820277660555</v>
      </c>
      <c r="S91" s="404">
        <f t="shared" si="5"/>
        <v>-0.49892182375059307</v>
      </c>
      <c r="T91" s="404">
        <f t="shared" si="5"/>
        <v>-0.52795481295171376</v>
      </c>
      <c r="U91" s="404">
        <f t="shared" si="5"/>
        <v>-0.55518923533632814</v>
      </c>
    </row>
    <row r="92" spans="1:21" s="155" customFormat="1">
      <c r="A92" s="998"/>
      <c r="B92" s="892"/>
      <c r="C92" s="892"/>
      <c r="D92" s="999"/>
      <c r="E92" s="999"/>
      <c r="F92" s="999"/>
      <c r="G92" s="999"/>
      <c r="H92" s="999"/>
      <c r="I92" s="999"/>
      <c r="J92" s="999"/>
      <c r="K92" s="999"/>
      <c r="L92" s="999"/>
      <c r="M92" s="999"/>
      <c r="N92" s="999"/>
      <c r="O92" s="999"/>
      <c r="P92" s="999"/>
      <c r="Q92" s="999"/>
      <c r="R92" s="999"/>
      <c r="S92" s="999"/>
      <c r="T92" s="999"/>
      <c r="U92" s="999"/>
    </row>
    <row r="93" spans="1:21" s="20" customFormat="1">
      <c r="A93" s="717"/>
      <c r="B93" s="25"/>
      <c r="C93" s="25"/>
      <c r="D93" s="719"/>
      <c r="E93" s="719"/>
      <c r="F93" s="719"/>
      <c r="G93" s="719"/>
      <c r="H93" s="719"/>
      <c r="I93" s="719"/>
      <c r="J93" s="719"/>
      <c r="K93" s="719"/>
      <c r="L93" s="719"/>
      <c r="M93" s="719"/>
      <c r="N93" s="719"/>
      <c r="O93" s="719"/>
      <c r="P93" s="719"/>
      <c r="Q93" s="719"/>
      <c r="R93" s="719"/>
      <c r="S93" s="719"/>
      <c r="T93" s="719"/>
      <c r="U93" s="719"/>
    </row>
    <row r="94" spans="1:21" s="20" customFormat="1">
      <c r="A94" s="1409" t="s">
        <v>162</v>
      </c>
      <c r="B94" s="1423"/>
      <c r="C94" s="1410"/>
      <c r="D94" s="1405" t="s">
        <v>165</v>
      </c>
      <c r="E94" s="1406"/>
      <c r="F94" s="1406"/>
      <c r="G94" s="1406"/>
      <c r="H94" s="1406"/>
      <c r="I94" s="1406"/>
      <c r="J94" s="1406"/>
      <c r="K94" s="1406"/>
      <c r="L94" s="1406"/>
      <c r="M94" s="1406"/>
      <c r="N94" s="1406"/>
      <c r="O94" s="1406"/>
      <c r="P94" s="1406"/>
      <c r="Q94" s="1406"/>
      <c r="R94" s="1406"/>
      <c r="S94" s="1406"/>
      <c r="T94" s="1406"/>
      <c r="U94" s="1411"/>
    </row>
    <row r="95" spans="1:21" s="20" customFormat="1">
      <c r="A95" s="1409" t="s">
        <v>161</v>
      </c>
      <c r="B95" s="1423"/>
      <c r="C95" s="1410"/>
      <c r="D95" s="1405" t="s">
        <v>1786</v>
      </c>
      <c r="E95" s="1406"/>
      <c r="F95" s="1406"/>
      <c r="G95" s="1406"/>
      <c r="H95" s="1406"/>
      <c r="I95" s="1406"/>
      <c r="J95" s="1406"/>
      <c r="K95" s="1406"/>
      <c r="L95" s="1406"/>
      <c r="M95" s="1406"/>
      <c r="N95" s="1406"/>
      <c r="O95" s="1406"/>
      <c r="P95" s="1406"/>
      <c r="Q95" s="1406"/>
      <c r="R95" s="1406"/>
      <c r="S95" s="1406"/>
      <c r="T95" s="1406"/>
      <c r="U95" s="1411"/>
    </row>
    <row r="96" spans="1:21" s="20" customFormat="1">
      <c r="A96" s="1407" t="s">
        <v>163</v>
      </c>
      <c r="B96" s="1419"/>
      <c r="C96" s="1408"/>
      <c r="D96" s="15" t="s">
        <v>85</v>
      </c>
      <c r="E96" s="15" t="s">
        <v>86</v>
      </c>
      <c r="F96" s="15" t="s">
        <v>87</v>
      </c>
      <c r="G96" s="15" t="s">
        <v>88</v>
      </c>
      <c r="H96" s="15" t="s">
        <v>89</v>
      </c>
      <c r="I96" s="15" t="s">
        <v>90</v>
      </c>
      <c r="J96" s="15" t="s">
        <v>91</v>
      </c>
      <c r="K96" s="15" t="s">
        <v>92</v>
      </c>
      <c r="L96" s="15" t="s">
        <v>93</v>
      </c>
      <c r="M96" s="15" t="s">
        <v>94</v>
      </c>
      <c r="N96" s="15" t="s">
        <v>95</v>
      </c>
      <c r="O96" s="15" t="s">
        <v>96</v>
      </c>
      <c r="P96" s="15" t="s">
        <v>97</v>
      </c>
      <c r="Q96" s="15" t="s">
        <v>110</v>
      </c>
      <c r="R96" s="15" t="s">
        <v>120</v>
      </c>
      <c r="S96" s="15" t="s">
        <v>379</v>
      </c>
      <c r="T96" s="15" t="s">
        <v>537</v>
      </c>
      <c r="U96" s="15" t="s">
        <v>729</v>
      </c>
    </row>
    <row r="97" spans="1:21" s="20" customFormat="1">
      <c r="A97" s="16" t="s">
        <v>77</v>
      </c>
      <c r="B97" s="16" t="s">
        <v>153</v>
      </c>
      <c r="C97" s="9" t="s">
        <v>40</v>
      </c>
      <c r="D97" s="9" t="s">
        <v>40</v>
      </c>
      <c r="E97" s="9" t="s">
        <v>40</v>
      </c>
      <c r="F97" s="9" t="s">
        <v>40</v>
      </c>
      <c r="G97" s="9" t="s">
        <v>40</v>
      </c>
      <c r="H97" s="9" t="s">
        <v>40</v>
      </c>
      <c r="I97" s="9" t="s">
        <v>40</v>
      </c>
      <c r="J97" s="9" t="s">
        <v>40</v>
      </c>
      <c r="K97" s="9" t="s">
        <v>40</v>
      </c>
      <c r="L97" s="9" t="s">
        <v>40</v>
      </c>
      <c r="M97" s="9" t="s">
        <v>40</v>
      </c>
      <c r="N97" s="9" t="s">
        <v>40</v>
      </c>
      <c r="O97" s="9" t="s">
        <v>40</v>
      </c>
      <c r="P97" s="9" t="s">
        <v>40</v>
      </c>
      <c r="Q97" s="9" t="s">
        <v>40</v>
      </c>
      <c r="R97" s="9" t="s">
        <v>40</v>
      </c>
      <c r="S97" s="9" t="s">
        <v>40</v>
      </c>
      <c r="T97" s="9" t="s">
        <v>40</v>
      </c>
      <c r="U97" s="9" t="s">
        <v>40</v>
      </c>
    </row>
    <row r="98" spans="1:21" s="20" customFormat="1">
      <c r="A98" s="4" t="s">
        <v>39</v>
      </c>
      <c r="B98" s="4" t="s">
        <v>152</v>
      </c>
      <c r="C98" s="9" t="s">
        <v>40</v>
      </c>
      <c r="D98" s="75">
        <v>4.0209159999999997</v>
      </c>
      <c r="E98" s="75">
        <v>-3.7313200000000002</v>
      </c>
      <c r="F98" s="75">
        <v>-3.0283989999999998</v>
      </c>
      <c r="G98" s="75">
        <v>-1.308899</v>
      </c>
      <c r="H98" s="75">
        <v>-7.3956799999999996</v>
      </c>
      <c r="I98" s="75">
        <v>-3.201079</v>
      </c>
      <c r="J98" s="75">
        <v>-1.164258</v>
      </c>
      <c r="K98" s="75">
        <v>-4.3291690000000003</v>
      </c>
      <c r="L98" s="75">
        <v>-4.9376100000000003</v>
      </c>
      <c r="M98" s="75">
        <v>-7.1631609999999997</v>
      </c>
      <c r="N98" s="75">
        <v>-6.5391399999999997</v>
      </c>
      <c r="O98" s="75">
        <v>-5.6860220000000004</v>
      </c>
      <c r="P98" s="75">
        <v>-3.212996</v>
      </c>
      <c r="Q98" s="75">
        <v>-2.5552739999999998</v>
      </c>
      <c r="R98" s="75">
        <v>-1.810972</v>
      </c>
      <c r="S98" s="75">
        <v>-1.3793070000000001</v>
      </c>
      <c r="T98" s="75">
        <v>-1.071169</v>
      </c>
      <c r="U98" s="75">
        <v>0.75049600000000005</v>
      </c>
    </row>
    <row r="99" spans="1:21">
      <c r="A99" s="4" t="s">
        <v>31</v>
      </c>
      <c r="B99" s="4" t="s">
        <v>152</v>
      </c>
      <c r="C99" s="9" t="s">
        <v>40</v>
      </c>
      <c r="D99" s="76">
        <v>25.234945</v>
      </c>
      <c r="E99" s="76">
        <v>24.988510999999999</v>
      </c>
      <c r="F99" s="76">
        <v>25.606797</v>
      </c>
      <c r="G99" s="76">
        <v>26.141580000000001</v>
      </c>
      <c r="H99" s="76">
        <v>25.819244999999999</v>
      </c>
      <c r="I99" s="76">
        <v>25.718492000000001</v>
      </c>
      <c r="J99" s="76">
        <v>26.742453999999999</v>
      </c>
      <c r="K99" s="76">
        <v>27.675764000000001</v>
      </c>
      <c r="L99" s="76">
        <v>28.428326999999999</v>
      </c>
      <c r="M99" s="76">
        <v>25.537929999999999</v>
      </c>
      <c r="N99" s="76">
        <v>26.085463000000001</v>
      </c>
      <c r="O99" s="76">
        <v>27.225923999999999</v>
      </c>
      <c r="P99" s="76">
        <v>27.966640999999999</v>
      </c>
      <c r="Q99" s="76">
        <v>28.816814000000001</v>
      </c>
      <c r="R99" s="76">
        <v>29.208435999999999</v>
      </c>
      <c r="S99" s="76">
        <v>29.614653000000001</v>
      </c>
      <c r="T99" s="76">
        <v>27.387499999999999</v>
      </c>
      <c r="U99" s="76">
        <v>27.725508000000001</v>
      </c>
    </row>
    <row r="100" spans="1:21">
      <c r="A100" s="4" t="s">
        <v>15</v>
      </c>
      <c r="B100" s="4" t="s">
        <v>152</v>
      </c>
      <c r="C100" s="9" t="s">
        <v>40</v>
      </c>
      <c r="D100" s="75">
        <v>36.446292999999997</v>
      </c>
      <c r="E100" s="75">
        <v>36.338135000000001</v>
      </c>
      <c r="F100" s="75">
        <v>36.231662999999998</v>
      </c>
      <c r="G100" s="75">
        <v>35.533197000000001</v>
      </c>
      <c r="H100" s="75">
        <v>35.071491000000002</v>
      </c>
      <c r="I100" s="75">
        <v>35.358280000000001</v>
      </c>
      <c r="J100" s="75">
        <v>35.574973</v>
      </c>
      <c r="K100" s="75">
        <v>35.597490000000001</v>
      </c>
      <c r="L100" s="75">
        <v>35.916645000000003</v>
      </c>
      <c r="M100" s="75">
        <v>35.725357000000002</v>
      </c>
      <c r="N100" s="75">
        <v>36.758656999999999</v>
      </c>
      <c r="O100" s="75">
        <v>37.023114</v>
      </c>
      <c r="P100" s="75">
        <v>36.934033999999997</v>
      </c>
      <c r="Q100" s="75">
        <v>36.243648999999998</v>
      </c>
      <c r="R100" s="75">
        <v>36.114564000000001</v>
      </c>
      <c r="S100" s="75">
        <v>35.646864999999998</v>
      </c>
      <c r="T100" s="75">
        <v>33.537157000000001</v>
      </c>
      <c r="U100" s="75">
        <v>33.298912999999999</v>
      </c>
    </row>
    <row r="101" spans="1:21">
      <c r="A101" s="4" t="s">
        <v>41</v>
      </c>
      <c r="B101" s="4" t="s">
        <v>152</v>
      </c>
      <c r="C101" s="9" t="s">
        <v>40</v>
      </c>
      <c r="D101" s="76">
        <v>-0.354433</v>
      </c>
      <c r="E101" s="76">
        <v>5.1967369999999997</v>
      </c>
      <c r="F101" s="76">
        <v>-1.8582970000000001</v>
      </c>
      <c r="G101" s="76">
        <v>-2.6624140000000001</v>
      </c>
      <c r="H101" s="76">
        <v>-1.534211</v>
      </c>
      <c r="I101" s="76">
        <v>-0.99563900000000005</v>
      </c>
      <c r="J101" s="76">
        <v>-0.30384299999999997</v>
      </c>
      <c r="K101" s="76">
        <v>-2.5543100000000001</v>
      </c>
      <c r="L101" s="76">
        <v>-6.2388500000000002</v>
      </c>
      <c r="M101" s="76">
        <v>-9.8450170000000004</v>
      </c>
      <c r="N101" s="76">
        <v>-7.5466150000000001</v>
      </c>
      <c r="O101" s="76">
        <v>-7.199624</v>
      </c>
      <c r="P101" s="76">
        <v>-6.764062</v>
      </c>
      <c r="Q101" s="76">
        <v>-6.0619889999999996</v>
      </c>
      <c r="R101" s="76">
        <v>-4.6590889999999998</v>
      </c>
      <c r="S101" s="76">
        <v>-15.352252</v>
      </c>
      <c r="T101" s="76">
        <v>-15.179315000000001</v>
      </c>
      <c r="U101" s="76">
        <v>-15.219887999999999</v>
      </c>
    </row>
    <row r="102" spans="1:21" ht="16.5" customHeight="1">
      <c r="A102" s="4" t="s">
        <v>56</v>
      </c>
      <c r="B102" s="4" t="s">
        <v>152</v>
      </c>
      <c r="C102" s="9" t="s">
        <v>40</v>
      </c>
      <c r="D102" s="75">
        <v>5.9381719999999998</v>
      </c>
      <c r="E102" s="75">
        <v>5.9911199999999996</v>
      </c>
      <c r="F102" s="75">
        <v>5.9918820000000004</v>
      </c>
      <c r="G102" s="75">
        <v>5.9987360000000001</v>
      </c>
      <c r="H102" s="75">
        <v>6.0062660000000001</v>
      </c>
      <c r="I102" s="75">
        <v>6.0319570000000002</v>
      </c>
      <c r="J102" s="75">
        <v>6.0221679999999997</v>
      </c>
      <c r="K102" s="75">
        <v>6.0412030000000003</v>
      </c>
      <c r="L102" s="75">
        <v>6.0630369999999996</v>
      </c>
      <c r="M102" s="75">
        <v>6.1006330000000002</v>
      </c>
      <c r="N102" s="75">
        <v>6.1101859999999997</v>
      </c>
      <c r="O102" s="75">
        <v>6.1341570000000001</v>
      </c>
      <c r="P102" s="75">
        <v>6.1659579999999998</v>
      </c>
      <c r="Q102" s="75">
        <v>6.197038</v>
      </c>
      <c r="R102" s="75">
        <v>6.2119840000000002</v>
      </c>
      <c r="S102" s="75">
        <v>6.2159279999999999</v>
      </c>
      <c r="T102" s="75">
        <v>6.1931399999999996</v>
      </c>
      <c r="U102" s="75">
        <v>6.1849280000000002</v>
      </c>
    </row>
    <row r="103" spans="1:21" ht="16.5" customHeight="1">
      <c r="A103" s="4" t="s">
        <v>17</v>
      </c>
      <c r="B103" s="4" t="s">
        <v>152</v>
      </c>
      <c r="C103" s="9" t="s">
        <v>40</v>
      </c>
      <c r="D103" s="76">
        <v>12.663693</v>
      </c>
      <c r="E103" s="76">
        <v>14.440619</v>
      </c>
      <c r="F103" s="76">
        <v>15.385643999999999</v>
      </c>
      <c r="G103" s="76">
        <v>16.740918000000001</v>
      </c>
      <c r="H103" s="76">
        <v>18.411895999999999</v>
      </c>
      <c r="I103" s="76">
        <v>17.763456999999999</v>
      </c>
      <c r="J103" s="76">
        <v>19.232966999999999</v>
      </c>
      <c r="K103" s="76">
        <v>16.505137000000001</v>
      </c>
      <c r="L103" s="76">
        <v>15.110699</v>
      </c>
      <c r="M103" s="76">
        <v>15.622175</v>
      </c>
      <c r="N103" s="76">
        <v>15.763325999999999</v>
      </c>
      <c r="O103" s="76">
        <v>25.387481999999999</v>
      </c>
      <c r="P103" s="76">
        <v>24.174216000000001</v>
      </c>
      <c r="Q103" s="76">
        <v>24.123114999999999</v>
      </c>
      <c r="R103" s="76">
        <v>24.812269000000001</v>
      </c>
      <c r="S103" s="76">
        <v>24.720475</v>
      </c>
      <c r="T103" s="76">
        <v>21.847987</v>
      </c>
      <c r="U103" s="76">
        <v>22.460996999999999</v>
      </c>
    </row>
    <row r="104" spans="1:21">
      <c r="A104" s="4" t="s">
        <v>18</v>
      </c>
      <c r="B104" s="4" t="s">
        <v>152</v>
      </c>
      <c r="C104" s="9" t="s">
        <v>40</v>
      </c>
      <c r="D104" s="75">
        <v>12.36304</v>
      </c>
      <c r="E104" s="75">
        <v>12.020161999999999</v>
      </c>
      <c r="F104" s="75">
        <v>11.260994999999999</v>
      </c>
      <c r="G104" s="75">
        <v>11.211148</v>
      </c>
      <c r="H104" s="75">
        <v>10.438198</v>
      </c>
      <c r="I104" s="75">
        <v>10.130822</v>
      </c>
      <c r="J104" s="75">
        <v>10.579739</v>
      </c>
      <c r="K104" s="75">
        <v>11.336937000000001</v>
      </c>
      <c r="L104" s="75">
        <v>11.30884</v>
      </c>
      <c r="M104" s="75">
        <v>10.657211999999999</v>
      </c>
      <c r="N104" s="75">
        <v>9.0512219999999992</v>
      </c>
      <c r="O104" s="75">
        <v>9.6915049999999994</v>
      </c>
      <c r="P104" s="75">
        <v>9.7372200000000007</v>
      </c>
      <c r="Q104" s="75">
        <v>9.1820579999999996</v>
      </c>
      <c r="R104" s="75">
        <v>7.1787340000000004</v>
      </c>
      <c r="S104" s="75">
        <v>7.4621320000000004</v>
      </c>
      <c r="T104" s="75">
        <v>7.2708269999999997</v>
      </c>
      <c r="U104" s="75">
        <v>5.9729429999999999</v>
      </c>
    </row>
    <row r="105" spans="1:21">
      <c r="A105" s="4" t="s">
        <v>20</v>
      </c>
      <c r="B105" s="4" t="s">
        <v>152</v>
      </c>
      <c r="C105" s="9" t="s">
        <v>40</v>
      </c>
      <c r="D105" s="76">
        <v>18.457045000000001</v>
      </c>
      <c r="E105" s="76">
        <v>20.277709999999999</v>
      </c>
      <c r="F105" s="76">
        <v>22.29975</v>
      </c>
      <c r="G105" s="76">
        <v>24.057724</v>
      </c>
      <c r="H105" s="76">
        <v>21.685755</v>
      </c>
      <c r="I105" s="76">
        <v>21.769977000000001</v>
      </c>
      <c r="J105" s="76">
        <v>18.164009</v>
      </c>
      <c r="K105" s="76">
        <v>21.855702000000001</v>
      </c>
      <c r="L105" s="76">
        <v>18.713215999999999</v>
      </c>
      <c r="M105" s="76">
        <v>22.699231000000001</v>
      </c>
      <c r="N105" s="76">
        <v>24.055751000000001</v>
      </c>
      <c r="O105" s="76">
        <v>25.231437</v>
      </c>
      <c r="P105" s="76">
        <v>26.250717000000002</v>
      </c>
      <c r="Q105" s="76">
        <v>26.592822999999999</v>
      </c>
      <c r="R105" s="76">
        <v>27.360707999999999</v>
      </c>
      <c r="S105" s="76">
        <v>21.672984</v>
      </c>
      <c r="T105" s="76">
        <v>21.786498999999999</v>
      </c>
      <c r="U105" s="76">
        <v>22.622405000000001</v>
      </c>
    </row>
    <row r="106" spans="1:21">
      <c r="A106" s="4" t="s">
        <v>36</v>
      </c>
      <c r="B106" s="4" t="s">
        <v>152</v>
      </c>
      <c r="C106" s="9" t="s">
        <v>40</v>
      </c>
      <c r="D106" s="75">
        <v>28.300021000000001</v>
      </c>
      <c r="E106" s="75">
        <v>27.235837</v>
      </c>
      <c r="F106" s="75">
        <v>27.416112999999999</v>
      </c>
      <c r="G106" s="75">
        <v>26.758386999999999</v>
      </c>
      <c r="H106" s="75">
        <v>25.840274999999998</v>
      </c>
      <c r="I106" s="75">
        <v>26.568771000000002</v>
      </c>
      <c r="J106" s="75">
        <v>26.696238000000001</v>
      </c>
      <c r="K106" s="75">
        <v>27.124261000000001</v>
      </c>
      <c r="L106" s="75">
        <v>26.92455</v>
      </c>
      <c r="M106" s="75">
        <v>25.648160000000001</v>
      </c>
      <c r="N106" s="75">
        <v>25.526768000000001</v>
      </c>
      <c r="O106" s="75">
        <v>25.718084999999999</v>
      </c>
      <c r="P106" s="75">
        <v>25.643915</v>
      </c>
      <c r="Q106" s="75">
        <v>26.751176999999998</v>
      </c>
      <c r="R106" s="75">
        <v>27.250734999999999</v>
      </c>
      <c r="S106" s="75">
        <v>27.239432999999998</v>
      </c>
      <c r="T106" s="75">
        <v>27.864231</v>
      </c>
      <c r="U106" s="75">
        <v>26.433382000000002</v>
      </c>
    </row>
    <row r="107" spans="1:21">
      <c r="A107" s="12" t="s">
        <v>22</v>
      </c>
      <c r="B107" s="4" t="s">
        <v>152</v>
      </c>
      <c r="C107" s="9" t="s">
        <v>118</v>
      </c>
      <c r="D107" s="76">
        <v>34.526811000000002</v>
      </c>
      <c r="E107" s="76">
        <v>34.945117000000003</v>
      </c>
      <c r="F107" s="76">
        <v>35.240392999999997</v>
      </c>
      <c r="G107" s="76">
        <v>35.967483000000001</v>
      </c>
      <c r="H107" s="76">
        <v>37.902292000000003</v>
      </c>
      <c r="I107" s="76">
        <v>37.993172999999999</v>
      </c>
      <c r="J107" s="76">
        <v>38.094189</v>
      </c>
      <c r="K107" s="76">
        <v>38.307144000000001</v>
      </c>
      <c r="L107" s="76">
        <v>38.638973999999997</v>
      </c>
      <c r="M107" s="76">
        <v>38.494607999999999</v>
      </c>
      <c r="N107" s="76">
        <v>38.779069999999997</v>
      </c>
      <c r="O107" s="76">
        <v>38.940955000000002</v>
      </c>
      <c r="P107" s="76">
        <v>38.773493000000002</v>
      </c>
      <c r="Q107" s="76">
        <v>37.103417</v>
      </c>
      <c r="R107" s="76">
        <v>36.602842000000003</v>
      </c>
      <c r="S107" s="76">
        <v>35.689914999999999</v>
      </c>
      <c r="T107" s="76">
        <v>24.386458000000001</v>
      </c>
      <c r="U107" s="76">
        <v>24.59112</v>
      </c>
    </row>
    <row r="108" spans="1:21" ht="16.5" customHeight="1">
      <c r="A108" s="12" t="s">
        <v>19</v>
      </c>
      <c r="B108" s="4" t="s">
        <v>152</v>
      </c>
      <c r="C108" s="9" t="s">
        <v>40</v>
      </c>
      <c r="D108" s="75">
        <v>31.848859999999998</v>
      </c>
      <c r="E108" s="75">
        <v>31.478876</v>
      </c>
      <c r="F108" s="75">
        <v>31.658528</v>
      </c>
      <c r="G108" s="75">
        <v>32.707960999999997</v>
      </c>
      <c r="H108" s="75">
        <v>33.085783999999997</v>
      </c>
      <c r="I108" s="75">
        <v>33.470666999999999</v>
      </c>
      <c r="J108" s="75">
        <v>33.787185999999998</v>
      </c>
      <c r="K108" s="75">
        <v>33.490909000000002</v>
      </c>
      <c r="L108" s="75">
        <v>33.239018000000002</v>
      </c>
      <c r="M108" s="75">
        <v>31.212693000000002</v>
      </c>
      <c r="N108" s="75">
        <v>29.806144</v>
      </c>
      <c r="O108" s="75">
        <v>31.013180999999999</v>
      </c>
      <c r="P108" s="75">
        <v>31.300836</v>
      </c>
      <c r="Q108" s="75">
        <v>31.001335000000001</v>
      </c>
      <c r="R108" s="75">
        <v>31.324528000000001</v>
      </c>
      <c r="S108" s="75">
        <v>30.863558999999999</v>
      </c>
      <c r="T108" s="75">
        <v>31.191431999999999</v>
      </c>
      <c r="U108" s="75">
        <v>31.510959</v>
      </c>
    </row>
    <row r="109" spans="1:21" ht="16.5" customHeight="1">
      <c r="A109" s="4" t="s">
        <v>42</v>
      </c>
      <c r="B109" s="4" t="s">
        <v>152</v>
      </c>
      <c r="C109" s="9" t="s">
        <v>40</v>
      </c>
      <c r="D109" s="76">
        <v>35.257555000000004</v>
      </c>
      <c r="E109" s="76">
        <v>34.737136</v>
      </c>
      <c r="F109" s="76">
        <v>35.155163000000002</v>
      </c>
      <c r="G109" s="76">
        <v>34.405746999999998</v>
      </c>
      <c r="H109" s="76">
        <v>35.351990000000001</v>
      </c>
      <c r="I109" s="76">
        <v>35.311812000000003</v>
      </c>
      <c r="J109" s="76">
        <v>36.721615</v>
      </c>
      <c r="K109" s="76">
        <v>35.455339000000002</v>
      </c>
      <c r="L109" s="76">
        <v>35.322808999999999</v>
      </c>
      <c r="M109" s="76">
        <v>35.710470000000001</v>
      </c>
      <c r="N109" s="76">
        <v>34.405746999999998</v>
      </c>
      <c r="O109" s="76">
        <v>38.473439999999997</v>
      </c>
      <c r="P109" s="76">
        <v>38.424885000000003</v>
      </c>
      <c r="Q109" s="76">
        <v>33.696247</v>
      </c>
      <c r="R109" s="76">
        <v>32.782783000000002</v>
      </c>
      <c r="S109" s="76">
        <v>31.326309999999999</v>
      </c>
      <c r="T109" s="76">
        <v>32.128874000000003</v>
      </c>
      <c r="U109" s="76">
        <v>32.524120000000003</v>
      </c>
    </row>
    <row r="110" spans="1:21" s="20" customFormat="1">
      <c r="A110" s="4" t="s">
        <v>28</v>
      </c>
      <c r="B110" s="4" t="s">
        <v>152</v>
      </c>
      <c r="C110" s="9" t="s">
        <v>40</v>
      </c>
      <c r="D110" s="75">
        <v>33.992314999999998</v>
      </c>
      <c r="E110" s="75">
        <v>31.993051000000001</v>
      </c>
      <c r="F110" s="75">
        <v>29.745526000000002</v>
      </c>
      <c r="G110" s="75">
        <v>26.061423999999999</v>
      </c>
      <c r="H110" s="75">
        <v>27.162315</v>
      </c>
      <c r="I110" s="75">
        <v>26.086701999999999</v>
      </c>
      <c r="J110" s="75">
        <v>25.986549</v>
      </c>
      <c r="K110" s="75">
        <v>29.094937000000002</v>
      </c>
      <c r="L110" s="75">
        <v>29.941718999999999</v>
      </c>
      <c r="M110" s="75">
        <v>29.785571999999998</v>
      </c>
      <c r="N110" s="75">
        <v>27.408056999999999</v>
      </c>
      <c r="O110" s="75">
        <v>20.199885999999999</v>
      </c>
      <c r="P110" s="75">
        <v>23.020541999999999</v>
      </c>
      <c r="Q110" s="75">
        <v>25.47052</v>
      </c>
      <c r="R110" s="75">
        <v>26.385674000000002</v>
      </c>
      <c r="S110" s="75">
        <v>27.237162999999999</v>
      </c>
      <c r="T110" s="75">
        <v>25.486801</v>
      </c>
      <c r="U110" s="75">
        <v>22.001104999999999</v>
      </c>
    </row>
    <row r="111" spans="1:21" s="20" customFormat="1">
      <c r="A111" s="4" t="s">
        <v>43</v>
      </c>
      <c r="B111" s="4" t="s">
        <v>152</v>
      </c>
      <c r="C111" s="9" t="s">
        <v>40</v>
      </c>
      <c r="D111" s="76">
        <v>5.894234</v>
      </c>
      <c r="E111" s="76">
        <v>6.8084049999999996</v>
      </c>
      <c r="F111" s="76">
        <v>10.558331000000001</v>
      </c>
      <c r="G111" s="76">
        <v>12.366623000000001</v>
      </c>
      <c r="H111" s="76">
        <v>13.787284</v>
      </c>
      <c r="I111" s="76">
        <v>14.772987000000001</v>
      </c>
      <c r="J111" s="76">
        <v>15.499536000000001</v>
      </c>
      <c r="K111" s="76">
        <v>15.307751</v>
      </c>
      <c r="L111" s="76">
        <v>14.901289999999999</v>
      </c>
      <c r="M111" s="76">
        <v>12.229649</v>
      </c>
      <c r="N111" s="76">
        <v>16.68657</v>
      </c>
      <c r="O111" s="76">
        <v>18.960902000000001</v>
      </c>
      <c r="P111" s="76">
        <v>16.990117000000001</v>
      </c>
      <c r="Q111" s="76">
        <v>19.037575</v>
      </c>
      <c r="R111" s="76">
        <v>19.082785000000001</v>
      </c>
      <c r="S111" s="76">
        <v>20.409088000000001</v>
      </c>
      <c r="T111" s="76">
        <v>21.292314000000001</v>
      </c>
      <c r="U111" s="76">
        <v>22.006792000000001</v>
      </c>
    </row>
    <row r="112" spans="1:21" s="20" customFormat="1">
      <c r="A112" s="4" t="s">
        <v>44</v>
      </c>
      <c r="B112" s="4" t="s">
        <v>152</v>
      </c>
      <c r="C112" s="9" t="s">
        <v>40</v>
      </c>
      <c r="D112" s="75">
        <v>-0.74651500000000004</v>
      </c>
      <c r="E112" s="75">
        <v>-1.147494</v>
      </c>
      <c r="F112" s="75">
        <v>-13.633702</v>
      </c>
      <c r="G112" s="75">
        <v>-16.042418999999999</v>
      </c>
      <c r="H112" s="75">
        <v>-14.616714</v>
      </c>
      <c r="I112" s="75">
        <v>-19.220801999999999</v>
      </c>
      <c r="J112" s="75">
        <v>-30.502020000000002</v>
      </c>
      <c r="K112" s="75">
        <v>-25.621773999999998</v>
      </c>
      <c r="L112" s="75">
        <v>-25.086887000000001</v>
      </c>
      <c r="M112" s="75">
        <v>-29.410791</v>
      </c>
      <c r="N112" s="75">
        <v>-27.754791999999998</v>
      </c>
      <c r="O112" s="75">
        <v>-26.212516999999998</v>
      </c>
      <c r="P112" s="75">
        <v>-21.887262</v>
      </c>
      <c r="Q112" s="75">
        <v>-20.67998</v>
      </c>
      <c r="R112" s="75">
        <v>-19.58164</v>
      </c>
      <c r="S112" s="75">
        <v>-19.068104000000002</v>
      </c>
      <c r="T112" s="75">
        <v>-19.173176999999999</v>
      </c>
      <c r="U112" s="75">
        <v>-17.149104000000001</v>
      </c>
    </row>
    <row r="113" spans="1:21">
      <c r="A113" s="12" t="s">
        <v>57</v>
      </c>
      <c r="B113" s="4" t="s">
        <v>152</v>
      </c>
      <c r="C113" s="9" t="s">
        <v>40</v>
      </c>
      <c r="D113" s="76">
        <v>3.267989</v>
      </c>
      <c r="E113" s="76">
        <v>6.4831770000000004</v>
      </c>
      <c r="F113" s="76">
        <v>7.1459250000000001</v>
      </c>
      <c r="G113" s="76">
        <v>3.6472570000000002</v>
      </c>
      <c r="H113" s="76">
        <v>4.7683730000000004</v>
      </c>
      <c r="I113" s="76">
        <v>4.6033840000000001</v>
      </c>
      <c r="J113" s="76">
        <v>2.1500430000000001</v>
      </c>
      <c r="K113" s="76">
        <v>2.4149180000000001</v>
      </c>
      <c r="L113" s="76">
        <v>2.4815299999999998</v>
      </c>
      <c r="M113" s="76">
        <v>1.8480240000000001</v>
      </c>
      <c r="N113" s="76">
        <v>1.611596</v>
      </c>
      <c r="O113" s="76">
        <v>0.805535</v>
      </c>
      <c r="P113" s="76">
        <v>0.49649700000000002</v>
      </c>
      <c r="Q113" s="76">
        <v>1.2064839999999999</v>
      </c>
      <c r="R113" s="76">
        <v>2.9000140000000001</v>
      </c>
      <c r="S113" s="76">
        <v>2.9454560000000001</v>
      </c>
      <c r="T113" s="76">
        <v>1.0698589999999999</v>
      </c>
      <c r="U113" s="76">
        <v>1.8265420000000001</v>
      </c>
    </row>
    <row r="114" spans="1:21">
      <c r="A114" s="4" t="s">
        <v>23</v>
      </c>
      <c r="B114" s="4" t="s">
        <v>152</v>
      </c>
      <c r="C114" s="9" t="s">
        <v>40</v>
      </c>
      <c r="D114" s="75">
        <v>29.494031</v>
      </c>
      <c r="E114" s="75">
        <v>28.939955999999999</v>
      </c>
      <c r="F114" s="75">
        <v>28.076267999999999</v>
      </c>
      <c r="G114" s="75">
        <v>27.20083</v>
      </c>
      <c r="H114" s="75">
        <v>27.857409000000001</v>
      </c>
      <c r="I114" s="75">
        <v>27.486816000000001</v>
      </c>
      <c r="J114" s="75">
        <v>27.999068000000001</v>
      </c>
      <c r="K114" s="75">
        <v>25.105734999999999</v>
      </c>
      <c r="L114" s="75">
        <v>26.446992999999999</v>
      </c>
      <c r="M114" s="75">
        <v>26.917905999999999</v>
      </c>
      <c r="N114" s="75">
        <v>28.1235</v>
      </c>
      <c r="O114" s="75">
        <v>29.039062999999999</v>
      </c>
      <c r="P114" s="75">
        <v>29.431660000000001</v>
      </c>
      <c r="Q114" s="75">
        <v>28.978071</v>
      </c>
      <c r="R114" s="75">
        <v>26.215035</v>
      </c>
      <c r="S114" s="75">
        <v>25.36196</v>
      </c>
      <c r="T114" s="75">
        <v>25.335813000000002</v>
      </c>
      <c r="U114" s="75">
        <v>25.330034000000001</v>
      </c>
    </row>
    <row r="115" spans="1:21">
      <c r="A115" s="4" t="s">
        <v>45</v>
      </c>
      <c r="B115" s="4" t="s">
        <v>152</v>
      </c>
      <c r="C115" s="9" t="s">
        <v>40</v>
      </c>
      <c r="D115" s="76">
        <v>26.335493</v>
      </c>
      <c r="E115" s="76">
        <v>26.381464000000001</v>
      </c>
      <c r="F115" s="76">
        <v>26.716449999999998</v>
      </c>
      <c r="G115" s="76">
        <v>23.733895</v>
      </c>
      <c r="H115" s="76">
        <v>22.098147999999998</v>
      </c>
      <c r="I115" s="76">
        <v>22.533166000000001</v>
      </c>
      <c r="J115" s="76">
        <v>21.676354</v>
      </c>
      <c r="K115" s="76">
        <v>21.73997</v>
      </c>
      <c r="L115" s="76">
        <v>21.903092000000001</v>
      </c>
      <c r="M115" s="76">
        <v>21.503523000000001</v>
      </c>
      <c r="N115" s="76">
        <v>18.644400000000001</v>
      </c>
      <c r="O115" s="76">
        <v>19.822742000000002</v>
      </c>
      <c r="P115" s="76">
        <v>23.516681999999999</v>
      </c>
      <c r="Q115" s="76">
        <v>23.788557000000001</v>
      </c>
      <c r="R115" s="76">
        <v>24.298181</v>
      </c>
      <c r="S115" s="76">
        <v>24.726624999999999</v>
      </c>
      <c r="T115" s="76">
        <v>24.936826</v>
      </c>
      <c r="U115" s="76">
        <v>25.088207000000001</v>
      </c>
    </row>
    <row r="116" spans="1:21">
      <c r="A116" s="4" t="s">
        <v>46</v>
      </c>
      <c r="B116" s="4" t="s">
        <v>152</v>
      </c>
      <c r="C116" s="9" t="s">
        <v>40</v>
      </c>
      <c r="D116" s="75">
        <v>14.411065000000001</v>
      </c>
      <c r="E116" s="75">
        <v>14.491728</v>
      </c>
      <c r="F116" s="75">
        <v>14.374271</v>
      </c>
      <c r="G116" s="75">
        <v>14.73728</v>
      </c>
      <c r="H116" s="75">
        <v>14.941719000000001</v>
      </c>
      <c r="I116" s="75">
        <v>15.283211</v>
      </c>
      <c r="J116" s="75">
        <v>15.680906</v>
      </c>
      <c r="K116" s="75">
        <v>16.102473</v>
      </c>
      <c r="L116" s="75">
        <v>16.619522</v>
      </c>
      <c r="M116" s="75">
        <v>16.315325000000001</v>
      </c>
      <c r="N116" s="75">
        <v>16.722978999999999</v>
      </c>
      <c r="O116" s="75">
        <v>17.083425999999999</v>
      </c>
      <c r="P116" s="75">
        <v>17.305015000000001</v>
      </c>
      <c r="Q116" s="75">
        <v>17.452069000000002</v>
      </c>
      <c r="R116" s="75">
        <v>16.893491000000001</v>
      </c>
      <c r="S116" s="75">
        <v>16.964507999999999</v>
      </c>
      <c r="T116" s="75">
        <v>17.008673999999999</v>
      </c>
      <c r="U116" s="75">
        <v>17.287782</v>
      </c>
    </row>
    <row r="117" spans="1:21">
      <c r="A117" s="4" t="s">
        <v>25</v>
      </c>
      <c r="B117" s="4" t="s">
        <v>152</v>
      </c>
      <c r="C117" s="9" t="s">
        <v>40</v>
      </c>
      <c r="D117" s="76">
        <v>24.036093999999999</v>
      </c>
      <c r="E117" s="76">
        <v>24.94819</v>
      </c>
      <c r="F117" s="76">
        <v>23.654111</v>
      </c>
      <c r="G117" s="76">
        <v>25.115023000000001</v>
      </c>
      <c r="H117" s="76">
        <v>27.023963999999999</v>
      </c>
      <c r="I117" s="76">
        <v>29.549334999999999</v>
      </c>
      <c r="J117" s="76">
        <v>31.122958000000001</v>
      </c>
      <c r="K117" s="76">
        <v>29.240297999999999</v>
      </c>
      <c r="L117" s="76">
        <v>27.02908</v>
      </c>
      <c r="M117" s="76">
        <v>27.092599</v>
      </c>
      <c r="N117" s="76">
        <v>29.492844999999999</v>
      </c>
      <c r="O117" s="76">
        <v>29.507746999999998</v>
      </c>
      <c r="P117" s="76">
        <v>30.065764999999999</v>
      </c>
      <c r="Q117" s="76">
        <v>29.936799000000001</v>
      </c>
      <c r="R117" s="76">
        <v>25.456319000000001</v>
      </c>
      <c r="S117" s="76">
        <v>25.040499000000001</v>
      </c>
      <c r="T117" s="76">
        <v>25.428006</v>
      </c>
      <c r="U117" s="76">
        <v>26.670508999999999</v>
      </c>
    </row>
    <row r="118" spans="1:21">
      <c r="A118" s="4" t="s">
        <v>27</v>
      </c>
      <c r="B118" s="4" t="s">
        <v>152</v>
      </c>
      <c r="C118" s="9" t="s">
        <v>40</v>
      </c>
      <c r="D118" s="75">
        <v>4.4075819999999997</v>
      </c>
      <c r="E118" s="75">
        <v>4.8219130000000003</v>
      </c>
      <c r="F118" s="75">
        <v>2.0824590000000001</v>
      </c>
      <c r="G118" s="75">
        <v>2.4304139999999999</v>
      </c>
      <c r="H118" s="75">
        <v>2.5046010000000001</v>
      </c>
      <c r="I118" s="75">
        <v>3.1167690000000001</v>
      </c>
      <c r="J118" s="75">
        <v>3.2547329999999999</v>
      </c>
      <c r="K118" s="75">
        <v>4.2251409999999998</v>
      </c>
      <c r="L118" s="75">
        <v>2.1604100000000002</v>
      </c>
      <c r="M118" s="75">
        <v>-0.382326</v>
      </c>
      <c r="N118" s="75">
        <v>0.55895600000000001</v>
      </c>
      <c r="O118" s="75">
        <v>3.116031</v>
      </c>
      <c r="P118" s="75">
        <v>3.4523519999999999</v>
      </c>
      <c r="Q118" s="75">
        <v>5.1012259999999996</v>
      </c>
      <c r="R118" s="75">
        <v>6.1360089999999996</v>
      </c>
      <c r="S118" s="75">
        <v>7.3100480000000001</v>
      </c>
      <c r="T118" s="75">
        <v>7.6772070000000001</v>
      </c>
      <c r="U118" s="75">
        <v>5.1965250000000003</v>
      </c>
    </row>
    <row r="119" spans="1:21">
      <c r="A119" s="4" t="s">
        <v>47</v>
      </c>
      <c r="B119" s="4" t="s">
        <v>152</v>
      </c>
      <c r="C119" s="9" t="s">
        <v>40</v>
      </c>
      <c r="D119" s="76">
        <v>7.6367940000000001</v>
      </c>
      <c r="E119" s="76">
        <v>8.1536349999999995</v>
      </c>
      <c r="F119" s="76">
        <v>10.974046</v>
      </c>
      <c r="G119" s="76">
        <v>12.037133000000001</v>
      </c>
      <c r="H119" s="76">
        <v>10.578034000000001</v>
      </c>
      <c r="I119" s="76">
        <v>10.068628</v>
      </c>
      <c r="J119" s="76">
        <v>10.598853</v>
      </c>
      <c r="K119" s="76">
        <v>11.129572</v>
      </c>
      <c r="L119" s="76">
        <v>10.972398999999999</v>
      </c>
      <c r="M119" s="76">
        <v>11.946583</v>
      </c>
      <c r="N119" s="76">
        <v>12.877164</v>
      </c>
      <c r="O119" s="76">
        <v>13.213376999999999</v>
      </c>
      <c r="P119" s="76">
        <v>13.584065000000001</v>
      </c>
      <c r="Q119" s="76">
        <v>14.39725</v>
      </c>
      <c r="R119" s="76">
        <v>14.726355999999999</v>
      </c>
      <c r="S119" s="76">
        <v>15.02026</v>
      </c>
      <c r="T119" s="76">
        <v>15.342155</v>
      </c>
      <c r="U119" s="76">
        <v>16.161854999999999</v>
      </c>
    </row>
    <row r="120" spans="1:21">
      <c r="A120" s="4" t="s">
        <v>30</v>
      </c>
      <c r="B120" s="4" t="s">
        <v>152</v>
      </c>
      <c r="C120" s="9" t="s">
        <v>40</v>
      </c>
      <c r="D120" s="75">
        <v>26.413919</v>
      </c>
      <c r="E120" s="75">
        <v>22.987228000000002</v>
      </c>
      <c r="F120" s="75">
        <v>22.234406</v>
      </c>
      <c r="G120" s="75">
        <v>22.785893000000002</v>
      </c>
      <c r="H120" s="75">
        <v>22.627243</v>
      </c>
      <c r="I120" s="75">
        <v>22.904553</v>
      </c>
      <c r="J120" s="75">
        <v>13.001538999999999</v>
      </c>
      <c r="K120" s="75">
        <v>12.924327</v>
      </c>
      <c r="L120" s="75">
        <v>13.767264000000001</v>
      </c>
      <c r="M120" s="75">
        <v>11.38646</v>
      </c>
      <c r="N120" s="75">
        <v>12.177592000000001</v>
      </c>
      <c r="O120" s="75">
        <v>12.142125</v>
      </c>
      <c r="P120" s="75">
        <v>11.679409</v>
      </c>
      <c r="Q120" s="75">
        <v>11.838642999999999</v>
      </c>
      <c r="R120" s="75">
        <v>11.290706</v>
      </c>
      <c r="S120" s="75">
        <v>10.22289</v>
      </c>
      <c r="T120" s="75">
        <v>6.9975319999999996</v>
      </c>
      <c r="U120" s="75">
        <v>6.9501580000000001</v>
      </c>
    </row>
    <row r="121" spans="1:21">
      <c r="A121" s="4" t="s">
        <v>48</v>
      </c>
      <c r="B121" s="4" t="s">
        <v>152</v>
      </c>
      <c r="C121" s="9" t="s">
        <v>40</v>
      </c>
      <c r="D121" s="76">
        <v>-3.0455920000000001</v>
      </c>
      <c r="E121" s="76">
        <v>-3.1905640000000002</v>
      </c>
      <c r="F121" s="76">
        <v>-1.7911269999999999</v>
      </c>
      <c r="G121" s="76">
        <v>-0.69286599999999998</v>
      </c>
      <c r="H121" s="76">
        <v>0.72276300000000004</v>
      </c>
      <c r="I121" s="76">
        <v>-6.207668</v>
      </c>
      <c r="J121" s="76">
        <v>-15.097455</v>
      </c>
      <c r="K121" s="76">
        <v>-16.877185000000001</v>
      </c>
      <c r="L121" s="76">
        <v>-17.278096000000001</v>
      </c>
      <c r="M121" s="76">
        <v>-17.122039000000001</v>
      </c>
      <c r="N121" s="76">
        <v>-17.709783999999999</v>
      </c>
      <c r="O121" s="76">
        <v>-18.336607999999998</v>
      </c>
      <c r="P121" s="76">
        <v>-18.222746999999998</v>
      </c>
      <c r="Q121" s="76">
        <v>-16.910170999999998</v>
      </c>
      <c r="R121" s="76">
        <v>-15.781687</v>
      </c>
      <c r="S121" s="76">
        <v>-14.443421000000001</v>
      </c>
      <c r="T121" s="76">
        <v>-14.632603</v>
      </c>
      <c r="U121" s="76">
        <v>-13.541325000000001</v>
      </c>
    </row>
    <row r="122" spans="1:21">
      <c r="A122" s="4" t="s">
        <v>49</v>
      </c>
      <c r="B122" s="4" t="s">
        <v>152</v>
      </c>
      <c r="C122" s="9" t="s">
        <v>40</v>
      </c>
      <c r="D122" s="75">
        <v>16.372019999999999</v>
      </c>
      <c r="E122" s="75">
        <v>17.822468000000001</v>
      </c>
      <c r="F122" s="75">
        <v>18.510829999999999</v>
      </c>
      <c r="G122" s="75">
        <v>18.570452</v>
      </c>
      <c r="H122" s="75">
        <v>19.145593000000002</v>
      </c>
      <c r="I122" s="75">
        <v>18.758924</v>
      </c>
      <c r="J122" s="75">
        <v>19.520206000000002</v>
      </c>
      <c r="K122" s="75">
        <v>19.978795999999999</v>
      </c>
      <c r="L122" s="75">
        <v>20.584693999999999</v>
      </c>
      <c r="M122" s="75">
        <v>20.617405999999999</v>
      </c>
      <c r="N122" s="75">
        <v>20.940915</v>
      </c>
      <c r="O122" s="75">
        <v>21.636030999999999</v>
      </c>
      <c r="P122" s="75">
        <v>21.736367000000001</v>
      </c>
      <c r="Q122" s="75">
        <v>22.025874999999999</v>
      </c>
      <c r="R122" s="75">
        <v>22.029264999999999</v>
      </c>
      <c r="S122" s="75">
        <v>22.345354</v>
      </c>
      <c r="T122" s="75">
        <v>22.044194000000001</v>
      </c>
      <c r="U122" s="75">
        <v>22.058841999999999</v>
      </c>
    </row>
    <row r="123" spans="1:21">
      <c r="A123" s="4" t="s">
        <v>32</v>
      </c>
      <c r="B123" s="4" t="s">
        <v>152</v>
      </c>
      <c r="C123" s="9" t="s">
        <v>40</v>
      </c>
      <c r="D123" s="76">
        <v>29.789805999999999</v>
      </c>
      <c r="E123" s="76">
        <v>29.424704999999999</v>
      </c>
      <c r="F123" s="76">
        <v>29.050294000000001</v>
      </c>
      <c r="G123" s="76">
        <v>29.541898</v>
      </c>
      <c r="H123" s="76">
        <v>10.555403999999999</v>
      </c>
      <c r="I123" s="76">
        <v>11.696562</v>
      </c>
      <c r="J123" s="76">
        <v>12.485136000000001</v>
      </c>
      <c r="K123" s="76">
        <v>10.133381999999999</v>
      </c>
      <c r="L123" s="76">
        <v>28.407115999999998</v>
      </c>
      <c r="M123" s="76">
        <v>28.407115999999998</v>
      </c>
      <c r="N123" s="76">
        <v>28.407115999999998</v>
      </c>
      <c r="O123" s="76">
        <v>28.407115999999998</v>
      </c>
      <c r="P123" s="76">
        <v>29.633234000000002</v>
      </c>
      <c r="Q123" s="76">
        <v>29.633234000000002</v>
      </c>
      <c r="R123" s="76">
        <v>26.938295</v>
      </c>
      <c r="S123" s="76">
        <v>23.942004000000001</v>
      </c>
      <c r="T123" s="76">
        <v>-16.341701</v>
      </c>
      <c r="U123" s="76">
        <v>-20.572330999999998</v>
      </c>
    </row>
    <row r="124" spans="1:21">
      <c r="A124" s="4" t="s">
        <v>50</v>
      </c>
      <c r="B124" s="4" t="s">
        <v>152</v>
      </c>
      <c r="C124" s="9" t="s">
        <v>40</v>
      </c>
      <c r="D124" s="75">
        <v>26.550962999999999</v>
      </c>
      <c r="E124" s="75">
        <v>22.546917000000001</v>
      </c>
      <c r="F124" s="75">
        <v>24.097453000000002</v>
      </c>
      <c r="G124" s="75">
        <v>23.301515999999999</v>
      </c>
      <c r="H124" s="75">
        <v>24.317360000000001</v>
      </c>
      <c r="I124" s="75">
        <v>23.603748</v>
      </c>
      <c r="J124" s="75">
        <v>24.897364</v>
      </c>
      <c r="K124" s="75">
        <v>24.175884</v>
      </c>
      <c r="L124" s="75">
        <v>22.820958999999998</v>
      </c>
      <c r="M124" s="75">
        <v>19.469107999999999</v>
      </c>
      <c r="N124" s="75">
        <v>20.580897</v>
      </c>
      <c r="O124" s="75">
        <v>22.296130000000002</v>
      </c>
      <c r="P124" s="75">
        <v>23.130952000000001</v>
      </c>
      <c r="Q124" s="75">
        <v>25.487558</v>
      </c>
      <c r="R124" s="75">
        <v>25.029449</v>
      </c>
      <c r="S124" s="75">
        <v>25.352834999999999</v>
      </c>
      <c r="T124" s="75">
        <v>21.776852999999999</v>
      </c>
      <c r="U124" s="75">
        <v>22.009487</v>
      </c>
    </row>
    <row r="125" spans="1:21">
      <c r="A125" s="4" t="s">
        <v>51</v>
      </c>
      <c r="B125" s="4" t="s">
        <v>152</v>
      </c>
      <c r="C125" s="9" t="s">
        <v>40</v>
      </c>
      <c r="D125" s="396">
        <v>25.317796000000001</v>
      </c>
      <c r="E125" s="396">
        <v>26.323602999999999</v>
      </c>
      <c r="F125" s="396">
        <v>25.152816999999999</v>
      </c>
      <c r="G125" s="396">
        <v>26.241548999999999</v>
      </c>
      <c r="H125" s="396">
        <v>25.950821999999999</v>
      </c>
      <c r="I125" s="396">
        <v>21.061781</v>
      </c>
      <c r="J125" s="396">
        <v>21.566877000000002</v>
      </c>
      <c r="K125" s="396">
        <v>22.773607999999999</v>
      </c>
      <c r="L125" s="396">
        <v>24.245744999999999</v>
      </c>
      <c r="M125" s="396">
        <v>21.573325000000001</v>
      </c>
      <c r="N125" s="396">
        <v>21.931049000000002</v>
      </c>
      <c r="O125" s="396">
        <v>23.567709000000001</v>
      </c>
      <c r="P125" s="396">
        <v>24.535691</v>
      </c>
      <c r="Q125" s="396">
        <v>26.361429000000001</v>
      </c>
      <c r="R125" s="396">
        <v>26.877590000000001</v>
      </c>
      <c r="S125" s="396">
        <v>27.317564999999998</v>
      </c>
      <c r="T125" s="396">
        <v>27.866707000000002</v>
      </c>
      <c r="U125" s="396">
        <v>28.467279999999999</v>
      </c>
    </row>
    <row r="126" spans="1:21">
      <c r="A126" s="4" t="s">
        <v>34</v>
      </c>
      <c r="B126" s="4" t="s">
        <v>152</v>
      </c>
      <c r="C126" s="9" t="s">
        <v>40</v>
      </c>
      <c r="D126" s="75">
        <v>13.444015</v>
      </c>
      <c r="E126" s="75">
        <v>15.723856</v>
      </c>
      <c r="F126" s="75">
        <v>16.040863999999999</v>
      </c>
      <c r="G126" s="75">
        <v>16.332100000000001</v>
      </c>
      <c r="H126" s="75">
        <v>16.839504999999999</v>
      </c>
      <c r="I126" s="75">
        <v>14.939220000000001</v>
      </c>
      <c r="J126" s="75">
        <v>15.124179</v>
      </c>
      <c r="K126" s="75">
        <v>15.580971</v>
      </c>
      <c r="L126" s="75">
        <v>13.682138</v>
      </c>
      <c r="M126" s="75">
        <v>12.50525</v>
      </c>
      <c r="N126" s="75">
        <v>12.381525999999999</v>
      </c>
      <c r="O126" s="75">
        <v>12.779643999999999</v>
      </c>
      <c r="P126" s="75">
        <v>12.992777999999999</v>
      </c>
      <c r="Q126" s="75">
        <v>13.144864999999999</v>
      </c>
      <c r="R126" s="75">
        <v>9.9103089999999998</v>
      </c>
      <c r="S126" s="75">
        <v>10.093311999999999</v>
      </c>
      <c r="T126" s="75">
        <v>10.473718999999999</v>
      </c>
      <c r="U126" s="75">
        <v>12.680526</v>
      </c>
    </row>
    <row r="127" spans="1:21">
      <c r="A127" s="4" t="s">
        <v>21</v>
      </c>
      <c r="B127" s="4" t="s">
        <v>152</v>
      </c>
      <c r="C127" s="9" t="s">
        <v>40</v>
      </c>
      <c r="D127" s="76">
        <v>28.622063000000001</v>
      </c>
      <c r="E127" s="76">
        <v>29.126521</v>
      </c>
      <c r="F127" s="76">
        <v>29.660015999999999</v>
      </c>
      <c r="G127" s="76">
        <v>29.283795000000001</v>
      </c>
      <c r="H127" s="76">
        <v>29.686844000000001</v>
      </c>
      <c r="I127" s="76">
        <v>30.014343</v>
      </c>
      <c r="J127" s="76">
        <v>30.261900000000001</v>
      </c>
      <c r="K127" s="76">
        <v>28.291492999999999</v>
      </c>
      <c r="L127" s="76">
        <v>28.357385000000001</v>
      </c>
      <c r="M127" s="76">
        <v>28.434667000000001</v>
      </c>
      <c r="N127" s="76">
        <v>29.243601000000002</v>
      </c>
      <c r="O127" s="76">
        <v>29.906127000000001</v>
      </c>
      <c r="P127" s="76">
        <v>30.316020000000002</v>
      </c>
      <c r="Q127" s="76">
        <v>30.431248</v>
      </c>
      <c r="R127" s="76">
        <v>30.572396000000001</v>
      </c>
      <c r="S127" s="76">
        <v>24.195046999999999</v>
      </c>
      <c r="T127" s="76">
        <v>24.174992</v>
      </c>
      <c r="U127" s="76">
        <v>24.240344</v>
      </c>
    </row>
    <row r="128" spans="1:21">
      <c r="A128" s="4" t="s">
        <v>37</v>
      </c>
      <c r="B128" s="4" t="s">
        <v>152</v>
      </c>
      <c r="C128" s="9" t="s">
        <v>40</v>
      </c>
      <c r="D128" s="75">
        <v>39.911344</v>
      </c>
      <c r="E128" s="75">
        <v>38.603197000000002</v>
      </c>
      <c r="F128" s="75">
        <v>37.911368000000003</v>
      </c>
      <c r="G128" s="75">
        <v>38.280768999999999</v>
      </c>
      <c r="H128" s="75">
        <v>38.803272</v>
      </c>
      <c r="I128" s="75">
        <v>38.427796000000001</v>
      </c>
      <c r="J128" s="75">
        <v>36.776367999999998</v>
      </c>
      <c r="K128" s="75">
        <v>34.462845999999999</v>
      </c>
      <c r="L128" s="75">
        <v>34.121065999999999</v>
      </c>
      <c r="M128" s="75">
        <v>33.037726999999997</v>
      </c>
      <c r="N128" s="75">
        <v>32.340940000000003</v>
      </c>
      <c r="O128" s="75">
        <v>32.582653000000001</v>
      </c>
      <c r="P128" s="75">
        <v>32.867277000000001</v>
      </c>
      <c r="Q128" s="75">
        <v>33.214654000000003</v>
      </c>
      <c r="R128" s="75">
        <v>32.991114000000003</v>
      </c>
      <c r="S128" s="75">
        <v>33.228993000000003</v>
      </c>
      <c r="T128" s="75">
        <v>33.625326999999999</v>
      </c>
      <c r="U128" s="75">
        <v>33.85389</v>
      </c>
    </row>
    <row r="129" spans="1:21">
      <c r="A129" s="4" t="s">
        <v>52</v>
      </c>
      <c r="B129" s="4" t="s">
        <v>152</v>
      </c>
      <c r="C129" s="9" t="s">
        <v>40</v>
      </c>
      <c r="D129" s="76">
        <v>6.4541449999999996</v>
      </c>
      <c r="E129" s="76">
        <v>6.6193359999999997</v>
      </c>
      <c r="F129" s="76">
        <v>6.671411</v>
      </c>
      <c r="G129" s="76">
        <v>6.2713099999999997</v>
      </c>
      <c r="H129" s="76">
        <v>6.0261300000000002</v>
      </c>
      <c r="I129" s="76">
        <v>6.1030980000000001</v>
      </c>
      <c r="J129" s="76">
        <v>5.7117760000000004</v>
      </c>
      <c r="K129" s="76">
        <v>6.1147640000000001</v>
      </c>
      <c r="L129" s="76">
        <v>3.1391100000000001</v>
      </c>
      <c r="M129" s="76">
        <v>4.3814039999999999</v>
      </c>
      <c r="N129" s="76">
        <v>4.6763329999999996</v>
      </c>
      <c r="O129" s="76">
        <v>4.9138979999999997</v>
      </c>
      <c r="P129" s="76">
        <v>5.0009350000000001</v>
      </c>
      <c r="Q129" s="76">
        <v>4.6838300000000004</v>
      </c>
      <c r="R129" s="76">
        <v>4.1117800000000004</v>
      </c>
      <c r="S129" s="76">
        <v>4.0515739999999996</v>
      </c>
      <c r="T129" s="76">
        <v>3.949252</v>
      </c>
      <c r="U129" s="76">
        <v>3.9249320000000001</v>
      </c>
    </row>
    <row r="130" spans="1:21">
      <c r="A130" s="4" t="s">
        <v>53</v>
      </c>
      <c r="B130" s="4" t="s">
        <v>152</v>
      </c>
      <c r="C130" s="9" t="s">
        <v>40</v>
      </c>
      <c r="D130" s="75">
        <v>39.099719999999998</v>
      </c>
      <c r="E130" s="75">
        <v>42.606082999999998</v>
      </c>
      <c r="F130" s="75">
        <v>41.479339000000003</v>
      </c>
      <c r="G130" s="75">
        <v>41.046311000000003</v>
      </c>
      <c r="H130" s="75">
        <v>41.886676000000001</v>
      </c>
      <c r="I130" s="75">
        <v>41.950778</v>
      </c>
      <c r="J130" s="75">
        <v>41.778593000000001</v>
      </c>
      <c r="K130" s="75">
        <v>41.082822</v>
      </c>
      <c r="L130" s="75">
        <v>34.779691</v>
      </c>
      <c r="M130" s="75">
        <v>32.672714999999997</v>
      </c>
      <c r="N130" s="75">
        <v>33.008284000000003</v>
      </c>
      <c r="O130" s="75">
        <v>33.084133000000001</v>
      </c>
      <c r="P130" s="75">
        <v>33.234665999999997</v>
      </c>
      <c r="Q130" s="75">
        <v>33.559538000000003</v>
      </c>
      <c r="R130" s="75">
        <v>34.44117</v>
      </c>
      <c r="S130" s="75">
        <v>34.605237000000002</v>
      </c>
      <c r="T130" s="75">
        <v>31.274902999999998</v>
      </c>
      <c r="U130" s="75">
        <v>31.584246</v>
      </c>
    </row>
    <row r="131" spans="1:21">
      <c r="A131" s="4" t="s">
        <v>54</v>
      </c>
      <c r="B131" s="4" t="s">
        <v>152</v>
      </c>
      <c r="C131" s="9" t="s">
        <v>40</v>
      </c>
      <c r="D131" s="76">
        <v>15.308097999999999</v>
      </c>
      <c r="E131" s="76">
        <v>12.517562</v>
      </c>
      <c r="F131" s="76">
        <v>12.323752000000001</v>
      </c>
      <c r="G131" s="76">
        <v>13.380831000000001</v>
      </c>
      <c r="H131" s="76">
        <v>13.532211</v>
      </c>
      <c r="I131" s="76">
        <v>13.717933</v>
      </c>
      <c r="J131" s="76">
        <v>14.430790999999999</v>
      </c>
      <c r="K131" s="76">
        <v>15.878646</v>
      </c>
      <c r="L131" s="76">
        <v>11.578887999999999</v>
      </c>
      <c r="M131" s="76">
        <v>8.4912150000000004</v>
      </c>
      <c r="N131" s="76">
        <v>9.330819</v>
      </c>
      <c r="O131" s="76">
        <v>7.0693299999999999</v>
      </c>
      <c r="P131" s="76">
        <v>6.744669</v>
      </c>
      <c r="Q131" s="76">
        <v>5.666601</v>
      </c>
      <c r="R131" s="76">
        <v>4.5743390000000002</v>
      </c>
      <c r="S131" s="76">
        <v>5.2829269999999999</v>
      </c>
      <c r="T131" s="76">
        <v>7.3387630000000001</v>
      </c>
      <c r="U131" s="76">
        <v>8.9141530000000007</v>
      </c>
    </row>
    <row r="132" spans="1:21">
      <c r="A132" s="4" t="s">
        <v>55</v>
      </c>
      <c r="B132" s="4" t="s">
        <v>152</v>
      </c>
      <c r="C132" s="9" t="s">
        <v>40</v>
      </c>
      <c r="D132" s="75">
        <v>10.708004000000001</v>
      </c>
      <c r="E132" s="75">
        <v>9.7580899999999993</v>
      </c>
      <c r="F132" s="75">
        <v>9.6716339999999992</v>
      </c>
      <c r="G132" s="75">
        <v>7.3230519999999997</v>
      </c>
      <c r="H132" s="75">
        <v>7.4553950000000002</v>
      </c>
      <c r="I132" s="75">
        <v>7.6858560000000002</v>
      </c>
      <c r="J132" s="75">
        <v>8.5322720000000007</v>
      </c>
      <c r="K132" s="75">
        <v>9.9299750000000007</v>
      </c>
      <c r="L132" s="75">
        <v>7.6200619999999999</v>
      </c>
      <c r="M132" s="75">
        <v>7.4383970000000001</v>
      </c>
      <c r="N132" s="75">
        <v>8.8664159999999992</v>
      </c>
      <c r="O132" s="75">
        <v>8.9268210000000003</v>
      </c>
      <c r="P132" s="75">
        <v>9.7860910000000008</v>
      </c>
      <c r="Q132" s="75">
        <v>11.34657</v>
      </c>
      <c r="R132" s="75">
        <v>11.987292</v>
      </c>
      <c r="S132" s="75">
        <v>11.691761</v>
      </c>
      <c r="T132" s="75">
        <v>12.218752</v>
      </c>
      <c r="U132" s="75">
        <v>12.740304999999999</v>
      </c>
    </row>
    <row r="133" spans="1:21">
      <c r="A133" s="4" t="s">
        <v>164</v>
      </c>
      <c r="B133" s="4" t="s">
        <v>152</v>
      </c>
      <c r="C133" s="9" t="s">
        <v>40</v>
      </c>
      <c r="D133" s="76">
        <v>19.096523000000001</v>
      </c>
      <c r="E133" s="76">
        <v>19.047476</v>
      </c>
      <c r="F133" s="76">
        <v>18.630485</v>
      </c>
      <c r="G133" s="76">
        <v>18.528732000000002</v>
      </c>
      <c r="H133" s="76">
        <v>18.123933000000001</v>
      </c>
      <c r="I133" s="76">
        <v>17.853079999999999</v>
      </c>
      <c r="J133" s="76">
        <v>17.217255999999999</v>
      </c>
      <c r="K133" s="76">
        <v>17.134163999999998</v>
      </c>
      <c r="L133" s="76">
        <v>16.905280999999999</v>
      </c>
      <c r="M133" s="76">
        <v>15.986832</v>
      </c>
      <c r="N133" s="76">
        <v>16.365815999999999</v>
      </c>
      <c r="O133" s="76">
        <v>17.041855000000002</v>
      </c>
      <c r="P133" s="76">
        <v>17.565874999999998</v>
      </c>
      <c r="Q133" s="76">
        <v>17.893225000000001</v>
      </c>
      <c r="R133" s="76">
        <v>17.710336000000002</v>
      </c>
      <c r="S133" s="76">
        <v>17.072979</v>
      </c>
      <c r="T133" s="76">
        <v>15.214708</v>
      </c>
      <c r="U133" s="76">
        <v>15.331047</v>
      </c>
    </row>
    <row r="134" spans="1:21">
      <c r="A134" s="19" t="s">
        <v>1185</v>
      </c>
      <c r="B134" s="20"/>
      <c r="C134" s="20"/>
      <c r="D134" s="20"/>
      <c r="E134" s="20"/>
      <c r="F134" s="20"/>
      <c r="G134" s="20"/>
      <c r="H134" s="20"/>
      <c r="I134" s="20"/>
      <c r="J134" s="20"/>
      <c r="K134" s="20"/>
      <c r="L134" s="20"/>
      <c r="M134" s="20"/>
      <c r="N134" s="20"/>
      <c r="O134" s="20"/>
      <c r="P134" s="20"/>
      <c r="Q134" s="20"/>
      <c r="R134" s="20"/>
      <c r="S134" s="20"/>
      <c r="T134" s="20"/>
      <c r="U134" s="20"/>
    </row>
    <row r="135" spans="1:21">
      <c r="A135" s="146" t="s">
        <v>58</v>
      </c>
      <c r="B135" s="146" t="s">
        <v>58</v>
      </c>
      <c r="C135" s="20"/>
      <c r="D135" s="73">
        <f>AVERAGE(D98:D132)</f>
        <v>19.09652288571429</v>
      </c>
      <c r="E135" s="73">
        <f t="shared" ref="E135:U135" si="6">AVERAGE(E98:E132)</f>
        <v>19.047476200000006</v>
      </c>
      <c r="F135" s="73">
        <f t="shared" si="6"/>
        <v>18.630484971428572</v>
      </c>
      <c r="G135" s="73">
        <f t="shared" si="6"/>
        <v>18.528732514285711</v>
      </c>
      <c r="H135" s="73">
        <f t="shared" si="6"/>
        <v>18.123932914285707</v>
      </c>
      <c r="I135" s="73">
        <f t="shared" si="6"/>
        <v>17.853080285714281</v>
      </c>
      <c r="J135" s="73">
        <f t="shared" si="6"/>
        <v>17.217256085714286</v>
      </c>
      <c r="K135" s="73">
        <f t="shared" si="6"/>
        <v>17.13416448571428</v>
      </c>
      <c r="L135" s="73">
        <f t="shared" si="6"/>
        <v>16.905280714285716</v>
      </c>
      <c r="M135" s="73">
        <f t="shared" si="6"/>
        <v>15.986831600000002</v>
      </c>
      <c r="N135" s="73">
        <f t="shared" si="6"/>
        <v>16.365815942857143</v>
      </c>
      <c r="O135" s="73">
        <f t="shared" si="6"/>
        <v>17.041855285714288</v>
      </c>
      <c r="P135" s="73">
        <f t="shared" si="6"/>
        <v>17.565875199999997</v>
      </c>
      <c r="Q135" s="73">
        <f t="shared" si="6"/>
        <v>17.893224428571425</v>
      </c>
      <c r="R135" s="73">
        <f t="shared" si="6"/>
        <v>17.710336114285713</v>
      </c>
      <c r="S135" s="73">
        <f t="shared" si="6"/>
        <v>17.072979314285714</v>
      </c>
      <c r="T135" s="73">
        <f t="shared" si="6"/>
        <v>15.214708257142856</v>
      </c>
      <c r="U135" s="73">
        <f t="shared" si="6"/>
        <v>15.331046771428571</v>
      </c>
    </row>
    <row r="136" spans="1:21">
      <c r="A136" s="146" t="s">
        <v>718</v>
      </c>
      <c r="B136" s="146" t="s">
        <v>718</v>
      </c>
      <c r="C136" s="20"/>
      <c r="D136" s="73">
        <f>STDEV(D98:D132)</f>
        <v>12.725712565573811</v>
      </c>
      <c r="E136" s="73">
        <f t="shared" ref="E136:U136" si="7">STDEV(E98:E132)</f>
        <v>12.645958324616139</v>
      </c>
      <c r="F136" s="73">
        <f t="shared" si="7"/>
        <v>13.360992739432893</v>
      </c>
      <c r="G136" s="73">
        <f t="shared" si="7"/>
        <v>13.441393435245859</v>
      </c>
      <c r="H136" s="73">
        <f t="shared" si="7"/>
        <v>13.629262177201785</v>
      </c>
      <c r="I136" s="73">
        <f t="shared" si="7"/>
        <v>14.017343029349473</v>
      </c>
      <c r="J136" s="73">
        <f t="shared" si="7"/>
        <v>15.459425658893359</v>
      </c>
      <c r="K136" s="73">
        <f t="shared" si="7"/>
        <v>15.093628554318931</v>
      </c>
      <c r="L136" s="73">
        <f t="shared" si="7"/>
        <v>15.274161267223842</v>
      </c>
      <c r="M136" s="73">
        <f t="shared" si="7"/>
        <v>15.751510328326255</v>
      </c>
      <c r="N136" s="73">
        <f t="shared" si="7"/>
        <v>15.464563030464717</v>
      </c>
      <c r="O136" s="73">
        <f t="shared" si="7"/>
        <v>15.606515866858345</v>
      </c>
      <c r="P136" s="73">
        <f t="shared" si="7"/>
        <v>15.280080216445239</v>
      </c>
      <c r="Q136" s="73">
        <f t="shared" si="7"/>
        <v>14.859214140193201</v>
      </c>
      <c r="R136" s="73">
        <f t="shared" si="7"/>
        <v>14.491656579028126</v>
      </c>
      <c r="S136" s="73">
        <f t="shared" si="7"/>
        <v>14.584341667727342</v>
      </c>
      <c r="T136" s="73">
        <f t="shared" si="7"/>
        <v>15.02740240853676</v>
      </c>
      <c r="U136" s="73">
        <f t="shared" si="7"/>
        <v>15.096170974202462</v>
      </c>
    </row>
    <row r="137" spans="1:21">
      <c r="A137" s="303" t="s">
        <v>719</v>
      </c>
      <c r="B137" s="303" t="s">
        <v>719</v>
      </c>
      <c r="C137" s="271"/>
      <c r="D137" s="404">
        <f>-(D125-D135)/D136</f>
        <v>-0.48887424434807591</v>
      </c>
      <c r="E137" s="404">
        <f t="shared" ref="E137:U137" si="8">-(E125-E135)/E136</f>
        <v>-0.57537172061025721</v>
      </c>
      <c r="F137" s="404">
        <f t="shared" si="8"/>
        <v>-0.48816223133792874</v>
      </c>
      <c r="G137" s="404">
        <f t="shared" si="8"/>
        <v>-0.57381078255546292</v>
      </c>
      <c r="H137" s="404">
        <f t="shared" si="8"/>
        <v>-0.57427093146734276</v>
      </c>
      <c r="I137" s="404">
        <f t="shared" si="8"/>
        <v>-0.22890933806552002</v>
      </c>
      <c r="J137" s="404">
        <f t="shared" si="8"/>
        <v>-0.28135721276187936</v>
      </c>
      <c r="K137" s="404">
        <f t="shared" si="8"/>
        <v>-0.37363073392130314</v>
      </c>
      <c r="L137" s="404">
        <f t="shared" si="8"/>
        <v>-0.48058051485064951</v>
      </c>
      <c r="M137" s="404">
        <f t="shared" si="8"/>
        <v>-0.35466398355170398</v>
      </c>
      <c r="N137" s="404">
        <f t="shared" si="8"/>
        <v>-0.35987004910384596</v>
      </c>
      <c r="O137" s="404">
        <f t="shared" si="8"/>
        <v>-0.4181493018658875</v>
      </c>
      <c r="P137" s="404">
        <f t="shared" si="8"/>
        <v>-0.45613738287176758</v>
      </c>
      <c r="Q137" s="404">
        <f t="shared" si="8"/>
        <v>-0.56989585664040177</v>
      </c>
      <c r="R137" s="404">
        <f t="shared" si="8"/>
        <v>-0.63258840255577498</v>
      </c>
      <c r="S137" s="404">
        <f t="shared" si="8"/>
        <v>-0.70243730701837592</v>
      </c>
      <c r="T137" s="404">
        <f t="shared" si="8"/>
        <v>-0.84192852489727721</v>
      </c>
      <c r="U137" s="404">
        <f t="shared" si="8"/>
        <v>-0.87016987625667919</v>
      </c>
    </row>
    <row r="138" spans="1:21">
      <c r="A138" s="717"/>
      <c r="B138" s="25"/>
      <c r="C138" s="25"/>
      <c r="D138" s="719"/>
      <c r="E138" s="719"/>
      <c r="F138" s="719"/>
      <c r="G138" s="719"/>
      <c r="H138" s="719"/>
      <c r="I138" s="719"/>
      <c r="J138" s="719"/>
      <c r="K138" s="719"/>
      <c r="L138" s="719"/>
      <c r="M138" s="719"/>
      <c r="N138" s="719"/>
      <c r="O138" s="719"/>
      <c r="P138" s="719"/>
      <c r="Q138" s="719"/>
      <c r="R138" s="719"/>
      <c r="S138" s="719"/>
      <c r="T138" s="719"/>
      <c r="U138" s="719"/>
    </row>
    <row r="139" spans="1:21">
      <c r="A139" s="19"/>
      <c r="B139" s="20"/>
      <c r="C139" s="20"/>
      <c r="D139" s="20"/>
      <c r="E139" s="20"/>
      <c r="F139" s="20"/>
      <c r="G139" s="20"/>
      <c r="H139" s="20"/>
      <c r="I139" s="20"/>
      <c r="J139" s="20"/>
      <c r="K139" s="20"/>
      <c r="L139" s="20"/>
      <c r="M139" s="20"/>
      <c r="N139" s="20"/>
      <c r="O139" s="20"/>
      <c r="P139" s="20"/>
      <c r="Q139" s="20"/>
      <c r="R139" s="20"/>
      <c r="S139" s="20"/>
      <c r="T139" s="20"/>
      <c r="U139" s="20"/>
    </row>
    <row r="140" spans="1:21">
      <c r="A140" s="1409" t="s">
        <v>162</v>
      </c>
      <c r="B140" s="1423"/>
      <c r="C140" s="1410"/>
      <c r="D140" s="1405" t="s">
        <v>165</v>
      </c>
      <c r="E140" s="1406"/>
      <c r="F140" s="1406"/>
      <c r="G140" s="1406"/>
      <c r="H140" s="1406"/>
      <c r="I140" s="1406"/>
      <c r="J140" s="1406"/>
      <c r="K140" s="1406"/>
      <c r="L140" s="1406"/>
      <c r="M140" s="1406"/>
      <c r="N140" s="1406"/>
      <c r="O140" s="1406"/>
      <c r="P140" s="1406"/>
      <c r="Q140" s="1406"/>
      <c r="R140" s="1406"/>
      <c r="S140" s="1406"/>
      <c r="T140" s="1406"/>
      <c r="U140" s="1411"/>
    </row>
    <row r="141" spans="1:21">
      <c r="A141" s="1409" t="s">
        <v>161</v>
      </c>
      <c r="B141" s="1423"/>
      <c r="C141" s="1410"/>
      <c r="D141" s="1405" t="s">
        <v>168</v>
      </c>
      <c r="E141" s="1406"/>
      <c r="F141" s="1406"/>
      <c r="G141" s="1406"/>
      <c r="H141" s="1406"/>
      <c r="I141" s="1406"/>
      <c r="J141" s="1406"/>
      <c r="K141" s="1406"/>
      <c r="L141" s="1406"/>
      <c r="M141" s="1406"/>
      <c r="N141" s="1406"/>
      <c r="O141" s="1406"/>
      <c r="P141" s="1406"/>
      <c r="Q141" s="1406"/>
      <c r="R141" s="1406"/>
      <c r="S141" s="1406"/>
      <c r="T141" s="1406"/>
      <c r="U141" s="1411"/>
    </row>
    <row r="142" spans="1:21">
      <c r="A142" s="1407" t="s">
        <v>163</v>
      </c>
      <c r="B142" s="1419"/>
      <c r="C142" s="1408"/>
      <c r="D142" s="15" t="s">
        <v>85</v>
      </c>
      <c r="E142" s="15" t="s">
        <v>86</v>
      </c>
      <c r="F142" s="15" t="s">
        <v>87</v>
      </c>
      <c r="G142" s="15" t="s">
        <v>88</v>
      </c>
      <c r="H142" s="15" t="s">
        <v>89</v>
      </c>
      <c r="I142" s="15" t="s">
        <v>90</v>
      </c>
      <c r="J142" s="15" t="s">
        <v>91</v>
      </c>
      <c r="K142" s="15" t="s">
        <v>92</v>
      </c>
      <c r="L142" s="15" t="s">
        <v>93</v>
      </c>
      <c r="M142" s="15" t="s">
        <v>94</v>
      </c>
      <c r="N142" s="15" t="s">
        <v>95</v>
      </c>
      <c r="O142" s="15" t="s">
        <v>96</v>
      </c>
      <c r="P142" s="15" t="s">
        <v>97</v>
      </c>
      <c r="Q142" s="15" t="s">
        <v>110</v>
      </c>
      <c r="R142" s="15" t="s">
        <v>120</v>
      </c>
      <c r="S142" s="15" t="s">
        <v>379</v>
      </c>
      <c r="T142" s="15" t="s">
        <v>537</v>
      </c>
      <c r="U142" s="15" t="s">
        <v>729</v>
      </c>
    </row>
    <row r="143" spans="1:21">
      <c r="A143" s="16" t="s">
        <v>77</v>
      </c>
      <c r="B143" s="16" t="s">
        <v>153</v>
      </c>
      <c r="C143" s="9" t="s">
        <v>40</v>
      </c>
      <c r="D143" s="9" t="s">
        <v>40</v>
      </c>
      <c r="E143" s="9" t="s">
        <v>40</v>
      </c>
      <c r="F143" s="9" t="s">
        <v>40</v>
      </c>
      <c r="G143" s="9" t="s">
        <v>40</v>
      </c>
      <c r="H143" s="9" t="s">
        <v>40</v>
      </c>
      <c r="I143" s="9" t="s">
        <v>40</v>
      </c>
      <c r="J143" s="9" t="s">
        <v>40</v>
      </c>
      <c r="K143" s="9" t="s">
        <v>40</v>
      </c>
      <c r="L143" s="9" t="s">
        <v>40</v>
      </c>
      <c r="M143" s="9" t="s">
        <v>40</v>
      </c>
      <c r="N143" s="9" t="s">
        <v>40</v>
      </c>
      <c r="O143" s="9" t="s">
        <v>40</v>
      </c>
      <c r="P143" s="9" t="s">
        <v>40</v>
      </c>
      <c r="Q143" s="9" t="s">
        <v>40</v>
      </c>
      <c r="R143" s="9" t="s">
        <v>40</v>
      </c>
      <c r="S143" s="9" t="s">
        <v>40</v>
      </c>
      <c r="T143" s="9" t="s">
        <v>40</v>
      </c>
      <c r="U143" s="9" t="s">
        <v>40</v>
      </c>
    </row>
    <row r="144" spans="1:21" s="25" customFormat="1">
      <c r="A144" s="4" t="s">
        <v>39</v>
      </c>
      <c r="B144" s="4" t="s">
        <v>152</v>
      </c>
      <c r="C144" s="9" t="s">
        <v>40</v>
      </c>
      <c r="D144" s="75">
        <v>27.399578000000002</v>
      </c>
      <c r="E144" s="75">
        <v>24.406330000000001</v>
      </c>
      <c r="F144" s="75">
        <v>24.751401000000001</v>
      </c>
      <c r="G144" s="75">
        <v>25.108820999999999</v>
      </c>
      <c r="H144" s="75">
        <v>25.108972999999999</v>
      </c>
      <c r="I144" s="75">
        <v>25.476153</v>
      </c>
      <c r="J144" s="75">
        <v>25.068370000000002</v>
      </c>
      <c r="K144" s="75">
        <v>24.139965</v>
      </c>
      <c r="L144" s="75">
        <v>23.530341</v>
      </c>
      <c r="M144" s="75">
        <v>23.117542</v>
      </c>
      <c r="N144" s="75">
        <v>23.091007000000001</v>
      </c>
      <c r="O144" s="75">
        <v>22.862472</v>
      </c>
      <c r="P144" s="75">
        <v>23.461908999999999</v>
      </c>
      <c r="Q144" s="75">
        <v>23.234667999999999</v>
      </c>
      <c r="R144" s="75">
        <v>23.50573</v>
      </c>
      <c r="S144" s="75">
        <v>24.203706</v>
      </c>
      <c r="T144" s="75">
        <v>24.433299000000002</v>
      </c>
      <c r="U144" s="75">
        <v>24.533597</v>
      </c>
    </row>
    <row r="145" spans="1:21">
      <c r="A145" s="4" t="s">
        <v>31</v>
      </c>
      <c r="B145" s="4" t="s">
        <v>152</v>
      </c>
      <c r="C145" s="9" t="s">
        <v>40</v>
      </c>
      <c r="D145" s="76">
        <v>44.657623000000001</v>
      </c>
      <c r="E145" s="76">
        <v>44.140810999999999</v>
      </c>
      <c r="F145" s="76">
        <v>44.265920000000001</v>
      </c>
      <c r="G145" s="76">
        <v>44.503030000000003</v>
      </c>
      <c r="H145" s="76">
        <v>45.146901</v>
      </c>
      <c r="I145" s="76">
        <v>45.076444000000002</v>
      </c>
      <c r="J145" s="76">
        <v>45.315939999999998</v>
      </c>
      <c r="K145" s="76">
        <v>45.551912000000002</v>
      </c>
      <c r="L145" s="76">
        <v>45.743257999999997</v>
      </c>
      <c r="M145" s="76">
        <v>44.372660000000003</v>
      </c>
      <c r="N145" s="76">
        <v>44.541049999999998</v>
      </c>
      <c r="O145" s="76">
        <v>44.824981999999999</v>
      </c>
      <c r="P145" s="76">
        <v>45.054451</v>
      </c>
      <c r="Q145" s="76">
        <v>45.317829000000003</v>
      </c>
      <c r="R145" s="76">
        <v>45.495355000000004</v>
      </c>
      <c r="S145" s="76">
        <v>45.478056000000002</v>
      </c>
      <c r="T145" s="76">
        <v>43.517215999999998</v>
      </c>
      <c r="U145" s="76">
        <v>43.536391999999999</v>
      </c>
    </row>
    <row r="146" spans="1:21">
      <c r="A146" s="4" t="s">
        <v>15</v>
      </c>
      <c r="B146" s="4" t="s">
        <v>152</v>
      </c>
      <c r="C146" s="9" t="s">
        <v>40</v>
      </c>
      <c r="D146" s="75">
        <v>51.196216</v>
      </c>
      <c r="E146" s="75">
        <v>50.567484</v>
      </c>
      <c r="F146" s="75">
        <v>50.187665000000003</v>
      </c>
      <c r="G146" s="75">
        <v>48.778905999999999</v>
      </c>
      <c r="H146" s="75">
        <v>49.874268999999998</v>
      </c>
      <c r="I146" s="75">
        <v>47.904370999999998</v>
      </c>
      <c r="J146" s="75">
        <v>47.783191000000002</v>
      </c>
      <c r="K146" s="75">
        <v>47.824787999999998</v>
      </c>
      <c r="L146" s="75">
        <v>48.327250999999997</v>
      </c>
      <c r="M146" s="75">
        <v>48.142470000000003</v>
      </c>
      <c r="N146" s="75">
        <v>48.539819000000001</v>
      </c>
      <c r="O146" s="75">
        <v>48.663184999999999</v>
      </c>
      <c r="P146" s="75">
        <v>48.715451999999999</v>
      </c>
      <c r="Q146" s="75">
        <v>48.240298000000003</v>
      </c>
      <c r="R146" s="75">
        <v>48.064948999999999</v>
      </c>
      <c r="S146" s="75">
        <v>47.633887999999999</v>
      </c>
      <c r="T146" s="75">
        <v>45.195633999999998</v>
      </c>
      <c r="U146" s="75">
        <v>44.890785999999999</v>
      </c>
    </row>
    <row r="147" spans="1:21">
      <c r="A147" s="4" t="s">
        <v>41</v>
      </c>
      <c r="B147" s="4" t="s">
        <v>152</v>
      </c>
      <c r="C147" s="9" t="s">
        <v>40</v>
      </c>
      <c r="D147" s="76">
        <v>30.006997999999999</v>
      </c>
      <c r="E147" s="76">
        <v>28.740366000000002</v>
      </c>
      <c r="F147" s="76">
        <v>28.875260000000001</v>
      </c>
      <c r="G147" s="76">
        <v>28.767744</v>
      </c>
      <c r="H147" s="76">
        <v>28.946563999999999</v>
      </c>
      <c r="I147" s="76">
        <v>28.787265000000001</v>
      </c>
      <c r="J147" s="76">
        <v>28.631609999999998</v>
      </c>
      <c r="K147" s="76">
        <v>28.009318</v>
      </c>
      <c r="L147" s="76">
        <v>28.063040999999998</v>
      </c>
      <c r="M147" s="76">
        <v>27.231234000000001</v>
      </c>
      <c r="N147" s="76">
        <v>27.186118</v>
      </c>
      <c r="O147" s="76">
        <v>27.461780999999998</v>
      </c>
      <c r="P147" s="76">
        <v>27.623446000000001</v>
      </c>
      <c r="Q147" s="76">
        <v>27.862472</v>
      </c>
      <c r="R147" s="76">
        <v>28.432445999999999</v>
      </c>
      <c r="S147" s="76">
        <v>28.378879999999999</v>
      </c>
      <c r="T147" s="76">
        <v>28.236281999999999</v>
      </c>
      <c r="U147" s="76">
        <v>27.734511000000001</v>
      </c>
    </row>
    <row r="148" spans="1:21">
      <c r="A148" s="4" t="s">
        <v>56</v>
      </c>
      <c r="B148" s="4" t="s">
        <v>152</v>
      </c>
      <c r="C148" s="9" t="s">
        <v>40</v>
      </c>
      <c r="D148" s="75">
        <v>7</v>
      </c>
      <c r="E148" s="75">
        <v>7</v>
      </c>
      <c r="F148" s="75">
        <v>7</v>
      </c>
      <c r="G148" s="75">
        <v>7</v>
      </c>
      <c r="H148" s="75">
        <v>7</v>
      </c>
      <c r="I148" s="75">
        <v>7</v>
      </c>
      <c r="J148" s="75">
        <v>7</v>
      </c>
      <c r="K148" s="75">
        <v>7</v>
      </c>
      <c r="L148" s="75">
        <v>7</v>
      </c>
      <c r="M148" s="75">
        <v>7</v>
      </c>
      <c r="N148" s="75">
        <v>7</v>
      </c>
      <c r="O148" s="75">
        <v>7</v>
      </c>
      <c r="P148" s="75">
        <v>7</v>
      </c>
      <c r="Q148" s="75">
        <v>7</v>
      </c>
      <c r="R148" s="75">
        <v>7</v>
      </c>
      <c r="S148" s="75">
        <v>7</v>
      </c>
      <c r="T148" s="75">
        <v>7</v>
      </c>
      <c r="U148" s="75">
        <v>7</v>
      </c>
    </row>
    <row r="149" spans="1:21">
      <c r="A149" s="4" t="s">
        <v>17</v>
      </c>
      <c r="B149" s="4" t="s">
        <v>152</v>
      </c>
      <c r="C149" s="9" t="s">
        <v>40</v>
      </c>
      <c r="D149" s="76">
        <v>41.348944000000003</v>
      </c>
      <c r="E149" s="76">
        <v>41.338092000000003</v>
      </c>
      <c r="F149" s="76">
        <v>41.756390000000003</v>
      </c>
      <c r="G149" s="76">
        <v>42.012906999999998</v>
      </c>
      <c r="H149" s="76">
        <v>42.343031000000003</v>
      </c>
      <c r="I149" s="76">
        <v>42.570650999999998</v>
      </c>
      <c r="J149" s="76">
        <v>40.917810000000003</v>
      </c>
      <c r="K149" s="76">
        <v>41.303573999999998</v>
      </c>
      <c r="L149" s="76">
        <v>41.389279999999999</v>
      </c>
      <c r="M149" s="76">
        <v>39.915810999999998</v>
      </c>
      <c r="N149" s="76">
        <v>40.009307</v>
      </c>
      <c r="O149" s="76">
        <v>40.368000000000002</v>
      </c>
      <c r="P149" s="76">
        <v>40.252738000000001</v>
      </c>
      <c r="Q149" s="76">
        <v>40.243091999999997</v>
      </c>
      <c r="R149" s="76">
        <v>40.373184999999999</v>
      </c>
      <c r="S149" s="76">
        <v>40.513244</v>
      </c>
      <c r="T149" s="76">
        <v>40.667498000000002</v>
      </c>
      <c r="U149" s="76">
        <v>40.935791000000002</v>
      </c>
    </row>
    <row r="150" spans="1:21">
      <c r="A150" s="4" t="s">
        <v>18</v>
      </c>
      <c r="B150" s="4" t="s">
        <v>152</v>
      </c>
      <c r="C150" s="9" t="s">
        <v>40</v>
      </c>
      <c r="D150" s="75">
        <v>38.103065999999998</v>
      </c>
      <c r="E150" s="75">
        <v>37.542530999999997</v>
      </c>
      <c r="F150" s="75">
        <v>36.65166</v>
      </c>
      <c r="G150" s="75">
        <v>36.687846999999998</v>
      </c>
      <c r="H150" s="75">
        <v>36.209816000000004</v>
      </c>
      <c r="I150" s="75">
        <v>36.113280000000003</v>
      </c>
      <c r="J150" s="75">
        <v>36.192107</v>
      </c>
      <c r="K150" s="75">
        <v>36.340133999999999</v>
      </c>
      <c r="L150" s="75">
        <v>36.054720000000003</v>
      </c>
      <c r="M150" s="75">
        <v>35.487999000000002</v>
      </c>
      <c r="N150" s="75">
        <v>34.352533000000001</v>
      </c>
      <c r="O150" s="75">
        <v>34.610888000000003</v>
      </c>
      <c r="P150" s="75">
        <v>34.776643</v>
      </c>
      <c r="Q150" s="75">
        <v>34.461044999999999</v>
      </c>
      <c r="R150" s="75">
        <v>34.295527</v>
      </c>
      <c r="S150" s="75">
        <v>34.461865000000003</v>
      </c>
      <c r="T150" s="75">
        <v>34.371718999999999</v>
      </c>
      <c r="U150" s="75">
        <v>34.308824000000001</v>
      </c>
    </row>
    <row r="151" spans="1:21">
      <c r="A151" s="4" t="s">
        <v>20</v>
      </c>
      <c r="B151" s="4" t="s">
        <v>152</v>
      </c>
      <c r="C151" s="9" t="s">
        <v>40</v>
      </c>
      <c r="D151" s="76">
        <v>39.772132999999997</v>
      </c>
      <c r="E151" s="76">
        <v>39.252634999999998</v>
      </c>
      <c r="F151" s="76">
        <v>40.559612000000001</v>
      </c>
      <c r="G151" s="76">
        <v>40.911147</v>
      </c>
      <c r="H151" s="76">
        <v>39.627738999999998</v>
      </c>
      <c r="I151" s="76">
        <v>38.049501999999997</v>
      </c>
      <c r="J151" s="76">
        <v>37.244033999999999</v>
      </c>
      <c r="K151" s="76">
        <v>37.577981000000001</v>
      </c>
      <c r="L151" s="76">
        <v>37.020899</v>
      </c>
      <c r="M151" s="76">
        <v>37.982334999999999</v>
      </c>
      <c r="N151" s="76">
        <v>38.845199999999998</v>
      </c>
      <c r="O151" s="76">
        <v>38.950029999999998</v>
      </c>
      <c r="P151" s="76">
        <v>39.176377000000002</v>
      </c>
      <c r="Q151" s="76">
        <v>38.752763999999999</v>
      </c>
      <c r="R151" s="76">
        <v>38.923285</v>
      </c>
      <c r="S151" s="76">
        <v>37.981583000000001</v>
      </c>
      <c r="T151" s="76">
        <v>37.938575999999998</v>
      </c>
      <c r="U151" s="76">
        <v>38.098975000000003</v>
      </c>
    </row>
    <row r="152" spans="1:21">
      <c r="A152" s="4" t="s">
        <v>36</v>
      </c>
      <c r="B152" s="4" t="s">
        <v>152</v>
      </c>
      <c r="C152" s="9" t="s">
        <v>40</v>
      </c>
      <c r="D152" s="75">
        <v>44.723776999999998</v>
      </c>
      <c r="E152" s="75">
        <v>43.176493999999998</v>
      </c>
      <c r="F152" s="75">
        <v>42.771484999999998</v>
      </c>
      <c r="G152" s="75">
        <v>41.813282999999998</v>
      </c>
      <c r="H152" s="75">
        <v>41.187489999999997</v>
      </c>
      <c r="I152" s="75">
        <v>41.336069999999999</v>
      </c>
      <c r="J152" s="75">
        <v>40.952081999999997</v>
      </c>
      <c r="K152" s="75">
        <v>40.666561000000002</v>
      </c>
      <c r="L152" s="75">
        <v>40.535805000000003</v>
      </c>
      <c r="M152" s="75">
        <v>39.208233999999997</v>
      </c>
      <c r="N152" s="75">
        <v>38.894976</v>
      </c>
      <c r="O152" s="75">
        <v>38.912199999999999</v>
      </c>
      <c r="P152" s="75">
        <v>38.789738</v>
      </c>
      <c r="Q152" s="75">
        <v>39.408754000000002</v>
      </c>
      <c r="R152" s="75">
        <v>39.872942999999999</v>
      </c>
      <c r="S152" s="75">
        <v>39.559936</v>
      </c>
      <c r="T152" s="75">
        <v>39.971383000000003</v>
      </c>
      <c r="U152" s="75">
        <v>38.820149999999998</v>
      </c>
    </row>
    <row r="153" spans="1:21">
      <c r="A153" s="12" t="s">
        <v>22</v>
      </c>
      <c r="B153" s="4" t="s">
        <v>152</v>
      </c>
      <c r="C153" s="9" t="s">
        <v>118</v>
      </c>
      <c r="D153" s="76">
        <v>45.273105000000001</v>
      </c>
      <c r="E153" s="76">
        <v>44.521723999999999</v>
      </c>
      <c r="F153" s="76">
        <v>44.429490999999999</v>
      </c>
      <c r="G153" s="76">
        <v>44.746792999999997</v>
      </c>
      <c r="H153" s="76">
        <v>45.200592999999998</v>
      </c>
      <c r="I153" s="76">
        <v>44.963917000000002</v>
      </c>
      <c r="J153" s="76">
        <v>44.369413000000002</v>
      </c>
      <c r="K153" s="76">
        <v>44.405625999999998</v>
      </c>
      <c r="L153" s="76">
        <v>45.971251000000002</v>
      </c>
      <c r="M153" s="76">
        <v>46.063648999999998</v>
      </c>
      <c r="N153" s="76">
        <v>46.134517000000002</v>
      </c>
      <c r="O153" s="76">
        <v>46.237332000000002</v>
      </c>
      <c r="P153" s="76">
        <v>46.393211999999998</v>
      </c>
      <c r="Q153" s="76">
        <v>44.914853999999998</v>
      </c>
      <c r="R153" s="76">
        <v>44.352674999999998</v>
      </c>
      <c r="S153" s="76">
        <v>43.643855000000002</v>
      </c>
      <c r="T153" s="76">
        <v>42.650115</v>
      </c>
      <c r="U153" s="76">
        <v>42.148401999999997</v>
      </c>
    </row>
    <row r="154" spans="1:21">
      <c r="A154" s="12" t="s">
        <v>19</v>
      </c>
      <c r="B154" s="4" t="s">
        <v>152</v>
      </c>
      <c r="C154" s="9" t="s">
        <v>40</v>
      </c>
      <c r="D154" s="75">
        <v>47.489877999999997</v>
      </c>
      <c r="E154" s="75">
        <v>46.566721000000001</v>
      </c>
      <c r="F154" s="75">
        <v>47.113252000000003</v>
      </c>
      <c r="G154" s="75">
        <v>47.836132999999997</v>
      </c>
      <c r="H154" s="75">
        <v>46.844118000000002</v>
      </c>
      <c r="I154" s="75">
        <v>47.223284</v>
      </c>
      <c r="J154" s="75">
        <v>47.418298</v>
      </c>
      <c r="K154" s="75">
        <v>46.895699</v>
      </c>
      <c r="L154" s="75">
        <v>46.436934999999998</v>
      </c>
      <c r="M154" s="75">
        <v>45.85116</v>
      </c>
      <c r="N154" s="75">
        <v>44.822372999999999</v>
      </c>
      <c r="O154" s="75">
        <v>45.478822000000001</v>
      </c>
      <c r="P154" s="75">
        <v>45.461204000000002</v>
      </c>
      <c r="Q154" s="75">
        <v>45.050845000000002</v>
      </c>
      <c r="R154" s="75">
        <v>45.069201999999997</v>
      </c>
      <c r="S154" s="75">
        <v>45.201531000000003</v>
      </c>
      <c r="T154" s="75">
        <v>45.314279999999997</v>
      </c>
      <c r="U154" s="75">
        <v>45.438442000000002</v>
      </c>
    </row>
    <row r="155" spans="1:21">
      <c r="A155" s="4" t="s">
        <v>42</v>
      </c>
      <c r="B155" s="4" t="s">
        <v>152</v>
      </c>
      <c r="C155" s="9" t="s">
        <v>40</v>
      </c>
      <c r="D155" s="76">
        <v>38.745055999999998</v>
      </c>
      <c r="E155" s="76">
        <v>38.254247999999997</v>
      </c>
      <c r="F155" s="76">
        <v>39.038477</v>
      </c>
      <c r="G155" s="76">
        <v>39.463991</v>
      </c>
      <c r="H155" s="76">
        <v>40.465677999999997</v>
      </c>
      <c r="I155" s="76">
        <v>40.472202000000003</v>
      </c>
      <c r="J155" s="76">
        <v>41.127772999999998</v>
      </c>
      <c r="K155" s="76">
        <v>40.947735999999999</v>
      </c>
      <c r="L155" s="76">
        <v>40.470593999999998</v>
      </c>
      <c r="M155" s="76">
        <v>40.218068000000002</v>
      </c>
      <c r="N155" s="76">
        <v>39.362406</v>
      </c>
      <c r="O155" s="76">
        <v>42.117018000000002</v>
      </c>
      <c r="P155" s="76">
        <v>42.091236000000002</v>
      </c>
      <c r="Q155" s="76">
        <v>40.684505000000001</v>
      </c>
      <c r="R155" s="76">
        <v>39.727463999999998</v>
      </c>
      <c r="S155" s="76">
        <v>37.986989999999999</v>
      </c>
      <c r="T155" s="76">
        <v>39.096074999999999</v>
      </c>
      <c r="U155" s="76">
        <v>39.390959000000002</v>
      </c>
    </row>
    <row r="156" spans="1:21">
      <c r="A156" s="4" t="s">
        <v>28</v>
      </c>
      <c r="B156" s="4" t="s">
        <v>152</v>
      </c>
      <c r="C156" s="9" t="s">
        <v>40</v>
      </c>
      <c r="D156" s="75">
        <v>52.735016999999999</v>
      </c>
      <c r="E156" s="75">
        <v>53.538575000000002</v>
      </c>
      <c r="F156" s="75">
        <v>51.327092</v>
      </c>
      <c r="G156" s="75">
        <v>47.551439000000002</v>
      </c>
      <c r="H156" s="75">
        <v>48.396079999999998</v>
      </c>
      <c r="I156" s="75">
        <v>47.797539999999998</v>
      </c>
      <c r="J156" s="75">
        <v>48.292535000000001</v>
      </c>
      <c r="K156" s="75">
        <v>50.712760000000003</v>
      </c>
      <c r="L156" s="75">
        <v>50.425936</v>
      </c>
      <c r="M156" s="75">
        <v>49.530771999999999</v>
      </c>
      <c r="N156" s="75">
        <v>43.826982000000001</v>
      </c>
      <c r="O156" s="75">
        <v>46.804001</v>
      </c>
      <c r="P156" s="75">
        <v>47.356563000000001</v>
      </c>
      <c r="Q156" s="75">
        <v>47.667631999999998</v>
      </c>
      <c r="R156" s="75">
        <v>49.027237</v>
      </c>
      <c r="S156" s="75">
        <v>49.027237</v>
      </c>
      <c r="T156" s="75">
        <v>48.249026999999998</v>
      </c>
      <c r="U156" s="75">
        <v>46.153846000000001</v>
      </c>
    </row>
    <row r="157" spans="1:21">
      <c r="A157" s="4" t="s">
        <v>43</v>
      </c>
      <c r="B157" s="4" t="s">
        <v>152</v>
      </c>
      <c r="C157" s="9" t="s">
        <v>40</v>
      </c>
      <c r="D157" s="76">
        <v>23.722632000000001</v>
      </c>
      <c r="E157" s="76">
        <v>24.542083000000002</v>
      </c>
      <c r="F157" s="76">
        <v>26.194661</v>
      </c>
      <c r="G157" s="76">
        <v>27.032063000000001</v>
      </c>
      <c r="H157" s="76">
        <v>27.640398999999999</v>
      </c>
      <c r="I157" s="76">
        <v>28.210857000000001</v>
      </c>
      <c r="J157" s="76">
        <v>28.216652</v>
      </c>
      <c r="K157" s="76">
        <v>26.972035999999999</v>
      </c>
      <c r="L157" s="76">
        <v>27.568811</v>
      </c>
      <c r="M157" s="76">
        <v>26.030327</v>
      </c>
      <c r="N157" s="76">
        <v>28.582083000000001</v>
      </c>
      <c r="O157" s="76">
        <v>29.600833000000002</v>
      </c>
      <c r="P157" s="76">
        <v>29.431215999999999</v>
      </c>
      <c r="Q157" s="76">
        <v>29.888019</v>
      </c>
      <c r="R157" s="76">
        <v>29.888413</v>
      </c>
      <c r="S157" s="76">
        <v>30.421773999999999</v>
      </c>
      <c r="T157" s="76">
        <v>30.489560000000001</v>
      </c>
      <c r="U157" s="76">
        <v>30.013508000000002</v>
      </c>
    </row>
    <row r="158" spans="1:21">
      <c r="A158" s="4" t="s">
        <v>44</v>
      </c>
      <c r="B158" s="4" t="s">
        <v>152</v>
      </c>
      <c r="C158" s="9" t="s">
        <v>40</v>
      </c>
      <c r="D158" s="75">
        <v>23.507458</v>
      </c>
      <c r="E158" s="75">
        <v>20.637975000000001</v>
      </c>
      <c r="F158" s="75">
        <v>18.918115</v>
      </c>
      <c r="G158" s="75">
        <v>18.887656</v>
      </c>
      <c r="H158" s="75">
        <v>18.355166000000001</v>
      </c>
      <c r="I158" s="75">
        <v>17.442364999999999</v>
      </c>
      <c r="J158" s="75">
        <v>16.665748000000001</v>
      </c>
      <c r="K158" s="75">
        <v>15.511562</v>
      </c>
      <c r="L158" s="75">
        <v>15.594806999999999</v>
      </c>
      <c r="M158" s="75">
        <v>17.261056</v>
      </c>
      <c r="N158" s="75">
        <v>18.205072000000001</v>
      </c>
      <c r="O158" s="75">
        <v>19.423812999999999</v>
      </c>
      <c r="P158" s="75">
        <v>20.177052</v>
      </c>
      <c r="Q158" s="75">
        <v>20.680955999999998</v>
      </c>
      <c r="R158" s="75">
        <v>20.868587999999999</v>
      </c>
      <c r="S158" s="75">
        <v>20.23376</v>
      </c>
      <c r="T158" s="75">
        <v>19.809100000000001</v>
      </c>
      <c r="U158" s="75">
        <v>19.822402</v>
      </c>
    </row>
    <row r="159" spans="1:21">
      <c r="A159" s="12" t="s">
        <v>57</v>
      </c>
      <c r="B159" s="4" t="s">
        <v>152</v>
      </c>
      <c r="C159" s="9" t="s">
        <v>40</v>
      </c>
      <c r="D159" s="76">
        <v>24.765917999999999</v>
      </c>
      <c r="E159" s="76">
        <v>25.588830000000002</v>
      </c>
      <c r="F159" s="76">
        <v>25.788108999999999</v>
      </c>
      <c r="G159" s="76">
        <v>23.236384999999999</v>
      </c>
      <c r="H159" s="76">
        <v>22.325786999999998</v>
      </c>
      <c r="I159" s="76">
        <v>21.571313</v>
      </c>
      <c r="J159" s="76">
        <v>20.295997</v>
      </c>
      <c r="K159" s="76">
        <v>20.587416000000001</v>
      </c>
      <c r="L159" s="76">
        <v>18.996896</v>
      </c>
      <c r="M159" s="76">
        <v>17.743577999999999</v>
      </c>
      <c r="N159" s="76">
        <v>17.352561000000001</v>
      </c>
      <c r="O159" s="76">
        <v>17.346177000000001</v>
      </c>
      <c r="P159" s="76">
        <v>17.030522999999999</v>
      </c>
      <c r="Q159" s="76">
        <v>17.005941</v>
      </c>
      <c r="R159" s="76">
        <v>17.552025</v>
      </c>
      <c r="S159" s="76">
        <v>18.084237000000002</v>
      </c>
      <c r="T159" s="76">
        <v>18.502610000000001</v>
      </c>
      <c r="U159" s="76">
        <v>18.325517000000001</v>
      </c>
    </row>
    <row r="160" spans="1:21">
      <c r="A160" s="4" t="s">
        <v>23</v>
      </c>
      <c r="B160" s="4" t="s">
        <v>152</v>
      </c>
      <c r="C160" s="9" t="s">
        <v>40</v>
      </c>
      <c r="D160" s="75">
        <v>43.978161</v>
      </c>
      <c r="E160" s="75">
        <v>43.696446000000002</v>
      </c>
      <c r="F160" s="75">
        <v>43.6661</v>
      </c>
      <c r="G160" s="75">
        <v>42.447648000000001</v>
      </c>
      <c r="H160" s="75">
        <v>42.680362000000002</v>
      </c>
      <c r="I160" s="75">
        <v>42.395682000000001</v>
      </c>
      <c r="J160" s="75">
        <v>42.695943</v>
      </c>
      <c r="K160" s="75">
        <v>42.687634000000003</v>
      </c>
      <c r="L160" s="75">
        <v>43.215704000000002</v>
      </c>
      <c r="M160" s="75">
        <v>43.432380999999999</v>
      </c>
      <c r="N160" s="75">
        <v>43.918781000000003</v>
      </c>
      <c r="O160" s="75">
        <v>44.414147999999997</v>
      </c>
      <c r="P160" s="75">
        <v>44.600867999999998</v>
      </c>
      <c r="Q160" s="75">
        <v>44.772754999999997</v>
      </c>
      <c r="R160" s="75">
        <v>43.302408</v>
      </c>
      <c r="S160" s="75">
        <v>42.808315999999998</v>
      </c>
      <c r="T160" s="75">
        <v>42.753425</v>
      </c>
      <c r="U160" s="75">
        <v>42.665624999999999</v>
      </c>
    </row>
    <row r="161" spans="1:21">
      <c r="A161" s="4" t="s">
        <v>45</v>
      </c>
      <c r="B161" s="4" t="s">
        <v>152</v>
      </c>
      <c r="C161" s="9" t="s">
        <v>40</v>
      </c>
      <c r="D161" s="76">
        <v>29.099001000000001</v>
      </c>
      <c r="E161" s="76">
        <v>29.140777</v>
      </c>
      <c r="F161" s="76">
        <v>29.466422000000001</v>
      </c>
      <c r="G161" s="76">
        <v>26.592721000000001</v>
      </c>
      <c r="H161" s="76">
        <v>26.577686</v>
      </c>
      <c r="I161" s="76">
        <v>27.000163000000001</v>
      </c>
      <c r="J161" s="76">
        <v>28.013667000000002</v>
      </c>
      <c r="K161" s="76">
        <v>28.444496999999998</v>
      </c>
      <c r="L161" s="76">
        <v>28.600068</v>
      </c>
      <c r="M161" s="76">
        <v>28.307348999999999</v>
      </c>
      <c r="N161" s="76">
        <v>29.358011999999999</v>
      </c>
      <c r="O161" s="76">
        <v>29.995439999999999</v>
      </c>
      <c r="P161" s="76">
        <v>30.437799999999999</v>
      </c>
      <c r="Q161" s="76">
        <v>30.726911000000001</v>
      </c>
      <c r="R161" s="76">
        <v>31.131703999999999</v>
      </c>
      <c r="S161" s="76">
        <v>31.456838999999999</v>
      </c>
      <c r="T161" s="76">
        <v>31.610398</v>
      </c>
      <c r="U161" s="76">
        <v>31.718693999999999</v>
      </c>
    </row>
    <row r="162" spans="1:21">
      <c r="A162" s="4" t="s">
        <v>46</v>
      </c>
      <c r="B162" s="4" t="s">
        <v>152</v>
      </c>
      <c r="C162" s="9" t="s">
        <v>40</v>
      </c>
      <c r="D162" s="75">
        <v>15.847588</v>
      </c>
      <c r="E162" s="75">
        <v>15.930774</v>
      </c>
      <c r="F162" s="75">
        <v>15.607557</v>
      </c>
      <c r="G162" s="75">
        <v>15.866346999999999</v>
      </c>
      <c r="H162" s="75">
        <v>16.429331000000001</v>
      </c>
      <c r="I162" s="75">
        <v>16.672847000000001</v>
      </c>
      <c r="J162" s="75">
        <v>17.383804999999999</v>
      </c>
      <c r="K162" s="75">
        <v>18.647577999999999</v>
      </c>
      <c r="L162" s="75">
        <v>18.956645999999999</v>
      </c>
      <c r="M162" s="75">
        <v>18.586708999999999</v>
      </c>
      <c r="N162" s="75">
        <v>19.188355000000001</v>
      </c>
      <c r="O162" s="75">
        <v>19.553184999999999</v>
      </c>
      <c r="P162" s="75">
        <v>20.014842000000002</v>
      </c>
      <c r="Q162" s="75">
        <v>20.422712000000001</v>
      </c>
      <c r="R162" s="75">
        <v>20.511346</v>
      </c>
      <c r="S162" s="75">
        <v>20.769456999999999</v>
      </c>
      <c r="T162" s="75">
        <v>20.997482999999999</v>
      </c>
      <c r="U162" s="75">
        <v>21.183913</v>
      </c>
    </row>
    <row r="163" spans="1:21">
      <c r="A163" s="4" t="s">
        <v>25</v>
      </c>
      <c r="B163" s="4" t="s">
        <v>152</v>
      </c>
      <c r="C163" s="9" t="s">
        <v>40</v>
      </c>
      <c r="D163" s="76">
        <v>41.676921</v>
      </c>
      <c r="E163" s="76">
        <v>41.526456000000003</v>
      </c>
      <c r="F163" s="76">
        <v>41.780952999999997</v>
      </c>
      <c r="G163" s="76">
        <v>41.570751000000001</v>
      </c>
      <c r="H163" s="76">
        <v>41.781782999999997</v>
      </c>
      <c r="I163" s="76">
        <v>42.229227999999999</v>
      </c>
      <c r="J163" s="76">
        <v>41.571151999999998</v>
      </c>
      <c r="K163" s="76">
        <v>40.863954</v>
      </c>
      <c r="L163" s="76">
        <v>39.506050999999999</v>
      </c>
      <c r="M163" s="76">
        <v>39.552017999999997</v>
      </c>
      <c r="N163" s="76">
        <v>43.190767000000001</v>
      </c>
      <c r="O163" s="76">
        <v>43.196840000000002</v>
      </c>
      <c r="P163" s="76">
        <v>43.297465000000003</v>
      </c>
      <c r="Q163" s="76">
        <v>42.824128000000002</v>
      </c>
      <c r="R163" s="76">
        <v>42.041820000000001</v>
      </c>
      <c r="S163" s="76">
        <v>41.644145000000002</v>
      </c>
      <c r="T163" s="76">
        <v>41.785330999999999</v>
      </c>
      <c r="U163" s="76">
        <v>41.938102000000001</v>
      </c>
    </row>
    <row r="164" spans="1:21">
      <c r="A164" s="4" t="s">
        <v>27</v>
      </c>
      <c r="B164" s="4" t="s">
        <v>152</v>
      </c>
      <c r="C164" s="9" t="s">
        <v>40</v>
      </c>
      <c r="D164" s="75">
        <v>27.423444</v>
      </c>
      <c r="E164" s="75">
        <v>26.201468999999999</v>
      </c>
      <c r="F164" s="75">
        <v>24.379266000000001</v>
      </c>
      <c r="G164" s="75">
        <v>24.690743000000001</v>
      </c>
      <c r="H164" s="75">
        <v>24.952586</v>
      </c>
      <c r="I164" s="75">
        <v>25.587938999999999</v>
      </c>
      <c r="J164" s="75">
        <v>25.993696</v>
      </c>
      <c r="K164" s="75">
        <v>26.783515999999999</v>
      </c>
      <c r="L164" s="75">
        <v>26.576124</v>
      </c>
      <c r="M164" s="75">
        <v>25.889098000000001</v>
      </c>
      <c r="N164" s="75">
        <v>26.203430000000001</v>
      </c>
      <c r="O164" s="75">
        <v>27.923942</v>
      </c>
      <c r="P164" s="75">
        <v>27.564080000000001</v>
      </c>
      <c r="Q164" s="75">
        <v>28.417448</v>
      </c>
      <c r="R164" s="75">
        <v>28.771090000000001</v>
      </c>
      <c r="S164" s="75">
        <v>29.469712000000001</v>
      </c>
      <c r="T164" s="75">
        <v>29.564731999999999</v>
      </c>
      <c r="U164" s="75">
        <v>27.864245</v>
      </c>
    </row>
    <row r="165" spans="1:21">
      <c r="A165" s="4" t="s">
        <v>47</v>
      </c>
      <c r="B165" s="4" t="s">
        <v>152</v>
      </c>
      <c r="C165" s="9" t="s">
        <v>40</v>
      </c>
      <c r="D165" s="76">
        <v>9.7723809999999993</v>
      </c>
      <c r="E165" s="76">
        <v>10.479581</v>
      </c>
      <c r="F165" s="76">
        <v>13.148736</v>
      </c>
      <c r="G165" s="76">
        <v>14.268445</v>
      </c>
      <c r="H165" s="76">
        <v>12.91741</v>
      </c>
      <c r="I165" s="76">
        <v>12.230878000000001</v>
      </c>
      <c r="J165" s="76">
        <v>12.754932999999999</v>
      </c>
      <c r="K165" s="76">
        <v>13.687004</v>
      </c>
      <c r="L165" s="76">
        <v>13.139986</v>
      </c>
      <c r="M165" s="76">
        <v>13.482792</v>
      </c>
      <c r="N165" s="76">
        <v>14.136377</v>
      </c>
      <c r="O165" s="76">
        <v>16.299436</v>
      </c>
      <c r="P165" s="76">
        <v>16.653894999999999</v>
      </c>
      <c r="Q165" s="76">
        <v>16.970931</v>
      </c>
      <c r="R165" s="76">
        <v>17.308053000000001</v>
      </c>
      <c r="S165" s="76">
        <v>17.628596000000002</v>
      </c>
      <c r="T165" s="76">
        <v>17.985472000000001</v>
      </c>
      <c r="U165" s="76">
        <v>18.341304999999998</v>
      </c>
    </row>
    <row r="166" spans="1:21">
      <c r="A166" s="4" t="s">
        <v>30</v>
      </c>
      <c r="B166" s="4" t="s">
        <v>152</v>
      </c>
      <c r="C166" s="9" t="s">
        <v>40</v>
      </c>
      <c r="D166" s="75">
        <v>38.031478999999997</v>
      </c>
      <c r="E166" s="75">
        <v>35.089972000000003</v>
      </c>
      <c r="F166" s="75">
        <v>35.227023000000003</v>
      </c>
      <c r="G166" s="75">
        <v>35.489989999999999</v>
      </c>
      <c r="H166" s="75">
        <v>36.777379000000003</v>
      </c>
      <c r="I166" s="75">
        <v>36.880499</v>
      </c>
      <c r="J166" s="75">
        <v>34.094194999999999</v>
      </c>
      <c r="K166" s="75">
        <v>34.181460999999999</v>
      </c>
      <c r="L166" s="75">
        <v>34.673960000000001</v>
      </c>
      <c r="M166" s="75">
        <v>33.934990999999997</v>
      </c>
      <c r="N166" s="75">
        <v>34.202319000000003</v>
      </c>
      <c r="O166" s="75">
        <v>34.072201</v>
      </c>
      <c r="P166" s="75">
        <v>34.524611</v>
      </c>
      <c r="Q166" s="75">
        <v>36.481650000000002</v>
      </c>
      <c r="R166" s="75">
        <v>34.762321999999998</v>
      </c>
      <c r="S166" s="75">
        <v>33.111260000000001</v>
      </c>
      <c r="T166" s="75">
        <v>32.651389999999999</v>
      </c>
      <c r="U166" s="75">
        <v>32.809659000000003</v>
      </c>
    </row>
    <row r="167" spans="1:21">
      <c r="A167" s="4" t="s">
        <v>48</v>
      </c>
      <c r="B167" s="4" t="s">
        <v>152</v>
      </c>
      <c r="C167" s="9" t="s">
        <v>40</v>
      </c>
      <c r="D167" s="76">
        <v>18.545621000000001</v>
      </c>
      <c r="E167" s="76">
        <v>18.537158000000002</v>
      </c>
      <c r="F167" s="76">
        <v>18.618849000000001</v>
      </c>
      <c r="G167" s="76">
        <v>18.682959</v>
      </c>
      <c r="H167" s="76">
        <v>18.922833000000001</v>
      </c>
      <c r="I167" s="76">
        <v>19.188828999999998</v>
      </c>
      <c r="J167" s="76">
        <v>19.529413999999999</v>
      </c>
      <c r="K167" s="76">
        <v>20.060876</v>
      </c>
      <c r="L167" s="76">
        <v>19.146553000000001</v>
      </c>
      <c r="M167" s="76">
        <v>16.882075</v>
      </c>
      <c r="N167" s="76">
        <v>15.852715999999999</v>
      </c>
      <c r="O167" s="76">
        <v>14.781961000000001</v>
      </c>
      <c r="P167" s="76">
        <v>15.226896999999999</v>
      </c>
      <c r="Q167" s="76">
        <v>15.655752</v>
      </c>
      <c r="R167" s="76">
        <v>15.963663</v>
      </c>
      <c r="S167" s="76">
        <v>16.232015000000001</v>
      </c>
      <c r="T167" s="76">
        <v>16.516767999999999</v>
      </c>
      <c r="U167" s="76">
        <v>16.724142000000001</v>
      </c>
    </row>
    <row r="168" spans="1:21">
      <c r="A168" s="4" t="s">
        <v>49</v>
      </c>
      <c r="B168" s="4" t="s">
        <v>152</v>
      </c>
      <c r="C168" s="9" t="s">
        <v>40</v>
      </c>
      <c r="D168" s="75">
        <v>36.037393000000002</v>
      </c>
      <c r="E168" s="75">
        <v>36.721120999999997</v>
      </c>
      <c r="F168" s="75">
        <v>36.388367000000002</v>
      </c>
      <c r="G168" s="75">
        <v>35.980055</v>
      </c>
      <c r="H168" s="75">
        <v>36.110939000000002</v>
      </c>
      <c r="I168" s="75">
        <v>35.390825999999997</v>
      </c>
      <c r="J168" s="75">
        <v>35.146366999999998</v>
      </c>
      <c r="K168" s="75">
        <v>35.055852000000002</v>
      </c>
      <c r="L168" s="75">
        <v>35.099366000000003</v>
      </c>
      <c r="M168" s="75">
        <v>34.851655999999998</v>
      </c>
      <c r="N168" s="75">
        <v>34.841644000000002</v>
      </c>
      <c r="O168" s="75">
        <v>35.112920000000003</v>
      </c>
      <c r="P168" s="75">
        <v>34.844718</v>
      </c>
      <c r="Q168" s="75">
        <v>34.668154999999999</v>
      </c>
      <c r="R168" s="75">
        <v>34.151820000000001</v>
      </c>
      <c r="S168" s="75">
        <v>34.065973</v>
      </c>
      <c r="T168" s="75">
        <v>33.534176000000002</v>
      </c>
      <c r="U168" s="75">
        <v>33.185887999999998</v>
      </c>
    </row>
    <row r="169" spans="1:21">
      <c r="A169" s="4" t="s">
        <v>32</v>
      </c>
      <c r="B169" s="4" t="s">
        <v>152</v>
      </c>
      <c r="C169" s="9" t="s">
        <v>40</v>
      </c>
      <c r="D169" s="76">
        <v>37.002049</v>
      </c>
      <c r="E169" s="76">
        <v>36.820017</v>
      </c>
      <c r="F169" s="76">
        <v>36.726312999999998</v>
      </c>
      <c r="G169" s="76">
        <v>37.001238999999998</v>
      </c>
      <c r="H169" s="76">
        <v>37.225301000000002</v>
      </c>
      <c r="I169" s="76">
        <v>37.515363000000001</v>
      </c>
      <c r="J169" s="76">
        <v>37.829011000000001</v>
      </c>
      <c r="K169" s="76">
        <v>37.066671999999997</v>
      </c>
      <c r="L169" s="76">
        <v>33.598253</v>
      </c>
      <c r="M169" s="76">
        <v>33.121713999999997</v>
      </c>
      <c r="N169" s="76">
        <v>33.253228999999997</v>
      </c>
      <c r="O169" s="76">
        <v>33.419283999999998</v>
      </c>
      <c r="P169" s="76">
        <v>34.656626000000003</v>
      </c>
      <c r="Q169" s="76">
        <v>34.745229999999999</v>
      </c>
      <c r="R169" s="76">
        <v>34.903461999999998</v>
      </c>
      <c r="S169" s="76">
        <v>34.984499999999997</v>
      </c>
      <c r="T169" s="76">
        <v>34.856903000000003</v>
      </c>
      <c r="U169" s="76">
        <v>34.937891999999998</v>
      </c>
    </row>
    <row r="170" spans="1:21">
      <c r="A170" s="4" t="s">
        <v>50</v>
      </c>
      <c r="B170" s="4" t="s">
        <v>152</v>
      </c>
      <c r="C170" s="9" t="s">
        <v>40</v>
      </c>
      <c r="D170" s="75">
        <v>33.846057999999999</v>
      </c>
      <c r="E170" s="75">
        <v>32.702525000000001</v>
      </c>
      <c r="F170" s="75">
        <v>33.218800000000002</v>
      </c>
      <c r="G170" s="75">
        <v>33.083382</v>
      </c>
      <c r="H170" s="75">
        <v>33.093207999999997</v>
      </c>
      <c r="I170" s="75">
        <v>32.381135</v>
      </c>
      <c r="J170" s="75">
        <v>33.016739000000001</v>
      </c>
      <c r="K170" s="75">
        <v>32.428359</v>
      </c>
      <c r="L170" s="75">
        <v>32.122359000000003</v>
      </c>
      <c r="M170" s="75">
        <v>31.800535</v>
      </c>
      <c r="N170" s="75">
        <v>32.161163999999999</v>
      </c>
      <c r="O170" s="75">
        <v>32.209595999999998</v>
      </c>
      <c r="P170" s="75">
        <v>32.560381</v>
      </c>
      <c r="Q170" s="75">
        <v>35.045701999999999</v>
      </c>
      <c r="R170" s="75">
        <v>34.707912999999998</v>
      </c>
      <c r="S170" s="75">
        <v>36.210939000000003</v>
      </c>
      <c r="T170" s="75">
        <v>36.428837000000001</v>
      </c>
      <c r="U170" s="75">
        <v>36.507447999999997</v>
      </c>
    </row>
    <row r="171" spans="1:21">
      <c r="A171" s="4" t="s">
        <v>51</v>
      </c>
      <c r="B171" s="4" t="s">
        <v>152</v>
      </c>
      <c r="C171" s="9" t="s">
        <v>40</v>
      </c>
      <c r="D171" s="396">
        <v>40.696869</v>
      </c>
      <c r="E171" s="396">
        <v>41.359633000000002</v>
      </c>
      <c r="F171" s="396">
        <v>41.046036999999998</v>
      </c>
      <c r="G171" s="396">
        <v>41.462651999999999</v>
      </c>
      <c r="H171" s="396">
        <v>39.632008999999996</v>
      </c>
      <c r="I171" s="396">
        <v>35.278790000000001</v>
      </c>
      <c r="J171" s="396">
        <v>35.716659999999997</v>
      </c>
      <c r="K171" s="396">
        <v>35.431187000000001</v>
      </c>
      <c r="L171" s="396">
        <v>36.024501000000001</v>
      </c>
      <c r="M171" s="396">
        <v>33.145937000000004</v>
      </c>
      <c r="N171" s="396">
        <v>33.639391000000003</v>
      </c>
      <c r="O171" s="396">
        <v>35.702773000000001</v>
      </c>
      <c r="P171" s="396">
        <v>36.563163000000003</v>
      </c>
      <c r="Q171" s="396">
        <v>39.109592999999997</v>
      </c>
      <c r="R171" s="396">
        <v>39.298164</v>
      </c>
      <c r="S171" s="396">
        <v>37.602339000000001</v>
      </c>
      <c r="T171" s="396">
        <v>37.715479000000002</v>
      </c>
      <c r="U171" s="396">
        <v>37.746388000000003</v>
      </c>
    </row>
    <row r="172" spans="1:21">
      <c r="A172" s="4" t="s">
        <v>34</v>
      </c>
      <c r="B172" s="4" t="s">
        <v>152</v>
      </c>
      <c r="C172" s="9" t="s">
        <v>40</v>
      </c>
      <c r="D172" s="75">
        <v>44.482695</v>
      </c>
      <c r="E172" s="75">
        <v>44.397407999999999</v>
      </c>
      <c r="F172" s="75">
        <v>44.347396000000003</v>
      </c>
      <c r="G172" s="75">
        <v>44.421939999999999</v>
      </c>
      <c r="H172" s="75">
        <v>44.527732</v>
      </c>
      <c r="I172" s="75">
        <v>43.252927</v>
      </c>
      <c r="J172" s="75">
        <v>43.017598999999997</v>
      </c>
      <c r="K172" s="75">
        <v>41.416632999999997</v>
      </c>
      <c r="L172" s="75">
        <v>40.419432</v>
      </c>
      <c r="M172" s="75">
        <v>39.922505999999998</v>
      </c>
      <c r="N172" s="75">
        <v>40.148248000000002</v>
      </c>
      <c r="O172" s="75">
        <v>40.229396999999999</v>
      </c>
      <c r="P172" s="75">
        <v>40.120392000000002</v>
      </c>
      <c r="Q172" s="75">
        <v>40.022962</v>
      </c>
      <c r="R172" s="75">
        <v>42.939466000000003</v>
      </c>
      <c r="S172" s="75">
        <v>43.011183000000003</v>
      </c>
      <c r="T172" s="75">
        <v>43.048264000000003</v>
      </c>
      <c r="U172" s="75">
        <v>43.161239999999999</v>
      </c>
    </row>
    <row r="173" spans="1:21">
      <c r="A173" s="4" t="s">
        <v>21</v>
      </c>
      <c r="B173" s="4" t="s">
        <v>152</v>
      </c>
      <c r="C173" s="9" t="s">
        <v>40</v>
      </c>
      <c r="D173" s="76">
        <v>36.063344000000001</v>
      </c>
      <c r="E173" s="76">
        <v>36.236483999999997</v>
      </c>
      <c r="F173" s="76">
        <v>36.419525999999998</v>
      </c>
      <c r="G173" s="76">
        <v>36.028883</v>
      </c>
      <c r="H173" s="76">
        <v>36.200375000000001</v>
      </c>
      <c r="I173" s="76">
        <v>36.319616000000003</v>
      </c>
      <c r="J173" s="76">
        <v>36.427636999999997</v>
      </c>
      <c r="K173" s="76">
        <v>36.271979999999999</v>
      </c>
      <c r="L173" s="76">
        <v>35.523088999999999</v>
      </c>
      <c r="M173" s="76">
        <v>35.689121999999998</v>
      </c>
      <c r="N173" s="76">
        <v>36.808686000000002</v>
      </c>
      <c r="O173" s="76">
        <v>36.988081999999999</v>
      </c>
      <c r="P173" s="76">
        <v>37.461733000000002</v>
      </c>
      <c r="Q173" s="76">
        <v>37.49586</v>
      </c>
      <c r="R173" s="76">
        <v>37.537663999999999</v>
      </c>
      <c r="S173" s="76">
        <v>36.540067999999998</v>
      </c>
      <c r="T173" s="76">
        <v>36.532428000000003</v>
      </c>
      <c r="U173" s="76">
        <v>36.437818999999998</v>
      </c>
    </row>
    <row r="174" spans="1:21">
      <c r="A174" s="4" t="s">
        <v>37</v>
      </c>
      <c r="B174" s="4" t="s">
        <v>152</v>
      </c>
      <c r="C174" s="9" t="s">
        <v>40</v>
      </c>
      <c r="D174" s="75">
        <v>49.082903000000002</v>
      </c>
      <c r="E174" s="75">
        <v>47.993431000000001</v>
      </c>
      <c r="F174" s="75">
        <v>46.719721</v>
      </c>
      <c r="G174" s="75">
        <v>47.018430000000002</v>
      </c>
      <c r="H174" s="75">
        <v>47.187620000000003</v>
      </c>
      <c r="I174" s="75">
        <v>46.646821000000003</v>
      </c>
      <c r="J174" s="75">
        <v>46.201155</v>
      </c>
      <c r="K174" s="75">
        <v>43.539935</v>
      </c>
      <c r="L174" s="75">
        <v>43.008125</v>
      </c>
      <c r="M174" s="75">
        <v>41.473084</v>
      </c>
      <c r="N174" s="75">
        <v>40.971456000000003</v>
      </c>
      <c r="O174" s="75">
        <v>41.041348999999997</v>
      </c>
      <c r="P174" s="75">
        <v>41.086561000000003</v>
      </c>
      <c r="Q174" s="75">
        <v>41.252419000000003</v>
      </c>
      <c r="R174" s="75">
        <v>40.713137000000003</v>
      </c>
      <c r="S174" s="75">
        <v>40.865057</v>
      </c>
      <c r="T174" s="75">
        <v>41.123296000000003</v>
      </c>
      <c r="U174" s="75">
        <v>41.212122000000001</v>
      </c>
    </row>
    <row r="175" spans="1:21">
      <c r="A175" s="4" t="s">
        <v>52</v>
      </c>
      <c r="B175" s="4" t="s">
        <v>152</v>
      </c>
      <c r="C175" s="9" t="s">
        <v>40</v>
      </c>
      <c r="D175" s="76">
        <v>20.828903</v>
      </c>
      <c r="E175" s="76">
        <v>20.869391</v>
      </c>
      <c r="F175" s="76">
        <v>20.854652000000002</v>
      </c>
      <c r="G175" s="76">
        <v>20.410247999999999</v>
      </c>
      <c r="H175" s="76">
        <v>20.150994000000001</v>
      </c>
      <c r="I175" s="76">
        <v>20.182351000000001</v>
      </c>
      <c r="J175" s="76">
        <v>20.100766</v>
      </c>
      <c r="K175" s="76">
        <v>20.380058999999999</v>
      </c>
      <c r="L175" s="76">
        <v>19.629104999999999</v>
      </c>
      <c r="M175" s="76">
        <v>19.688697999999999</v>
      </c>
      <c r="N175" s="76">
        <v>19.831184</v>
      </c>
      <c r="O175" s="76">
        <v>20.098631999999998</v>
      </c>
      <c r="P175" s="76">
        <v>19.904115000000001</v>
      </c>
      <c r="Q175" s="76">
        <v>19.974806999999998</v>
      </c>
      <c r="R175" s="76">
        <v>19.698748999999999</v>
      </c>
      <c r="S175" s="76">
        <v>19.671645999999999</v>
      </c>
      <c r="T175" s="76">
        <v>19.609888999999999</v>
      </c>
      <c r="U175" s="76">
        <v>19.600864000000001</v>
      </c>
    </row>
    <row r="176" spans="1:21">
      <c r="A176" s="4" t="s">
        <v>53</v>
      </c>
      <c r="B176" s="4" t="s">
        <v>152</v>
      </c>
      <c r="C176" s="9" t="s">
        <v>40</v>
      </c>
      <c r="D176" s="75">
        <v>39.724125000000001</v>
      </c>
      <c r="E176" s="75">
        <v>42.945169999999997</v>
      </c>
      <c r="F176" s="75">
        <v>41.807270000000003</v>
      </c>
      <c r="G176" s="75">
        <v>41.386308999999997</v>
      </c>
      <c r="H176" s="75">
        <v>42.206349000000003</v>
      </c>
      <c r="I176" s="75">
        <v>42.361168999999997</v>
      </c>
      <c r="J176" s="75">
        <v>42.274428999999998</v>
      </c>
      <c r="K176" s="75">
        <v>41.923927999999997</v>
      </c>
      <c r="L176" s="75">
        <v>36.846445000000003</v>
      </c>
      <c r="M176" s="75">
        <v>34.819481000000003</v>
      </c>
      <c r="N176" s="75">
        <v>35.018810999999999</v>
      </c>
      <c r="O176" s="75">
        <v>35.058098999999999</v>
      </c>
      <c r="P176" s="75">
        <v>35.136780999999999</v>
      </c>
      <c r="Q176" s="75">
        <v>35.370410999999997</v>
      </c>
      <c r="R176" s="75">
        <v>36.107840000000003</v>
      </c>
      <c r="S176" s="75">
        <v>36.208354999999997</v>
      </c>
      <c r="T176" s="75">
        <v>34.584502999999998</v>
      </c>
      <c r="U176" s="75">
        <v>35.000340999999999</v>
      </c>
    </row>
    <row r="177" spans="1:21">
      <c r="A177" s="4" t="s">
        <v>54</v>
      </c>
      <c r="B177" s="4" t="s">
        <v>152</v>
      </c>
      <c r="C177" s="9" t="s">
        <v>40</v>
      </c>
      <c r="D177" s="76">
        <v>29.061882000000001</v>
      </c>
      <c r="E177" s="76">
        <v>28.537911000000001</v>
      </c>
      <c r="F177" s="76">
        <v>28.664543999999999</v>
      </c>
      <c r="G177" s="76">
        <v>30.265428</v>
      </c>
      <c r="H177" s="76">
        <v>30.457895000000001</v>
      </c>
      <c r="I177" s="76">
        <v>30.493660999999999</v>
      </c>
      <c r="J177" s="76">
        <v>30.551410000000001</v>
      </c>
      <c r="K177" s="76">
        <v>30.770219999999998</v>
      </c>
      <c r="L177" s="76">
        <v>29.647548</v>
      </c>
      <c r="M177" s="76">
        <v>29.074269000000001</v>
      </c>
      <c r="N177" s="76">
        <v>29.343532</v>
      </c>
      <c r="O177" s="76">
        <v>28.378561000000001</v>
      </c>
      <c r="P177" s="76">
        <v>27.816148999999999</v>
      </c>
      <c r="Q177" s="76">
        <v>26.699507000000001</v>
      </c>
      <c r="R177" s="76">
        <v>26.074936000000001</v>
      </c>
      <c r="S177" s="76">
        <v>25.858982000000001</v>
      </c>
      <c r="T177" s="76">
        <v>26.032139999999998</v>
      </c>
      <c r="U177" s="76">
        <v>26.020928000000001</v>
      </c>
    </row>
    <row r="178" spans="1:21">
      <c r="A178" s="4" t="s">
        <v>55</v>
      </c>
      <c r="B178" s="4" t="s">
        <v>152</v>
      </c>
      <c r="C178" s="9" t="s">
        <v>40</v>
      </c>
      <c r="D178" s="75">
        <v>29.482143000000001</v>
      </c>
      <c r="E178" s="75">
        <v>29.372872999999998</v>
      </c>
      <c r="F178" s="75">
        <v>29.230716999999999</v>
      </c>
      <c r="G178" s="75">
        <v>28.680184000000001</v>
      </c>
      <c r="H178" s="75">
        <v>28.737342000000002</v>
      </c>
      <c r="I178" s="75">
        <v>28.687052000000001</v>
      </c>
      <c r="J178" s="75">
        <v>28.789375</v>
      </c>
      <c r="K178" s="75">
        <v>28.950668</v>
      </c>
      <c r="L178" s="75">
        <v>27.400497000000001</v>
      </c>
      <c r="M178" s="75">
        <v>27.95571</v>
      </c>
      <c r="N178" s="75">
        <v>28.271799999999999</v>
      </c>
      <c r="O178" s="75">
        <v>27.783082</v>
      </c>
      <c r="P178" s="75">
        <v>27.721655999999999</v>
      </c>
      <c r="Q178" s="75">
        <v>29.313185000000001</v>
      </c>
      <c r="R178" s="75">
        <v>29.475459000000001</v>
      </c>
      <c r="S178" s="75">
        <v>29.128325</v>
      </c>
      <c r="T178" s="75">
        <v>29.163453000000001</v>
      </c>
      <c r="U178" s="75">
        <v>29.17803</v>
      </c>
    </row>
    <row r="179" spans="1:21">
      <c r="A179" s="4" t="s">
        <v>164</v>
      </c>
      <c r="B179" s="4" t="s">
        <v>152</v>
      </c>
      <c r="C179" s="9" t="s">
        <v>40</v>
      </c>
      <c r="D179" s="76">
        <v>34.318010000000001</v>
      </c>
      <c r="E179" s="76">
        <v>33.953527999999999</v>
      </c>
      <c r="F179" s="76">
        <v>33.912767000000002</v>
      </c>
      <c r="G179" s="76">
        <v>33.705328000000002</v>
      </c>
      <c r="H179" s="76">
        <v>33.749763999999999</v>
      </c>
      <c r="I179" s="76">
        <v>33.448314000000003</v>
      </c>
      <c r="J179" s="76">
        <v>33.331415</v>
      </c>
      <c r="K179" s="76">
        <v>33.229688000000003</v>
      </c>
      <c r="L179" s="76">
        <v>32.750390000000003</v>
      </c>
      <c r="M179" s="76">
        <v>32.193342999999999</v>
      </c>
      <c r="N179" s="76">
        <v>32.316740000000003</v>
      </c>
      <c r="O179" s="76">
        <v>32.769156000000002</v>
      </c>
      <c r="P179" s="76">
        <v>32.942413999999999</v>
      </c>
      <c r="Q179" s="76">
        <v>33.153823000000003</v>
      </c>
      <c r="R179" s="76">
        <v>33.195715</v>
      </c>
      <c r="S179" s="76">
        <v>33.059379</v>
      </c>
      <c r="T179" s="76">
        <v>32.912478</v>
      </c>
      <c r="U179" s="76">
        <v>32.782477999999998</v>
      </c>
    </row>
    <row r="180" spans="1:21">
      <c r="A180" s="19" t="s">
        <v>1181</v>
      </c>
      <c r="B180" s="20"/>
      <c r="C180" s="20"/>
      <c r="D180" s="20"/>
      <c r="E180" s="20"/>
      <c r="F180" s="20"/>
      <c r="G180" s="20"/>
      <c r="H180" s="20"/>
      <c r="I180" s="20"/>
      <c r="J180" s="20"/>
      <c r="K180" s="20"/>
      <c r="L180" s="20"/>
      <c r="M180" s="20"/>
      <c r="N180" s="20"/>
      <c r="O180" s="20"/>
      <c r="P180" s="20"/>
      <c r="Q180" s="20"/>
      <c r="R180" s="20"/>
      <c r="S180" s="20"/>
      <c r="T180" s="20"/>
      <c r="U180" s="20"/>
    </row>
    <row r="181" spans="1:21">
      <c r="A181" s="146" t="s">
        <v>58</v>
      </c>
      <c r="B181" s="146" t="s">
        <v>58</v>
      </c>
      <c r="C181" s="20"/>
      <c r="D181" s="73">
        <f>AVERAGE(D144:D178)</f>
        <v>34.318010257142852</v>
      </c>
      <c r="E181" s="73">
        <f t="shared" ref="E181:U181" si="9">AVERAGE(E144:E178)</f>
        <v>33.953528457142859</v>
      </c>
      <c r="F181" s="73">
        <f t="shared" si="9"/>
        <v>33.912766828571421</v>
      </c>
      <c r="G181" s="73">
        <f t="shared" si="9"/>
        <v>33.705328542857139</v>
      </c>
      <c r="H181" s="73">
        <f t="shared" si="9"/>
        <v>33.74976394285715</v>
      </c>
      <c r="I181" s="73">
        <f t="shared" si="9"/>
        <v>33.448313999999996</v>
      </c>
      <c r="J181" s="73">
        <f t="shared" si="9"/>
        <v>33.331414657142865</v>
      </c>
      <c r="K181" s="73">
        <f t="shared" si="9"/>
        <v>33.229688028571424</v>
      </c>
      <c r="L181" s="73">
        <f t="shared" si="9"/>
        <v>32.750389628571419</v>
      </c>
      <c r="M181" s="73">
        <f t="shared" si="9"/>
        <v>32.193343428571424</v>
      </c>
      <c r="N181" s="73">
        <f t="shared" si="9"/>
        <v>32.31674017142857</v>
      </c>
      <c r="O181" s="73">
        <f t="shared" si="9"/>
        <v>32.769156057142851</v>
      </c>
      <c r="P181" s="73">
        <f t="shared" si="9"/>
        <v>32.942414085714283</v>
      </c>
      <c r="Q181" s="73">
        <f t="shared" si="9"/>
        <v>33.153822628571433</v>
      </c>
      <c r="R181" s="73">
        <f t="shared" si="9"/>
        <v>33.195715428571425</v>
      </c>
      <c r="S181" s="73">
        <f t="shared" si="9"/>
        <v>33.059378542857139</v>
      </c>
      <c r="T181" s="73">
        <f t="shared" si="9"/>
        <v>32.912478314285714</v>
      </c>
      <c r="U181" s="73">
        <f t="shared" si="9"/>
        <v>32.782478485714279</v>
      </c>
    </row>
    <row r="182" spans="1:21">
      <c r="A182" s="146" t="s">
        <v>718</v>
      </c>
      <c r="B182" s="146" t="s">
        <v>718</v>
      </c>
      <c r="D182" s="73">
        <f>STDEV(D144:D178)</f>
        <v>11.434013559291628</v>
      </c>
      <c r="E182" s="73">
        <f t="shared" ref="E182:U182" si="10">STDEV(E144:E178)</f>
        <v>11.440718861943761</v>
      </c>
      <c r="F182" s="73">
        <f t="shared" si="10"/>
        <v>11.191641895284707</v>
      </c>
      <c r="G182" s="73">
        <f t="shared" si="10"/>
        <v>10.998589611751077</v>
      </c>
      <c r="H182" s="73">
        <f t="shared" si="10"/>
        <v>11.145946076144799</v>
      </c>
      <c r="I182" s="73">
        <f t="shared" si="10"/>
        <v>10.984489907151662</v>
      </c>
      <c r="J182" s="73">
        <f t="shared" si="10"/>
        <v>10.903688939060077</v>
      </c>
      <c r="K182" s="73">
        <f t="shared" si="10"/>
        <v>10.783787508958246</v>
      </c>
      <c r="L182" s="73">
        <f t="shared" si="10"/>
        <v>10.820395903538548</v>
      </c>
      <c r="M182" s="73">
        <f t="shared" si="10"/>
        <v>10.678858817202322</v>
      </c>
      <c r="N182" s="73">
        <f t="shared" si="10"/>
        <v>10.447323065043268</v>
      </c>
      <c r="O182" s="73">
        <f t="shared" si="10"/>
        <v>10.560735334536167</v>
      </c>
      <c r="P182" s="73">
        <f t="shared" si="10"/>
        <v>10.554724817307605</v>
      </c>
      <c r="Q182" s="73">
        <f t="shared" si="10"/>
        <v>10.419439914015305</v>
      </c>
      <c r="R182" s="73">
        <f t="shared" si="10"/>
        <v>10.371727027813536</v>
      </c>
      <c r="S182" s="73">
        <f t="shared" si="10"/>
        <v>10.181912027123394</v>
      </c>
      <c r="T182" s="73">
        <f t="shared" si="10"/>
        <v>9.940043784207365</v>
      </c>
      <c r="U182" s="73">
        <f t="shared" si="10"/>
        <v>9.8363887757595254</v>
      </c>
    </row>
    <row r="183" spans="1:21">
      <c r="A183" s="303" t="s">
        <v>719</v>
      </c>
      <c r="B183" s="303" t="s">
        <v>719</v>
      </c>
      <c r="C183" s="271"/>
      <c r="D183" s="404">
        <f>-(D171-D181)/D182</f>
        <v>-0.55788448297522719</v>
      </c>
      <c r="E183" s="404">
        <f t="shared" ref="E183:U183" si="11">-(E171-E181)/E182</f>
        <v>-0.64734608307636166</v>
      </c>
      <c r="F183" s="404">
        <f t="shared" si="11"/>
        <v>-0.63737476932977866</v>
      </c>
      <c r="G183" s="404">
        <f t="shared" si="11"/>
        <v>-0.70530165511901688</v>
      </c>
      <c r="H183" s="404">
        <f t="shared" si="11"/>
        <v>-0.52774748926269865</v>
      </c>
      <c r="I183" s="404">
        <f t="shared" si="11"/>
        <v>-0.16664187554200746</v>
      </c>
      <c r="J183" s="404">
        <f t="shared" si="11"/>
        <v>-0.21875581339380598</v>
      </c>
      <c r="K183" s="404">
        <f t="shared" si="11"/>
        <v>-0.20414895690403403</v>
      </c>
      <c r="L183" s="404">
        <f t="shared" si="11"/>
        <v>-0.30258702182587077</v>
      </c>
      <c r="M183" s="404">
        <f t="shared" si="11"/>
        <v>-8.9203686249140116E-2</v>
      </c>
      <c r="N183" s="404">
        <f t="shared" si="11"/>
        <v>-0.12660188838201256</v>
      </c>
      <c r="O183" s="404">
        <f t="shared" si="11"/>
        <v>-0.27778529145252889</v>
      </c>
      <c r="P183" s="404">
        <f t="shared" si="11"/>
        <v>-0.34304531638270919</v>
      </c>
      <c r="Q183" s="404">
        <f t="shared" si="11"/>
        <v>-0.57160177711830662</v>
      </c>
      <c r="R183" s="404">
        <f t="shared" si="11"/>
        <v>-0.58837342663028336</v>
      </c>
      <c r="S183" s="404">
        <f t="shared" si="11"/>
        <v>-0.44617950391252242</v>
      </c>
      <c r="T183" s="404">
        <f t="shared" si="11"/>
        <v>-0.48319713574554307</v>
      </c>
      <c r="U183" s="404">
        <f t="shared" si="11"/>
        <v>-0.50464755180464405</v>
      </c>
    </row>
    <row r="185" spans="1:21">
      <c r="A185" s="1409" t="s">
        <v>162</v>
      </c>
      <c r="B185" s="1423"/>
      <c r="C185" s="1410"/>
      <c r="D185" s="1405" t="s">
        <v>165</v>
      </c>
      <c r="E185" s="1406"/>
      <c r="F185" s="1406"/>
      <c r="G185" s="1406"/>
      <c r="H185" s="1406"/>
      <c r="I185" s="1406"/>
      <c r="J185" s="1406"/>
      <c r="K185" s="1406"/>
      <c r="L185" s="1406"/>
      <c r="M185" s="1406"/>
      <c r="N185" s="1406"/>
      <c r="O185" s="1406"/>
      <c r="P185" s="1406"/>
      <c r="Q185" s="1406"/>
      <c r="R185" s="1406"/>
      <c r="S185" s="1406"/>
      <c r="T185" s="1406"/>
      <c r="U185" s="1411"/>
    </row>
    <row r="186" spans="1:21" s="20" customFormat="1">
      <c r="A186" s="1409" t="s">
        <v>161</v>
      </c>
      <c r="B186" s="1423"/>
      <c r="C186" s="1410"/>
      <c r="D186" s="1405" t="s">
        <v>167</v>
      </c>
      <c r="E186" s="1406"/>
      <c r="F186" s="1406"/>
      <c r="G186" s="1406"/>
      <c r="H186" s="1406"/>
      <c r="I186" s="1406"/>
      <c r="J186" s="1406"/>
      <c r="K186" s="1406"/>
      <c r="L186" s="1406"/>
      <c r="M186" s="1406"/>
      <c r="N186" s="1406"/>
      <c r="O186" s="1406"/>
      <c r="P186" s="1406"/>
      <c r="Q186" s="1406"/>
      <c r="R186" s="1406"/>
      <c r="S186" s="1406"/>
      <c r="T186" s="1406"/>
      <c r="U186" s="1411"/>
    </row>
    <row r="187" spans="1:21" s="20" customFormat="1">
      <c r="A187" s="1407" t="s">
        <v>163</v>
      </c>
      <c r="B187" s="1419"/>
      <c r="C187" s="1408"/>
      <c r="D187" s="15" t="s">
        <v>85</v>
      </c>
      <c r="E187" s="15" t="s">
        <v>86</v>
      </c>
      <c r="F187" s="15" t="s">
        <v>87</v>
      </c>
      <c r="G187" s="15" t="s">
        <v>88</v>
      </c>
      <c r="H187" s="15" t="s">
        <v>89</v>
      </c>
      <c r="I187" s="15" t="s">
        <v>90</v>
      </c>
      <c r="J187" s="15" t="s">
        <v>91</v>
      </c>
      <c r="K187" s="15" t="s">
        <v>92</v>
      </c>
      <c r="L187" s="15" t="s">
        <v>93</v>
      </c>
      <c r="M187" s="15" t="s">
        <v>94</v>
      </c>
      <c r="N187" s="15" t="s">
        <v>95</v>
      </c>
      <c r="O187" s="15" t="s">
        <v>96</v>
      </c>
      <c r="P187" s="15" t="s">
        <v>97</v>
      </c>
      <c r="Q187" s="15" t="s">
        <v>110</v>
      </c>
      <c r="R187" s="15" t="s">
        <v>120</v>
      </c>
      <c r="S187" s="15" t="s">
        <v>379</v>
      </c>
      <c r="T187" s="15" t="s">
        <v>537</v>
      </c>
      <c r="U187" s="15" t="s">
        <v>729</v>
      </c>
    </row>
    <row r="188" spans="1:21" s="20" customFormat="1">
      <c r="A188" s="16" t="s">
        <v>77</v>
      </c>
      <c r="B188" s="16" t="s">
        <v>153</v>
      </c>
      <c r="C188" s="9" t="s">
        <v>40</v>
      </c>
      <c r="D188" s="9" t="s">
        <v>40</v>
      </c>
      <c r="E188" s="9" t="s">
        <v>40</v>
      </c>
      <c r="F188" s="9" t="s">
        <v>40</v>
      </c>
      <c r="G188" s="9" t="s">
        <v>40</v>
      </c>
      <c r="H188" s="9" t="s">
        <v>40</v>
      </c>
      <c r="I188" s="9" t="s">
        <v>40</v>
      </c>
      <c r="J188" s="9" t="s">
        <v>40</v>
      </c>
      <c r="K188" s="9" t="s">
        <v>40</v>
      </c>
      <c r="L188" s="9" t="s">
        <v>40</v>
      </c>
      <c r="M188" s="9" t="s">
        <v>40</v>
      </c>
      <c r="N188" s="9" t="s">
        <v>40</v>
      </c>
      <c r="O188" s="9" t="s">
        <v>40</v>
      </c>
      <c r="P188" s="9" t="s">
        <v>40</v>
      </c>
      <c r="Q188" s="9" t="s">
        <v>40</v>
      </c>
      <c r="R188" s="9" t="s">
        <v>40</v>
      </c>
      <c r="S188" s="9" t="s">
        <v>40</v>
      </c>
      <c r="T188" s="9" t="s">
        <v>40</v>
      </c>
      <c r="U188" s="9" t="s">
        <v>40</v>
      </c>
    </row>
    <row r="189" spans="1:21">
      <c r="A189" s="4" t="s">
        <v>39</v>
      </c>
      <c r="B189" s="4" t="s">
        <v>152</v>
      </c>
      <c r="C189" s="9" t="s">
        <v>40</v>
      </c>
      <c r="D189" s="75">
        <v>24.594633000000002</v>
      </c>
      <c r="E189" s="75">
        <v>21.196154</v>
      </c>
      <c r="F189" s="75">
        <v>21.533545</v>
      </c>
      <c r="G189" s="75">
        <v>21.962568999999998</v>
      </c>
      <c r="H189" s="75">
        <v>18.631696000000002</v>
      </c>
      <c r="I189" s="75">
        <v>20.797640999999999</v>
      </c>
      <c r="J189" s="75">
        <v>20.486940000000001</v>
      </c>
      <c r="K189" s="75">
        <v>19.598303000000001</v>
      </c>
      <c r="L189" s="75">
        <v>19.083765</v>
      </c>
      <c r="M189" s="75">
        <v>17.956854</v>
      </c>
      <c r="N189" s="75">
        <v>17.980592000000001</v>
      </c>
      <c r="O189" s="75">
        <v>17.870047</v>
      </c>
      <c r="P189" s="75">
        <v>18.765694</v>
      </c>
      <c r="Q189" s="75">
        <v>19.886604999999999</v>
      </c>
      <c r="R189" s="75">
        <v>20.850460999999999</v>
      </c>
      <c r="S189" s="75">
        <v>22.719987</v>
      </c>
      <c r="T189" s="75">
        <v>24.377466999999999</v>
      </c>
      <c r="U189" s="75">
        <v>24.533597</v>
      </c>
    </row>
    <row r="190" spans="1:21">
      <c r="A190" s="4" t="s">
        <v>31</v>
      </c>
      <c r="B190" s="4" t="s">
        <v>152</v>
      </c>
      <c r="C190" s="9" t="s">
        <v>40</v>
      </c>
      <c r="D190" s="76">
        <v>36.284168000000001</v>
      </c>
      <c r="E190" s="76">
        <v>35.804375999999998</v>
      </c>
      <c r="F190" s="76">
        <v>36.108468000000002</v>
      </c>
      <c r="G190" s="76">
        <v>36.363871000000003</v>
      </c>
      <c r="H190" s="76">
        <v>37.162483000000002</v>
      </c>
      <c r="I190" s="76">
        <v>37.346814000000002</v>
      </c>
      <c r="J190" s="76">
        <v>37.832211000000001</v>
      </c>
      <c r="K190" s="76">
        <v>38.292315000000002</v>
      </c>
      <c r="L190" s="76">
        <v>38.676144000000001</v>
      </c>
      <c r="M190" s="76">
        <v>36.428482000000002</v>
      </c>
      <c r="N190" s="76">
        <v>36.735520999999999</v>
      </c>
      <c r="O190" s="76">
        <v>37.362670000000001</v>
      </c>
      <c r="P190" s="76">
        <v>37.778348999999999</v>
      </c>
      <c r="Q190" s="76">
        <v>38.255451999999998</v>
      </c>
      <c r="R190" s="76">
        <v>38.485643000000003</v>
      </c>
      <c r="S190" s="76">
        <v>38.543630999999998</v>
      </c>
      <c r="T190" s="76">
        <v>36.481051000000001</v>
      </c>
      <c r="U190" s="76">
        <v>36.578051000000002</v>
      </c>
    </row>
    <row r="191" spans="1:21">
      <c r="A191" s="4" t="s">
        <v>15</v>
      </c>
      <c r="B191" s="4" t="s">
        <v>152</v>
      </c>
      <c r="C191" s="9" t="s">
        <v>40</v>
      </c>
      <c r="D191" s="75">
        <v>44.272224000000001</v>
      </c>
      <c r="E191" s="75">
        <v>43.907688</v>
      </c>
      <c r="F191" s="75">
        <v>43.606012999999997</v>
      </c>
      <c r="G191" s="75">
        <v>42.215564000000001</v>
      </c>
      <c r="H191" s="75">
        <v>43.600650999999999</v>
      </c>
      <c r="I191" s="75">
        <v>41.291446999999998</v>
      </c>
      <c r="J191" s="75">
        <v>41.238036999999998</v>
      </c>
      <c r="K191" s="75">
        <v>41.173678000000002</v>
      </c>
      <c r="L191" s="75">
        <v>41.618237000000001</v>
      </c>
      <c r="M191" s="75">
        <v>41.507598999999999</v>
      </c>
      <c r="N191" s="75">
        <v>42.211495999999997</v>
      </c>
      <c r="O191" s="75">
        <v>42.371960999999999</v>
      </c>
      <c r="P191" s="75">
        <v>42.438685999999997</v>
      </c>
      <c r="Q191" s="75">
        <v>41.889423999999998</v>
      </c>
      <c r="R191" s="75">
        <v>41.725115000000002</v>
      </c>
      <c r="S191" s="75">
        <v>41.308188000000001</v>
      </c>
      <c r="T191" s="75">
        <v>38.739223000000003</v>
      </c>
      <c r="U191" s="75">
        <v>38.407600000000002</v>
      </c>
    </row>
    <row r="192" spans="1:21">
      <c r="A192" s="4" t="s">
        <v>41</v>
      </c>
      <c r="B192" s="4" t="s">
        <v>152</v>
      </c>
      <c r="C192" s="9" t="s">
        <v>40</v>
      </c>
      <c r="D192" s="76">
        <v>26.901599999999998</v>
      </c>
      <c r="E192" s="76">
        <v>25.344750000000001</v>
      </c>
      <c r="F192" s="76">
        <v>25.499808999999999</v>
      </c>
      <c r="G192" s="76">
        <v>25.009343999999999</v>
      </c>
      <c r="H192" s="76">
        <v>25.277282</v>
      </c>
      <c r="I192" s="76">
        <v>25.16647</v>
      </c>
      <c r="J192" s="76">
        <v>25.404153999999998</v>
      </c>
      <c r="K192" s="76">
        <v>23.964055999999999</v>
      </c>
      <c r="L192" s="76">
        <v>23.897251000000001</v>
      </c>
      <c r="M192" s="76">
        <v>22.929881999999999</v>
      </c>
      <c r="N192" s="76">
        <v>23.115465</v>
      </c>
      <c r="O192" s="76">
        <v>23.382667000000001</v>
      </c>
      <c r="P192" s="76">
        <v>23.628050000000002</v>
      </c>
      <c r="Q192" s="76">
        <v>23.988315</v>
      </c>
      <c r="R192" s="76">
        <v>24.161007000000001</v>
      </c>
      <c r="S192" s="76">
        <v>19.899781999999998</v>
      </c>
      <c r="T192" s="76">
        <v>20.404726</v>
      </c>
      <c r="U192" s="76">
        <v>20.073177000000001</v>
      </c>
    </row>
    <row r="193" spans="1:21">
      <c r="A193" s="4" t="s">
        <v>56</v>
      </c>
      <c r="B193" s="4" t="s">
        <v>152</v>
      </c>
      <c r="C193" s="9" t="s">
        <v>40</v>
      </c>
      <c r="D193" s="75">
        <v>5.4255979999999999</v>
      </c>
      <c r="E193" s="75">
        <v>5.4399959999999998</v>
      </c>
      <c r="F193" s="75">
        <v>5.4409090000000004</v>
      </c>
      <c r="G193" s="75">
        <v>5.4525560000000004</v>
      </c>
      <c r="H193" s="75">
        <v>5.4628209999999999</v>
      </c>
      <c r="I193" s="75">
        <v>5.5025490000000001</v>
      </c>
      <c r="J193" s="75">
        <v>5.4871730000000003</v>
      </c>
      <c r="K193" s="75">
        <v>5.5165660000000001</v>
      </c>
      <c r="L193" s="75">
        <v>5.5505950000000004</v>
      </c>
      <c r="M193" s="75">
        <v>5.5869710000000001</v>
      </c>
      <c r="N193" s="75">
        <v>5.0690150000000003</v>
      </c>
      <c r="O193" s="75">
        <v>5.0683009999999999</v>
      </c>
      <c r="P193" s="75">
        <v>5.0719349999999999</v>
      </c>
      <c r="Q193" s="75">
        <v>5.0073239999999997</v>
      </c>
      <c r="R193" s="75">
        <v>4.9535280000000004</v>
      </c>
      <c r="S193" s="75">
        <v>4.9638070000000001</v>
      </c>
      <c r="T193" s="75">
        <v>4.9047650000000003</v>
      </c>
      <c r="U193" s="75">
        <v>4.8833099999999998</v>
      </c>
    </row>
    <row r="194" spans="1:21">
      <c r="A194" s="4" t="s">
        <v>17</v>
      </c>
      <c r="B194" s="4" t="s">
        <v>152</v>
      </c>
      <c r="C194" s="9" t="s">
        <v>40</v>
      </c>
      <c r="D194" s="76">
        <v>31.010740999999999</v>
      </c>
      <c r="E194" s="76">
        <v>32.678187000000001</v>
      </c>
      <c r="F194" s="76">
        <v>33.115219000000003</v>
      </c>
      <c r="G194" s="76">
        <v>34.245055999999998</v>
      </c>
      <c r="H194" s="76">
        <v>35.574010000000001</v>
      </c>
      <c r="I194" s="76">
        <v>35.073799999999999</v>
      </c>
      <c r="J194" s="76">
        <v>33.456842999999999</v>
      </c>
      <c r="K194" s="76">
        <v>29.414573000000001</v>
      </c>
      <c r="L194" s="76">
        <v>30.511626</v>
      </c>
      <c r="M194" s="76">
        <v>30.224769999999999</v>
      </c>
      <c r="N194" s="76">
        <v>30.289805999999999</v>
      </c>
      <c r="O194" s="76">
        <v>33.175783000000003</v>
      </c>
      <c r="P194" s="76">
        <v>32.564590000000003</v>
      </c>
      <c r="Q194" s="76">
        <v>32.538846999999997</v>
      </c>
      <c r="R194" s="76">
        <v>32.886015</v>
      </c>
      <c r="S194" s="76">
        <v>32.839773000000001</v>
      </c>
      <c r="T194" s="76">
        <v>31.39273</v>
      </c>
      <c r="U194" s="76">
        <v>31.701539</v>
      </c>
    </row>
    <row r="195" spans="1:21">
      <c r="A195" s="4" t="s">
        <v>18</v>
      </c>
      <c r="B195" s="4" t="s">
        <v>152</v>
      </c>
      <c r="C195" s="9" t="s">
        <v>40</v>
      </c>
      <c r="D195" s="75">
        <v>33.055929999999996</v>
      </c>
      <c r="E195" s="75">
        <v>32.539889000000002</v>
      </c>
      <c r="F195" s="75">
        <v>31.672673</v>
      </c>
      <c r="G195" s="75">
        <v>31.684843000000001</v>
      </c>
      <c r="H195" s="75">
        <v>31.189388000000001</v>
      </c>
      <c r="I195" s="75">
        <v>31.047643999999998</v>
      </c>
      <c r="J195" s="75">
        <v>31.232614000000002</v>
      </c>
      <c r="K195" s="75">
        <v>31.516411000000002</v>
      </c>
      <c r="L195" s="75">
        <v>31.313804999999999</v>
      </c>
      <c r="M195" s="75">
        <v>30.770143000000001</v>
      </c>
      <c r="N195" s="75">
        <v>29.483598000000001</v>
      </c>
      <c r="O195" s="75">
        <v>29.875848000000001</v>
      </c>
      <c r="P195" s="75">
        <v>30.094563000000001</v>
      </c>
      <c r="Q195" s="75">
        <v>29.767022999999998</v>
      </c>
      <c r="R195" s="75">
        <v>29.539318999999999</v>
      </c>
      <c r="S195" s="75">
        <v>29.754961000000002</v>
      </c>
      <c r="T195" s="75">
        <v>29.670971000000002</v>
      </c>
      <c r="U195" s="75">
        <v>29.666105000000002</v>
      </c>
    </row>
    <row r="196" spans="1:21">
      <c r="A196" s="4" t="s">
        <v>20</v>
      </c>
      <c r="B196" s="4" t="s">
        <v>152</v>
      </c>
      <c r="C196" s="9" t="s">
        <v>40</v>
      </c>
      <c r="D196" s="76">
        <v>35.635623000000002</v>
      </c>
      <c r="E196" s="76">
        <v>35.568789000000002</v>
      </c>
      <c r="F196" s="76">
        <v>36.610011</v>
      </c>
      <c r="G196" s="76">
        <v>37.265757999999998</v>
      </c>
      <c r="H196" s="76">
        <v>35.098187000000003</v>
      </c>
      <c r="I196" s="76">
        <v>33.938510999999998</v>
      </c>
      <c r="J196" s="76">
        <v>31.093601</v>
      </c>
      <c r="K196" s="76">
        <v>32.545234000000001</v>
      </c>
      <c r="L196" s="76">
        <v>30.366978</v>
      </c>
      <c r="M196" s="76">
        <v>33.134638000000002</v>
      </c>
      <c r="N196" s="76">
        <v>34.119148000000003</v>
      </c>
      <c r="O196" s="76">
        <v>34.508223000000001</v>
      </c>
      <c r="P196" s="76">
        <v>34.991306000000002</v>
      </c>
      <c r="Q196" s="76">
        <v>34.815618000000001</v>
      </c>
      <c r="R196" s="76">
        <v>35.179552999999999</v>
      </c>
      <c r="S196" s="76">
        <v>31.736975000000001</v>
      </c>
      <c r="T196" s="76">
        <v>31.657247000000002</v>
      </c>
      <c r="U196" s="76">
        <v>32.163580000000003</v>
      </c>
    </row>
    <row r="197" spans="1:21">
      <c r="A197" s="4" t="s">
        <v>36</v>
      </c>
      <c r="B197" s="4" t="s">
        <v>152</v>
      </c>
      <c r="C197" s="9" t="s">
        <v>40</v>
      </c>
      <c r="D197" s="75">
        <v>39.278100999999999</v>
      </c>
      <c r="E197" s="75">
        <v>37.908852000000003</v>
      </c>
      <c r="F197" s="75">
        <v>37.752173999999997</v>
      </c>
      <c r="G197" s="75">
        <v>36.888596</v>
      </c>
      <c r="H197" s="75">
        <v>36.205373999999999</v>
      </c>
      <c r="I197" s="75">
        <v>36.562486999999997</v>
      </c>
      <c r="J197" s="75">
        <v>36.385848000000003</v>
      </c>
      <c r="K197" s="75">
        <v>36.359208000000002</v>
      </c>
      <c r="L197" s="75">
        <v>36.437410999999997</v>
      </c>
      <c r="M197" s="75">
        <v>35.191732000000002</v>
      </c>
      <c r="N197" s="75">
        <v>34.952998000000001</v>
      </c>
      <c r="O197" s="75">
        <v>35.044184000000001</v>
      </c>
      <c r="P197" s="75">
        <v>34.898634000000001</v>
      </c>
      <c r="Q197" s="75">
        <v>35.612437</v>
      </c>
      <c r="R197" s="75">
        <v>36.107446000000003</v>
      </c>
      <c r="S197" s="75">
        <v>35.936957999999997</v>
      </c>
      <c r="T197" s="75">
        <v>36.433762999999999</v>
      </c>
      <c r="U197" s="75">
        <v>35.432073000000003</v>
      </c>
    </row>
    <row r="198" spans="1:21">
      <c r="A198" s="12" t="s">
        <v>22</v>
      </c>
      <c r="B198" s="4" t="s">
        <v>152</v>
      </c>
      <c r="C198" s="9" t="s">
        <v>118</v>
      </c>
      <c r="D198" s="76">
        <v>40.470877000000002</v>
      </c>
      <c r="E198" s="76">
        <v>39.677363</v>
      </c>
      <c r="F198" s="76">
        <v>39.643886999999999</v>
      </c>
      <c r="G198" s="76">
        <v>40.024493</v>
      </c>
      <c r="H198" s="76">
        <v>40.561227000000002</v>
      </c>
      <c r="I198" s="76">
        <v>40.307872000000003</v>
      </c>
      <c r="J198" s="76">
        <v>40.02346</v>
      </c>
      <c r="K198" s="76">
        <v>40.031010000000002</v>
      </c>
      <c r="L198" s="76">
        <v>39.381901999999997</v>
      </c>
      <c r="M198" s="76">
        <v>40.383737000000004</v>
      </c>
      <c r="N198" s="76">
        <v>40.563192999999998</v>
      </c>
      <c r="O198" s="76">
        <v>40.720826000000002</v>
      </c>
      <c r="P198" s="76">
        <v>40.988199000000002</v>
      </c>
      <c r="Q198" s="76">
        <v>39.38467</v>
      </c>
      <c r="R198" s="76">
        <v>37.464778000000003</v>
      </c>
      <c r="S198" s="76">
        <v>37.842441000000001</v>
      </c>
      <c r="T198" s="76">
        <v>37.457540999999999</v>
      </c>
      <c r="U198" s="76">
        <v>36.879218999999999</v>
      </c>
    </row>
    <row r="199" spans="1:21">
      <c r="A199" s="12" t="s">
        <v>19</v>
      </c>
      <c r="B199" s="4" t="s">
        <v>152</v>
      </c>
      <c r="C199" s="9" t="s">
        <v>40</v>
      </c>
      <c r="D199" s="75">
        <v>41.182581999999996</v>
      </c>
      <c r="E199" s="75">
        <v>40.421073999999997</v>
      </c>
      <c r="F199" s="75">
        <v>40.478872000000003</v>
      </c>
      <c r="G199" s="75">
        <v>41.360264999999998</v>
      </c>
      <c r="H199" s="75">
        <v>40.520381</v>
      </c>
      <c r="I199" s="75">
        <v>40.788133000000002</v>
      </c>
      <c r="J199" s="75">
        <v>41.044462000000003</v>
      </c>
      <c r="K199" s="75">
        <v>40.637326999999999</v>
      </c>
      <c r="L199" s="75">
        <v>40.284357</v>
      </c>
      <c r="M199" s="75">
        <v>38.949917999999997</v>
      </c>
      <c r="N199" s="75">
        <v>37.696786000000003</v>
      </c>
      <c r="O199" s="75">
        <v>38.625884999999997</v>
      </c>
      <c r="P199" s="75">
        <v>38.761836000000002</v>
      </c>
      <c r="Q199" s="75">
        <v>38.408810000000003</v>
      </c>
      <c r="R199" s="75">
        <v>38.577519000000002</v>
      </c>
      <c r="S199" s="75">
        <v>38.726844999999997</v>
      </c>
      <c r="T199" s="75">
        <v>38.930791999999997</v>
      </c>
      <c r="U199" s="75">
        <v>39.139867000000002</v>
      </c>
    </row>
    <row r="200" spans="1:21">
      <c r="A200" s="4" t="s">
        <v>42</v>
      </c>
      <c r="B200" s="4" t="s">
        <v>152</v>
      </c>
      <c r="C200" s="9" t="s">
        <v>40</v>
      </c>
      <c r="D200" s="76">
        <v>38.957375999999996</v>
      </c>
      <c r="E200" s="76">
        <v>38.518090999999998</v>
      </c>
      <c r="F200" s="76">
        <v>39.284660000000002</v>
      </c>
      <c r="G200" s="76">
        <v>39.512538999999997</v>
      </c>
      <c r="H200" s="76">
        <v>40.509231999999997</v>
      </c>
      <c r="I200" s="76">
        <v>40.532822000000003</v>
      </c>
      <c r="J200" s="76">
        <v>41.387408999999998</v>
      </c>
      <c r="K200" s="76">
        <v>40.408811</v>
      </c>
      <c r="L200" s="76">
        <v>39.967033000000001</v>
      </c>
      <c r="M200" s="76">
        <v>39.765469000000003</v>
      </c>
      <c r="N200" s="76">
        <v>38.924163</v>
      </c>
      <c r="O200" s="76">
        <v>41.931857999999998</v>
      </c>
      <c r="P200" s="76">
        <v>41.901150999999999</v>
      </c>
      <c r="Q200" s="76">
        <v>39.871248999999999</v>
      </c>
      <c r="R200" s="76">
        <v>38.913353999999998</v>
      </c>
      <c r="S200" s="76">
        <v>37.144100999999999</v>
      </c>
      <c r="T200" s="76">
        <v>37.984068999999998</v>
      </c>
      <c r="U200" s="76">
        <v>38.291898000000003</v>
      </c>
    </row>
    <row r="201" spans="1:21">
      <c r="A201" s="4" t="s">
        <v>28</v>
      </c>
      <c r="B201" s="4" t="s">
        <v>152</v>
      </c>
      <c r="C201" s="9" t="s">
        <v>40</v>
      </c>
      <c r="D201" s="75">
        <v>44.773713999999998</v>
      </c>
      <c r="E201" s="75">
        <v>44.724811000000003</v>
      </c>
      <c r="F201" s="75">
        <v>42.780285999999997</v>
      </c>
      <c r="G201" s="75">
        <v>39.059818999999997</v>
      </c>
      <c r="H201" s="75">
        <v>40.331535000000002</v>
      </c>
      <c r="I201" s="75">
        <v>40.005809999999997</v>
      </c>
      <c r="J201" s="75">
        <v>40.229821000000001</v>
      </c>
      <c r="K201" s="75">
        <v>42.847385000000003</v>
      </c>
      <c r="L201" s="75">
        <v>42.816343000000003</v>
      </c>
      <c r="M201" s="75">
        <v>42.124333999999998</v>
      </c>
      <c r="N201" s="75">
        <v>36.391913000000002</v>
      </c>
      <c r="O201" s="75">
        <v>34.433703000000001</v>
      </c>
      <c r="P201" s="75">
        <v>35.373418000000001</v>
      </c>
      <c r="Q201" s="75">
        <v>36.221088000000002</v>
      </c>
      <c r="R201" s="75">
        <v>38.311210000000003</v>
      </c>
      <c r="S201" s="75">
        <v>38.714210999999999</v>
      </c>
      <c r="T201" s="75">
        <v>37.412391</v>
      </c>
      <c r="U201" s="75">
        <v>34.599117</v>
      </c>
    </row>
    <row r="202" spans="1:21">
      <c r="A202" s="4" t="s">
        <v>43</v>
      </c>
      <c r="B202" s="4" t="s">
        <v>152</v>
      </c>
      <c r="C202" s="9" t="s">
        <v>40</v>
      </c>
      <c r="D202" s="76">
        <v>20.182327000000001</v>
      </c>
      <c r="E202" s="76">
        <v>20.975504000000001</v>
      </c>
      <c r="F202" s="76">
        <v>23.548629999999999</v>
      </c>
      <c r="G202" s="76">
        <v>24.766148000000001</v>
      </c>
      <c r="H202" s="76">
        <v>25.707861999999999</v>
      </c>
      <c r="I202" s="76">
        <v>26.27403</v>
      </c>
      <c r="J202" s="76">
        <v>25.993687999999999</v>
      </c>
      <c r="K202" s="76">
        <v>25.149387999999998</v>
      </c>
      <c r="L202" s="76">
        <v>24.594200000000001</v>
      </c>
      <c r="M202" s="76">
        <v>22.531347</v>
      </c>
      <c r="N202" s="76">
        <v>26.237015</v>
      </c>
      <c r="O202" s="76">
        <v>27.702781999999999</v>
      </c>
      <c r="P202" s="76">
        <v>26.856494000000001</v>
      </c>
      <c r="Q202" s="76">
        <v>27.981684999999999</v>
      </c>
      <c r="R202" s="76">
        <v>28.297515000000001</v>
      </c>
      <c r="S202" s="76">
        <v>29.149273000000001</v>
      </c>
      <c r="T202" s="76">
        <v>29.366008000000001</v>
      </c>
      <c r="U202" s="76">
        <v>29.279892</v>
      </c>
    </row>
    <row r="203" spans="1:21">
      <c r="A203" s="4" t="s">
        <v>44</v>
      </c>
      <c r="B203" s="4" t="s">
        <v>152</v>
      </c>
      <c r="C203" s="9" t="s">
        <v>40</v>
      </c>
      <c r="D203" s="75">
        <v>20.275433</v>
      </c>
      <c r="E203" s="75">
        <v>17.002258000000001</v>
      </c>
      <c r="F203" s="75">
        <v>13.316044</v>
      </c>
      <c r="G203" s="75">
        <v>11.633995000000001</v>
      </c>
      <c r="H203" s="75">
        <v>10.736058</v>
      </c>
      <c r="I203" s="75">
        <v>9.5774469999999994</v>
      </c>
      <c r="J203" s="75">
        <v>8.5737159999999992</v>
      </c>
      <c r="K203" s="75">
        <v>7.2408020000000004</v>
      </c>
      <c r="L203" s="75">
        <v>7.3187110000000004</v>
      </c>
      <c r="M203" s="75">
        <v>8.7130609999999997</v>
      </c>
      <c r="N203" s="75">
        <v>10.601953</v>
      </c>
      <c r="O203" s="75">
        <v>12.317890999999999</v>
      </c>
      <c r="P203" s="75">
        <v>13.397861000000001</v>
      </c>
      <c r="Q203" s="75">
        <v>14.373870999999999</v>
      </c>
      <c r="R203" s="75">
        <v>14.639746000000001</v>
      </c>
      <c r="S203" s="75">
        <v>13.857875999999999</v>
      </c>
      <c r="T203" s="75">
        <v>13.338103</v>
      </c>
      <c r="U203" s="75">
        <v>13.516647000000001</v>
      </c>
    </row>
    <row r="204" spans="1:21">
      <c r="A204" s="12" t="s">
        <v>57</v>
      </c>
      <c r="B204" s="4" t="s">
        <v>152</v>
      </c>
      <c r="C204" s="9" t="s">
        <v>40</v>
      </c>
      <c r="D204" s="76">
        <v>21.691891999999999</v>
      </c>
      <c r="E204" s="76">
        <v>22.813870000000001</v>
      </c>
      <c r="F204" s="76">
        <v>23.314841000000001</v>
      </c>
      <c r="G204" s="76">
        <v>20.768291999999999</v>
      </c>
      <c r="H204" s="76">
        <v>20.314052</v>
      </c>
      <c r="I204" s="76">
        <v>19.584174999999998</v>
      </c>
      <c r="J204" s="76">
        <v>17.894088</v>
      </c>
      <c r="K204" s="76">
        <v>18.330701999999999</v>
      </c>
      <c r="L204" s="76">
        <v>16.795292</v>
      </c>
      <c r="M204" s="76">
        <v>15.452404</v>
      </c>
      <c r="N204" s="76">
        <v>14.901949999999999</v>
      </c>
      <c r="O204" s="76">
        <v>13.506169999999999</v>
      </c>
      <c r="P204" s="76">
        <v>13.025281</v>
      </c>
      <c r="Q204" s="76">
        <v>13.157413999999999</v>
      </c>
      <c r="R204" s="76">
        <v>15.761792</v>
      </c>
      <c r="S204" s="76">
        <v>16.123470999999999</v>
      </c>
      <c r="T204" s="76">
        <v>16.485512</v>
      </c>
      <c r="U204" s="76">
        <v>16.36402</v>
      </c>
    </row>
    <row r="205" spans="1:21">
      <c r="A205" s="4" t="s">
        <v>23</v>
      </c>
      <c r="B205" s="4" t="s">
        <v>152</v>
      </c>
      <c r="C205" s="9" t="s">
        <v>40</v>
      </c>
      <c r="D205" s="75">
        <v>41.067458000000002</v>
      </c>
      <c r="E205" s="75">
        <v>40.494683000000002</v>
      </c>
      <c r="F205" s="75">
        <v>39.185386999999999</v>
      </c>
      <c r="G205" s="75">
        <v>38.241061000000002</v>
      </c>
      <c r="H205" s="75">
        <v>38.581941</v>
      </c>
      <c r="I205" s="75">
        <v>38.255223999999998</v>
      </c>
      <c r="J205" s="75">
        <v>39.136239000000003</v>
      </c>
      <c r="K205" s="75">
        <v>37.842365000000001</v>
      </c>
      <c r="L205" s="75">
        <v>38.600665999999997</v>
      </c>
      <c r="M205" s="75">
        <v>38.923915000000001</v>
      </c>
      <c r="N205" s="75">
        <v>39.576535</v>
      </c>
      <c r="O205" s="75">
        <v>40.186377999999998</v>
      </c>
      <c r="P205" s="75">
        <v>40.465645000000002</v>
      </c>
      <c r="Q205" s="75">
        <v>40.290095000000001</v>
      </c>
      <c r="R205" s="75">
        <v>38.885767000000001</v>
      </c>
      <c r="S205" s="75">
        <v>38.444735000000001</v>
      </c>
      <c r="T205" s="75">
        <v>38.399908000000003</v>
      </c>
      <c r="U205" s="75">
        <v>38.323723000000001</v>
      </c>
    </row>
    <row r="206" spans="1:21">
      <c r="A206" s="4" t="s">
        <v>45</v>
      </c>
      <c r="B206" s="4" t="s">
        <v>152</v>
      </c>
      <c r="C206" s="9" t="s">
        <v>40</v>
      </c>
      <c r="D206" s="76">
        <v>27.672953</v>
      </c>
      <c r="E206" s="76">
        <v>27.709658999999998</v>
      </c>
      <c r="F206" s="76">
        <v>28.052876000000001</v>
      </c>
      <c r="G206" s="76">
        <v>25.102081999999999</v>
      </c>
      <c r="H206" s="76">
        <v>24.270236000000001</v>
      </c>
      <c r="I206" s="76">
        <v>24.709164999999999</v>
      </c>
      <c r="J206" s="76">
        <v>24.803926000000001</v>
      </c>
      <c r="K206" s="76">
        <v>25.043215</v>
      </c>
      <c r="L206" s="76">
        <v>25.205241000000001</v>
      </c>
      <c r="M206" s="76">
        <v>24.869653</v>
      </c>
      <c r="N206" s="76">
        <v>23.965388000000001</v>
      </c>
      <c r="O206" s="76">
        <v>25.113482000000001</v>
      </c>
      <c r="P206" s="76">
        <v>27.215775000000001</v>
      </c>
      <c r="Q206" s="76">
        <v>27.473217999999999</v>
      </c>
      <c r="R206" s="76">
        <v>27.972439999999999</v>
      </c>
      <c r="S206" s="76">
        <v>28.371587000000002</v>
      </c>
      <c r="T206" s="76">
        <v>28.566678</v>
      </c>
      <c r="U206" s="76">
        <v>28.706917000000001</v>
      </c>
    </row>
    <row r="207" spans="1:21">
      <c r="A207" s="4" t="s">
        <v>46</v>
      </c>
      <c r="B207" s="4" t="s">
        <v>152</v>
      </c>
      <c r="C207" s="9" t="s">
        <v>40</v>
      </c>
      <c r="D207" s="75">
        <v>15.319110999999999</v>
      </c>
      <c r="E207" s="75">
        <v>15.676304</v>
      </c>
      <c r="F207" s="75">
        <v>15.400691999999999</v>
      </c>
      <c r="G207" s="75">
        <v>15.620549</v>
      </c>
      <c r="H207" s="75">
        <v>15.852115</v>
      </c>
      <c r="I207" s="75">
        <v>16.046541000000001</v>
      </c>
      <c r="J207" s="75">
        <v>16.643799000000001</v>
      </c>
      <c r="K207" s="75">
        <v>17.2593</v>
      </c>
      <c r="L207" s="75">
        <v>17.624987000000001</v>
      </c>
      <c r="M207" s="75">
        <v>17.136133999999998</v>
      </c>
      <c r="N207" s="75">
        <v>17.812038000000001</v>
      </c>
      <c r="O207" s="75">
        <v>18.033003999999998</v>
      </c>
      <c r="P207" s="75">
        <v>18.564008999999999</v>
      </c>
      <c r="Q207" s="75">
        <v>19.028316</v>
      </c>
      <c r="R207" s="75">
        <v>19.153765</v>
      </c>
      <c r="S207" s="75">
        <v>19.459222</v>
      </c>
      <c r="T207" s="75">
        <v>19.738382000000001</v>
      </c>
      <c r="U207" s="75">
        <v>19.965741000000001</v>
      </c>
    </row>
    <row r="208" spans="1:21">
      <c r="A208" s="4" t="s">
        <v>25</v>
      </c>
      <c r="B208" s="4" t="s">
        <v>152</v>
      </c>
      <c r="C208" s="9" t="s">
        <v>40</v>
      </c>
      <c r="D208" s="76">
        <v>32.772959999999998</v>
      </c>
      <c r="E208" s="76">
        <v>33.158807000000003</v>
      </c>
      <c r="F208" s="76">
        <v>32.634151000000003</v>
      </c>
      <c r="G208" s="76">
        <v>33.268675000000002</v>
      </c>
      <c r="H208" s="76">
        <v>34.335594</v>
      </c>
      <c r="I208" s="76">
        <v>35.831457</v>
      </c>
      <c r="J208" s="76">
        <v>36.294944000000001</v>
      </c>
      <c r="K208" s="76">
        <v>34.992930000000001</v>
      </c>
      <c r="L208" s="76">
        <v>33.200054000000002</v>
      </c>
      <c r="M208" s="76">
        <v>33.260545999999998</v>
      </c>
      <c r="N208" s="76">
        <v>36.280796000000002</v>
      </c>
      <c r="O208" s="76">
        <v>36.289552</v>
      </c>
      <c r="P208" s="76">
        <v>36.620967999999998</v>
      </c>
      <c r="Q208" s="76">
        <v>36.322024999999996</v>
      </c>
      <c r="R208" s="76">
        <v>33.675778999999999</v>
      </c>
      <c r="S208" s="76">
        <v>33.270187</v>
      </c>
      <c r="T208" s="76">
        <v>33.535986999999999</v>
      </c>
      <c r="U208" s="76">
        <v>34.267054000000002</v>
      </c>
    </row>
    <row r="209" spans="1:21">
      <c r="A209" s="4" t="s">
        <v>27</v>
      </c>
      <c r="B209" s="4" t="s">
        <v>152</v>
      </c>
      <c r="C209" s="9" t="s">
        <v>40</v>
      </c>
      <c r="D209" s="75">
        <v>15.827569</v>
      </c>
      <c r="E209" s="75">
        <v>14.986091999999999</v>
      </c>
      <c r="F209" s="75">
        <v>11.866095</v>
      </c>
      <c r="G209" s="75">
        <v>12.446082000000001</v>
      </c>
      <c r="H209" s="75">
        <v>12.822013</v>
      </c>
      <c r="I209" s="75">
        <v>13.755967</v>
      </c>
      <c r="J209" s="75">
        <v>14.332661</v>
      </c>
      <c r="K209" s="75">
        <v>15.567188</v>
      </c>
      <c r="L209" s="75">
        <v>15.76407</v>
      </c>
      <c r="M209" s="75">
        <v>15.366152</v>
      </c>
      <c r="N209" s="75">
        <v>15.934089</v>
      </c>
      <c r="O209" s="75">
        <v>17.986843</v>
      </c>
      <c r="P209" s="75">
        <v>17.874922999999999</v>
      </c>
      <c r="Q209" s="75">
        <v>19.023834999999998</v>
      </c>
      <c r="R209" s="75">
        <v>19.598120999999999</v>
      </c>
      <c r="S209" s="75">
        <v>20.450780000000002</v>
      </c>
      <c r="T209" s="75">
        <v>20.632110000000001</v>
      </c>
      <c r="U209" s="75">
        <v>19.149256000000001</v>
      </c>
    </row>
    <row r="210" spans="1:21">
      <c r="A210" s="4" t="s">
        <v>47</v>
      </c>
      <c r="B210" s="4" t="s">
        <v>152</v>
      </c>
      <c r="C210" s="9" t="s">
        <v>40</v>
      </c>
      <c r="D210" s="76">
        <v>9.7723809999999993</v>
      </c>
      <c r="E210" s="76">
        <v>10.479581</v>
      </c>
      <c r="F210" s="76">
        <v>13.148736</v>
      </c>
      <c r="G210" s="76">
        <v>14.268445</v>
      </c>
      <c r="H210" s="76">
        <v>12.91741</v>
      </c>
      <c r="I210" s="76">
        <v>12.230878000000001</v>
      </c>
      <c r="J210" s="76">
        <v>12.754932999999999</v>
      </c>
      <c r="K210" s="76">
        <v>13.687004</v>
      </c>
      <c r="L210" s="76">
        <v>13.139986</v>
      </c>
      <c r="M210" s="76">
        <v>13.482792</v>
      </c>
      <c r="N210" s="76">
        <v>14.136377</v>
      </c>
      <c r="O210" s="76">
        <v>16.299436</v>
      </c>
      <c r="P210" s="76">
        <v>16.653894999999999</v>
      </c>
      <c r="Q210" s="76">
        <v>16.970931</v>
      </c>
      <c r="R210" s="76">
        <v>17.308053000000001</v>
      </c>
      <c r="S210" s="76">
        <v>17.628596000000002</v>
      </c>
      <c r="T210" s="76">
        <v>17.985472000000001</v>
      </c>
      <c r="U210" s="76">
        <v>18.341304999999998</v>
      </c>
    </row>
    <row r="211" spans="1:21">
      <c r="A211" s="4" t="s">
        <v>30</v>
      </c>
      <c r="B211" s="4" t="s">
        <v>152</v>
      </c>
      <c r="C211" s="9" t="s">
        <v>40</v>
      </c>
      <c r="D211" s="75">
        <v>34.335512999999999</v>
      </c>
      <c r="E211" s="75">
        <v>31.283003000000001</v>
      </c>
      <c r="F211" s="75">
        <v>31.259314</v>
      </c>
      <c r="G211" s="75">
        <v>31.469474999999999</v>
      </c>
      <c r="H211" s="75">
        <v>32.224694</v>
      </c>
      <c r="I211" s="75">
        <v>32.235757</v>
      </c>
      <c r="J211" s="75">
        <v>29.613298</v>
      </c>
      <c r="K211" s="75">
        <v>29.557663999999999</v>
      </c>
      <c r="L211" s="75">
        <v>30.173755</v>
      </c>
      <c r="M211" s="75">
        <v>29.1694</v>
      </c>
      <c r="N211" s="75">
        <v>29.517678</v>
      </c>
      <c r="O211" s="75">
        <v>29.455722999999999</v>
      </c>
      <c r="P211" s="75">
        <v>29.646587</v>
      </c>
      <c r="Q211" s="75">
        <v>31.746708000000002</v>
      </c>
      <c r="R211" s="75">
        <v>30.106287999999999</v>
      </c>
      <c r="S211" s="75">
        <v>28.527329999999999</v>
      </c>
      <c r="T211" s="75">
        <v>27.722225999999999</v>
      </c>
      <c r="U211" s="75">
        <v>27.926010000000002</v>
      </c>
    </row>
    <row r="212" spans="1:21">
      <c r="A212" s="4" t="s">
        <v>48</v>
      </c>
      <c r="B212" s="4" t="s">
        <v>152</v>
      </c>
      <c r="C212" s="9" t="s">
        <v>40</v>
      </c>
      <c r="D212" s="76">
        <v>18.545621000000001</v>
      </c>
      <c r="E212" s="76">
        <v>18.537158000000002</v>
      </c>
      <c r="F212" s="76">
        <v>18.618849000000001</v>
      </c>
      <c r="G212" s="76">
        <v>18.682959</v>
      </c>
      <c r="H212" s="76">
        <v>18.922833000000001</v>
      </c>
      <c r="I212" s="76">
        <v>19.188828999999998</v>
      </c>
      <c r="J212" s="76">
        <v>9.5079799999999999</v>
      </c>
      <c r="K212" s="76">
        <v>9.7424130000000009</v>
      </c>
      <c r="L212" s="76">
        <v>9.2193059999999996</v>
      </c>
      <c r="M212" s="76">
        <v>8.0074159999999992</v>
      </c>
      <c r="N212" s="76">
        <v>7.3975920000000004</v>
      </c>
      <c r="O212" s="76">
        <v>7.0092189999999999</v>
      </c>
      <c r="P212" s="76">
        <v>8.5920769999999997</v>
      </c>
      <c r="Q212" s="76">
        <v>10.045515999999999</v>
      </c>
      <c r="R212" s="76">
        <v>11.089060999999999</v>
      </c>
      <c r="S212" s="76">
        <v>11.99854</v>
      </c>
      <c r="T212" s="76">
        <v>12.773232999999999</v>
      </c>
      <c r="U212" s="76">
        <v>13.504816999999999</v>
      </c>
    </row>
    <row r="213" spans="1:21">
      <c r="A213" s="4" t="s">
        <v>49</v>
      </c>
      <c r="B213" s="4" t="s">
        <v>152</v>
      </c>
      <c r="C213" s="9" t="s">
        <v>40</v>
      </c>
      <c r="D213" s="75">
        <v>30.779703999999999</v>
      </c>
      <c r="E213" s="75">
        <v>31.963750999999998</v>
      </c>
      <c r="F213" s="75">
        <v>31.868120000000001</v>
      </c>
      <c r="G213" s="75">
        <v>31.580677000000001</v>
      </c>
      <c r="H213" s="75">
        <v>31.874400999999999</v>
      </c>
      <c r="I213" s="75">
        <v>31.294913000000001</v>
      </c>
      <c r="J213" s="75">
        <v>31.255732999999999</v>
      </c>
      <c r="K213" s="75">
        <v>31.369254999999999</v>
      </c>
      <c r="L213" s="75">
        <v>31.601381</v>
      </c>
      <c r="M213" s="75">
        <v>31.450288</v>
      </c>
      <c r="N213" s="75">
        <v>31.551915999999999</v>
      </c>
      <c r="O213" s="75">
        <v>31.961375</v>
      </c>
      <c r="P213" s="75">
        <v>31.777267999999999</v>
      </c>
      <c r="Q213" s="75">
        <v>31.717033000000001</v>
      </c>
      <c r="R213" s="75">
        <v>31.271992000000001</v>
      </c>
      <c r="S213" s="75">
        <v>31.288315000000001</v>
      </c>
      <c r="T213" s="75">
        <v>30.798200000000001</v>
      </c>
      <c r="U213" s="75">
        <v>30.504390999999998</v>
      </c>
    </row>
    <row r="214" spans="1:21">
      <c r="A214" s="4" t="s">
        <v>32</v>
      </c>
      <c r="B214" s="4" t="s">
        <v>152</v>
      </c>
      <c r="C214" s="9" t="s">
        <v>40</v>
      </c>
      <c r="D214" s="76">
        <v>34.573780999999997</v>
      </c>
      <c r="E214" s="76">
        <v>34.362575999999997</v>
      </c>
      <c r="F214" s="76">
        <v>34.163829</v>
      </c>
      <c r="G214" s="76">
        <v>34.519424000000001</v>
      </c>
      <c r="H214" s="76">
        <v>37.225301000000002</v>
      </c>
      <c r="I214" s="76">
        <v>37.515363000000001</v>
      </c>
      <c r="J214" s="76">
        <v>37.829011000000001</v>
      </c>
      <c r="K214" s="76">
        <v>32.500557000000001</v>
      </c>
      <c r="L214" s="76">
        <v>29.036850000000001</v>
      </c>
      <c r="M214" s="76">
        <v>28.944547</v>
      </c>
      <c r="N214" s="76">
        <v>29.259719</v>
      </c>
      <c r="O214" s="76">
        <v>29.657665999999999</v>
      </c>
      <c r="P214" s="76">
        <v>31.094977</v>
      </c>
      <c r="Q214" s="76">
        <v>31.307313000000001</v>
      </c>
      <c r="R214" s="76">
        <v>31.686512</v>
      </c>
      <c r="S214" s="76">
        <v>31.880718000000002</v>
      </c>
      <c r="T214" s="76">
        <v>25.754290999999998</v>
      </c>
      <c r="U214" s="76">
        <v>24.222888000000001</v>
      </c>
    </row>
    <row r="215" spans="1:21">
      <c r="A215" s="4" t="s">
        <v>50</v>
      </c>
      <c r="B215" s="4" t="s">
        <v>152</v>
      </c>
      <c r="C215" s="9" t="s">
        <v>40</v>
      </c>
      <c r="D215" s="75">
        <v>30.587235</v>
      </c>
      <c r="E215" s="75">
        <v>28.170370999999999</v>
      </c>
      <c r="F215" s="75">
        <v>29.076778000000001</v>
      </c>
      <c r="G215" s="75">
        <v>28.618838</v>
      </c>
      <c r="H215" s="75">
        <v>29.347919999999998</v>
      </c>
      <c r="I215" s="75">
        <v>28.635394000000002</v>
      </c>
      <c r="J215" s="75">
        <v>29.525286000000001</v>
      </c>
      <c r="K215" s="75">
        <v>28.820291999999998</v>
      </c>
      <c r="L215" s="75">
        <v>28.379767000000001</v>
      </c>
      <c r="M215" s="75">
        <v>27.714310999999999</v>
      </c>
      <c r="N215" s="75">
        <v>28.23096</v>
      </c>
      <c r="O215" s="75">
        <v>28.397379000000001</v>
      </c>
      <c r="P215" s="75">
        <v>28.9343</v>
      </c>
      <c r="Q215" s="75">
        <v>31.178386</v>
      </c>
      <c r="R215" s="75">
        <v>30.822019999999998</v>
      </c>
      <c r="S215" s="75">
        <v>31.155678000000002</v>
      </c>
      <c r="T215" s="75">
        <v>30.063098</v>
      </c>
      <c r="U215" s="75">
        <v>30.238837</v>
      </c>
    </row>
    <row r="216" spans="1:21">
      <c r="A216" s="4" t="s">
        <v>51</v>
      </c>
      <c r="B216" s="4" t="s">
        <v>152</v>
      </c>
      <c r="C216" s="9" t="s">
        <v>40</v>
      </c>
      <c r="D216" s="396">
        <v>35.100318000000001</v>
      </c>
      <c r="E216" s="396">
        <v>35.844962000000002</v>
      </c>
      <c r="F216" s="396">
        <v>34.746062999999999</v>
      </c>
      <c r="G216" s="396">
        <v>35.256472000000002</v>
      </c>
      <c r="H216" s="396">
        <v>32.793055000000003</v>
      </c>
      <c r="I216" s="396">
        <v>28.173514000000001</v>
      </c>
      <c r="J216" s="396">
        <v>28.806149999999999</v>
      </c>
      <c r="K216" s="396">
        <v>29.021032000000002</v>
      </c>
      <c r="L216" s="396">
        <v>30.059291999999999</v>
      </c>
      <c r="M216" s="396">
        <v>26.677461000000001</v>
      </c>
      <c r="N216" s="396">
        <v>27.199019</v>
      </c>
      <c r="O216" s="396">
        <v>29.400523</v>
      </c>
      <c r="P216" s="396">
        <v>30.332919</v>
      </c>
      <c r="Q216" s="396">
        <v>33.014434999999999</v>
      </c>
      <c r="R216" s="396">
        <v>33.368963000000001</v>
      </c>
      <c r="S216" s="396">
        <v>31.694112000000001</v>
      </c>
      <c r="T216" s="396">
        <v>31.97608</v>
      </c>
      <c r="U216" s="396">
        <v>32.222807000000003</v>
      </c>
    </row>
    <row r="217" spans="1:21">
      <c r="A217" s="4" t="s">
        <v>34</v>
      </c>
      <c r="B217" s="4" t="s">
        <v>152</v>
      </c>
      <c r="C217" s="9" t="s">
        <v>40</v>
      </c>
      <c r="D217" s="75">
        <v>33.690987999999997</v>
      </c>
      <c r="E217" s="75">
        <v>33.899338</v>
      </c>
      <c r="F217" s="75">
        <v>33.996763999999999</v>
      </c>
      <c r="G217" s="75">
        <v>34.097074999999997</v>
      </c>
      <c r="H217" s="75">
        <v>34.286836999999998</v>
      </c>
      <c r="I217" s="75">
        <v>32.309719999999999</v>
      </c>
      <c r="J217" s="75">
        <v>32.180661000000001</v>
      </c>
      <c r="K217" s="75">
        <v>32.104439999999997</v>
      </c>
      <c r="L217" s="75">
        <v>30.659075999999999</v>
      </c>
      <c r="M217" s="75">
        <v>30.03988</v>
      </c>
      <c r="N217" s="75">
        <v>30.406058999999999</v>
      </c>
      <c r="O217" s="75">
        <v>30.572137000000001</v>
      </c>
      <c r="P217" s="75">
        <v>30.55613</v>
      </c>
      <c r="Q217" s="75">
        <v>30.525137000000001</v>
      </c>
      <c r="R217" s="75">
        <v>33.946111000000002</v>
      </c>
      <c r="S217" s="75">
        <v>34.050958999999999</v>
      </c>
      <c r="T217" s="75">
        <v>34.130426</v>
      </c>
      <c r="U217" s="75">
        <v>34.341763</v>
      </c>
    </row>
    <row r="218" spans="1:21">
      <c r="A218" s="4" t="s">
        <v>21</v>
      </c>
      <c r="B218" s="4" t="s">
        <v>152</v>
      </c>
      <c r="C218" s="9" t="s">
        <v>40</v>
      </c>
      <c r="D218" s="76">
        <v>34.984501999999999</v>
      </c>
      <c r="E218" s="76">
        <v>35.193779999999997</v>
      </c>
      <c r="F218" s="76">
        <v>35.415028999999997</v>
      </c>
      <c r="G218" s="76">
        <v>34.995348</v>
      </c>
      <c r="H218" s="76">
        <v>35.200902999999997</v>
      </c>
      <c r="I218" s="76">
        <v>35.347822999999998</v>
      </c>
      <c r="J218" s="76">
        <v>35.481164</v>
      </c>
      <c r="K218" s="76">
        <v>35.073976999999999</v>
      </c>
      <c r="L218" s="76">
        <v>34.36748</v>
      </c>
      <c r="M218" s="76">
        <v>34.575001</v>
      </c>
      <c r="N218" s="76">
        <v>35.722510999999997</v>
      </c>
      <c r="O218" s="76">
        <v>35.932958999999997</v>
      </c>
      <c r="P218" s="76">
        <v>36.389558999999998</v>
      </c>
      <c r="Q218" s="76">
        <v>36.429143000000003</v>
      </c>
      <c r="R218" s="76">
        <v>36.477629999999998</v>
      </c>
      <c r="S218" s="76">
        <v>35.480832999999997</v>
      </c>
      <c r="T218" s="76">
        <v>35.472132999999999</v>
      </c>
      <c r="U218" s="76">
        <v>35.380954000000003</v>
      </c>
    </row>
    <row r="219" spans="1:21">
      <c r="A219" s="4" t="s">
        <v>37</v>
      </c>
      <c r="B219" s="4" t="s">
        <v>152</v>
      </c>
      <c r="C219" s="9" t="s">
        <v>40</v>
      </c>
      <c r="D219" s="75">
        <v>44.704908000000003</v>
      </c>
      <c r="E219" s="75">
        <v>43.353966</v>
      </c>
      <c r="F219" s="75">
        <v>42.215738999999999</v>
      </c>
      <c r="G219" s="75">
        <v>42.624994000000001</v>
      </c>
      <c r="H219" s="75">
        <v>42.962178000000002</v>
      </c>
      <c r="I219" s="75">
        <v>42.544673000000003</v>
      </c>
      <c r="J219" s="75">
        <v>41.578552999999999</v>
      </c>
      <c r="K219" s="75">
        <v>39.089481999999997</v>
      </c>
      <c r="L219" s="75">
        <v>38.755302</v>
      </c>
      <c r="M219" s="75">
        <v>37.304062000000002</v>
      </c>
      <c r="N219" s="75">
        <v>36.776204</v>
      </c>
      <c r="O219" s="75">
        <v>36.936408999999998</v>
      </c>
      <c r="P219" s="75">
        <v>37.104905000000002</v>
      </c>
      <c r="Q219" s="75">
        <v>37.373341000000003</v>
      </c>
      <c r="R219" s="75">
        <v>36.928789000000002</v>
      </c>
      <c r="S219" s="75">
        <v>37.134779000000002</v>
      </c>
      <c r="T219" s="75">
        <v>37.488332</v>
      </c>
      <c r="U219" s="75">
        <v>37.659875</v>
      </c>
    </row>
    <row r="220" spans="1:21">
      <c r="A220" s="4" t="s">
        <v>52</v>
      </c>
      <c r="B220" s="4" t="s">
        <v>152</v>
      </c>
      <c r="C220" s="9" t="s">
        <v>40</v>
      </c>
      <c r="D220" s="76">
        <v>14.55298</v>
      </c>
      <c r="E220" s="76">
        <v>14.695951000000001</v>
      </c>
      <c r="F220" s="76">
        <v>14.802837999999999</v>
      </c>
      <c r="G220" s="76">
        <v>14.256095</v>
      </c>
      <c r="H220" s="76">
        <v>14.057285</v>
      </c>
      <c r="I220" s="76">
        <v>14.116949</v>
      </c>
      <c r="J220" s="76">
        <v>13.697082999999999</v>
      </c>
      <c r="K220" s="76">
        <v>14.103488</v>
      </c>
      <c r="L220" s="76">
        <v>12.427839000000001</v>
      </c>
      <c r="M220" s="76">
        <v>13.051266999999999</v>
      </c>
      <c r="N220" s="76">
        <v>13.266704000000001</v>
      </c>
      <c r="O220" s="76">
        <v>13.182808</v>
      </c>
      <c r="P220" s="76">
        <v>13.114084999999999</v>
      </c>
      <c r="Q220" s="76">
        <v>12.868259</v>
      </c>
      <c r="R220" s="76">
        <v>12.330289</v>
      </c>
      <c r="S220" s="76">
        <v>12.275081</v>
      </c>
      <c r="T220" s="76">
        <v>12.187549000000001</v>
      </c>
      <c r="U220" s="76">
        <v>12.170604000000001</v>
      </c>
    </row>
    <row r="221" spans="1:21">
      <c r="A221" s="4" t="s">
        <v>53</v>
      </c>
      <c r="B221" s="4" t="s">
        <v>152</v>
      </c>
      <c r="C221" s="9" t="s">
        <v>40</v>
      </c>
      <c r="D221" s="75">
        <v>39.724125000000001</v>
      </c>
      <c r="E221" s="75">
        <v>42.945169999999997</v>
      </c>
      <c r="F221" s="75">
        <v>41.807270000000003</v>
      </c>
      <c r="G221" s="75">
        <v>41.386308999999997</v>
      </c>
      <c r="H221" s="75">
        <v>42.206349000000003</v>
      </c>
      <c r="I221" s="75">
        <v>42.361168999999997</v>
      </c>
      <c r="J221" s="75">
        <v>42.274428999999998</v>
      </c>
      <c r="K221" s="75">
        <v>41.923927999999997</v>
      </c>
      <c r="L221" s="75">
        <v>36.157710999999999</v>
      </c>
      <c r="M221" s="75">
        <v>34.112738999999998</v>
      </c>
      <c r="N221" s="75">
        <v>34.314093999999997</v>
      </c>
      <c r="O221" s="75">
        <v>34.353844000000002</v>
      </c>
      <c r="P221" s="75">
        <v>34.433748000000001</v>
      </c>
      <c r="Q221" s="75">
        <v>34.679293000000001</v>
      </c>
      <c r="R221" s="75">
        <v>35.434652</v>
      </c>
      <c r="S221" s="75">
        <v>35.542824000000003</v>
      </c>
      <c r="T221" s="75">
        <v>33.806795999999999</v>
      </c>
      <c r="U221" s="75">
        <v>34.223655000000001</v>
      </c>
    </row>
    <row r="222" spans="1:21">
      <c r="A222" s="4" t="s">
        <v>54</v>
      </c>
      <c r="B222" s="4" t="s">
        <v>152</v>
      </c>
      <c r="C222" s="9" t="s">
        <v>40</v>
      </c>
      <c r="D222" s="76">
        <v>25.461411999999999</v>
      </c>
      <c r="E222" s="76">
        <v>23.561278000000001</v>
      </c>
      <c r="F222" s="76">
        <v>23.779320999999999</v>
      </c>
      <c r="G222" s="76">
        <v>25.500250000000001</v>
      </c>
      <c r="H222" s="76">
        <v>25.817995</v>
      </c>
      <c r="I222" s="76">
        <v>25.910523000000001</v>
      </c>
      <c r="J222" s="76">
        <v>26.041705</v>
      </c>
      <c r="K222" s="76">
        <v>26.390148</v>
      </c>
      <c r="L222" s="76">
        <v>25.165147000000001</v>
      </c>
      <c r="M222" s="76">
        <v>24.388614</v>
      </c>
      <c r="N222" s="76">
        <v>24.733245</v>
      </c>
      <c r="O222" s="76">
        <v>24.838225000000001</v>
      </c>
      <c r="P222" s="76">
        <v>24.350337</v>
      </c>
      <c r="Q222" s="76">
        <v>23.252839000000002</v>
      </c>
      <c r="R222" s="76">
        <v>22.590878</v>
      </c>
      <c r="S222" s="76">
        <v>22.414338000000001</v>
      </c>
      <c r="T222" s="76">
        <v>22.709031</v>
      </c>
      <c r="U222" s="76">
        <v>22.793438999999999</v>
      </c>
    </row>
    <row r="223" spans="1:21">
      <c r="A223" s="4" t="s">
        <v>55</v>
      </c>
      <c r="B223" s="4" t="s">
        <v>152</v>
      </c>
      <c r="C223" s="9" t="s">
        <v>40</v>
      </c>
      <c r="D223" s="75">
        <v>24.956240000000001</v>
      </c>
      <c r="E223" s="75">
        <v>24.496371</v>
      </c>
      <c r="F223" s="75">
        <v>24.438523</v>
      </c>
      <c r="G223" s="75">
        <v>22.484489</v>
      </c>
      <c r="H223" s="75">
        <v>22.633823</v>
      </c>
      <c r="I223" s="75">
        <v>22.690228000000001</v>
      </c>
      <c r="J223" s="75">
        <v>22.9924</v>
      </c>
      <c r="K223" s="75">
        <v>23.471354000000002</v>
      </c>
      <c r="L223" s="75">
        <v>21.003098999999999</v>
      </c>
      <c r="M223" s="75">
        <v>22.551769</v>
      </c>
      <c r="N223" s="75">
        <v>23.024909999999998</v>
      </c>
      <c r="O223" s="75">
        <v>22.644372000000001</v>
      </c>
      <c r="P223" s="75">
        <v>22.692519000000001</v>
      </c>
      <c r="Q223" s="75">
        <v>24.328201</v>
      </c>
      <c r="R223" s="75">
        <v>24.607641999999998</v>
      </c>
      <c r="S223" s="75">
        <v>24.292462</v>
      </c>
      <c r="T223" s="75">
        <v>24.395669000000002</v>
      </c>
      <c r="U223" s="75">
        <v>24.499167</v>
      </c>
    </row>
    <row r="224" spans="1:21">
      <c r="A224" s="4" t="s">
        <v>164</v>
      </c>
      <c r="B224" s="4" t="s">
        <v>152</v>
      </c>
      <c r="C224" s="9" t="s">
        <v>40</v>
      </c>
      <c r="D224" s="76">
        <v>29.954930999999998</v>
      </c>
      <c r="E224" s="76">
        <v>29.580984000000001</v>
      </c>
      <c r="F224" s="76">
        <v>29.433782999999998</v>
      </c>
      <c r="G224" s="76">
        <v>29.218086</v>
      </c>
      <c r="H224" s="76">
        <v>29.291861000000001</v>
      </c>
      <c r="I224" s="76">
        <v>29.055764</v>
      </c>
      <c r="J224" s="76">
        <v>28.643257999999999</v>
      </c>
      <c r="K224" s="76">
        <v>28.302451000000001</v>
      </c>
      <c r="L224" s="76">
        <v>27.690132999999999</v>
      </c>
      <c r="M224" s="76">
        <v>27.219351</v>
      </c>
      <c r="N224" s="76">
        <v>27.382297999999999</v>
      </c>
      <c r="O224" s="76">
        <v>27.890004000000001</v>
      </c>
      <c r="P224" s="76">
        <v>28.198591</v>
      </c>
      <c r="Q224" s="76">
        <v>28.535253000000001</v>
      </c>
      <c r="R224" s="76">
        <v>28.660250000000001</v>
      </c>
      <c r="S224" s="76">
        <v>28.417809999999999</v>
      </c>
      <c r="T224" s="76">
        <v>28.090627000000001</v>
      </c>
      <c r="U224" s="76">
        <v>27.998653999999998</v>
      </c>
    </row>
    <row r="225" spans="1:21">
      <c r="A225" s="19" t="s">
        <v>1182</v>
      </c>
      <c r="B225" s="20"/>
      <c r="C225" s="20"/>
      <c r="D225" s="20"/>
      <c r="E225" s="20"/>
      <c r="F225" s="20"/>
      <c r="G225" s="20"/>
      <c r="H225" s="20"/>
      <c r="I225" s="20"/>
      <c r="J225" s="20"/>
      <c r="K225" s="20"/>
      <c r="L225" s="20"/>
      <c r="M225" s="20"/>
      <c r="N225" s="20"/>
      <c r="O225" s="20"/>
      <c r="P225" s="20"/>
      <c r="Q225" s="20"/>
      <c r="R225" s="20"/>
      <c r="S225" s="20"/>
      <c r="T225" s="20"/>
      <c r="U225" s="20"/>
    </row>
    <row r="226" spans="1:21">
      <c r="A226" s="146" t="s">
        <v>58</v>
      </c>
      <c r="B226" s="146" t="s">
        <v>58</v>
      </c>
      <c r="D226" s="73">
        <f>AVERAGE(D189:D223)</f>
        <v>29.954930800000003</v>
      </c>
      <c r="E226" s="73">
        <f t="shared" ref="E226:U226" si="12">AVERAGE(E189:E223)</f>
        <v>29.580984371428571</v>
      </c>
      <c r="F226" s="73">
        <f t="shared" si="12"/>
        <v>29.433783285714281</v>
      </c>
      <c r="G226" s="73">
        <f t="shared" si="12"/>
        <v>29.218085914285723</v>
      </c>
      <c r="H226" s="73">
        <f t="shared" si="12"/>
        <v>29.291860628571424</v>
      </c>
      <c r="I226" s="73">
        <f t="shared" si="12"/>
        <v>29.055763971428572</v>
      </c>
      <c r="J226" s="73">
        <f t="shared" si="12"/>
        <v>28.643257714285724</v>
      </c>
      <c r="K226" s="73">
        <f t="shared" si="12"/>
        <v>28.302451457142855</v>
      </c>
      <c r="L226" s="73">
        <f t="shared" si="12"/>
        <v>27.690133114285715</v>
      </c>
      <c r="M226" s="73">
        <f t="shared" si="12"/>
        <v>27.219351085714287</v>
      </c>
      <c r="N226" s="73">
        <f t="shared" si="12"/>
        <v>27.382298457142859</v>
      </c>
      <c r="O226" s="73">
        <f t="shared" si="12"/>
        <v>27.890003799999995</v>
      </c>
      <c r="P226" s="73">
        <f t="shared" si="12"/>
        <v>28.198590657142859</v>
      </c>
      <c r="Q226" s="73">
        <f t="shared" si="12"/>
        <v>28.535253028571429</v>
      </c>
      <c r="R226" s="73">
        <f t="shared" si="12"/>
        <v>28.660250085714285</v>
      </c>
      <c r="S226" s="73">
        <f t="shared" si="12"/>
        <v>28.41781017142857</v>
      </c>
      <c r="T226" s="73">
        <f t="shared" si="12"/>
        <v>28.090627428571423</v>
      </c>
      <c r="U226" s="73">
        <f t="shared" si="12"/>
        <v>27.998654142857145</v>
      </c>
    </row>
    <row r="227" spans="1:21">
      <c r="A227" s="146" t="s">
        <v>718</v>
      </c>
      <c r="B227" s="146" t="s">
        <v>718</v>
      </c>
      <c r="D227" s="73">
        <f>STDEV(D189:D223)</f>
        <v>10.290108726387844</v>
      </c>
      <c r="E227" s="73">
        <f t="shared" ref="E227:U227" si="13">STDEV(E189:E223)</f>
        <v>10.359228164419637</v>
      </c>
      <c r="F227" s="73">
        <f t="shared" si="13"/>
        <v>10.247647355035088</v>
      </c>
      <c r="G227" s="73">
        <f t="shared" si="13"/>
        <v>10.19891167780758</v>
      </c>
      <c r="H227" s="73">
        <f t="shared" si="13"/>
        <v>10.550108193769825</v>
      </c>
      <c r="I227" s="73">
        <f t="shared" si="13"/>
        <v>10.394038296980446</v>
      </c>
      <c r="J227" s="73">
        <f t="shared" si="13"/>
        <v>10.813435862139606</v>
      </c>
      <c r="K227" s="73">
        <f t="shared" si="13"/>
        <v>10.548699959832344</v>
      </c>
      <c r="L227" s="73">
        <f t="shared" si="13"/>
        <v>10.472811374896908</v>
      </c>
      <c r="M227" s="73">
        <f t="shared" si="13"/>
        <v>10.319465073506029</v>
      </c>
      <c r="N227" s="73">
        <f t="shared" si="13"/>
        <v>10.093867547946759</v>
      </c>
      <c r="O227" s="73">
        <f t="shared" si="13"/>
        <v>10.154022565637598</v>
      </c>
      <c r="P227" s="73">
        <f t="shared" si="13"/>
        <v>10.073008920881364</v>
      </c>
      <c r="Q227" s="73">
        <f t="shared" si="13"/>
        <v>9.7826158680813986</v>
      </c>
      <c r="R227" s="73">
        <f t="shared" si="13"/>
        <v>9.5065652321191738</v>
      </c>
      <c r="S227" s="73">
        <f t="shared" si="13"/>
        <v>9.3430561898622813</v>
      </c>
      <c r="T227" s="73">
        <f t="shared" si="13"/>
        <v>9.0287297720597017</v>
      </c>
      <c r="U227" s="73">
        <f t="shared" si="13"/>
        <v>8.964141275074649</v>
      </c>
    </row>
    <row r="228" spans="1:21">
      <c r="A228" s="303" t="s">
        <v>719</v>
      </c>
      <c r="B228" s="303" t="s">
        <v>719</v>
      </c>
      <c r="C228" s="271"/>
      <c r="D228" s="404">
        <f>-(D216-D226)/D227</f>
        <v>-0.50003234531479956</v>
      </c>
      <c r="E228" s="404">
        <f t="shared" ref="E228:U228" si="14">-(E216-E226)/E227</f>
        <v>-0.60467609450731352</v>
      </c>
      <c r="F228" s="404">
        <f t="shared" si="14"/>
        <v>-0.51839017583636682</v>
      </c>
      <c r="G228" s="404">
        <f t="shared" si="14"/>
        <v>-0.59206180781558915</v>
      </c>
      <c r="H228" s="404">
        <f t="shared" si="14"/>
        <v>-0.33186336169482561</v>
      </c>
      <c r="I228" s="404">
        <f t="shared" si="14"/>
        <v>8.4880384911115075E-2</v>
      </c>
      <c r="J228" s="404">
        <f t="shared" si="14"/>
        <v>-1.5063878659011527E-2</v>
      </c>
      <c r="K228" s="404">
        <f t="shared" si="14"/>
        <v>-6.8120294026124503E-2</v>
      </c>
      <c r="L228" s="404">
        <f t="shared" si="14"/>
        <v>-0.22621995192170699</v>
      </c>
      <c r="M228" s="404">
        <f t="shared" si="14"/>
        <v>5.2511451112473143E-2</v>
      </c>
      <c r="N228" s="404">
        <f t="shared" si="14"/>
        <v>1.8157505660963528E-2</v>
      </c>
      <c r="O228" s="404">
        <f t="shared" si="14"/>
        <v>-0.14876066999415369</v>
      </c>
      <c r="P228" s="404">
        <f t="shared" si="14"/>
        <v>-0.21188587835285996</v>
      </c>
      <c r="Q228" s="404">
        <f t="shared" si="14"/>
        <v>-0.45787159915408632</v>
      </c>
      <c r="R228" s="404">
        <f t="shared" si="14"/>
        <v>-0.49531169242669409</v>
      </c>
      <c r="S228" s="404">
        <f t="shared" si="14"/>
        <v>-0.35066703678036254</v>
      </c>
      <c r="T228" s="404">
        <f t="shared" si="14"/>
        <v>-0.43034321211522952</v>
      </c>
      <c r="U228" s="404">
        <f t="shared" si="14"/>
        <v>-0.47122783181567846</v>
      </c>
    </row>
    <row r="229" spans="1:21">
      <c r="A229" s="717"/>
      <c r="B229" s="25"/>
      <c r="C229" s="25"/>
      <c r="D229" s="718"/>
      <c r="E229" s="719"/>
      <c r="F229" s="719"/>
      <c r="G229" s="719"/>
      <c r="H229" s="719"/>
      <c r="I229" s="719"/>
      <c r="J229" s="719"/>
      <c r="K229" s="719"/>
      <c r="L229" s="719"/>
      <c r="M229" s="719"/>
      <c r="N229" s="719"/>
      <c r="O229" s="719"/>
      <c r="P229" s="719"/>
      <c r="Q229" s="719"/>
      <c r="R229" s="719"/>
      <c r="S229" s="719"/>
      <c r="T229" s="719"/>
      <c r="U229" s="720"/>
    </row>
    <row r="230" spans="1:21">
      <c r="A230" s="1409" t="s">
        <v>162</v>
      </c>
      <c r="B230" s="1423"/>
      <c r="C230" s="1410"/>
      <c r="D230" s="1405" t="s">
        <v>165</v>
      </c>
      <c r="E230" s="1406"/>
      <c r="F230" s="1406"/>
      <c r="G230" s="1406"/>
      <c r="H230" s="1406"/>
      <c r="I230" s="1406"/>
      <c r="J230" s="1406"/>
      <c r="K230" s="1406"/>
      <c r="L230" s="1406"/>
      <c r="M230" s="1406"/>
      <c r="N230" s="1406"/>
      <c r="O230" s="1406"/>
      <c r="P230" s="1406"/>
      <c r="Q230" s="1406"/>
      <c r="R230" s="1406"/>
      <c r="S230" s="1406"/>
      <c r="T230" s="1406"/>
      <c r="U230" s="1411"/>
    </row>
    <row r="231" spans="1:21">
      <c r="A231" s="1409" t="s">
        <v>161</v>
      </c>
      <c r="B231" s="1423"/>
      <c r="C231" s="1410"/>
      <c r="D231" s="1405" t="s">
        <v>169</v>
      </c>
      <c r="E231" s="1406"/>
      <c r="F231" s="1406"/>
      <c r="G231" s="1406"/>
      <c r="H231" s="1406"/>
      <c r="I231" s="1406"/>
      <c r="J231" s="1406"/>
      <c r="K231" s="1406"/>
      <c r="L231" s="1406"/>
      <c r="M231" s="1406"/>
      <c r="N231" s="1406"/>
      <c r="O231" s="1406"/>
      <c r="P231" s="1406"/>
      <c r="Q231" s="1406"/>
      <c r="R231" s="1406"/>
      <c r="S231" s="1406"/>
      <c r="T231" s="1406"/>
      <c r="U231" s="1411"/>
    </row>
    <row r="232" spans="1:21">
      <c r="A232" s="1407" t="s">
        <v>163</v>
      </c>
      <c r="B232" s="1419"/>
      <c r="C232" s="1408"/>
      <c r="D232" s="15" t="s">
        <v>85</v>
      </c>
      <c r="E232" s="15" t="s">
        <v>86</v>
      </c>
      <c r="F232" s="15" t="s">
        <v>87</v>
      </c>
      <c r="G232" s="15" t="s">
        <v>88</v>
      </c>
      <c r="H232" s="15" t="s">
        <v>89</v>
      </c>
      <c r="I232" s="15" t="s">
        <v>90</v>
      </c>
      <c r="J232" s="15" t="s">
        <v>91</v>
      </c>
      <c r="K232" s="15" t="s">
        <v>92</v>
      </c>
      <c r="L232" s="15" t="s">
        <v>93</v>
      </c>
      <c r="M232" s="15" t="s">
        <v>94</v>
      </c>
      <c r="N232" s="15" t="s">
        <v>95</v>
      </c>
      <c r="O232" s="15" t="s">
        <v>96</v>
      </c>
      <c r="P232" s="15" t="s">
        <v>97</v>
      </c>
      <c r="Q232" s="15" t="s">
        <v>110</v>
      </c>
      <c r="R232" s="15" t="s">
        <v>120</v>
      </c>
      <c r="S232" s="15" t="s">
        <v>379</v>
      </c>
      <c r="T232" s="15" t="s">
        <v>537</v>
      </c>
      <c r="U232" s="15" t="s">
        <v>729</v>
      </c>
    </row>
    <row r="233" spans="1:21">
      <c r="A233" s="16" t="s">
        <v>77</v>
      </c>
      <c r="B233" s="16" t="s">
        <v>153</v>
      </c>
      <c r="C233" s="9" t="s">
        <v>40</v>
      </c>
      <c r="D233" s="9" t="s">
        <v>40</v>
      </c>
      <c r="E233" s="9" t="s">
        <v>40</v>
      </c>
      <c r="F233" s="9" t="s">
        <v>40</v>
      </c>
      <c r="G233" s="9" t="s">
        <v>40</v>
      </c>
      <c r="H233" s="9" t="s">
        <v>40</v>
      </c>
      <c r="I233" s="9" t="s">
        <v>40</v>
      </c>
      <c r="J233" s="9" t="s">
        <v>40</v>
      </c>
      <c r="K233" s="9" t="s">
        <v>40</v>
      </c>
      <c r="L233" s="9" t="s">
        <v>40</v>
      </c>
      <c r="M233" s="9" t="s">
        <v>40</v>
      </c>
      <c r="N233" s="9" t="s">
        <v>40</v>
      </c>
      <c r="O233" s="9" t="s">
        <v>40</v>
      </c>
      <c r="P233" s="9" t="s">
        <v>40</v>
      </c>
      <c r="Q233" s="9" t="s">
        <v>40</v>
      </c>
      <c r="R233" s="9" t="s">
        <v>40</v>
      </c>
      <c r="S233" s="9" t="s">
        <v>40</v>
      </c>
      <c r="T233" s="9" t="s">
        <v>40</v>
      </c>
      <c r="U233" s="9" t="s">
        <v>40</v>
      </c>
    </row>
    <row r="234" spans="1:21">
      <c r="A234" s="4" t="s">
        <v>39</v>
      </c>
      <c r="B234" s="4" t="s">
        <v>152</v>
      </c>
      <c r="C234" s="9" t="s">
        <v>40</v>
      </c>
      <c r="D234" s="75">
        <v>26.717276999999999</v>
      </c>
      <c r="E234" s="75">
        <v>23.506520999999999</v>
      </c>
      <c r="F234" s="75">
        <v>23.923355999999998</v>
      </c>
      <c r="G234" s="75">
        <v>24.331789000000001</v>
      </c>
      <c r="H234" s="75">
        <v>21.614481000000001</v>
      </c>
      <c r="I234" s="75">
        <v>23.557925000000001</v>
      </c>
      <c r="J234" s="75">
        <v>23.931467000000001</v>
      </c>
      <c r="K234" s="75">
        <v>23.462904999999999</v>
      </c>
      <c r="L234" s="75">
        <v>22.967302</v>
      </c>
      <c r="M234" s="75">
        <v>22.395956999999999</v>
      </c>
      <c r="N234" s="75">
        <v>23.776223000000002</v>
      </c>
      <c r="O234" s="75">
        <v>24.261423000000001</v>
      </c>
      <c r="P234" s="75">
        <v>25.041285999999999</v>
      </c>
      <c r="Q234" s="75">
        <v>25.222134</v>
      </c>
      <c r="R234" s="75">
        <v>25.533199</v>
      </c>
      <c r="S234" s="75">
        <v>26.253378000000001</v>
      </c>
      <c r="T234" s="75">
        <v>26.499828999999998</v>
      </c>
      <c r="U234" s="75">
        <v>26.644991000000001</v>
      </c>
    </row>
    <row r="235" spans="1:21">
      <c r="A235" s="4" t="s">
        <v>31</v>
      </c>
      <c r="B235" s="4" t="s">
        <v>152</v>
      </c>
      <c r="C235" s="9" t="s">
        <v>40</v>
      </c>
      <c r="D235" s="76">
        <v>39.011423000000001</v>
      </c>
      <c r="E235" s="76">
        <v>38.670324999999998</v>
      </c>
      <c r="F235" s="76">
        <v>39.005018</v>
      </c>
      <c r="G235" s="76">
        <v>39.380203000000002</v>
      </c>
      <c r="H235" s="76">
        <v>40.202334999999998</v>
      </c>
      <c r="I235" s="76">
        <v>40.058292999999999</v>
      </c>
      <c r="J235" s="76">
        <v>40.626064999999997</v>
      </c>
      <c r="K235" s="76">
        <v>41.157649999999997</v>
      </c>
      <c r="L235" s="76">
        <v>41.600112000000003</v>
      </c>
      <c r="M235" s="76">
        <v>39.716510999999997</v>
      </c>
      <c r="N235" s="76">
        <v>40.054687999999999</v>
      </c>
      <c r="O235" s="76">
        <v>40.712062000000003</v>
      </c>
      <c r="P235" s="76">
        <v>41.170729999999999</v>
      </c>
      <c r="Q235" s="76">
        <v>41.697175000000001</v>
      </c>
      <c r="R235" s="76">
        <v>41.979230999999999</v>
      </c>
      <c r="S235" s="76">
        <v>42.246400999999999</v>
      </c>
      <c r="T235" s="76">
        <v>39.872402000000001</v>
      </c>
      <c r="U235" s="76">
        <v>40.036729000000001</v>
      </c>
    </row>
    <row r="236" spans="1:21">
      <c r="A236" s="4" t="s">
        <v>15</v>
      </c>
      <c r="B236" s="4" t="s">
        <v>152</v>
      </c>
      <c r="C236" s="9" t="s">
        <v>40</v>
      </c>
      <c r="D236" s="75">
        <v>50.930844999999998</v>
      </c>
      <c r="E236" s="75">
        <v>50.635424999999998</v>
      </c>
      <c r="F236" s="75">
        <v>50.313617999999998</v>
      </c>
      <c r="G236" s="75">
        <v>49.272342999999999</v>
      </c>
      <c r="H236" s="75">
        <v>48.154631000000002</v>
      </c>
      <c r="I236" s="75">
        <v>48.253976000000002</v>
      </c>
      <c r="J236" s="75">
        <v>48.270029999999998</v>
      </c>
      <c r="K236" s="75">
        <v>48.268889999999999</v>
      </c>
      <c r="L236" s="75">
        <v>48.535719</v>
      </c>
      <c r="M236" s="75">
        <v>48.323725000000003</v>
      </c>
      <c r="N236" s="75">
        <v>48.883459999999999</v>
      </c>
      <c r="O236" s="75">
        <v>49.073092000000003</v>
      </c>
      <c r="P236" s="75">
        <v>48.970292999999998</v>
      </c>
      <c r="Q236" s="75">
        <v>48.510888999999999</v>
      </c>
      <c r="R236" s="75">
        <v>48.421258999999999</v>
      </c>
      <c r="S236" s="75">
        <v>48.05912</v>
      </c>
      <c r="T236" s="75">
        <v>46.425015000000002</v>
      </c>
      <c r="U236" s="75">
        <v>46.179963000000001</v>
      </c>
    </row>
    <row r="237" spans="1:21">
      <c r="A237" s="4" t="s">
        <v>41</v>
      </c>
      <c r="B237" s="4" t="s">
        <v>152</v>
      </c>
      <c r="C237" s="9" t="s">
        <v>40</v>
      </c>
      <c r="D237" s="76">
        <v>29.731241000000001</v>
      </c>
      <c r="E237" s="76">
        <v>28.364111000000001</v>
      </c>
      <c r="F237" s="76">
        <v>28.581571</v>
      </c>
      <c r="G237" s="76">
        <v>28.036946</v>
      </c>
      <c r="H237" s="76">
        <v>28.375198999999999</v>
      </c>
      <c r="I237" s="76">
        <v>28.396415000000001</v>
      </c>
      <c r="J237" s="76">
        <v>28.615175000000001</v>
      </c>
      <c r="K237" s="76">
        <v>27.364384999999999</v>
      </c>
      <c r="L237" s="76">
        <v>27.263556999999999</v>
      </c>
      <c r="M237" s="76">
        <v>26.533386</v>
      </c>
      <c r="N237" s="76">
        <v>26.510349999999999</v>
      </c>
      <c r="O237" s="76">
        <v>26.736286</v>
      </c>
      <c r="P237" s="76">
        <v>26.944586999999999</v>
      </c>
      <c r="Q237" s="76">
        <v>27.237931</v>
      </c>
      <c r="R237" s="76">
        <v>27.333874000000002</v>
      </c>
      <c r="S237" s="76">
        <v>24.264464</v>
      </c>
      <c r="T237" s="76">
        <v>24.666345</v>
      </c>
      <c r="U237" s="76">
        <v>24.304898999999999</v>
      </c>
    </row>
    <row r="238" spans="1:21">
      <c r="A238" s="4" t="s">
        <v>56</v>
      </c>
      <c r="B238" s="4" t="s">
        <v>152</v>
      </c>
      <c r="C238" s="9" t="s">
        <v>40</v>
      </c>
      <c r="D238" s="75">
        <v>6.5739970000000003</v>
      </c>
      <c r="E238" s="75">
        <v>6.5952400000000004</v>
      </c>
      <c r="F238" s="75">
        <v>6.5955459999999997</v>
      </c>
      <c r="G238" s="75">
        <v>6.5982950000000002</v>
      </c>
      <c r="H238" s="75">
        <v>6.6013159999999997</v>
      </c>
      <c r="I238" s="75">
        <v>6.6116239999999999</v>
      </c>
      <c r="J238" s="75">
        <v>6.6076959999999998</v>
      </c>
      <c r="K238" s="75">
        <v>6.6153329999999997</v>
      </c>
      <c r="L238" s="75">
        <v>6.6240930000000002</v>
      </c>
      <c r="M238" s="75">
        <v>6.639176</v>
      </c>
      <c r="N238" s="75">
        <v>6.6430090000000002</v>
      </c>
      <c r="O238" s="75">
        <v>6.6526259999999997</v>
      </c>
      <c r="P238" s="75">
        <v>6.6653840000000004</v>
      </c>
      <c r="Q238" s="75">
        <v>6.6778529999999998</v>
      </c>
      <c r="R238" s="75">
        <v>6.6838499999999996</v>
      </c>
      <c r="S238" s="75">
        <v>6.6854319999999996</v>
      </c>
      <c r="T238" s="75">
        <v>6.6762899999999998</v>
      </c>
      <c r="U238" s="75">
        <v>6.6729950000000002</v>
      </c>
    </row>
    <row r="239" spans="1:21">
      <c r="A239" s="4" t="s">
        <v>17</v>
      </c>
      <c r="B239" s="4" t="s">
        <v>152</v>
      </c>
      <c r="C239" s="9" t="s">
        <v>40</v>
      </c>
      <c r="D239" s="76">
        <v>36.324134000000001</v>
      </c>
      <c r="E239" s="76">
        <v>36.588414</v>
      </c>
      <c r="F239" s="76">
        <v>36.97439</v>
      </c>
      <c r="G239" s="76">
        <v>39.031996999999997</v>
      </c>
      <c r="H239" s="76">
        <v>39.265990000000002</v>
      </c>
      <c r="I239" s="76">
        <v>38.880522999999997</v>
      </c>
      <c r="J239" s="76">
        <v>37.787996999999997</v>
      </c>
      <c r="K239" s="76">
        <v>34.087952999999999</v>
      </c>
      <c r="L239" s="76">
        <v>34.524102999999997</v>
      </c>
      <c r="M239" s="76">
        <v>34.204630000000002</v>
      </c>
      <c r="N239" s="76">
        <v>34.322972</v>
      </c>
      <c r="O239" s="76">
        <v>35.517172000000002</v>
      </c>
      <c r="P239" s="76">
        <v>35.120226000000002</v>
      </c>
      <c r="Q239" s="76">
        <v>35.092041999999999</v>
      </c>
      <c r="R239" s="76">
        <v>35.472135999999999</v>
      </c>
      <c r="S239" s="76">
        <v>35.546852999999999</v>
      </c>
      <c r="T239" s="76">
        <v>34.517265999999999</v>
      </c>
      <c r="U239" s="76">
        <v>34.976875</v>
      </c>
    </row>
    <row r="240" spans="1:21">
      <c r="A240" s="4" t="s">
        <v>18</v>
      </c>
      <c r="B240" s="4" t="s">
        <v>152</v>
      </c>
      <c r="C240" s="9" t="s">
        <v>40</v>
      </c>
      <c r="D240" s="75">
        <v>36.500858999999998</v>
      </c>
      <c r="E240" s="75">
        <v>35.902909999999999</v>
      </c>
      <c r="F240" s="75">
        <v>34.800058</v>
      </c>
      <c r="G240" s="75">
        <v>34.788969000000002</v>
      </c>
      <c r="H240" s="75">
        <v>33.422882999999999</v>
      </c>
      <c r="I240" s="75">
        <v>33.305539000000003</v>
      </c>
      <c r="J240" s="75">
        <v>33.453245000000003</v>
      </c>
      <c r="K240" s="75">
        <v>33.675285000000002</v>
      </c>
      <c r="L240" s="75">
        <v>33.457428</v>
      </c>
      <c r="M240" s="75">
        <v>32.926105</v>
      </c>
      <c r="N240" s="75">
        <v>31.655798000000001</v>
      </c>
      <c r="O240" s="75">
        <v>31.964894000000001</v>
      </c>
      <c r="P240" s="75">
        <v>32.137115999999999</v>
      </c>
      <c r="Q240" s="75">
        <v>31.798037999999998</v>
      </c>
      <c r="R240" s="75">
        <v>31.586455000000001</v>
      </c>
      <c r="S240" s="75">
        <v>31.799931000000001</v>
      </c>
      <c r="T240" s="75">
        <v>31.737310000000001</v>
      </c>
      <c r="U240" s="75">
        <v>31.725805000000001</v>
      </c>
    </row>
    <row r="241" spans="1:21">
      <c r="A241" s="4" t="s">
        <v>20</v>
      </c>
      <c r="B241" s="4" t="s">
        <v>152</v>
      </c>
      <c r="C241" s="9" t="s">
        <v>40</v>
      </c>
      <c r="D241" s="76">
        <v>37.412027000000002</v>
      </c>
      <c r="E241" s="76">
        <v>37.358800000000002</v>
      </c>
      <c r="F241" s="76">
        <v>38.343316000000002</v>
      </c>
      <c r="G241" s="76">
        <v>38.865557000000003</v>
      </c>
      <c r="H241" s="76">
        <v>37.139288000000001</v>
      </c>
      <c r="I241" s="76">
        <v>35.913755999999999</v>
      </c>
      <c r="J241" s="76">
        <v>33.432586000000001</v>
      </c>
      <c r="K241" s="76">
        <v>34.436860000000003</v>
      </c>
      <c r="L241" s="76">
        <v>32.550266000000001</v>
      </c>
      <c r="M241" s="76">
        <v>34.730803999999999</v>
      </c>
      <c r="N241" s="76">
        <v>35.767992999999997</v>
      </c>
      <c r="O241" s="76">
        <v>36.209820999999998</v>
      </c>
      <c r="P241" s="76">
        <v>36.594552</v>
      </c>
      <c r="Q241" s="76">
        <v>36.323886999999999</v>
      </c>
      <c r="R241" s="76">
        <v>36.613728000000002</v>
      </c>
      <c r="S241" s="76">
        <v>33.656640000000003</v>
      </c>
      <c r="T241" s="76">
        <v>33.557800999999998</v>
      </c>
      <c r="U241" s="76">
        <v>33.811884999999997</v>
      </c>
    </row>
    <row r="242" spans="1:21">
      <c r="A242" s="4" t="s">
        <v>36</v>
      </c>
      <c r="B242" s="4" t="s">
        <v>152</v>
      </c>
      <c r="C242" s="9" t="s">
        <v>40</v>
      </c>
      <c r="D242" s="75">
        <v>41.266717</v>
      </c>
      <c r="E242" s="75">
        <v>39.935229999999997</v>
      </c>
      <c r="F242" s="75">
        <v>39.679713</v>
      </c>
      <c r="G242" s="75">
        <v>38.855114999999998</v>
      </c>
      <c r="H242" s="75">
        <v>38.228127000000001</v>
      </c>
      <c r="I242" s="75">
        <v>38.563093000000002</v>
      </c>
      <c r="J242" s="75">
        <v>38.335884999999998</v>
      </c>
      <c r="K242" s="75">
        <v>38.351525000000002</v>
      </c>
      <c r="L242" s="75">
        <v>38.497526000000001</v>
      </c>
      <c r="M242" s="75">
        <v>37.152884999999998</v>
      </c>
      <c r="N242" s="75">
        <v>36.956100999999997</v>
      </c>
      <c r="O242" s="75">
        <v>37.039185000000003</v>
      </c>
      <c r="P242" s="75">
        <v>37.103242999999999</v>
      </c>
      <c r="Q242" s="75">
        <v>37.885115999999996</v>
      </c>
      <c r="R242" s="75">
        <v>38.365775999999997</v>
      </c>
      <c r="S242" s="75">
        <v>38.376240000000003</v>
      </c>
      <c r="T242" s="75">
        <v>38.951047000000003</v>
      </c>
      <c r="U242" s="75">
        <v>37.683132999999998</v>
      </c>
    </row>
    <row r="243" spans="1:21">
      <c r="A243" s="12" t="s">
        <v>22</v>
      </c>
      <c r="B243" s="4" t="s">
        <v>152</v>
      </c>
      <c r="C243" s="9" t="s">
        <v>118</v>
      </c>
      <c r="D243" s="76">
        <v>43.264139999999998</v>
      </c>
      <c r="E243" s="76">
        <v>43.164602000000002</v>
      </c>
      <c r="F243" s="76">
        <v>43.281083000000002</v>
      </c>
      <c r="G243" s="76">
        <v>43.743237999999998</v>
      </c>
      <c r="H243" s="76">
        <v>44.506</v>
      </c>
      <c r="I243" s="76">
        <v>44.698239999999998</v>
      </c>
      <c r="J243" s="76">
        <v>44.734529999999999</v>
      </c>
      <c r="K243" s="76">
        <v>44.925977000000003</v>
      </c>
      <c r="L243" s="76">
        <v>45.079535</v>
      </c>
      <c r="M243" s="76">
        <v>45.108018999999999</v>
      </c>
      <c r="N243" s="76">
        <v>45.254531</v>
      </c>
      <c r="O243" s="76">
        <v>45.425108999999999</v>
      </c>
      <c r="P243" s="76">
        <v>45.501430999999997</v>
      </c>
      <c r="Q243" s="76">
        <v>44.057758999999997</v>
      </c>
      <c r="R243" s="76">
        <v>43.578240999999998</v>
      </c>
      <c r="S243" s="76">
        <v>42.955449999999999</v>
      </c>
      <c r="T243" s="76">
        <v>42.493485</v>
      </c>
      <c r="U243" s="76">
        <v>42.202815000000001</v>
      </c>
    </row>
    <row r="244" spans="1:21">
      <c r="A244" s="12" t="s">
        <v>19</v>
      </c>
      <c r="B244" s="4" t="s">
        <v>152</v>
      </c>
      <c r="C244" s="9" t="s">
        <v>40</v>
      </c>
      <c r="D244" s="75">
        <v>45.443553000000001</v>
      </c>
      <c r="E244" s="75">
        <v>44.605463999999998</v>
      </c>
      <c r="F244" s="75">
        <v>44.758400000000002</v>
      </c>
      <c r="G244" s="75">
        <v>45.598978000000002</v>
      </c>
      <c r="H244" s="75">
        <v>44.758074999999998</v>
      </c>
      <c r="I244" s="75">
        <v>44.766914999999997</v>
      </c>
      <c r="J244" s="75">
        <v>45.001798999999998</v>
      </c>
      <c r="K244" s="75">
        <v>44.566991999999999</v>
      </c>
      <c r="L244" s="75">
        <v>44.192245999999997</v>
      </c>
      <c r="M244" s="75">
        <v>43.031624999999998</v>
      </c>
      <c r="N244" s="75">
        <v>41.449879000000003</v>
      </c>
      <c r="O244" s="75">
        <v>42.303547000000002</v>
      </c>
      <c r="P244" s="75">
        <v>42.401417000000002</v>
      </c>
      <c r="Q244" s="75">
        <v>42.046149999999997</v>
      </c>
      <c r="R244" s="75">
        <v>42.201317000000003</v>
      </c>
      <c r="S244" s="75">
        <v>42.348058000000002</v>
      </c>
      <c r="T244" s="75">
        <v>42.518248</v>
      </c>
      <c r="U244" s="75">
        <v>42.705581000000002</v>
      </c>
    </row>
    <row r="245" spans="1:21">
      <c r="A245" s="4" t="s">
        <v>42</v>
      </c>
      <c r="B245" s="4" t="s">
        <v>152</v>
      </c>
      <c r="C245" s="9" t="s">
        <v>40</v>
      </c>
      <c r="D245" s="76">
        <v>39.213025999999999</v>
      </c>
      <c r="E245" s="76">
        <v>38.663325999999998</v>
      </c>
      <c r="F245" s="76">
        <v>39.389580000000002</v>
      </c>
      <c r="G245" s="76">
        <v>39.382353000000002</v>
      </c>
      <c r="H245" s="76">
        <v>40.784025999999997</v>
      </c>
      <c r="I245" s="76">
        <v>40.807575999999997</v>
      </c>
      <c r="J245" s="76">
        <v>41.966768000000002</v>
      </c>
      <c r="K245" s="76">
        <v>41.152856999999997</v>
      </c>
      <c r="L245" s="76">
        <v>40.646461000000002</v>
      </c>
      <c r="M245" s="76">
        <v>40.495350999999999</v>
      </c>
      <c r="N245" s="76">
        <v>39.287222</v>
      </c>
      <c r="O245" s="76">
        <v>42.426720000000003</v>
      </c>
      <c r="P245" s="76">
        <v>42.375352999999997</v>
      </c>
      <c r="Q245" s="76">
        <v>40.327250999999997</v>
      </c>
      <c r="R245" s="76">
        <v>39.431570999999998</v>
      </c>
      <c r="S245" s="76">
        <v>37.726317999999999</v>
      </c>
      <c r="T245" s="76">
        <v>38.652934000000002</v>
      </c>
      <c r="U245" s="76">
        <v>38.983370999999998</v>
      </c>
    </row>
    <row r="246" spans="1:21">
      <c r="A246" s="4" t="s">
        <v>28</v>
      </c>
      <c r="B246" s="4" t="s">
        <v>152</v>
      </c>
      <c r="C246" s="9" t="s">
        <v>40</v>
      </c>
      <c r="D246" s="75">
        <v>46.952876000000003</v>
      </c>
      <c r="E246" s="75">
        <v>46.740049999999997</v>
      </c>
      <c r="F246" s="75">
        <v>44.638095</v>
      </c>
      <c r="G246" s="75">
        <v>41.454884</v>
      </c>
      <c r="H246" s="75">
        <v>42.502749999999999</v>
      </c>
      <c r="I246" s="75">
        <v>41.633434999999999</v>
      </c>
      <c r="J246" s="75">
        <v>42.023259000000003</v>
      </c>
      <c r="K246" s="75">
        <v>44.847029999999997</v>
      </c>
      <c r="L246" s="75">
        <v>45.070191000000001</v>
      </c>
      <c r="M246" s="75">
        <v>44.423194000000002</v>
      </c>
      <c r="N246" s="75">
        <v>39.571089999999998</v>
      </c>
      <c r="O246" s="75">
        <v>37.930855999999999</v>
      </c>
      <c r="P246" s="75">
        <v>39.623727000000002</v>
      </c>
      <c r="Q246" s="75">
        <v>40.147965999999997</v>
      </c>
      <c r="R246" s="75">
        <v>40.492916000000001</v>
      </c>
      <c r="S246" s="75">
        <v>40.813868999999997</v>
      </c>
      <c r="T246" s="75">
        <v>39.618651999999997</v>
      </c>
      <c r="U246" s="75">
        <v>36.951577</v>
      </c>
    </row>
    <row r="247" spans="1:21">
      <c r="A247" s="4" t="s">
        <v>43</v>
      </c>
      <c r="B247" s="4" t="s">
        <v>152</v>
      </c>
      <c r="C247" s="9" t="s">
        <v>40</v>
      </c>
      <c r="D247" s="76">
        <v>25.434996999999999</v>
      </c>
      <c r="E247" s="76">
        <v>26.075900000000001</v>
      </c>
      <c r="F247" s="76">
        <v>28.224547000000001</v>
      </c>
      <c r="G247" s="76">
        <v>29.247530000000001</v>
      </c>
      <c r="H247" s="76">
        <v>30.003063000000001</v>
      </c>
      <c r="I247" s="76">
        <v>30.296835000000002</v>
      </c>
      <c r="J247" s="76">
        <v>29.708449000000002</v>
      </c>
      <c r="K247" s="76">
        <v>28.802005000000001</v>
      </c>
      <c r="L247" s="76">
        <v>28.174308</v>
      </c>
      <c r="M247" s="76">
        <v>26.895921000000001</v>
      </c>
      <c r="N247" s="76">
        <v>30.409327000000001</v>
      </c>
      <c r="O247" s="76">
        <v>31.609069000000002</v>
      </c>
      <c r="P247" s="76">
        <v>30.933956999999999</v>
      </c>
      <c r="Q247" s="76">
        <v>31.754981999999998</v>
      </c>
      <c r="R247" s="76">
        <v>32.053429000000001</v>
      </c>
      <c r="S247" s="76">
        <v>32.644686999999998</v>
      </c>
      <c r="T247" s="76">
        <v>32.545831</v>
      </c>
      <c r="U247" s="76">
        <v>31.965211</v>
      </c>
    </row>
    <row r="248" spans="1:21">
      <c r="A248" s="4" t="s">
        <v>44</v>
      </c>
      <c r="B248" s="4" t="s">
        <v>152</v>
      </c>
      <c r="C248" s="9" t="s">
        <v>40</v>
      </c>
      <c r="D248" s="75">
        <v>21.840387</v>
      </c>
      <c r="E248" s="75">
        <v>19.710528</v>
      </c>
      <c r="F248" s="75">
        <v>16.807500999999998</v>
      </c>
      <c r="G248" s="75">
        <v>15.495161</v>
      </c>
      <c r="H248" s="75">
        <v>16.224194000000001</v>
      </c>
      <c r="I248" s="75">
        <v>14.599244000000001</v>
      </c>
      <c r="J248" s="75">
        <v>13.819844</v>
      </c>
      <c r="K248" s="75">
        <v>12.782840999999999</v>
      </c>
      <c r="L248" s="75">
        <v>12.863782</v>
      </c>
      <c r="M248" s="75">
        <v>14.559677000000001</v>
      </c>
      <c r="N248" s="75">
        <v>16.186622</v>
      </c>
      <c r="O248" s="75">
        <v>17.838107999999998</v>
      </c>
      <c r="P248" s="75">
        <v>18.751245000000001</v>
      </c>
      <c r="Q248" s="75">
        <v>19.945473</v>
      </c>
      <c r="R248" s="75">
        <v>20.165697999999999</v>
      </c>
      <c r="S248" s="75">
        <v>19.686098999999999</v>
      </c>
      <c r="T248" s="75">
        <v>18.985861</v>
      </c>
      <c r="U248" s="75">
        <v>18.969892999999999</v>
      </c>
    </row>
    <row r="249" spans="1:21">
      <c r="A249" s="12" t="s">
        <v>57</v>
      </c>
      <c r="B249" s="4" t="s">
        <v>152</v>
      </c>
      <c r="C249" s="9" t="s">
        <v>40</v>
      </c>
      <c r="D249" s="76">
        <v>21.579654999999999</v>
      </c>
      <c r="E249" s="76">
        <v>23.403182999999999</v>
      </c>
      <c r="F249" s="76">
        <v>23.704405000000001</v>
      </c>
      <c r="G249" s="76">
        <v>20.017986000000001</v>
      </c>
      <c r="H249" s="76">
        <v>19.140927999999999</v>
      </c>
      <c r="I249" s="76">
        <v>18.453758000000001</v>
      </c>
      <c r="J249" s="76">
        <v>16.762138</v>
      </c>
      <c r="K249" s="76">
        <v>17.222166999999999</v>
      </c>
      <c r="L249" s="76">
        <v>15.995063999999999</v>
      </c>
      <c r="M249" s="76">
        <v>14.836600000000001</v>
      </c>
      <c r="N249" s="76">
        <v>14.421013</v>
      </c>
      <c r="O249" s="76">
        <v>14.134769</v>
      </c>
      <c r="P249" s="76">
        <v>13.780568000000001</v>
      </c>
      <c r="Q249" s="76">
        <v>14.061337999999999</v>
      </c>
      <c r="R249" s="76">
        <v>15.132842</v>
      </c>
      <c r="S249" s="76">
        <v>15.522679</v>
      </c>
      <c r="T249" s="76">
        <v>15.859472</v>
      </c>
      <c r="U249" s="76">
        <v>15.781845000000001</v>
      </c>
    </row>
    <row r="250" spans="1:21">
      <c r="A250" s="4" t="s">
        <v>23</v>
      </c>
      <c r="B250" s="4" t="s">
        <v>152</v>
      </c>
      <c r="C250" s="9" t="s">
        <v>40</v>
      </c>
      <c r="D250" s="75">
        <v>44.174771999999997</v>
      </c>
      <c r="E250" s="75">
        <v>43.387054999999997</v>
      </c>
      <c r="F250" s="75">
        <v>42.510860999999998</v>
      </c>
      <c r="G250" s="75">
        <v>41.745462000000003</v>
      </c>
      <c r="H250" s="75">
        <v>42.109271999999997</v>
      </c>
      <c r="I250" s="75">
        <v>41.697294999999997</v>
      </c>
      <c r="J250" s="75">
        <v>41.917490000000001</v>
      </c>
      <c r="K250" s="75">
        <v>41.152371000000002</v>
      </c>
      <c r="L250" s="75">
        <v>41.652334000000003</v>
      </c>
      <c r="M250" s="75">
        <v>41.906728000000001</v>
      </c>
      <c r="N250" s="75">
        <v>42.483068000000003</v>
      </c>
      <c r="O250" s="75">
        <v>43.038448000000002</v>
      </c>
      <c r="P250" s="75">
        <v>43.247464000000001</v>
      </c>
      <c r="Q250" s="75">
        <v>43.072915999999999</v>
      </c>
      <c r="R250" s="75">
        <v>41.898916</v>
      </c>
      <c r="S250" s="75">
        <v>41.566062000000002</v>
      </c>
      <c r="T250" s="75">
        <v>41.521462999999997</v>
      </c>
      <c r="U250" s="75">
        <v>41.450195000000001</v>
      </c>
    </row>
    <row r="251" spans="1:21">
      <c r="A251" s="4" t="s">
        <v>45</v>
      </c>
      <c r="B251" s="4" t="s">
        <v>152</v>
      </c>
      <c r="C251" s="9" t="s">
        <v>40</v>
      </c>
      <c r="D251" s="76">
        <v>28.186903999999998</v>
      </c>
      <c r="E251" s="76">
        <v>28.218824000000001</v>
      </c>
      <c r="F251" s="76">
        <v>28.566676999999999</v>
      </c>
      <c r="G251" s="76">
        <v>25.635833000000002</v>
      </c>
      <c r="H251" s="76">
        <v>24.96452</v>
      </c>
      <c r="I251" s="76">
        <v>25.389227999999999</v>
      </c>
      <c r="J251" s="76">
        <v>25.693487999999999</v>
      </c>
      <c r="K251" s="76">
        <v>25.999023000000001</v>
      </c>
      <c r="L251" s="76">
        <v>26.160792000000001</v>
      </c>
      <c r="M251" s="76">
        <v>25.879785999999999</v>
      </c>
      <c r="N251" s="76">
        <v>25.399094999999999</v>
      </c>
      <c r="O251" s="76">
        <v>26.425135999999998</v>
      </c>
      <c r="P251" s="76">
        <v>28.162171000000001</v>
      </c>
      <c r="Q251" s="76">
        <v>28.451637000000002</v>
      </c>
      <c r="R251" s="76">
        <v>28.886112000000001</v>
      </c>
      <c r="S251" s="76">
        <v>29.257981999999998</v>
      </c>
      <c r="T251" s="76">
        <v>29.437546999999999</v>
      </c>
      <c r="U251" s="76">
        <v>29.565726999999999</v>
      </c>
    </row>
    <row r="252" spans="1:21">
      <c r="A252" s="4" t="s">
        <v>46</v>
      </c>
      <c r="B252" s="4" t="s">
        <v>152</v>
      </c>
      <c r="C252" s="9" t="s">
        <v>40</v>
      </c>
      <c r="D252" s="75">
        <v>15.532612</v>
      </c>
      <c r="E252" s="75">
        <v>15.647534</v>
      </c>
      <c r="F252" s="75">
        <v>15.379219000000001</v>
      </c>
      <c r="G252" s="75">
        <v>15.636775999999999</v>
      </c>
      <c r="H252" s="75">
        <v>15.924101</v>
      </c>
      <c r="I252" s="75">
        <v>16.108547000000002</v>
      </c>
      <c r="J252" s="75">
        <v>16.684215999999999</v>
      </c>
      <c r="K252" s="75">
        <v>17.398447999999998</v>
      </c>
      <c r="L252" s="75">
        <v>17.823253999999999</v>
      </c>
      <c r="M252" s="75">
        <v>17.250222000000001</v>
      </c>
      <c r="N252" s="75">
        <v>17.897753000000002</v>
      </c>
      <c r="O252" s="75">
        <v>18.156480999999999</v>
      </c>
      <c r="P252" s="75">
        <v>18.642423000000001</v>
      </c>
      <c r="Q252" s="75">
        <v>19.073990999999999</v>
      </c>
      <c r="R252" s="75">
        <v>19.274353999999999</v>
      </c>
      <c r="S252" s="75">
        <v>19.588176000000001</v>
      </c>
      <c r="T252" s="75">
        <v>19.950104</v>
      </c>
      <c r="U252" s="75">
        <v>20.190076000000001</v>
      </c>
    </row>
    <row r="253" spans="1:21">
      <c r="A253" s="4" t="s">
        <v>25</v>
      </c>
      <c r="B253" s="4" t="s">
        <v>152</v>
      </c>
      <c r="C253" s="9" t="s">
        <v>40</v>
      </c>
      <c r="D253" s="76">
        <v>35.518791999999998</v>
      </c>
      <c r="E253" s="76">
        <v>35.739249999999998</v>
      </c>
      <c r="F253" s="76">
        <v>35.32141</v>
      </c>
      <c r="G253" s="76">
        <v>35.638908000000001</v>
      </c>
      <c r="H253" s="76">
        <v>36.494790999999999</v>
      </c>
      <c r="I253" s="76">
        <v>37.687100000000001</v>
      </c>
      <c r="J253" s="76">
        <v>38.06561</v>
      </c>
      <c r="K253" s="76">
        <v>37.028858</v>
      </c>
      <c r="L253" s="76">
        <v>35.601033000000001</v>
      </c>
      <c r="M253" s="76">
        <v>35.350763000000001</v>
      </c>
      <c r="N253" s="76">
        <v>38.204098000000002</v>
      </c>
      <c r="O253" s="76">
        <v>38.307867999999999</v>
      </c>
      <c r="P253" s="76">
        <v>38.571882000000002</v>
      </c>
      <c r="Q253" s="76">
        <v>38.187868000000002</v>
      </c>
      <c r="R253" s="76">
        <v>35.972732000000001</v>
      </c>
      <c r="S253" s="76">
        <v>35.502386999999999</v>
      </c>
      <c r="T253" s="76">
        <v>35.714148000000002</v>
      </c>
      <c r="U253" s="76">
        <v>36.388505000000002</v>
      </c>
    </row>
    <row r="254" spans="1:21">
      <c r="A254" s="4" t="s">
        <v>27</v>
      </c>
      <c r="B254" s="4" t="s">
        <v>152</v>
      </c>
      <c r="C254" s="9" t="s">
        <v>40</v>
      </c>
      <c r="D254" s="75">
        <v>21.449631</v>
      </c>
      <c r="E254" s="75">
        <v>20.522953000000001</v>
      </c>
      <c r="F254" s="75">
        <v>17.142302000000001</v>
      </c>
      <c r="G254" s="75">
        <v>17.768974</v>
      </c>
      <c r="H254" s="75">
        <v>18.217646999999999</v>
      </c>
      <c r="I254" s="75">
        <v>19.182352000000002</v>
      </c>
      <c r="J254" s="75">
        <v>19.841052999999999</v>
      </c>
      <c r="K254" s="75">
        <v>21.119706000000001</v>
      </c>
      <c r="L254" s="75">
        <v>21.204264999999999</v>
      </c>
      <c r="M254" s="75">
        <v>20.775390000000002</v>
      </c>
      <c r="N254" s="75">
        <v>21.364443000000001</v>
      </c>
      <c r="O254" s="75">
        <v>23.439682999999999</v>
      </c>
      <c r="P254" s="75">
        <v>23.363347000000001</v>
      </c>
      <c r="Q254" s="75">
        <v>24.683841999999999</v>
      </c>
      <c r="R254" s="75">
        <v>25.288591</v>
      </c>
      <c r="S254" s="75">
        <v>26.174278999999999</v>
      </c>
      <c r="T254" s="75">
        <v>26.397455999999998</v>
      </c>
      <c r="U254" s="75">
        <v>24.662821000000001</v>
      </c>
    </row>
    <row r="255" spans="1:21">
      <c r="A255" s="4" t="s">
        <v>47</v>
      </c>
      <c r="B255" s="4" t="s">
        <v>152</v>
      </c>
      <c r="C255" s="9" t="s">
        <v>40</v>
      </c>
      <c r="D255" s="76">
        <v>10.64246</v>
      </c>
      <c r="E255" s="76">
        <v>11.216282</v>
      </c>
      <c r="F255" s="76">
        <v>13.895453</v>
      </c>
      <c r="G255" s="76">
        <v>14.888271</v>
      </c>
      <c r="H255" s="76">
        <v>13.391543</v>
      </c>
      <c r="I255" s="76">
        <v>12.852410000000001</v>
      </c>
      <c r="J255" s="76">
        <v>13.250812</v>
      </c>
      <c r="K255" s="76">
        <v>13.989532000000001</v>
      </c>
      <c r="L255" s="76">
        <v>13.415922</v>
      </c>
      <c r="M255" s="76">
        <v>13.95392</v>
      </c>
      <c r="N255" s="76">
        <v>14.723706</v>
      </c>
      <c r="O255" s="76">
        <v>16.492260999999999</v>
      </c>
      <c r="P255" s="76">
        <v>16.808011</v>
      </c>
      <c r="Q255" s="76">
        <v>17.285927000000001</v>
      </c>
      <c r="R255" s="76">
        <v>17.581014</v>
      </c>
      <c r="S255" s="76">
        <v>17.866762999999999</v>
      </c>
      <c r="T255" s="76">
        <v>18.175678000000001</v>
      </c>
      <c r="U255" s="76">
        <v>18.713460000000001</v>
      </c>
    </row>
    <row r="256" spans="1:21">
      <c r="A256" s="4" t="s">
        <v>30</v>
      </c>
      <c r="B256" s="4" t="s">
        <v>152</v>
      </c>
      <c r="C256" s="9" t="s">
        <v>40</v>
      </c>
      <c r="D256" s="75">
        <v>38.051291999999997</v>
      </c>
      <c r="E256" s="75">
        <v>35.127448999999999</v>
      </c>
      <c r="F256" s="75">
        <v>35.131763999999997</v>
      </c>
      <c r="G256" s="75">
        <v>35.299973000000001</v>
      </c>
      <c r="H256" s="75">
        <v>36.245089</v>
      </c>
      <c r="I256" s="75">
        <v>36.577179999999998</v>
      </c>
      <c r="J256" s="75">
        <v>32.773839000000002</v>
      </c>
      <c r="K256" s="75">
        <v>32.888385999999997</v>
      </c>
      <c r="L256" s="75">
        <v>33.575071000000001</v>
      </c>
      <c r="M256" s="75">
        <v>31.653760999999999</v>
      </c>
      <c r="N256" s="75">
        <v>31.851196000000002</v>
      </c>
      <c r="O256" s="75">
        <v>31.825918000000001</v>
      </c>
      <c r="P256" s="75">
        <v>31.881481000000001</v>
      </c>
      <c r="Q256" s="75">
        <v>32.992367999999999</v>
      </c>
      <c r="R256" s="75">
        <v>31.713422999999999</v>
      </c>
      <c r="S256" s="75">
        <v>30.622883000000002</v>
      </c>
      <c r="T256" s="75">
        <v>29.488461999999998</v>
      </c>
      <c r="U256" s="75">
        <v>29.710559</v>
      </c>
    </row>
    <row r="257" spans="1:21">
      <c r="A257" s="4" t="s">
        <v>48</v>
      </c>
      <c r="B257" s="4" t="s">
        <v>152</v>
      </c>
      <c r="C257" s="9" t="s">
        <v>40</v>
      </c>
      <c r="D257" s="76">
        <v>19.045314999999999</v>
      </c>
      <c r="E257" s="76">
        <v>19.038575000000002</v>
      </c>
      <c r="F257" s="76">
        <v>19.103634</v>
      </c>
      <c r="G257" s="76">
        <v>19.154692000000001</v>
      </c>
      <c r="H257" s="76">
        <v>19.345728999999999</v>
      </c>
      <c r="I257" s="76">
        <v>19.557569999999998</v>
      </c>
      <c r="J257" s="76">
        <v>15.919529000000001</v>
      </c>
      <c r="K257" s="76">
        <v>16.106233</v>
      </c>
      <c r="L257" s="76">
        <v>15.689627</v>
      </c>
      <c r="M257" s="76">
        <v>14.724468999999999</v>
      </c>
      <c r="N257" s="76">
        <v>13.882514</v>
      </c>
      <c r="O257" s="76">
        <v>13.216923</v>
      </c>
      <c r="P257" s="76">
        <v>14.732013999999999</v>
      </c>
      <c r="Q257" s="76">
        <v>15.889543</v>
      </c>
      <c r="R257" s="76">
        <v>16.276450000000001</v>
      </c>
      <c r="S257" s="76">
        <v>16.490168000000001</v>
      </c>
      <c r="T257" s="76">
        <v>16.716947000000001</v>
      </c>
      <c r="U257" s="76">
        <v>16.882100999999999</v>
      </c>
    </row>
    <row r="258" spans="1:21">
      <c r="A258" s="4" t="s">
        <v>49</v>
      </c>
      <c r="B258" s="4" t="s">
        <v>152</v>
      </c>
      <c r="C258" s="9" t="s">
        <v>40</v>
      </c>
      <c r="D258" s="75">
        <v>32.986108999999999</v>
      </c>
      <c r="E258" s="75">
        <v>33.841433000000002</v>
      </c>
      <c r="F258" s="75">
        <v>33.667873</v>
      </c>
      <c r="G258" s="75">
        <v>33.338346000000001</v>
      </c>
      <c r="H258" s="75">
        <v>33.544372000000003</v>
      </c>
      <c r="I258" s="75">
        <v>32.798746999999999</v>
      </c>
      <c r="J258" s="75">
        <v>33.102471999999999</v>
      </c>
      <c r="K258" s="75">
        <v>33.267370999999997</v>
      </c>
      <c r="L258" s="75">
        <v>33.460284000000001</v>
      </c>
      <c r="M258" s="75">
        <v>33.292813000000002</v>
      </c>
      <c r="N258" s="75">
        <v>33.371777000000002</v>
      </c>
      <c r="O258" s="75">
        <v>33.749344000000001</v>
      </c>
      <c r="P258" s="75">
        <v>33.67295</v>
      </c>
      <c r="Q258" s="75">
        <v>33.712361000000001</v>
      </c>
      <c r="R258" s="75">
        <v>33.381326000000001</v>
      </c>
      <c r="S258" s="75">
        <v>33.348025</v>
      </c>
      <c r="T258" s="75">
        <v>32.853183999999999</v>
      </c>
      <c r="U258" s="75">
        <v>32.577714</v>
      </c>
    </row>
    <row r="259" spans="1:21">
      <c r="A259" s="4" t="s">
        <v>32</v>
      </c>
      <c r="B259" s="4" t="s">
        <v>152</v>
      </c>
      <c r="C259" s="9" t="s">
        <v>40</v>
      </c>
      <c r="D259" s="76">
        <v>35.776291999999998</v>
      </c>
      <c r="E259" s="76">
        <v>35.608086</v>
      </c>
      <c r="F259" s="76">
        <v>37.490583999999998</v>
      </c>
      <c r="G259" s="76">
        <v>37.752212</v>
      </c>
      <c r="H259" s="76">
        <v>37.966071999999997</v>
      </c>
      <c r="I259" s="76">
        <v>38.232494000000003</v>
      </c>
      <c r="J259" s="76">
        <v>38.512576000000003</v>
      </c>
      <c r="K259" s="76">
        <v>34.095834000000004</v>
      </c>
      <c r="L259" s="76">
        <v>30.630548999999998</v>
      </c>
      <c r="M259" s="76">
        <v>30.403980000000001</v>
      </c>
      <c r="N259" s="76">
        <v>30.654985</v>
      </c>
      <c r="O259" s="76">
        <v>30.971913000000001</v>
      </c>
      <c r="P259" s="76">
        <v>32.339359000000002</v>
      </c>
      <c r="Q259" s="76">
        <v>32.508465000000001</v>
      </c>
      <c r="R259" s="76">
        <v>32.810460999999997</v>
      </c>
      <c r="S259" s="76">
        <v>32.965128</v>
      </c>
      <c r="T259" s="76">
        <v>28.046465999999999</v>
      </c>
      <c r="U259" s="76">
        <v>26.826844999999999</v>
      </c>
    </row>
    <row r="260" spans="1:21">
      <c r="A260" s="4" t="s">
        <v>50</v>
      </c>
      <c r="B260" s="4" t="s">
        <v>152</v>
      </c>
      <c r="C260" s="9" t="s">
        <v>40</v>
      </c>
      <c r="D260" s="75">
        <v>32.960099</v>
      </c>
      <c r="E260" s="75">
        <v>30.926555</v>
      </c>
      <c r="F260" s="75">
        <v>33.073369999999997</v>
      </c>
      <c r="G260" s="75">
        <v>32.074463999999999</v>
      </c>
      <c r="H260" s="75">
        <v>32.684865000000002</v>
      </c>
      <c r="I260" s="75">
        <v>32.040891000000002</v>
      </c>
      <c r="J260" s="75">
        <v>33.345882000000003</v>
      </c>
      <c r="K260" s="75">
        <v>32.789107999999999</v>
      </c>
      <c r="L260" s="75">
        <v>32.243779000000004</v>
      </c>
      <c r="M260" s="75">
        <v>31.201280000000001</v>
      </c>
      <c r="N260" s="75">
        <v>32.509557999999998</v>
      </c>
      <c r="O260" s="75">
        <v>34.283279</v>
      </c>
      <c r="P260" s="75">
        <v>34.491250999999998</v>
      </c>
      <c r="Q260" s="75">
        <v>36.982537999999998</v>
      </c>
      <c r="R260" s="75">
        <v>36.729942000000001</v>
      </c>
      <c r="S260" s="75">
        <v>35.725524999999998</v>
      </c>
      <c r="T260" s="75">
        <v>36.116607999999999</v>
      </c>
      <c r="U260" s="75">
        <v>36.253520999999999</v>
      </c>
    </row>
    <row r="261" spans="1:21">
      <c r="A261" s="4" t="s">
        <v>51</v>
      </c>
      <c r="B261" s="4" t="s">
        <v>152</v>
      </c>
      <c r="C261" s="9" t="s">
        <v>40</v>
      </c>
      <c r="D261" s="396">
        <v>36.888624</v>
      </c>
      <c r="E261" s="396">
        <v>37.585526000000002</v>
      </c>
      <c r="F261" s="396">
        <v>36.469816000000002</v>
      </c>
      <c r="G261" s="396">
        <v>36.876309999999997</v>
      </c>
      <c r="H261" s="396">
        <v>35.540756000000002</v>
      </c>
      <c r="I261" s="396">
        <v>31.081876000000001</v>
      </c>
      <c r="J261" s="396">
        <v>31.585711</v>
      </c>
      <c r="K261" s="396">
        <v>32.155500000000004</v>
      </c>
      <c r="L261" s="396">
        <v>32.982377</v>
      </c>
      <c r="M261" s="396">
        <v>31.238845999999999</v>
      </c>
      <c r="N261" s="396">
        <v>31.503499999999999</v>
      </c>
      <c r="O261" s="396">
        <v>32.706746000000003</v>
      </c>
      <c r="P261" s="396">
        <v>33.56955</v>
      </c>
      <c r="Q261" s="396">
        <v>35.202063000000003</v>
      </c>
      <c r="R261" s="396">
        <v>35.484057999999997</v>
      </c>
      <c r="S261" s="396">
        <v>35.731403</v>
      </c>
      <c r="T261" s="396">
        <v>36.040118</v>
      </c>
      <c r="U261" s="396">
        <v>36.333058999999999</v>
      </c>
    </row>
    <row r="262" spans="1:21">
      <c r="A262" s="4" t="s">
        <v>34</v>
      </c>
      <c r="B262" s="4" t="s">
        <v>152</v>
      </c>
      <c r="C262" s="9" t="s">
        <v>40</v>
      </c>
      <c r="D262" s="75">
        <v>37.112572999999998</v>
      </c>
      <c r="E262" s="75">
        <v>37.662894000000001</v>
      </c>
      <c r="F262" s="75">
        <v>37.705469999999998</v>
      </c>
      <c r="G262" s="75">
        <v>37.773007</v>
      </c>
      <c r="H262" s="75">
        <v>37.904541000000002</v>
      </c>
      <c r="I262" s="75">
        <v>36.191665</v>
      </c>
      <c r="J262" s="75">
        <v>35.910829999999997</v>
      </c>
      <c r="K262" s="75">
        <v>35.679789999999997</v>
      </c>
      <c r="L262" s="75">
        <v>34.903258999999998</v>
      </c>
      <c r="M262" s="75">
        <v>34.179031999999999</v>
      </c>
      <c r="N262" s="75">
        <v>33.986426000000002</v>
      </c>
      <c r="O262" s="75">
        <v>34.129717999999997</v>
      </c>
      <c r="P262" s="75">
        <v>34.287875999999997</v>
      </c>
      <c r="Q262" s="75">
        <v>34.376840000000001</v>
      </c>
      <c r="R262" s="75">
        <v>34.518743000000001</v>
      </c>
      <c r="S262" s="75">
        <v>34.591327999999997</v>
      </c>
      <c r="T262" s="75">
        <v>34.361347000000002</v>
      </c>
      <c r="U262" s="75">
        <v>35.126142000000002</v>
      </c>
    </row>
    <row r="263" spans="1:21">
      <c r="A263" s="4" t="s">
        <v>21</v>
      </c>
      <c r="B263" s="4" t="s">
        <v>152</v>
      </c>
      <c r="C263" s="9" t="s">
        <v>40</v>
      </c>
      <c r="D263" s="76">
        <v>35.409826000000002</v>
      </c>
      <c r="E263" s="76">
        <v>35.792366999999999</v>
      </c>
      <c r="F263" s="76">
        <v>36.196900999999997</v>
      </c>
      <c r="G263" s="76">
        <v>35.459124000000003</v>
      </c>
      <c r="H263" s="76">
        <v>35.842263000000003</v>
      </c>
      <c r="I263" s="76">
        <v>36.121560000000002</v>
      </c>
      <c r="J263" s="76">
        <v>36.341971000000001</v>
      </c>
      <c r="K263" s="76">
        <v>35.775643000000002</v>
      </c>
      <c r="L263" s="76">
        <v>34.591205000000002</v>
      </c>
      <c r="M263" s="76">
        <v>34.936106000000002</v>
      </c>
      <c r="N263" s="76">
        <v>36.724927000000001</v>
      </c>
      <c r="O263" s="76">
        <v>37.016832000000001</v>
      </c>
      <c r="P263" s="76">
        <v>37.529145999999997</v>
      </c>
      <c r="Q263" s="76">
        <v>37.582512000000001</v>
      </c>
      <c r="R263" s="76">
        <v>37.647882000000003</v>
      </c>
      <c r="S263" s="76">
        <v>36.281187000000003</v>
      </c>
      <c r="T263" s="76">
        <v>36.269651000000003</v>
      </c>
      <c r="U263" s="76">
        <v>36.181364000000002</v>
      </c>
    </row>
    <row r="264" spans="1:21">
      <c r="A264" s="4" t="s">
        <v>37</v>
      </c>
      <c r="B264" s="4" t="s">
        <v>152</v>
      </c>
      <c r="C264" s="9" t="s">
        <v>40</v>
      </c>
      <c r="D264" s="75">
        <v>46.036116999999997</v>
      </c>
      <c r="E264" s="75">
        <v>44.88823</v>
      </c>
      <c r="F264" s="75">
        <v>43.813907999999998</v>
      </c>
      <c r="G264" s="75">
        <v>44.238228999999997</v>
      </c>
      <c r="H264" s="75">
        <v>44.576579000000002</v>
      </c>
      <c r="I264" s="75">
        <v>44.190035000000002</v>
      </c>
      <c r="J264" s="75">
        <v>43.347622999999999</v>
      </c>
      <c r="K264" s="75">
        <v>40.965541999999999</v>
      </c>
      <c r="L264" s="75">
        <v>40.522241000000001</v>
      </c>
      <c r="M264" s="75">
        <v>39.143079</v>
      </c>
      <c r="N264" s="75">
        <v>38.577699000000003</v>
      </c>
      <c r="O264" s="75">
        <v>38.709269999999997</v>
      </c>
      <c r="P264" s="75">
        <v>38.848159000000003</v>
      </c>
      <c r="Q264" s="75">
        <v>39.080643999999999</v>
      </c>
      <c r="R264" s="75">
        <v>38.662954999999997</v>
      </c>
      <c r="S264" s="75">
        <v>38.847856999999998</v>
      </c>
      <c r="T264" s="75">
        <v>39.144770000000001</v>
      </c>
      <c r="U264" s="75">
        <v>39.282192999999999</v>
      </c>
    </row>
    <row r="265" spans="1:21">
      <c r="A265" s="4" t="s">
        <v>52</v>
      </c>
      <c r="B265" s="4" t="s">
        <v>152</v>
      </c>
      <c r="C265" s="9" t="s">
        <v>40</v>
      </c>
      <c r="D265" s="76">
        <v>17.656282000000001</v>
      </c>
      <c r="E265" s="76">
        <v>17.793520000000001</v>
      </c>
      <c r="F265" s="76">
        <v>17.905999000000001</v>
      </c>
      <c r="G265" s="76">
        <v>17.375975</v>
      </c>
      <c r="H265" s="76">
        <v>17.198882999999999</v>
      </c>
      <c r="I265" s="76">
        <v>17.223365000000001</v>
      </c>
      <c r="J265" s="76">
        <v>16.777189</v>
      </c>
      <c r="K265" s="76">
        <v>17.191058999999999</v>
      </c>
      <c r="L265" s="76">
        <v>15.682594</v>
      </c>
      <c r="M265" s="76">
        <v>16.170155000000001</v>
      </c>
      <c r="N265" s="76">
        <v>16.389866000000001</v>
      </c>
      <c r="O265" s="76">
        <v>16.307292</v>
      </c>
      <c r="P265" s="76">
        <v>16.252057000000001</v>
      </c>
      <c r="Q265" s="76">
        <v>16.035596999999999</v>
      </c>
      <c r="R265" s="76">
        <v>15.478730000000001</v>
      </c>
      <c r="S265" s="76">
        <v>15.420738</v>
      </c>
      <c r="T265" s="76">
        <v>15.331455</v>
      </c>
      <c r="U265" s="76">
        <v>15.3066</v>
      </c>
    </row>
    <row r="266" spans="1:21">
      <c r="A266" s="4" t="s">
        <v>53</v>
      </c>
      <c r="B266" s="4" t="s">
        <v>152</v>
      </c>
      <c r="C266" s="9" t="s">
        <v>40</v>
      </c>
      <c r="D266" s="75">
        <v>39.856378999999997</v>
      </c>
      <c r="E266" s="75">
        <v>43.204146999999999</v>
      </c>
      <c r="F266" s="75">
        <v>42.081522</v>
      </c>
      <c r="G266" s="75">
        <v>41.535939999999997</v>
      </c>
      <c r="H266" s="75">
        <v>42.210245</v>
      </c>
      <c r="I266" s="75">
        <v>42.459802000000003</v>
      </c>
      <c r="J266" s="75">
        <v>42.321641999999997</v>
      </c>
      <c r="K266" s="75">
        <v>41.763359000000001</v>
      </c>
      <c r="L266" s="75">
        <v>37.140321</v>
      </c>
      <c r="M266" s="75">
        <v>35.107520999999998</v>
      </c>
      <c r="N266" s="75">
        <v>35.385342999999999</v>
      </c>
      <c r="O266" s="75">
        <v>35.445836</v>
      </c>
      <c r="P266" s="75">
        <v>35.565651000000003</v>
      </c>
      <c r="Q266" s="75">
        <v>35.833629000000002</v>
      </c>
      <c r="R266" s="75">
        <v>36.623832999999998</v>
      </c>
      <c r="S266" s="75">
        <v>36.749383000000002</v>
      </c>
      <c r="T266" s="75">
        <v>35.515653999999998</v>
      </c>
      <c r="U266" s="75">
        <v>35.882469999999998</v>
      </c>
    </row>
    <row r="267" spans="1:21">
      <c r="A267" s="4" t="s">
        <v>54</v>
      </c>
      <c r="B267" s="4" t="s">
        <v>152</v>
      </c>
      <c r="C267" s="9" t="s">
        <v>40</v>
      </c>
      <c r="D267" s="76">
        <v>28.364260000000002</v>
      </c>
      <c r="E267" s="76">
        <v>26.824221000000001</v>
      </c>
      <c r="F267" s="76">
        <v>26.984037000000001</v>
      </c>
      <c r="G267" s="76">
        <v>28.645631999999999</v>
      </c>
      <c r="H267" s="76">
        <v>28.895790999999999</v>
      </c>
      <c r="I267" s="76">
        <v>29.948333999999999</v>
      </c>
      <c r="J267" s="76">
        <v>29.356760999999999</v>
      </c>
      <c r="K267" s="76">
        <v>29.942201000000001</v>
      </c>
      <c r="L267" s="76">
        <v>28.633638999999999</v>
      </c>
      <c r="M267" s="76">
        <v>28.024170000000002</v>
      </c>
      <c r="N267" s="76">
        <v>28.437882999999999</v>
      </c>
      <c r="O267" s="76">
        <v>28.072610999999998</v>
      </c>
      <c r="P267" s="76">
        <v>27.690783</v>
      </c>
      <c r="Q267" s="76">
        <v>26.826363000000001</v>
      </c>
      <c r="R267" s="76">
        <v>26.307623</v>
      </c>
      <c r="S267" s="76">
        <v>26.167646999999999</v>
      </c>
      <c r="T267" s="76">
        <v>26.396398999999999</v>
      </c>
      <c r="U267" s="76">
        <v>26.460456000000001</v>
      </c>
    </row>
    <row r="268" spans="1:21">
      <c r="A268" s="4" t="s">
        <v>55</v>
      </c>
      <c r="B268" s="4" t="s">
        <v>152</v>
      </c>
      <c r="C268" s="9" t="s">
        <v>40</v>
      </c>
      <c r="D268" s="75">
        <v>26.892181999999998</v>
      </c>
      <c r="E268" s="75">
        <v>26.508095000000001</v>
      </c>
      <c r="F268" s="75">
        <v>26.425428</v>
      </c>
      <c r="G268" s="75">
        <v>24.824869</v>
      </c>
      <c r="H268" s="75">
        <v>24.932742999999999</v>
      </c>
      <c r="I268" s="75">
        <v>24.958022</v>
      </c>
      <c r="J268" s="75">
        <v>25.199247</v>
      </c>
      <c r="K268" s="75">
        <v>25.583089999999999</v>
      </c>
      <c r="L268" s="75">
        <v>23.696141000000001</v>
      </c>
      <c r="M268" s="75">
        <v>24.933365999999999</v>
      </c>
      <c r="N268" s="75">
        <v>25.30856</v>
      </c>
      <c r="O268" s="75">
        <v>24.629648</v>
      </c>
      <c r="P268" s="75">
        <v>24.680568999999998</v>
      </c>
      <c r="Q268" s="75">
        <v>26.338733999999999</v>
      </c>
      <c r="R268" s="75">
        <v>26.56007</v>
      </c>
      <c r="S268" s="75">
        <v>26.316458000000001</v>
      </c>
      <c r="T268" s="75">
        <v>26.399982999999999</v>
      </c>
      <c r="U268" s="75">
        <v>26.484255999999998</v>
      </c>
    </row>
    <row r="269" spans="1:21">
      <c r="A269" s="4" t="s">
        <v>164</v>
      </c>
      <c r="B269" s="4" t="s">
        <v>152</v>
      </c>
      <c r="C269" s="9" t="s">
        <v>40</v>
      </c>
      <c r="D269" s="76">
        <v>32.306790999999997</v>
      </c>
      <c r="E269" s="76">
        <v>31.984372</v>
      </c>
      <c r="F269" s="76">
        <v>31.939612</v>
      </c>
      <c r="G269" s="76">
        <v>31.707553000000001</v>
      </c>
      <c r="H269" s="76">
        <v>31.683230999999999</v>
      </c>
      <c r="I269" s="76">
        <v>31.517018</v>
      </c>
      <c r="J269" s="76">
        <v>31.286425000000001</v>
      </c>
      <c r="K269" s="76">
        <v>31.046049</v>
      </c>
      <c r="L269" s="76">
        <v>30.504297000000001</v>
      </c>
      <c r="M269" s="76">
        <v>30.05997</v>
      </c>
      <c r="N269" s="76">
        <v>30.280190999999999</v>
      </c>
      <c r="O269" s="76">
        <v>30.764569999999999</v>
      </c>
      <c r="P269" s="76">
        <v>31.070036000000002</v>
      </c>
      <c r="Q269" s="76">
        <v>31.340109000000002</v>
      </c>
      <c r="R269" s="76">
        <v>31.318363999999999</v>
      </c>
      <c r="S269" s="76">
        <v>31.079971</v>
      </c>
      <c r="T269" s="76">
        <v>30.784434999999998</v>
      </c>
      <c r="U269" s="76">
        <v>30.682161000000001</v>
      </c>
    </row>
    <row r="270" spans="1:21">
      <c r="A270" s="19" t="s">
        <v>1183</v>
      </c>
      <c r="B270" s="20"/>
      <c r="C270" s="20"/>
      <c r="D270" s="20"/>
      <c r="E270" s="20"/>
      <c r="F270" s="20"/>
      <c r="G270" s="20"/>
      <c r="H270" s="20"/>
      <c r="I270" s="20"/>
      <c r="J270" s="20"/>
      <c r="K270" s="20"/>
      <c r="L270" s="20"/>
      <c r="M270" s="20"/>
      <c r="N270" s="20"/>
      <c r="O270" s="20"/>
      <c r="P270" s="20"/>
      <c r="Q270" s="20"/>
      <c r="R270" s="20"/>
      <c r="S270" s="20"/>
      <c r="T270" s="20"/>
      <c r="U270" s="20"/>
    </row>
    <row r="271" spans="1:21">
      <c r="A271" s="146" t="s">
        <v>58</v>
      </c>
      <c r="B271" s="146" t="s">
        <v>58</v>
      </c>
      <c r="C271" s="20"/>
      <c r="D271" s="73">
        <f>AVERAGE(D234:D268)</f>
        <v>32.306790714285718</v>
      </c>
      <c r="E271" s="73">
        <f t="shared" ref="E271:U271" si="15">AVERAGE(E234:E268)</f>
        <v>31.984372142857136</v>
      </c>
      <c r="F271" s="73">
        <f t="shared" si="15"/>
        <v>31.93961214285714</v>
      </c>
      <c r="G271" s="73">
        <f t="shared" si="15"/>
        <v>31.707552600000007</v>
      </c>
      <c r="H271" s="73">
        <f t="shared" si="15"/>
        <v>31.683231085714279</v>
      </c>
      <c r="I271" s="73">
        <f t="shared" si="15"/>
        <v>31.517017714285714</v>
      </c>
      <c r="J271" s="73">
        <f t="shared" si="15"/>
        <v>31.286424971428577</v>
      </c>
      <c r="K271" s="73">
        <f t="shared" si="15"/>
        <v>31.046048828571429</v>
      </c>
      <c r="L271" s="73">
        <f t="shared" si="15"/>
        <v>30.504296571428572</v>
      </c>
      <c r="M271" s="73">
        <f t="shared" si="15"/>
        <v>30.059970085714291</v>
      </c>
      <c r="N271" s="73">
        <f t="shared" si="15"/>
        <v>30.280190714285716</v>
      </c>
      <c r="O271" s="73">
        <f t="shared" si="15"/>
        <v>30.764569885714284</v>
      </c>
      <c r="P271" s="73">
        <f t="shared" si="15"/>
        <v>31.070035971428581</v>
      </c>
      <c r="Q271" s="73">
        <f t="shared" si="15"/>
        <v>31.340109199999986</v>
      </c>
      <c r="R271" s="73">
        <f t="shared" si="15"/>
        <v>31.318363914285719</v>
      </c>
      <c r="S271" s="73">
        <f t="shared" si="15"/>
        <v>31.07997137142857</v>
      </c>
      <c r="T271" s="73">
        <f t="shared" si="15"/>
        <v>30.784435085714293</v>
      </c>
      <c r="U271" s="73">
        <f t="shared" si="15"/>
        <v>30.682160914285713</v>
      </c>
    </row>
    <row r="272" spans="1:21">
      <c r="A272" s="146" t="s">
        <v>718</v>
      </c>
      <c r="B272" s="146" t="s">
        <v>718</v>
      </c>
      <c r="C272" s="20"/>
      <c r="D272" s="73">
        <f>STDEV(D234:D268)</f>
        <v>10.676866612256823</v>
      </c>
      <c r="E272" s="73">
        <f t="shared" ref="E272:U272" si="16">STDEV(E234:E268)</f>
        <v>10.66629836057794</v>
      </c>
      <c r="F272" s="73">
        <f t="shared" si="16"/>
        <v>10.55962345783407</v>
      </c>
      <c r="G272" s="73">
        <f t="shared" si="16"/>
        <v>10.599890843528618</v>
      </c>
      <c r="H272" s="73">
        <f t="shared" si="16"/>
        <v>10.74039170011366</v>
      </c>
      <c r="I272" s="73">
        <f t="shared" si="16"/>
        <v>10.67621457125246</v>
      </c>
      <c r="J272" s="73">
        <f t="shared" si="16"/>
        <v>10.829558272054282</v>
      </c>
      <c r="K272" s="73">
        <f t="shared" si="16"/>
        <v>10.585675902649701</v>
      </c>
      <c r="L272" s="73">
        <f t="shared" si="16"/>
        <v>10.607962283994164</v>
      </c>
      <c r="M272" s="73">
        <f t="shared" si="16"/>
        <v>10.3675619940533</v>
      </c>
      <c r="N272" s="73">
        <f t="shared" si="16"/>
        <v>10.124904675971351</v>
      </c>
      <c r="O272" s="73">
        <f t="shared" si="16"/>
        <v>10.164960496773199</v>
      </c>
      <c r="P272" s="73">
        <f t="shared" si="16"/>
        <v>10.106772061885721</v>
      </c>
      <c r="Q272" s="73">
        <f t="shared" si="16"/>
        <v>9.8490158595703381</v>
      </c>
      <c r="R272" s="73">
        <f t="shared" si="16"/>
        <v>9.6760246144936914</v>
      </c>
      <c r="S272" s="73">
        <f t="shared" si="16"/>
        <v>9.5360319303687771</v>
      </c>
      <c r="T272" s="73">
        <f t="shared" si="16"/>
        <v>9.3148986323560408</v>
      </c>
      <c r="U272" s="73">
        <f t="shared" si="16"/>
        <v>9.2685024356632653</v>
      </c>
    </row>
    <row r="273" spans="1:21">
      <c r="A273" s="303" t="s">
        <v>719</v>
      </c>
      <c r="B273" s="303" t="s">
        <v>719</v>
      </c>
      <c r="C273" s="271"/>
      <c r="D273" s="404">
        <f>-(D261-D271)/D272</f>
        <v>-0.42913651093612348</v>
      </c>
      <c r="E273" s="404">
        <f t="shared" ref="E273" si="17">-(E261-E271)/E272</f>
        <v>-0.52512630603363075</v>
      </c>
      <c r="F273" s="404">
        <f t="shared" ref="F273" si="18">-(F261-F271)/F272</f>
        <v>-0.42901187482986936</v>
      </c>
      <c r="G273" s="404">
        <f t="shared" ref="G273" si="19">-(G261-G271)/G272</f>
        <v>-0.48762364408267361</v>
      </c>
      <c r="H273" s="404">
        <f t="shared" ref="H273" si="20">-(H261-H271)/H272</f>
        <v>-0.35916054292925836</v>
      </c>
      <c r="I273" s="404">
        <f t="shared" ref="I273" si="21">-(I261-I271)/I272</f>
        <v>4.0758052527101393E-2</v>
      </c>
      <c r="J273" s="404">
        <f t="shared" ref="J273" si="22">-(J261-J271)/J272</f>
        <v>-2.7636032888223312E-2</v>
      </c>
      <c r="K273" s="404">
        <f t="shared" ref="K273" si="23">-(K261-K271)/K272</f>
        <v>-0.10480683346359278</v>
      </c>
      <c r="L273" s="404">
        <f t="shared" ref="L273" si="24">-(L261-L271)/L272</f>
        <v>-0.23360569751558055</v>
      </c>
      <c r="M273" s="404">
        <f t="shared" ref="M273" si="25">-(M261-M271)/M272</f>
        <v>-0.11370811334061914</v>
      </c>
      <c r="N273" s="404">
        <f t="shared" ref="N273" si="26">-(N261-N271)/N272</f>
        <v>-0.12082180769735716</v>
      </c>
      <c r="O273" s="404">
        <f t="shared" ref="O273" si="27">-(O261-O271)/O272</f>
        <v>-0.19106578081658554</v>
      </c>
      <c r="P273" s="404">
        <f t="shared" ref="P273" si="28">-(P261-P271)/P272</f>
        <v>-0.24731081430019503</v>
      </c>
      <c r="Q273" s="404">
        <f t="shared" ref="Q273" si="29">-(Q261-Q271)/Q272</f>
        <v>-0.39211570527093187</v>
      </c>
      <c r="R273" s="404">
        <f t="shared" ref="R273" si="30">-(R261-R271)/R272</f>
        <v>-0.43051710301299734</v>
      </c>
      <c r="S273" s="404">
        <f t="shared" ref="S273" si="31">-(S261-S271)/S272</f>
        <v>-0.48777433449633489</v>
      </c>
      <c r="T273" s="404">
        <f t="shared" ref="T273" si="32">-(T261-T271)/T272</f>
        <v>-0.56422330738304272</v>
      </c>
      <c r="U273" s="404">
        <f t="shared" ref="U273" si="33">-(U261-U271)/U272</f>
        <v>-0.60968836389046055</v>
      </c>
    </row>
    <row r="274" spans="1:21">
      <c r="A274" s="20"/>
      <c r="B274" s="20"/>
      <c r="C274" s="20"/>
      <c r="D274" s="20"/>
      <c r="E274" s="20"/>
      <c r="F274" s="20"/>
      <c r="G274" s="20"/>
      <c r="H274" s="20"/>
      <c r="I274" s="20"/>
      <c r="J274" s="20"/>
      <c r="K274" s="20"/>
      <c r="L274" s="20"/>
      <c r="M274" s="20"/>
      <c r="N274" s="20"/>
      <c r="O274" s="20"/>
      <c r="P274" s="20"/>
      <c r="Q274" s="20"/>
      <c r="R274" s="20"/>
      <c r="S274" s="20"/>
      <c r="T274" s="20"/>
      <c r="U274" s="20"/>
    </row>
  </sheetData>
  <mergeCells count="30">
    <mergeCell ref="A232:C232"/>
    <mergeCell ref="A48:C48"/>
    <mergeCell ref="D48:U48"/>
    <mergeCell ref="A49:C49"/>
    <mergeCell ref="D49:U49"/>
    <mergeCell ref="A50:C50"/>
    <mergeCell ref="A185:C185"/>
    <mergeCell ref="D185:U185"/>
    <mergeCell ref="A230:C230"/>
    <mergeCell ref="D230:U230"/>
    <mergeCell ref="A231:C231"/>
    <mergeCell ref="D231:U231"/>
    <mergeCell ref="A186:C186"/>
    <mergeCell ref="D186:U186"/>
    <mergeCell ref="A187:C187"/>
    <mergeCell ref="A140:C140"/>
    <mergeCell ref="A141:C141"/>
    <mergeCell ref="A142:C142"/>
    <mergeCell ref="D140:U140"/>
    <mergeCell ref="D141:U141"/>
    <mergeCell ref="A2:C2"/>
    <mergeCell ref="A3:C3"/>
    <mergeCell ref="A4:C4"/>
    <mergeCell ref="D2:U2"/>
    <mergeCell ref="D3:U3"/>
    <mergeCell ref="A94:C94"/>
    <mergeCell ref="D94:U94"/>
    <mergeCell ref="A95:C95"/>
    <mergeCell ref="D95:U95"/>
    <mergeCell ref="A96:C96"/>
  </mergeCells>
  <hyperlinks>
    <hyperlink ref="A15" r:id="rId1" display="http://stats.oecd.org/OECDStat_Metadata/ShowMetadata.ashx?Dataset=AWCOMP&amp;Coords=[COU].[FRA]&amp;ShowOnWeb=true&amp;Lang=en"/>
    <hyperlink ref="C15" r:id="rId2" display="http://stats.oecd.org/OECDStat_Metadata/ShowMetadata.ashx?Dataset=AWCOMP&amp;Coords=[%5bINDICATOR%5d.%5b2_6%5d%2c%5bFAM_TYPE%5d.%5bSINGLE1%5d%2c%5bCOU%5d.%5bFRA%5d]&amp;ShowOnWeb=true&amp;Lang=en"/>
    <hyperlink ref="A16" r:id="rId3" display="http://stats.oecd.org/OECDStat_Metadata/ShowMetadata.ashx?Dataset=AWCOMP&amp;Coords=[COU].[DEU]&amp;ShowOnWeb=true&amp;Lang=en"/>
    <hyperlink ref="A21" r:id="rId4" display="http://stats.oecd.org/OECDStat_Metadata/ShowMetadata.ashx?Dataset=AWCOMP&amp;Coords=[COU].[ISR]&amp;ShowOnWeb=true&amp;Lang=en"/>
    <hyperlink ref="A42" r:id="rId5" display="https://stats-2.oecd.org/index.aspx?DatasetCode=AWCOMP"/>
    <hyperlink ref="A153" r:id="rId6" display="http://stats.oecd.org/OECDStat_Metadata/ShowMetadata.ashx?Dataset=AWCOMP&amp;Coords=[COU].[FRA]&amp;ShowOnWeb=true&amp;Lang=en"/>
    <hyperlink ref="C153" r:id="rId7" display="http://stats.oecd.org/OECDStat_Metadata/ShowMetadata.ashx?Dataset=AWCOMP&amp;Coords=[%5bINDICATOR%5d.%5b2_6%5d%2c%5bFAM_TYPE%5d.%5bMARRIED4%5d%2c%5bCOU%5d.%5bFRA%5d]&amp;ShowOnWeb=true&amp;Lang=en"/>
    <hyperlink ref="A154" r:id="rId8" display="http://stats.oecd.org/OECDStat_Metadata/ShowMetadata.ashx?Dataset=AWCOMP&amp;Coords=[COU].[DEU]&amp;ShowOnWeb=true&amp;Lang=en"/>
    <hyperlink ref="A159" r:id="rId9" display="http://stats.oecd.org/OECDStat_Metadata/ShowMetadata.ashx?Dataset=AWCOMP&amp;Coords=[COU].[ISR]&amp;ShowOnWeb=true&amp;Lang=en"/>
    <hyperlink ref="A180" r:id="rId10" display="https://stats-1.oecd.org/index.aspx?DatasetCode=AWCOMP"/>
    <hyperlink ref="A198" r:id="rId11" display="http://stats.oecd.org/OECDStat_Metadata/ShowMetadata.ashx?Dataset=AWCOMP&amp;Coords=[COU].[FRA]&amp;ShowOnWeb=true&amp;Lang=en"/>
    <hyperlink ref="C198" r:id="rId12" display="http://stats.oecd.org/OECDStat_Metadata/ShowMetadata.ashx?Dataset=AWCOMP&amp;Coords=[%5bINDICATOR%5d.%5b2_6%5d%2c%5bFAM_TYPE%5d.%5bMARRIED2%5d%2c%5bCOU%5d.%5bFRA%5d]&amp;ShowOnWeb=true&amp;Lang=en"/>
    <hyperlink ref="A199" r:id="rId13" display="http://stats.oecd.org/OECDStat_Metadata/ShowMetadata.ashx?Dataset=AWCOMP&amp;Coords=[COU].[DEU]&amp;ShowOnWeb=true&amp;Lang=en"/>
    <hyperlink ref="A204" r:id="rId14" display="http://stats.oecd.org/OECDStat_Metadata/ShowMetadata.ashx?Dataset=AWCOMP&amp;Coords=[COU].[ISR]&amp;ShowOnWeb=true&amp;Lang=en"/>
    <hyperlink ref="A225" r:id="rId15" display="https://stats-1.oecd.org/index.aspx?DatasetCode=AWCOMP"/>
    <hyperlink ref="A243" r:id="rId16" display="http://stats.oecd.org/OECDStat_Metadata/ShowMetadata.ashx?Dataset=AWCOMP&amp;Coords=[COU].[FRA]&amp;ShowOnWeb=true&amp;Lang=en"/>
    <hyperlink ref="C243" r:id="rId17" display="http://stats.oecd.org/OECDStat_Metadata/ShowMetadata.ashx?Dataset=AWCOMP&amp;Coords=[%5bINDICATOR%5d.%5b2_6%5d%2c%5bFAM_TYPE%5d.%5bMARRIED3%5d%2c%5bCOU%5d.%5bFRA%5d]&amp;ShowOnWeb=true&amp;Lang=en"/>
    <hyperlink ref="A244" r:id="rId18" display="http://stats.oecd.org/OECDStat_Metadata/ShowMetadata.ashx?Dataset=AWCOMP&amp;Coords=[COU].[DEU]&amp;ShowOnWeb=true&amp;Lang=en"/>
    <hyperlink ref="A249" r:id="rId19" display="http://stats.oecd.org/OECDStat_Metadata/ShowMetadata.ashx?Dataset=AWCOMP&amp;Coords=[COU].[ISR]&amp;ShowOnWeb=true&amp;Lang=en"/>
    <hyperlink ref="A270" r:id="rId20" display="https://stats-2.oecd.org/index.aspx?DatasetCode=AWCOMP"/>
    <hyperlink ref="A61" r:id="rId21" display="http://localhost/OECDStat_Metadata/ShowMetadata.ashx?Dataset=AWCOMP&amp;Coords=[COU].[FRA]&amp;ShowOnWeb=true&amp;Lang=en"/>
    <hyperlink ref="C61" r:id="rId22" display="http://localhost/OECDStat_Metadata/ShowMetadata.ashx?Dataset=AWCOMP&amp;Coords=[%5bINDICATOR%5d.%5b2_6%5d%2c%5bFAM_TYPE%5d.%5bSINGLE2%5d%2c%5bCOU%5d.%5bFRA%5d]&amp;ShowOnWeb=true&amp;Lang=en"/>
    <hyperlink ref="A62" r:id="rId23" display="http://localhost/OECDStat_Metadata/ShowMetadata.ashx?Dataset=AWCOMP&amp;Coords=[COU].[DEU]&amp;ShowOnWeb=true&amp;Lang=en"/>
    <hyperlink ref="A67" r:id="rId24" display="http://localhost/OECDStat_Metadata/ShowMetadata.ashx?Dataset=AWCOMP&amp;Coords=[COU].[ISR]&amp;ShowOnWeb=true&amp;Lang=en"/>
    <hyperlink ref="A88" r:id="rId25" display="https://stats-3.oecd.org/index.aspx?DatasetCode=AWCOMP"/>
    <hyperlink ref="A1" location="'10_tax_wedges'!A1" display="Average Tax Wedge single 67% average earnings no child"/>
    <hyperlink ref="A107" r:id="rId26" display="http://localhost/OECDStat_Metadata/ShowMetadata.ashx?Dataset=AWCOMP&amp;Coords=[COU].[FRA]&amp;ShowOnWeb=true&amp;Lang=en"/>
    <hyperlink ref="C107" r:id="rId27" display="http://localhost/OECDStat_Metadata/ShowMetadata.ashx?Dataset=AWCOMP&amp;Coords=[%5bINDICATOR%5d.%5b2_6%5d%2c%5bFAM_TYPE%5d.%5bSINGLE2%5d%2c%5bCOU%5d.%5bFRA%5d]&amp;ShowOnWeb=true&amp;Lang=en"/>
    <hyperlink ref="A108" r:id="rId28" display="http://localhost/OECDStat_Metadata/ShowMetadata.ashx?Dataset=AWCOMP&amp;Coords=[COU].[DEU]&amp;ShowOnWeb=true&amp;Lang=en"/>
    <hyperlink ref="A113" r:id="rId29" display="http://localhost/OECDStat_Metadata/ShowMetadata.ashx?Dataset=AWCOMP&amp;Coords=[COU].[ISR]&amp;ShowOnWeb=true&amp;Lang=en"/>
    <hyperlink ref="A134" r:id="rId30" display="https://stats-3.oecd.org/index.aspx?DatasetCode=AWCOMP"/>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42"/>
  <sheetViews>
    <sheetView workbookViewId="0">
      <selection activeCell="B42" sqref="B42:M42"/>
    </sheetView>
  </sheetViews>
  <sheetFormatPr defaultRowHeight="12.75"/>
  <cols>
    <col min="1" max="1" width="20.5703125" style="665" customWidth="1"/>
    <col min="2" max="3" width="9.140625" style="665"/>
    <col min="4" max="4" width="20.5703125" style="665" customWidth="1"/>
    <col min="5" max="6" width="9.140625" style="665"/>
    <col min="7" max="7" width="12.7109375" style="665" customWidth="1"/>
    <col min="8" max="8" width="9.140625" style="665"/>
    <col min="9" max="9" width="14" style="665" customWidth="1"/>
    <col min="10" max="10" width="9.140625" style="665"/>
    <col min="11" max="11" width="14.42578125" style="665" customWidth="1"/>
    <col min="12" max="12" width="9.140625" style="665"/>
    <col min="13" max="13" width="14.140625" style="665" customWidth="1"/>
    <col min="14" max="16384" width="9.140625" style="665"/>
  </cols>
  <sheetData>
    <row r="3" spans="1:13" ht="13.5">
      <c r="A3" s="1001"/>
      <c r="B3" s="1441" t="s">
        <v>1792</v>
      </c>
      <c r="C3" s="1441"/>
      <c r="D3" s="1441" t="s">
        <v>1793</v>
      </c>
      <c r="E3" s="1441"/>
      <c r="F3" s="1441" t="s">
        <v>1794</v>
      </c>
      <c r="G3" s="1441"/>
      <c r="H3" s="1441" t="s">
        <v>1795</v>
      </c>
      <c r="I3" s="1441"/>
      <c r="J3" s="1441" t="s">
        <v>1791</v>
      </c>
      <c r="K3" s="1441"/>
      <c r="L3" s="1441" t="s">
        <v>1796</v>
      </c>
      <c r="M3" s="1441"/>
    </row>
    <row r="4" spans="1:13">
      <c r="A4" s="1002" t="s">
        <v>77</v>
      </c>
      <c r="B4" s="1002">
        <v>2016</v>
      </c>
      <c r="C4" s="1002">
        <v>2017</v>
      </c>
      <c r="D4" s="1002">
        <v>2016</v>
      </c>
      <c r="E4" s="1002">
        <v>2017</v>
      </c>
      <c r="F4" s="1002">
        <v>2016</v>
      </c>
      <c r="G4" s="1002">
        <v>2017</v>
      </c>
      <c r="H4" s="1002">
        <v>2016</v>
      </c>
      <c r="I4" s="1002">
        <v>2017</v>
      </c>
      <c r="J4" s="1002">
        <v>2016</v>
      </c>
      <c r="K4" s="1002">
        <v>2017</v>
      </c>
      <c r="L4" s="1002">
        <v>2016</v>
      </c>
      <c r="M4" s="1002">
        <v>2017</v>
      </c>
    </row>
    <row r="5" spans="1:13" ht="13.5">
      <c r="A5" s="1003" t="s">
        <v>15</v>
      </c>
      <c r="B5" s="1004">
        <v>69.530811999999997</v>
      </c>
      <c r="C5" s="1004">
        <v>72.117903999999996</v>
      </c>
      <c r="D5" s="1004">
        <v>87.688710999999998</v>
      </c>
      <c r="E5" s="1004">
        <v>94.671605999999997</v>
      </c>
      <c r="F5" s="1004">
        <v>82.709616999999994</v>
      </c>
      <c r="G5" s="1004">
        <v>86.11251</v>
      </c>
      <c r="H5" s="1004">
        <v>26.801136</v>
      </c>
      <c r="I5" s="1004">
        <v>26.877880999999999</v>
      </c>
      <c r="J5" s="1004">
        <v>88.528220000000005</v>
      </c>
      <c r="K5" s="1004">
        <v>95.853710000000007</v>
      </c>
      <c r="L5" s="1004">
        <v>26.974378000000002</v>
      </c>
      <c r="M5" s="1004">
        <v>27.047481999999999</v>
      </c>
    </row>
    <row r="6" spans="1:13" ht="13.5">
      <c r="A6" s="1003" t="s">
        <v>16</v>
      </c>
      <c r="B6" s="1004">
        <v>45.709327000000002</v>
      </c>
      <c r="C6" s="1004">
        <v>43.942176000000003</v>
      </c>
      <c r="D6" s="1004">
        <v>37.166834999999999</v>
      </c>
      <c r="E6" s="1004">
        <v>36.177425999999997</v>
      </c>
      <c r="F6" s="1004">
        <v>57.629444999999997</v>
      </c>
      <c r="G6" s="1004">
        <v>54.77704</v>
      </c>
      <c r="H6" s="1004">
        <v>21.612660999999999</v>
      </c>
      <c r="I6" s="1004">
        <v>22.006404</v>
      </c>
      <c r="J6" s="1004">
        <v>84.013261999999997</v>
      </c>
      <c r="K6" s="1004">
        <v>78.728162999999995</v>
      </c>
      <c r="L6" s="1004">
        <v>21.612660999999999</v>
      </c>
      <c r="M6" s="1004">
        <v>22.006404</v>
      </c>
    </row>
    <row r="7" spans="1:13" ht="13.5">
      <c r="A7" s="1003" t="s">
        <v>17</v>
      </c>
      <c r="B7" s="1004">
        <v>75.001709000000005</v>
      </c>
      <c r="C7" s="1004">
        <v>72.647474000000003</v>
      </c>
      <c r="D7" s="1004">
        <v>89.541741000000002</v>
      </c>
      <c r="E7" s="1004">
        <v>84.834925999999996</v>
      </c>
      <c r="F7" s="1004">
        <v>73.299976000000001</v>
      </c>
      <c r="G7" s="1004">
        <v>73.299963000000005</v>
      </c>
      <c r="H7" s="1004">
        <v>35.562474999999999</v>
      </c>
      <c r="I7" s="1004">
        <v>36.991599000000001</v>
      </c>
      <c r="J7" s="1004">
        <v>64.984198000000006</v>
      </c>
      <c r="K7" s="1004">
        <v>64.894129000000007</v>
      </c>
      <c r="L7" s="1004">
        <v>41.307695000000002</v>
      </c>
      <c r="M7" s="1004">
        <v>41.970500000000001</v>
      </c>
    </row>
    <row r="8" spans="1:13" ht="13.5">
      <c r="A8" s="1003" t="s">
        <v>18</v>
      </c>
      <c r="B8" s="1004">
        <v>128.2834</v>
      </c>
      <c r="C8" s="1004">
        <v>128.29803000000001</v>
      </c>
      <c r="D8" s="1004">
        <v>120.817869</v>
      </c>
      <c r="E8" s="1004">
        <v>121.00238299999999</v>
      </c>
      <c r="F8" s="1004">
        <v>74.518176999999994</v>
      </c>
      <c r="G8" s="1004">
        <v>74.331744999999998</v>
      </c>
      <c r="H8" s="1004">
        <v>74.134209999999996</v>
      </c>
      <c r="I8" s="1004">
        <v>74.931747999999999</v>
      </c>
      <c r="J8" s="1004">
        <v>81.496818000000005</v>
      </c>
      <c r="K8" s="1004">
        <v>81.348277999999993</v>
      </c>
      <c r="L8" s="1004">
        <v>81.333005</v>
      </c>
      <c r="M8" s="1004">
        <v>80.784460999999993</v>
      </c>
    </row>
    <row r="9" spans="1:13" ht="13.5">
      <c r="A9" s="1003" t="s">
        <v>19</v>
      </c>
      <c r="B9" s="1004">
        <v>77.413889999999995</v>
      </c>
      <c r="C9" s="1004">
        <v>77.781891999999999</v>
      </c>
      <c r="D9" s="1004">
        <v>54.251207999999998</v>
      </c>
      <c r="E9" s="1004">
        <v>36.240819999999999</v>
      </c>
      <c r="F9" s="1004">
        <v>77.413889999999995</v>
      </c>
      <c r="G9" s="1004">
        <v>77.781891999999999</v>
      </c>
      <c r="H9" s="1004">
        <v>42.818244999999997</v>
      </c>
      <c r="I9" s="1004">
        <v>42.841448999999997</v>
      </c>
      <c r="J9" s="1004">
        <v>76.448334000000003</v>
      </c>
      <c r="K9" s="1004">
        <v>73.654262000000003</v>
      </c>
      <c r="L9" s="1004">
        <v>50.929167</v>
      </c>
      <c r="M9" s="1004">
        <v>49.779052999999998</v>
      </c>
    </row>
    <row r="10" spans="1:13" ht="13.5">
      <c r="A10" s="1003" t="s">
        <v>20</v>
      </c>
      <c r="B10" s="1004">
        <v>79.371181000000007</v>
      </c>
      <c r="C10" s="1004">
        <v>76.808367000000004</v>
      </c>
      <c r="D10" s="1004">
        <v>100</v>
      </c>
      <c r="E10" s="1004">
        <v>85.191918999999999</v>
      </c>
      <c r="F10" s="1004">
        <v>97.510203000000004</v>
      </c>
      <c r="G10" s="1004">
        <v>93.477417000000003</v>
      </c>
      <c r="H10" s="1004">
        <v>22.879415999999999</v>
      </c>
      <c r="I10" s="1004">
        <v>22.880662999999998</v>
      </c>
      <c r="J10" s="1004">
        <v>100</v>
      </c>
      <c r="K10" s="1004">
        <v>100</v>
      </c>
      <c r="L10" s="1004">
        <v>22.879415999999999</v>
      </c>
      <c r="M10" s="1004">
        <v>22.880662999999998</v>
      </c>
    </row>
    <row r="11" spans="1:13" ht="13.5">
      <c r="A11" s="1003" t="s">
        <v>44</v>
      </c>
      <c r="B11" s="1004">
        <v>110.00847</v>
      </c>
      <c r="C11" s="1004">
        <v>109.40532399999999</v>
      </c>
      <c r="D11" s="1004">
        <v>45.425038000000001</v>
      </c>
      <c r="E11" s="1004">
        <v>46.531112</v>
      </c>
      <c r="F11" s="1004">
        <v>159.160427</v>
      </c>
      <c r="G11" s="1004">
        <v>158.16489000000001</v>
      </c>
      <c r="H11" s="1004">
        <v>10.19075</v>
      </c>
      <c r="I11" s="1004">
        <v>9.9108219999999996</v>
      </c>
      <c r="J11" s="1004">
        <v>109.95019499999999</v>
      </c>
      <c r="K11" s="1004">
        <v>111.096311</v>
      </c>
      <c r="L11" s="1004">
        <v>33.407420000000002</v>
      </c>
      <c r="M11" s="1004">
        <v>30.903969</v>
      </c>
    </row>
    <row r="12" spans="1:13" ht="13.5">
      <c r="A12" s="1003" t="s">
        <v>42</v>
      </c>
      <c r="B12" s="1004">
        <v>28.310154000000001</v>
      </c>
      <c r="C12" s="1004">
        <v>50.896400999999997</v>
      </c>
      <c r="D12" s="1004">
        <v>58.740859</v>
      </c>
      <c r="E12" s="1004">
        <v>63.110142000000003</v>
      </c>
      <c r="F12" s="1004">
        <v>33.585884</v>
      </c>
      <c r="G12" s="1004">
        <v>66.399128000000005</v>
      </c>
      <c r="H12" s="1004">
        <v>16.000116999999999</v>
      </c>
      <c r="I12" s="1004">
        <v>16</v>
      </c>
      <c r="J12" s="1004">
        <v>48.533786999999997</v>
      </c>
      <c r="K12" s="1004">
        <v>66.399128000000005</v>
      </c>
      <c r="L12" s="1004">
        <v>16.000116999999999</v>
      </c>
      <c r="M12" s="1004">
        <v>16</v>
      </c>
    </row>
    <row r="13" spans="1:13" ht="13.5">
      <c r="A13" s="1003" t="s">
        <v>21</v>
      </c>
      <c r="B13" s="1004">
        <v>61.668633</v>
      </c>
      <c r="C13" s="1004">
        <v>61.977442000000003</v>
      </c>
      <c r="D13" s="1004">
        <v>73.752592000000007</v>
      </c>
      <c r="E13" s="1004">
        <v>74.017672000000005</v>
      </c>
      <c r="F13" s="1004">
        <v>77.158832000000004</v>
      </c>
      <c r="G13" s="1004">
        <v>77.411585000000002</v>
      </c>
      <c r="H13" s="1004">
        <v>21.252047999999998</v>
      </c>
      <c r="I13" s="1004">
        <v>21.801867999999999</v>
      </c>
      <c r="J13" s="1004">
        <v>97.842600000000004</v>
      </c>
      <c r="K13" s="1004">
        <v>98.020503000000005</v>
      </c>
      <c r="L13" s="1004">
        <v>21.252047999999998</v>
      </c>
      <c r="M13" s="1004">
        <v>21.801867999999999</v>
      </c>
    </row>
    <row r="14" spans="1:13" ht="13.5">
      <c r="A14" s="1003" t="s">
        <v>22</v>
      </c>
      <c r="B14" s="1004">
        <v>63.096789000000001</v>
      </c>
      <c r="C14" s="1004">
        <v>64.462907000000001</v>
      </c>
      <c r="D14" s="1004">
        <v>52.966464000000002</v>
      </c>
      <c r="E14" s="1004">
        <v>55.570796000000001</v>
      </c>
      <c r="F14" s="1004">
        <v>58.896994999999997</v>
      </c>
      <c r="G14" s="1004">
        <v>60.897441000000001</v>
      </c>
      <c r="H14" s="1004">
        <v>44.548498000000002</v>
      </c>
      <c r="I14" s="1004">
        <v>44.306933000000001</v>
      </c>
      <c r="J14" s="1004">
        <v>53.332428</v>
      </c>
      <c r="K14" s="1004">
        <v>55.887447999999999</v>
      </c>
      <c r="L14" s="1004">
        <v>48.167383999999998</v>
      </c>
      <c r="M14" s="1004">
        <v>48.253321</v>
      </c>
    </row>
    <row r="15" spans="1:13" ht="13.5">
      <c r="A15" s="1003" t="s">
        <v>63</v>
      </c>
      <c r="B15" s="1004">
        <v>68.862549999999999</v>
      </c>
      <c r="C15" s="1004">
        <v>66.943655000000007</v>
      </c>
      <c r="D15" s="1004">
        <v>127.28407900000001</v>
      </c>
      <c r="E15" s="1004">
        <v>123.07042800000001</v>
      </c>
      <c r="F15" s="1004">
        <v>78.635099999999994</v>
      </c>
      <c r="G15" s="1004">
        <v>76.332346999999999</v>
      </c>
      <c r="H15" s="1004">
        <v>27.495477999999999</v>
      </c>
      <c r="I15" s="1004">
        <v>23.899515000000001</v>
      </c>
      <c r="J15" s="1004">
        <v>117.72564199999999</v>
      </c>
      <c r="K15" s="1004">
        <v>113.887114</v>
      </c>
      <c r="L15" s="1004">
        <v>24.06287</v>
      </c>
      <c r="M15" s="1004">
        <v>23.903427000000001</v>
      </c>
    </row>
    <row r="16" spans="1:13" ht="13.5">
      <c r="A16" s="1003" t="s">
        <v>23</v>
      </c>
      <c r="B16" s="1004">
        <v>-1.0886E-2</v>
      </c>
      <c r="C16" s="1004">
        <v>3.0544999999999999E-2</v>
      </c>
      <c r="D16" s="1004">
        <v>-30.689903999999999</v>
      </c>
      <c r="E16" s="1004">
        <v>-2.1371349999999998</v>
      </c>
      <c r="F16" s="1004">
        <v>-5.5303190000000004</v>
      </c>
      <c r="G16" s="1004">
        <v>-5.465509</v>
      </c>
      <c r="H16" s="1004">
        <v>11.121998</v>
      </c>
      <c r="I16" s="1004">
        <v>11.224641</v>
      </c>
      <c r="J16" s="1004">
        <v>-30.689903999999999</v>
      </c>
      <c r="K16" s="1004">
        <v>7.3218310000000004</v>
      </c>
      <c r="L16" s="1004">
        <v>17.319358999999999</v>
      </c>
      <c r="M16" s="1004">
        <v>17.521750999999998</v>
      </c>
    </row>
    <row r="17" spans="1:13" ht="13.5">
      <c r="A17" s="1003" t="s">
        <v>24</v>
      </c>
      <c r="B17" s="1004"/>
      <c r="C17" s="1004">
        <v>80.575980999999999</v>
      </c>
      <c r="D17" s="1004"/>
      <c r="E17" s="1004">
        <v>80.575980999999999</v>
      </c>
      <c r="F17" s="1004"/>
      <c r="G17" s="1004">
        <v>80.575980999999999</v>
      </c>
      <c r="H17" s="1004"/>
      <c r="I17" s="1004">
        <v>7.7989670000000002</v>
      </c>
      <c r="J17" s="1004"/>
      <c r="K17" s="1004">
        <v>80.575980999999999</v>
      </c>
      <c r="L17" s="1004"/>
      <c r="M17" s="1004">
        <v>24.377776999999998</v>
      </c>
    </row>
    <row r="18" spans="1:13" ht="13.5">
      <c r="A18" s="1003" t="s">
        <v>25</v>
      </c>
      <c r="B18" s="1004">
        <v>77.416173999999998</v>
      </c>
      <c r="C18" s="1004">
        <v>22.324335999999999</v>
      </c>
      <c r="D18" s="1004">
        <v>45.606957000000001</v>
      </c>
      <c r="E18" s="1004">
        <v>10.501187</v>
      </c>
      <c r="F18" s="1004">
        <v>100</v>
      </c>
      <c r="G18" s="1004">
        <v>22.327096000000001</v>
      </c>
      <c r="H18" s="1004">
        <v>22.834857</v>
      </c>
      <c r="I18" s="1004">
        <v>22.324335999999999</v>
      </c>
      <c r="J18" s="1004">
        <v>100</v>
      </c>
      <c r="K18" s="1004">
        <v>10.498427</v>
      </c>
      <c r="L18" s="1004">
        <v>22.837845999999999</v>
      </c>
      <c r="M18" s="1004">
        <v>22.327096000000001</v>
      </c>
    </row>
    <row r="19" spans="1:13" ht="13.5">
      <c r="A19" s="1003" t="s">
        <v>26</v>
      </c>
      <c r="B19" s="1004">
        <v>51.943725999999998</v>
      </c>
      <c r="C19" s="1004">
        <v>45.308653</v>
      </c>
      <c r="D19" s="1004">
        <v>61.264553999999997</v>
      </c>
      <c r="E19" s="1004">
        <v>56.936905000000003</v>
      </c>
      <c r="F19" s="1004">
        <v>83.612549000000001</v>
      </c>
      <c r="G19" s="1004">
        <v>74.355552000000003</v>
      </c>
      <c r="H19" s="1004">
        <v>12.357697</v>
      </c>
      <c r="I19" s="1004">
        <v>8.9970630000000007</v>
      </c>
      <c r="J19" s="1004">
        <v>81.801423</v>
      </c>
      <c r="K19" s="1004">
        <v>81.801192</v>
      </c>
      <c r="L19" s="1004">
        <v>24.155885999999999</v>
      </c>
      <c r="M19" s="1004">
        <v>19.821422999999999</v>
      </c>
    </row>
    <row r="20" spans="1:13" ht="13.5">
      <c r="A20" s="1003" t="s">
        <v>27</v>
      </c>
      <c r="B20" s="1004">
        <v>83.715737000000004</v>
      </c>
      <c r="C20" s="1004">
        <v>81.755080000000007</v>
      </c>
      <c r="D20" s="1004">
        <v>78.965846999999997</v>
      </c>
      <c r="E20" s="1004">
        <v>78.695527999999996</v>
      </c>
      <c r="F20" s="1004">
        <v>73.727440000000001</v>
      </c>
      <c r="G20" s="1004">
        <v>74.171240999999995</v>
      </c>
      <c r="H20" s="1004">
        <v>20.206894999999999</v>
      </c>
      <c r="I20" s="1004">
        <v>17.039311000000001</v>
      </c>
      <c r="J20" s="1004">
        <v>72.514735999999999</v>
      </c>
      <c r="K20" s="1004">
        <v>72.908395999999996</v>
      </c>
      <c r="L20" s="1004">
        <v>38.703443</v>
      </c>
      <c r="M20" s="1004">
        <v>32.474958999999998</v>
      </c>
    </row>
    <row r="21" spans="1:13" ht="13.5">
      <c r="A21" s="1003" t="s">
        <v>28</v>
      </c>
      <c r="B21" s="1004">
        <v>58.298695000000002</v>
      </c>
      <c r="C21" s="1004">
        <v>55.724015999999999</v>
      </c>
      <c r="D21" s="1004">
        <v>31.108226999999999</v>
      </c>
      <c r="E21" s="1004">
        <v>28.431365</v>
      </c>
      <c r="F21" s="1004">
        <v>58.298695000000002</v>
      </c>
      <c r="G21" s="1004">
        <v>55.724015999999999</v>
      </c>
      <c r="H21" s="1004">
        <v>33.499996000000003</v>
      </c>
      <c r="I21" s="1004">
        <v>33.5</v>
      </c>
      <c r="J21" s="1004">
        <v>31.108226999999999</v>
      </c>
      <c r="K21" s="1004">
        <v>26.481888999999999</v>
      </c>
      <c r="L21" s="1004">
        <v>33.499996000000003</v>
      </c>
      <c r="M21" s="1004">
        <v>33.5</v>
      </c>
    </row>
    <row r="22" spans="1:13" ht="13.5">
      <c r="A22" s="1003" t="s">
        <v>29</v>
      </c>
      <c r="B22" s="1004">
        <v>90.920691000000005</v>
      </c>
      <c r="C22" s="1004">
        <v>89.565263999999999</v>
      </c>
      <c r="D22" s="1004">
        <v>48.289828</v>
      </c>
      <c r="E22" s="1004">
        <v>46.728000000000002</v>
      </c>
      <c r="F22" s="1004">
        <v>99.363366999999997</v>
      </c>
      <c r="G22" s="1004">
        <v>97.788494999999998</v>
      </c>
      <c r="H22" s="1004">
        <v>18.989431</v>
      </c>
      <c r="I22" s="1004">
        <v>9.9011099999999992</v>
      </c>
      <c r="J22" s="1004">
        <v>100.57283099999999</v>
      </c>
      <c r="K22" s="1004">
        <v>93.749155999999999</v>
      </c>
      <c r="L22" s="1004">
        <v>27.258731000000001</v>
      </c>
      <c r="M22" s="1004">
        <v>16.761233000000001</v>
      </c>
    </row>
    <row r="23" spans="1:13" ht="13.5">
      <c r="A23" s="1003" t="s">
        <v>30</v>
      </c>
      <c r="B23" s="1004">
        <v>80.116206000000005</v>
      </c>
      <c r="C23" s="1004">
        <v>80.165925999999999</v>
      </c>
      <c r="D23" s="1004">
        <v>60.355752000000003</v>
      </c>
      <c r="E23" s="1004">
        <v>60.236950999999998</v>
      </c>
      <c r="F23" s="1004">
        <v>100</v>
      </c>
      <c r="G23" s="1004">
        <v>100</v>
      </c>
      <c r="H23" s="1004">
        <v>18.410965000000001</v>
      </c>
      <c r="I23" s="1004">
        <v>18.151053000000001</v>
      </c>
      <c r="J23" s="1004">
        <v>100</v>
      </c>
      <c r="K23" s="1004">
        <v>100</v>
      </c>
      <c r="L23" s="1004">
        <v>24.597935</v>
      </c>
      <c r="M23" s="1004">
        <v>24.906890000000001</v>
      </c>
    </row>
    <row r="24" spans="1:13" ht="13.5">
      <c r="A24" s="1003" t="s">
        <v>31</v>
      </c>
      <c r="B24" s="1004">
        <v>81.528170000000003</v>
      </c>
      <c r="C24" s="1004">
        <v>81.241150000000005</v>
      </c>
      <c r="D24" s="1004">
        <v>100</v>
      </c>
      <c r="E24" s="1004">
        <v>100</v>
      </c>
      <c r="F24" s="1004">
        <v>100</v>
      </c>
      <c r="G24" s="1004">
        <v>100</v>
      </c>
      <c r="H24" s="1004">
        <v>12.287295</v>
      </c>
      <c r="I24" s="1004">
        <v>12.330118000000001</v>
      </c>
      <c r="J24" s="1004">
        <v>100</v>
      </c>
      <c r="K24" s="1004">
        <v>100</v>
      </c>
      <c r="L24" s="1004">
        <v>16.785107</v>
      </c>
      <c r="M24" s="1004">
        <v>16.756653</v>
      </c>
    </row>
    <row r="25" spans="1:13" ht="13.5">
      <c r="A25" s="1003" t="s">
        <v>32</v>
      </c>
      <c r="B25" s="1004">
        <v>46.967320000000001</v>
      </c>
      <c r="C25" s="1004">
        <v>45.537762999999998</v>
      </c>
      <c r="D25" s="1004">
        <v>56.134912999999997</v>
      </c>
      <c r="E25" s="1004">
        <v>50.575423999999998</v>
      </c>
      <c r="F25" s="1004">
        <v>68.466986000000006</v>
      </c>
      <c r="G25" s="1004">
        <v>63.952525000000001</v>
      </c>
      <c r="H25" s="1004">
        <v>28.794105999999999</v>
      </c>
      <c r="I25" s="1004">
        <v>28.877503000000001</v>
      </c>
      <c r="J25" s="1004">
        <v>100</v>
      </c>
      <c r="K25" s="1004">
        <v>100</v>
      </c>
      <c r="L25" s="1004">
        <v>57.205831000000003</v>
      </c>
      <c r="M25" s="1004">
        <v>93.333973999999998</v>
      </c>
    </row>
    <row r="26" spans="1:13" ht="13.5">
      <c r="A26" s="1003" t="s">
        <v>50</v>
      </c>
      <c r="B26" s="1004">
        <v>48.021068</v>
      </c>
      <c r="C26" s="1004">
        <v>48.185479999999998</v>
      </c>
      <c r="D26" s="1004">
        <v>55.500442999999997</v>
      </c>
      <c r="E26" s="1004">
        <v>55.499181999999998</v>
      </c>
      <c r="F26" s="1004">
        <v>55.500442999999997</v>
      </c>
      <c r="G26" s="1004">
        <v>55.499181999999998</v>
      </c>
      <c r="H26" s="1004">
        <v>15.357606000000001</v>
      </c>
      <c r="I26" s="1004">
        <v>15.468505</v>
      </c>
      <c r="J26" s="1004">
        <v>58.718552000000003</v>
      </c>
      <c r="K26" s="1004">
        <v>58.696714999999998</v>
      </c>
      <c r="L26" s="1004">
        <v>15.369536999999999</v>
      </c>
      <c r="M26" s="1004">
        <v>15.812362</v>
      </c>
    </row>
    <row r="27" spans="1:13" ht="13.5">
      <c r="A27" s="1003" t="s">
        <v>33</v>
      </c>
      <c r="B27" s="1004">
        <v>24.599520999999999</v>
      </c>
      <c r="C27" s="1004">
        <v>25.310227000000001</v>
      </c>
      <c r="D27" s="1004">
        <v>22.18843</v>
      </c>
      <c r="E27" s="1004">
        <v>23.224934999999999</v>
      </c>
      <c r="F27" s="1004">
        <v>22.846001000000001</v>
      </c>
      <c r="G27" s="1004">
        <v>23.793651000000001</v>
      </c>
      <c r="H27" s="1004">
        <v>26.001425000000001</v>
      </c>
      <c r="I27" s="1004">
        <v>26.068514</v>
      </c>
      <c r="J27" s="1004">
        <v>20.873290000000001</v>
      </c>
      <c r="K27" s="1004">
        <v>22.087503000000002</v>
      </c>
      <c r="L27" s="1004">
        <v>41.563921000000001</v>
      </c>
      <c r="M27" s="1004">
        <v>39.073151000000003</v>
      </c>
    </row>
    <row r="28" spans="1:13" ht="13.5">
      <c r="A28" s="1003" t="s">
        <v>34</v>
      </c>
      <c r="B28" s="1004">
        <v>67.928612999999999</v>
      </c>
      <c r="C28" s="1004">
        <v>68.376521999999994</v>
      </c>
      <c r="D28" s="1004">
        <v>67.928612999999999</v>
      </c>
      <c r="E28" s="1004">
        <v>68.376521999999994</v>
      </c>
      <c r="F28" s="1004">
        <v>67.928612999999999</v>
      </c>
      <c r="G28" s="1004">
        <v>68.376521999999994</v>
      </c>
      <c r="H28" s="1004">
        <v>41.270758999999998</v>
      </c>
      <c r="I28" s="1004">
        <v>40.930366999999997</v>
      </c>
      <c r="J28" s="1004">
        <v>67.928612999999999</v>
      </c>
      <c r="K28" s="1004">
        <v>68.376521999999994</v>
      </c>
      <c r="L28" s="1004">
        <v>35.685366999999999</v>
      </c>
      <c r="M28" s="1004">
        <v>37.233991000000003</v>
      </c>
    </row>
    <row r="29" spans="1:13" ht="13.5">
      <c r="A29" s="1005" t="s">
        <v>35</v>
      </c>
      <c r="B29" s="1008">
        <v>6.5026510000000002</v>
      </c>
      <c r="C29" s="1008">
        <v>6.6157149999999998</v>
      </c>
      <c r="D29" s="1008">
        <v>-44.400264999999997</v>
      </c>
      <c r="E29" s="1008">
        <v>-42.793832999999999</v>
      </c>
      <c r="F29" s="1008">
        <v>32.645792</v>
      </c>
      <c r="G29" s="1008">
        <v>14.531751999999999</v>
      </c>
      <c r="H29" s="1008">
        <v>20.115418999999999</v>
      </c>
      <c r="I29" s="1008">
        <v>21.667594999999999</v>
      </c>
      <c r="J29" s="1008">
        <v>21.366247000000001</v>
      </c>
      <c r="K29" s="1008">
        <v>0.89695599999999998</v>
      </c>
      <c r="L29" s="1008">
        <v>20.115418999999999</v>
      </c>
      <c r="M29" s="1008">
        <v>21.667594999999999</v>
      </c>
    </row>
    <row r="30" spans="1:13" ht="13.5">
      <c r="A30" s="1003" t="s">
        <v>36</v>
      </c>
      <c r="B30" s="1004">
        <v>78.439134999999993</v>
      </c>
      <c r="C30" s="1004">
        <v>79.005292999999995</v>
      </c>
      <c r="D30" s="1004">
        <v>63.568975999999999</v>
      </c>
      <c r="E30" s="1004">
        <v>65.715226000000001</v>
      </c>
      <c r="F30" s="1004">
        <v>87.541872999999995</v>
      </c>
      <c r="G30" s="1004">
        <v>87.398134999999996</v>
      </c>
      <c r="H30" s="1004">
        <v>21.233492999999999</v>
      </c>
      <c r="I30" s="1004">
        <v>21.142281000000001</v>
      </c>
      <c r="J30" s="1004">
        <v>87.541872999999995</v>
      </c>
      <c r="K30" s="1004">
        <v>87.398134999999996</v>
      </c>
      <c r="L30" s="1004">
        <v>32.987735999999998</v>
      </c>
      <c r="M30" s="1004">
        <v>33.618740000000003</v>
      </c>
    </row>
    <row r="31" spans="1:13" ht="13.5">
      <c r="A31" s="1003" t="s">
        <v>37</v>
      </c>
      <c r="B31" s="1004">
        <v>100</v>
      </c>
      <c r="C31" s="1004">
        <v>100</v>
      </c>
      <c r="D31" s="1004">
        <v>69.995108000000002</v>
      </c>
      <c r="E31" s="1004">
        <v>70.190216000000007</v>
      </c>
      <c r="F31" s="1004">
        <v>100</v>
      </c>
      <c r="G31" s="1004">
        <v>100</v>
      </c>
      <c r="H31" s="1004">
        <v>15.943633</v>
      </c>
      <c r="I31" s="1004">
        <v>16.142299000000001</v>
      </c>
      <c r="J31" s="1004">
        <v>100</v>
      </c>
      <c r="K31" s="1004">
        <v>100</v>
      </c>
      <c r="L31" s="1004">
        <v>19.366391</v>
      </c>
      <c r="M31" s="1004">
        <v>19.479783999999999</v>
      </c>
    </row>
    <row r="32" spans="1:13" ht="13.5">
      <c r="A32" s="1003" t="s">
        <v>54</v>
      </c>
      <c r="B32" s="1004">
        <v>70.868654000000006</v>
      </c>
      <c r="C32" s="1004">
        <v>71.117874999999998</v>
      </c>
      <c r="D32" s="1004">
        <v>55.092233999999998</v>
      </c>
      <c r="E32" s="1004">
        <v>52.983324000000003</v>
      </c>
      <c r="F32" s="1004">
        <v>69.321770000000001</v>
      </c>
      <c r="G32" s="1004">
        <v>69.605604999999997</v>
      </c>
      <c r="H32" s="1004">
        <v>7.9547030000000003</v>
      </c>
      <c r="I32" s="1004">
        <v>7.8277200000000002</v>
      </c>
      <c r="J32" s="1004">
        <v>64.799419</v>
      </c>
      <c r="K32" s="1004">
        <v>62.404888999999997</v>
      </c>
      <c r="L32" s="1004">
        <v>46.335532999999998</v>
      </c>
      <c r="M32" s="1004">
        <v>41.308742000000002</v>
      </c>
    </row>
    <row r="33" spans="1:13" ht="13.5">
      <c r="A33" s="1003" t="s">
        <v>43</v>
      </c>
      <c r="B33" s="1004">
        <v>89.286067000000003</v>
      </c>
      <c r="C33" s="1004">
        <v>86.100532999999999</v>
      </c>
      <c r="D33" s="1004">
        <v>88.257811000000004</v>
      </c>
      <c r="E33" s="1004">
        <v>84.606821999999994</v>
      </c>
      <c r="F33" s="1004">
        <v>103.678398</v>
      </c>
      <c r="G33" s="1004">
        <v>103.99999800000001</v>
      </c>
      <c r="H33" s="1004">
        <v>41.972458000000003</v>
      </c>
      <c r="I33" s="1004">
        <v>49.044967</v>
      </c>
      <c r="J33" s="1004">
        <v>103.678398</v>
      </c>
      <c r="K33" s="1004">
        <v>103.99999800000001</v>
      </c>
      <c r="L33" s="1004">
        <v>54.368810000000003</v>
      </c>
      <c r="M33" s="1004">
        <v>55.044964</v>
      </c>
    </row>
    <row r="34" spans="1:13" ht="13.5">
      <c r="A34" s="1003" t="s">
        <v>55</v>
      </c>
      <c r="B34" s="1004">
        <v>30.767301</v>
      </c>
      <c r="C34" s="1004">
        <v>30.632621</v>
      </c>
      <c r="D34" s="1004">
        <v>8.8607449999999996</v>
      </c>
      <c r="E34" s="1004">
        <v>9.1963849999999994</v>
      </c>
      <c r="F34" s="1004">
        <v>23.544065</v>
      </c>
      <c r="G34" s="1004">
        <v>23.721703999999999</v>
      </c>
      <c r="H34" s="1004">
        <v>28.002894000000001</v>
      </c>
      <c r="I34" s="1004">
        <v>28.133697000000002</v>
      </c>
      <c r="J34" s="1004">
        <v>10.983029999999999</v>
      </c>
      <c r="K34" s="1004">
        <v>11.352747000000001</v>
      </c>
      <c r="L34" s="1004">
        <v>45.688316999999998</v>
      </c>
      <c r="M34" s="1004">
        <v>45.297375000000002</v>
      </c>
    </row>
    <row r="35" spans="1:13" ht="13.5">
      <c r="A35" s="1003" t="s">
        <v>45</v>
      </c>
      <c r="B35" s="1004">
        <v>80.511324999999999</v>
      </c>
      <c r="C35" s="1004">
        <v>80.662448999999995</v>
      </c>
      <c r="D35" s="1004">
        <v>80.511324999999999</v>
      </c>
      <c r="E35" s="1004">
        <v>80.662448999999995</v>
      </c>
      <c r="F35" s="1004">
        <v>80.511324999999999</v>
      </c>
      <c r="G35" s="1004">
        <v>80.662448999999995</v>
      </c>
      <c r="H35" s="1004">
        <v>21.593971</v>
      </c>
      <c r="I35" s="1004">
        <v>21.572177</v>
      </c>
      <c r="J35" s="1004">
        <v>80.511324999999999</v>
      </c>
      <c r="K35" s="1004">
        <v>80.662448999999995</v>
      </c>
      <c r="L35" s="1004">
        <v>61.297029999999999</v>
      </c>
      <c r="M35" s="1004">
        <v>59.712443</v>
      </c>
    </row>
    <row r="36" spans="1:13" ht="13.5">
      <c r="A36" s="1003" t="s">
        <v>49</v>
      </c>
      <c r="B36" s="1004">
        <v>96.165087999999997</v>
      </c>
      <c r="C36" s="1004">
        <v>88.278979000000007</v>
      </c>
      <c r="D36" s="1004">
        <v>100</v>
      </c>
      <c r="E36" s="1004">
        <v>97.789508999999995</v>
      </c>
      <c r="F36" s="1004">
        <v>100</v>
      </c>
      <c r="G36" s="1004">
        <v>100</v>
      </c>
      <c r="H36" s="1004">
        <v>18.867387000000001</v>
      </c>
      <c r="I36" s="1004">
        <v>18.253185999999999</v>
      </c>
      <c r="J36" s="1004">
        <v>100</v>
      </c>
      <c r="K36" s="1004">
        <v>100</v>
      </c>
      <c r="L36" s="1004">
        <v>18.867387000000001</v>
      </c>
      <c r="M36" s="1004">
        <v>18.253185999999999</v>
      </c>
    </row>
    <row r="37" spans="1:13" ht="13.5">
      <c r="A37" s="1003" t="s">
        <v>229</v>
      </c>
      <c r="B37" s="1004">
        <v>65.601916923076899</v>
      </c>
      <c r="C37" s="1004">
        <v>64.413990481481406</v>
      </c>
      <c r="D37" s="1004">
        <v>56.2023473076923</v>
      </c>
      <c r="E37" s="1004">
        <v>55.595873333333302</v>
      </c>
      <c r="F37" s="1004">
        <v>73.292563692307695</v>
      </c>
      <c r="G37" s="1004">
        <v>70.566216851851806</v>
      </c>
      <c r="H37" s="1004">
        <v>24.699224384615299</v>
      </c>
      <c r="I37" s="1004">
        <v>23.627435185185099</v>
      </c>
      <c r="J37" s="1004">
        <v>72.371736499999997</v>
      </c>
      <c r="K37" s="1004">
        <v>70.336278666666601</v>
      </c>
      <c r="L37" s="1004">
        <v>32.2173588076923</v>
      </c>
      <c r="M37" s="1004">
        <v>32.274216370370297</v>
      </c>
    </row>
    <row r="38" spans="1:13" ht="13.5">
      <c r="A38" s="1003" t="s">
        <v>138</v>
      </c>
      <c r="B38" s="1004">
        <v>65.7226811111111</v>
      </c>
      <c r="C38" s="1004">
        <v>64.5043356428571</v>
      </c>
      <c r="D38" s="1004">
        <v>58.835004037037002</v>
      </c>
      <c r="E38" s="1004">
        <v>58.005678857142797</v>
      </c>
      <c r="F38" s="1004">
        <v>73.490435407407404</v>
      </c>
      <c r="G38" s="1004">
        <v>70.772150071428499</v>
      </c>
      <c r="H38" s="1004">
        <v>24.802789333333301</v>
      </c>
      <c r="I38" s="1004">
        <v>23.637152321428498</v>
      </c>
      <c r="J38" s="1004">
        <v>74.051510777777693</v>
      </c>
      <c r="K38" s="1004">
        <v>71.891665642857106</v>
      </c>
      <c r="L38" s="1004">
        <v>31.915340703703698</v>
      </c>
      <c r="M38" s="1004">
        <v>31.975259607142799</v>
      </c>
    </row>
    <row r="39" spans="1:13">
      <c r="B39" s="1009"/>
      <c r="C39" s="1009"/>
      <c r="D39" s="1009"/>
      <c r="E39" s="1009"/>
      <c r="F39" s="1009"/>
      <c r="G39" s="1009"/>
      <c r="H39" s="1009"/>
      <c r="I39" s="1009"/>
      <c r="J39" s="1009"/>
      <c r="K39" s="1009"/>
      <c r="L39" s="1009"/>
      <c r="M39" s="1009"/>
    </row>
    <row r="40" spans="1:13" ht="13.5">
      <c r="A40" s="1006" t="s">
        <v>58</v>
      </c>
      <c r="B40" s="1010">
        <f>AVERAGE(B5:B32)</f>
        <v>65.722681111111129</v>
      </c>
      <c r="C40" s="1010">
        <f t="shared" ref="C40:M40" si="0">AVERAGE(C5:C32)</f>
        <v>64.504335642857129</v>
      </c>
      <c r="D40" s="1010">
        <f t="shared" si="0"/>
        <v>58.835004037037031</v>
      </c>
      <c r="E40" s="1010">
        <f t="shared" si="0"/>
        <v>58.005678857142861</v>
      </c>
      <c r="F40" s="1010">
        <f t="shared" si="0"/>
        <v>73.490435407407389</v>
      </c>
      <c r="G40" s="1010">
        <f t="shared" si="0"/>
        <v>70.77215007142857</v>
      </c>
      <c r="H40" s="1010">
        <f t="shared" si="0"/>
        <v>24.802789333333333</v>
      </c>
      <c r="I40" s="1010">
        <f t="shared" si="0"/>
        <v>23.63715232142858</v>
      </c>
      <c r="J40" s="1010">
        <f t="shared" si="0"/>
        <v>74.051510777777764</v>
      </c>
      <c r="K40" s="1010">
        <f t="shared" si="0"/>
        <v>71.891665642857134</v>
      </c>
      <c r="L40" s="1010">
        <f t="shared" si="0"/>
        <v>31.915340703703713</v>
      </c>
      <c r="M40" s="1010">
        <f t="shared" si="0"/>
        <v>31.975259607142863</v>
      </c>
    </row>
    <row r="41" spans="1:13" ht="13.5">
      <c r="A41" s="1006" t="s">
        <v>718</v>
      </c>
      <c r="B41" s="1010">
        <f>STDEV(B5:B32)</f>
        <v>28.743950666202256</v>
      </c>
      <c r="C41" s="1010">
        <f t="shared" ref="C41:M41" si="1">STDEV(C5:C32)</f>
        <v>28.733256903696326</v>
      </c>
      <c r="D41" s="1010">
        <f t="shared" si="1"/>
        <v>37.398442073535257</v>
      </c>
      <c r="E41" s="1010">
        <f t="shared" si="1"/>
        <v>35.345237398876023</v>
      </c>
      <c r="F41" s="1010">
        <f t="shared" si="1"/>
        <v>31.008934894216925</v>
      </c>
      <c r="G41" s="1010">
        <f t="shared" si="1"/>
        <v>31.408903407385182</v>
      </c>
      <c r="H41" s="1010">
        <f t="shared" si="1"/>
        <v>13.924704195762928</v>
      </c>
      <c r="I41" s="1010">
        <f t="shared" si="1"/>
        <v>14.521002666771132</v>
      </c>
      <c r="J41" s="1010">
        <f t="shared" si="1"/>
        <v>33.431490845326998</v>
      </c>
      <c r="K41" s="1010">
        <f t="shared" si="1"/>
        <v>32.014410540429623</v>
      </c>
      <c r="L41" s="1010">
        <f t="shared" si="1"/>
        <v>15.23401049582098</v>
      </c>
      <c r="M41" s="1010">
        <f t="shared" si="1"/>
        <v>18.434044249500751</v>
      </c>
    </row>
    <row r="42" spans="1:13" ht="13.5">
      <c r="A42" s="1007" t="s">
        <v>719</v>
      </c>
      <c r="B42" s="1007">
        <f>-(B29-B40)/B41</f>
        <v>2.0602606370579144</v>
      </c>
      <c r="C42" s="1007">
        <f t="shared" ref="C42:M42" si="2">-(C29-C40)/C41</f>
        <v>2.0146905321899022</v>
      </c>
      <c r="D42" s="1007">
        <f t="shared" si="2"/>
        <v>2.7604162984663669</v>
      </c>
      <c r="E42" s="1007">
        <f t="shared" si="2"/>
        <v>2.8518555617438937</v>
      </c>
      <c r="F42" s="1007">
        <f t="shared" si="2"/>
        <v>1.3171894986636512</v>
      </c>
      <c r="G42" s="1007">
        <f t="shared" si="2"/>
        <v>1.7905877623923907</v>
      </c>
      <c r="H42" s="1007">
        <f t="shared" si="2"/>
        <v>0.33662261455863662</v>
      </c>
      <c r="I42" s="1007">
        <f t="shared" si="2"/>
        <v>0.13563507745478084</v>
      </c>
      <c r="J42" s="1007">
        <f t="shared" si="2"/>
        <v>1.5759172697840373</v>
      </c>
      <c r="K42" s="1007">
        <f t="shared" si="2"/>
        <v>2.2175860321776333</v>
      </c>
      <c r="L42" s="1007">
        <f t="shared" si="2"/>
        <v>0.77457749598772352</v>
      </c>
      <c r="M42" s="1007">
        <f t="shared" si="2"/>
        <v>0.55916457981932133</v>
      </c>
    </row>
  </sheetData>
  <mergeCells count="6">
    <mergeCell ref="B3:C3"/>
    <mergeCell ref="D3:E3"/>
    <mergeCell ref="F3:G3"/>
    <mergeCell ref="L3:M3"/>
    <mergeCell ref="H3:I3"/>
    <mergeCell ref="J3:K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topLeftCell="A13" workbookViewId="0">
      <selection activeCell="I22" sqref="I22"/>
    </sheetView>
  </sheetViews>
  <sheetFormatPr defaultRowHeight="16.5"/>
  <cols>
    <col min="1" max="1" width="39.140625" customWidth="1"/>
  </cols>
  <sheetData>
    <row r="1" spans="1:13">
      <c r="A1" s="78" t="s">
        <v>188</v>
      </c>
      <c r="B1" s="20"/>
      <c r="C1" s="20"/>
      <c r="D1" s="20"/>
      <c r="E1" s="20"/>
      <c r="F1" s="20"/>
      <c r="G1" s="20"/>
      <c r="H1" s="20"/>
      <c r="I1" s="20"/>
      <c r="J1" s="20"/>
      <c r="K1" s="20"/>
      <c r="L1" s="20"/>
      <c r="M1" s="20"/>
    </row>
    <row r="2" spans="1:13">
      <c r="A2" s="1409" t="s">
        <v>189</v>
      </c>
      <c r="B2" s="1410"/>
      <c r="C2" s="723" t="s">
        <v>206</v>
      </c>
    </row>
    <row r="3" spans="1:13">
      <c r="A3" s="1409" t="s">
        <v>117</v>
      </c>
      <c r="B3" s="1410"/>
      <c r="C3" s="723" t="s">
        <v>537</v>
      </c>
    </row>
    <row r="4" spans="1:13" ht="52.5">
      <c r="A4" s="1409" t="s">
        <v>183</v>
      </c>
      <c r="B4" s="1410"/>
      <c r="C4" s="723" t="s">
        <v>191</v>
      </c>
    </row>
    <row r="5" spans="1:13" ht="21">
      <c r="A5" s="1407" t="s">
        <v>190</v>
      </c>
      <c r="B5" s="1408"/>
      <c r="C5" s="15" t="s">
        <v>1188</v>
      </c>
    </row>
    <row r="6" spans="1:13">
      <c r="A6" s="16" t="s">
        <v>77</v>
      </c>
      <c r="B6" s="9" t="s">
        <v>40</v>
      </c>
      <c r="C6" s="9" t="s">
        <v>40</v>
      </c>
    </row>
    <row r="7" spans="1:13">
      <c r="A7" s="12" t="s">
        <v>39</v>
      </c>
      <c r="B7" s="9" t="s">
        <v>118</v>
      </c>
      <c r="C7" s="724">
        <v>0.01</v>
      </c>
    </row>
    <row r="8" spans="1:13">
      <c r="A8" s="4" t="s">
        <v>31</v>
      </c>
      <c r="B8" s="9" t="s">
        <v>118</v>
      </c>
      <c r="C8" s="76">
        <v>0.45</v>
      </c>
    </row>
    <row r="9" spans="1:13">
      <c r="A9" s="4" t="s">
        <v>15</v>
      </c>
      <c r="B9" s="9" t="s">
        <v>118</v>
      </c>
      <c r="C9" s="75">
        <v>0.15</v>
      </c>
    </row>
    <row r="10" spans="1:13">
      <c r="A10" s="4" t="s">
        <v>41</v>
      </c>
      <c r="B10" s="9" t="s">
        <v>118</v>
      </c>
      <c r="C10" s="77">
        <v>7.0000000000000007E-2</v>
      </c>
    </row>
    <row r="11" spans="1:13">
      <c r="A11" s="4" t="s">
        <v>56</v>
      </c>
      <c r="B11" s="9" t="s">
        <v>118</v>
      </c>
      <c r="C11" s="724">
        <v>0.09</v>
      </c>
    </row>
    <row r="12" spans="1:13">
      <c r="A12" s="4" t="s">
        <v>17</v>
      </c>
      <c r="B12" s="9" t="s">
        <v>118</v>
      </c>
      <c r="C12" s="76">
        <v>0.01</v>
      </c>
    </row>
    <row r="13" spans="1:13">
      <c r="A13" s="4" t="s">
        <v>18</v>
      </c>
      <c r="B13" s="9" t="s">
        <v>118</v>
      </c>
      <c r="C13" s="75">
        <v>0.53</v>
      </c>
    </row>
    <row r="14" spans="1:13">
      <c r="A14" s="4" t="s">
        <v>20</v>
      </c>
      <c r="B14" s="9" t="s">
        <v>118</v>
      </c>
      <c r="C14" s="76">
        <v>0.08</v>
      </c>
    </row>
    <row r="15" spans="1:13">
      <c r="A15" s="4" t="s">
        <v>36</v>
      </c>
      <c r="B15" s="9" t="s">
        <v>118</v>
      </c>
      <c r="C15" s="75">
        <v>0.48</v>
      </c>
    </row>
    <row r="16" spans="1:13">
      <c r="A16" s="4" t="s">
        <v>22</v>
      </c>
      <c r="B16" s="9" t="s">
        <v>118</v>
      </c>
      <c r="C16" s="76" t="s">
        <v>159</v>
      </c>
    </row>
    <row r="17" spans="1:3">
      <c r="A17" s="4" t="s">
        <v>19</v>
      </c>
      <c r="B17" s="9" t="s">
        <v>118</v>
      </c>
      <c r="C17" s="75">
        <v>0.19</v>
      </c>
    </row>
    <row r="18" spans="1:3">
      <c r="A18" s="4" t="s">
        <v>42</v>
      </c>
      <c r="B18" s="9" t="s">
        <v>118</v>
      </c>
      <c r="C18" s="76" t="s">
        <v>159</v>
      </c>
    </row>
    <row r="19" spans="1:3">
      <c r="A19" s="4" t="s">
        <v>28</v>
      </c>
      <c r="B19" s="9" t="s">
        <v>118</v>
      </c>
      <c r="C19" s="75">
        <v>0.02</v>
      </c>
    </row>
    <row r="20" spans="1:3">
      <c r="A20" s="4" t="s">
        <v>44</v>
      </c>
      <c r="B20" s="9" t="s">
        <v>118</v>
      </c>
      <c r="C20" s="77">
        <v>0.19</v>
      </c>
    </row>
    <row r="21" spans="1:3">
      <c r="A21" s="4" t="s">
        <v>57</v>
      </c>
      <c r="B21" s="9" t="s">
        <v>118</v>
      </c>
      <c r="C21" s="75">
        <v>0.06</v>
      </c>
    </row>
    <row r="22" spans="1:3">
      <c r="A22" s="4" t="s">
        <v>23</v>
      </c>
      <c r="B22" s="9" t="s">
        <v>118</v>
      </c>
      <c r="C22" s="76" t="s">
        <v>159</v>
      </c>
    </row>
    <row r="23" spans="1:3">
      <c r="A23" s="4" t="s">
        <v>45</v>
      </c>
      <c r="B23" s="9" t="s">
        <v>118</v>
      </c>
      <c r="C23" s="75">
        <v>0.01</v>
      </c>
    </row>
    <row r="24" spans="1:3">
      <c r="A24" s="4" t="s">
        <v>46</v>
      </c>
      <c r="B24" s="9" t="s">
        <v>118</v>
      </c>
      <c r="C24" s="77">
        <v>0.04</v>
      </c>
    </row>
    <row r="25" spans="1:3">
      <c r="A25" s="4" t="s">
        <v>25</v>
      </c>
      <c r="B25" s="9" t="s">
        <v>40</v>
      </c>
      <c r="C25" s="75">
        <v>0.08</v>
      </c>
    </row>
    <row r="26" spans="1:3">
      <c r="A26" s="4" t="s">
        <v>27</v>
      </c>
      <c r="B26" s="9" t="s">
        <v>118</v>
      </c>
      <c r="C26" s="76">
        <v>0.18</v>
      </c>
    </row>
    <row r="27" spans="1:3">
      <c r="A27" s="4" t="s">
        <v>47</v>
      </c>
      <c r="B27" s="9" t="s">
        <v>118</v>
      </c>
      <c r="C27" s="75">
        <v>0</v>
      </c>
    </row>
    <row r="28" spans="1:3">
      <c r="A28" s="4" t="s">
        <v>30</v>
      </c>
      <c r="B28" s="9" t="s">
        <v>118</v>
      </c>
      <c r="C28" s="77">
        <v>7.0000000000000007E-2</v>
      </c>
    </row>
    <row r="29" spans="1:3">
      <c r="A29" s="12" t="s">
        <v>48</v>
      </c>
      <c r="B29" s="9" t="s">
        <v>118</v>
      </c>
      <c r="C29" s="724">
        <v>0.1</v>
      </c>
    </row>
    <row r="30" spans="1:3">
      <c r="A30" s="4" t="s">
        <v>49</v>
      </c>
      <c r="B30" s="9" t="s">
        <v>118</v>
      </c>
      <c r="C30" s="76">
        <v>0.12</v>
      </c>
    </row>
    <row r="31" spans="1:3">
      <c r="A31" s="4" t="s">
        <v>32</v>
      </c>
      <c r="B31" s="9" t="s">
        <v>118</v>
      </c>
      <c r="C31" s="75">
        <v>0.01</v>
      </c>
    </row>
    <row r="32" spans="1:3">
      <c r="A32" s="4" t="s">
        <v>50</v>
      </c>
      <c r="B32" s="9" t="s">
        <v>118</v>
      </c>
      <c r="C32" s="76">
        <v>0.2</v>
      </c>
    </row>
    <row r="33" spans="1:3">
      <c r="A33" s="4" t="s">
        <v>51</v>
      </c>
      <c r="B33" s="9" t="s">
        <v>118</v>
      </c>
      <c r="C33" s="75">
        <v>0.01</v>
      </c>
    </row>
    <row r="34" spans="1:3">
      <c r="A34" s="4" t="s">
        <v>34</v>
      </c>
      <c r="B34" s="9" t="s">
        <v>118</v>
      </c>
      <c r="C34" s="76">
        <v>0.01</v>
      </c>
    </row>
    <row r="35" spans="1:3">
      <c r="A35" s="12" t="s">
        <v>21</v>
      </c>
      <c r="B35" s="9" t="s">
        <v>118</v>
      </c>
      <c r="C35" s="75" t="s">
        <v>159</v>
      </c>
    </row>
    <row r="36" spans="1:3">
      <c r="A36" s="4" t="s">
        <v>37</v>
      </c>
      <c r="B36" s="9" t="s">
        <v>118</v>
      </c>
      <c r="C36" s="76">
        <v>0.13</v>
      </c>
    </row>
    <row r="37" spans="1:3">
      <c r="A37" s="4" t="s">
        <v>52</v>
      </c>
      <c r="B37" s="9" t="s">
        <v>118</v>
      </c>
      <c r="C37" s="75">
        <v>0.19</v>
      </c>
    </row>
    <row r="38" spans="1:3">
      <c r="A38" s="12" t="s">
        <v>54</v>
      </c>
      <c r="B38" s="9" t="s">
        <v>118</v>
      </c>
      <c r="C38" s="76" t="s">
        <v>159</v>
      </c>
    </row>
    <row r="39" spans="1:3">
      <c r="A39" s="12" t="s">
        <v>55</v>
      </c>
      <c r="B39" s="9" t="s">
        <v>118</v>
      </c>
      <c r="C39" s="75">
        <v>0.03</v>
      </c>
    </row>
    <row r="40" spans="1:3">
      <c r="A40" s="19" t="s">
        <v>1189</v>
      </c>
      <c r="B40" s="20"/>
      <c r="C40" s="20"/>
    </row>
    <row r="41" spans="1:3">
      <c r="A41" s="18" t="s">
        <v>180</v>
      </c>
      <c r="B41" s="20"/>
      <c r="C41" s="20"/>
    </row>
    <row r="42" spans="1:3">
      <c r="A42" s="23" t="s">
        <v>218</v>
      </c>
      <c r="B42" s="18" t="s">
        <v>219</v>
      </c>
      <c r="C42" s="20"/>
    </row>
    <row r="43" spans="1:3">
      <c r="A43" s="721" t="s">
        <v>58</v>
      </c>
      <c r="C43" s="714">
        <f>AVERAGE(C7:C39)</f>
        <v>0.12535714285714283</v>
      </c>
    </row>
    <row r="44" spans="1:3">
      <c r="A44" s="721" t="s">
        <v>1186</v>
      </c>
      <c r="C44">
        <f>STDEV(C7:C39)</f>
        <v>0.14351363705642761</v>
      </c>
    </row>
    <row r="45" spans="1:3">
      <c r="A45" s="1243" t="s">
        <v>1187</v>
      </c>
      <c r="B45" s="271"/>
      <c r="C45" s="271">
        <f>(C33-C43)/C44</f>
        <v>-0.80380614151522045</v>
      </c>
    </row>
  </sheetData>
  <mergeCells count="4">
    <mergeCell ref="A5:B5"/>
    <mergeCell ref="A2:B2"/>
    <mergeCell ref="A3:B3"/>
    <mergeCell ref="A4:B4"/>
  </mergeCells>
  <hyperlinks>
    <hyperlink ref="A1" r:id="rId1" tooltip="Click once to display linked information. Click and hold to select this cell." display="http://stats.oecd.org/OECDStat_Metadata/ShowMetadata.ashx?Dataset=LMPEXP&amp;ShowOnWeb=true&amp;Lang=en"/>
    <hyperlink ref="A7" r:id="rId2" tooltip="Click once to display linked information. Click and hold to select this cell." display="http://stats.oecd.org/OECDStat_Metadata/ShowMetadata.ashx?Dataset=LMPEXP&amp;Coords=[LFS_COUNTRY].[AUS]&amp;ShowOnWeb=true&amp;Lang=en"/>
    <hyperlink ref="B7" r:id="rId3" tooltip="Click once to display linked information. Click and hold to select this cell." display="http://stats.oecd.org/OECDStat_Metadata/ShowMetadata.ashx?Dataset=LMPEXP&amp;Coords=[FREQUENCY].[A],[TIME].[2016],[MEAS].[EXPPCT],[LFS_COUNTRY].[AUS]&amp;ShowOnWeb=true"/>
    <hyperlink ref="C7" r:id="rId4" tooltip="Click once to display linked information. Click and hold to select this cell." display="http://stats.oecd.org/OECDStat_Metadata/ShowMetadata.ashx?Dataset=LMPEXP&amp;Coords=[FREQUENCY].[A],[TIME].[2016],[MEAS].[EXPPCT],[LFS_COUNTRY].[AUS],[PROG].[20]&amp;ShowOnWeb=true"/>
    <hyperlink ref="B8" r:id="rId5" tooltip="Click once to display linked information. Click and hold to select this cell." display="http://stats.oecd.org/OECDStat_Metadata/ShowMetadata.ashx?Dataset=LMPEXP&amp;Coords=[FREQUENCY].[A],[TIME].[2016],[MEAS].[EXPPCT],[LFS_COUNTRY].[AUT]&amp;ShowOnWeb=true"/>
    <hyperlink ref="B9" r:id="rId6" tooltip="Click once to display linked information. Click and hold to select this cell." display="http://stats.oecd.org/OECDStat_Metadata/ShowMetadata.ashx?Dataset=LMPEXP&amp;Coords=[FREQUENCY].[A],[TIME].[2016],[MEAS].[EXPPCT],[LFS_COUNTRY].[BEL]&amp;ShowOnWeb=true"/>
    <hyperlink ref="B10" r:id="rId7" tooltip="Click once to display linked information. Click and hold to select this cell." display="http://stats.oecd.org/OECDStat_Metadata/ShowMetadata.ashx?Dataset=LMPEXP&amp;Coords=[FREQUENCY].[A],[TIME].[2016],[MEAS].[EXPPCT],[LFS_COUNTRY].[CAN]&amp;ShowOnWeb=true"/>
    <hyperlink ref="C10" r:id="rId8" tooltip="Click once to display linked information. Click and hold to select this cell." display="http://stats.oecd.org/OECDStat_Metadata/ShowMetadata.ashx?Dataset=LMPEXP&amp;Coords=[FREQUENCY].[A],[TIME].[2016],[MEAS].[EXPPCT],[LFS_COUNTRY].[CAN],[PROG].[20]&amp;ShowOnWeb=true"/>
    <hyperlink ref="B11" r:id="rId9" tooltip="Click once to display linked information. Click and hold to select this cell." display="http://stats.oecd.org/OECDStat_Metadata/ShowMetadata.ashx?Dataset=LMPEXP&amp;Coords=[FREQUENCY].[A],[TIME].[2016],[MEAS].[EXPPCT],[LFS_COUNTRY].[CHL]&amp;ShowOnWeb=true"/>
    <hyperlink ref="C11" r:id="rId10" tooltip="Click once to display linked information. Click and hold to select this cell." display="http://stats.oecd.org/OECDStat_Metadata/ShowMetadata.ashx?Dataset=LMPEXP&amp;Coords=[FREQUENCY].[A],[TIME].[2016],[MEAS].[EXPPCT],[LFS_COUNTRY].[CHL],[PROG].[20]&amp;ShowOnWeb=true"/>
    <hyperlink ref="B12" r:id="rId11" tooltip="Click once to display linked information. Click and hold to select this cell." display="http://stats.oecd.org/OECDStat_Metadata/ShowMetadata.ashx?Dataset=LMPEXP&amp;Coords=[FREQUENCY].[A],[TIME].[2016],[MEAS].[EXPPCT],[LFS_COUNTRY].[CZE]&amp;ShowOnWeb=true"/>
    <hyperlink ref="B13" r:id="rId12" tooltip="Click once to display linked information. Click and hold to select this cell." display="http://stats.oecd.org/OECDStat_Metadata/ShowMetadata.ashx?Dataset=LMPEXP&amp;Coords=[FREQUENCY].[A],[TIME].[2016],[MEAS].[EXPPCT],[LFS_COUNTRY].[DNK]&amp;ShowOnWeb=true"/>
    <hyperlink ref="B14" r:id="rId13" tooltip="Click once to display linked information. Click and hold to select this cell." display="http://stats.oecd.org/OECDStat_Metadata/ShowMetadata.ashx?Dataset=LMPEXP&amp;Coords=[FREQUENCY].[A],[TIME].[2016],[MEAS].[EXPPCT],[LFS_COUNTRY].[EST]&amp;ShowOnWeb=true"/>
    <hyperlink ref="B15" r:id="rId14" tooltip="Click once to display linked information. Click and hold to select this cell." display="http://stats.oecd.org/OECDStat_Metadata/ShowMetadata.ashx?Dataset=LMPEXP&amp;Coords=[FREQUENCY].[A],[TIME].[2016],[MEAS].[EXPPCT],[LFS_COUNTRY].[FIN]&amp;ShowOnWeb=true"/>
    <hyperlink ref="B16" r:id="rId15" tooltip="Click once to display linked information. Click and hold to select this cell." display="http://stats.oecd.org/OECDStat_Metadata/ShowMetadata.ashx?Dataset=LMPEXP&amp;Coords=[FREQUENCY].[A],[TIME].[2016],[MEAS].[EXPPCT],[LFS_COUNTRY].[FRA]&amp;ShowOnWeb=true"/>
    <hyperlink ref="B17" r:id="rId16" tooltip="Click once to display linked information. Click and hold to select this cell." display="http://stats.oecd.org/OECDStat_Metadata/ShowMetadata.ashx?Dataset=LMPEXP&amp;Coords=[FREQUENCY].[A],[TIME].[2016],[MEAS].[EXPPCT],[LFS_COUNTRY].[DEU]&amp;ShowOnWeb=true"/>
    <hyperlink ref="B18" r:id="rId17" tooltip="Click once to display linked information. Click and hold to select this cell." display="http://stats.oecd.org/OECDStat_Metadata/ShowMetadata.ashx?Dataset=LMPEXP&amp;Coords=[FREQUENCY].[A],[TIME].[2016],[MEAS].[EXPPCT],[LFS_COUNTRY].[GRC]&amp;ShowOnWeb=true"/>
    <hyperlink ref="B19" r:id="rId18" tooltip="Click once to display linked information. Click and hold to select this cell." display="http://stats.oecd.org/OECDStat_Metadata/ShowMetadata.ashx?Dataset=LMPEXP&amp;Coords=[FREQUENCY].[A],[TIME].[2016],[MEAS].[EXPPCT],[LFS_COUNTRY].[HUN]&amp;ShowOnWeb=true"/>
    <hyperlink ref="B20" r:id="rId19" tooltip="Click once to display linked information. Click and hold to select this cell." display="http://stats.oecd.org/OECDStat_Metadata/ShowMetadata.ashx?Dataset=LMPEXP&amp;Coords=[FREQUENCY].[A],[TIME].[2016],[MEAS].[EXPPCT],[LFS_COUNTRY].[IRL]&amp;ShowOnWeb=true"/>
    <hyperlink ref="C20" r:id="rId20" tooltip="Click once to display linked information. Click and hold to select this cell." display="http://stats.oecd.org/OECDStat_Metadata/ShowMetadata.ashx?Dataset=LMPEXP&amp;Coords=[FREQUENCY].[A],[TIME].[2016],[MEAS].[EXPPCT],[LFS_COUNTRY].[IRL],[PROG].[20]&amp;ShowOnWeb=true"/>
    <hyperlink ref="B21" r:id="rId21" tooltip="Click once to display linked information. Click and hold to select this cell." display="http://stats.oecd.org/OECDStat_Metadata/ShowMetadata.ashx?Dataset=LMPEXP&amp;Coords=[FREQUENCY].[A],[TIME].[2016],[MEAS].[EXPPCT],[LFS_COUNTRY].[ISR]&amp;ShowOnWeb=true"/>
    <hyperlink ref="B22" r:id="rId22" tooltip="Click once to display linked information. Click and hold to select this cell." display="http://stats.oecd.org/OECDStat_Metadata/ShowMetadata.ashx?Dataset=LMPEXP&amp;Coords=[FREQUENCY].[A],[TIME].[2016],[MEAS].[EXPPCT],[LFS_COUNTRY].[ITA]&amp;ShowOnWeb=true"/>
    <hyperlink ref="B23" r:id="rId23" tooltip="Click once to display linked information. Click and hold to select this cell." display="http://stats.oecd.org/OECDStat_Metadata/ShowMetadata.ashx?Dataset=LMPEXP&amp;Coords=[FREQUENCY].[A],[TIME].[2016],[MEAS].[EXPPCT],[LFS_COUNTRY].[JPN]&amp;ShowOnWeb=true"/>
    <hyperlink ref="B24" r:id="rId24" tooltip="Click once to display linked information. Click and hold to select this cell." display="http://stats.oecd.org/OECDStat_Metadata/ShowMetadata.ashx?Dataset=LMPEXP&amp;Coords=[FREQUENCY].[A],[TIME].[2016],[MEAS].[EXPPCT],[LFS_COUNTRY].[KOR]&amp;ShowOnWeb=true"/>
    <hyperlink ref="C24" r:id="rId25" tooltip="Click once to display linked information. Click and hold to select this cell." display="http://stats.oecd.org/OECDStat_Metadata/ShowMetadata.ashx?Dataset=LMPEXP&amp;Coords=[FREQUENCY].[A],[TIME].[2016],[MEAS].[EXPPCT],[LFS_COUNTRY].[KOR],[PROG].[20]&amp;ShowOnWeb=true"/>
    <hyperlink ref="B26" r:id="rId26" tooltip="Click once to display linked information. Click and hold to select this cell." display="http://stats.oecd.org/OECDStat_Metadata/ShowMetadata.ashx?Dataset=LMPEXP&amp;Coords=[FREQUENCY].[A],[TIME].[2016],[MEAS].[EXPPCT],[LFS_COUNTRY].[LUX]&amp;ShowOnWeb=true"/>
    <hyperlink ref="B27" r:id="rId27" tooltip="Click once to display linked information. Click and hold to select this cell." display="http://stats.oecd.org/OECDStat_Metadata/ShowMetadata.ashx?Dataset=LMPEXP&amp;Coords=[FREQUENCY].[A],[TIME].[2016],[MEAS].[EXPPCT],[LFS_COUNTRY].[MEX]&amp;ShowOnWeb=true"/>
    <hyperlink ref="B28" r:id="rId28" tooltip="Click once to display linked information. Click and hold to select this cell." display="http://stats.oecd.org/OECDStat_Metadata/ShowMetadata.ashx?Dataset=LMPEXP&amp;Coords=[FREQUENCY].[A],[TIME].[2016],[MEAS].[EXPPCT],[LFS_COUNTRY].[NLD]&amp;ShowOnWeb=true"/>
    <hyperlink ref="C28" r:id="rId29" tooltip="Click once to display linked information. Click and hold to select this cell." display="http://stats.oecd.org/OECDStat_Metadata/ShowMetadata.ashx?Dataset=LMPEXP&amp;Coords=[FREQUENCY].[A],[TIME].[2016],[MEAS].[EXPPCT],[LFS_COUNTRY].[NLD],[PROG].[20]&amp;ShowOnWeb=true"/>
    <hyperlink ref="A29" r:id="rId30" tooltip="Click once to display linked information. Click and hold to select this cell." display="http://stats.oecd.org/OECDStat_Metadata/ShowMetadata.ashx?Dataset=LMPEXP&amp;Coords=[LFS_COUNTRY].[NZL]&amp;ShowOnWeb=true&amp;Lang=en"/>
    <hyperlink ref="B29" r:id="rId31" tooltip="Click once to display linked information. Click and hold to select this cell." display="http://stats.oecd.org/OECDStat_Metadata/ShowMetadata.ashx?Dataset=LMPEXP&amp;Coords=[FREQUENCY].[A],[TIME].[2016],[MEAS].[EXPPCT],[LFS_COUNTRY].[NZL]&amp;ShowOnWeb=true"/>
    <hyperlink ref="C29" r:id="rId32" tooltip="Click once to display linked information. Click and hold to select this cell." display="http://stats.oecd.org/OECDStat_Metadata/ShowMetadata.ashx?Dataset=LMPEXP&amp;Coords=[FREQUENCY].[A],[TIME].[2016],[MEAS].[EXPPCT],[LFS_COUNTRY].[NZL],[PROG].[20]&amp;ShowOnWeb=true"/>
    <hyperlink ref="B30" r:id="rId33" tooltip="Click once to display linked information. Click and hold to select this cell." display="http://stats.oecd.org/OECDStat_Metadata/ShowMetadata.ashx?Dataset=LMPEXP&amp;Coords=[FREQUENCY].[A],[TIME].[2016],[MEAS].[EXPPCT],[LFS_COUNTRY].[NOR]&amp;ShowOnWeb=true"/>
    <hyperlink ref="B31" r:id="rId34" tooltip="Click once to display linked information. Click and hold to select this cell." display="http://stats.oecd.org/OECDStat_Metadata/ShowMetadata.ashx?Dataset=LMPEXP&amp;Coords=[FREQUENCY].[A],[TIME].[2016],[MEAS].[EXPPCT],[LFS_COUNTRY].[POL]&amp;ShowOnWeb=true"/>
    <hyperlink ref="B32" r:id="rId35" tooltip="Click once to display linked information. Click and hold to select this cell." display="http://stats.oecd.org/OECDStat_Metadata/ShowMetadata.ashx?Dataset=LMPEXP&amp;Coords=[FREQUENCY].[A],[TIME].[2016],[MEAS].[EXPPCT],[LFS_COUNTRY].[PRT]&amp;ShowOnWeb=true"/>
    <hyperlink ref="B33" r:id="rId36" tooltip="Click once to display linked information. Click and hold to select this cell." display="http://stats.oecd.org/OECDStat_Metadata/ShowMetadata.ashx?Dataset=LMPEXP&amp;Coords=[FREQUENCY].[A],[TIME].[2016],[MEAS].[EXPPCT],[LFS_COUNTRY].[SVK]&amp;ShowOnWeb=true"/>
    <hyperlink ref="B34" r:id="rId37" tooltip="Click once to display linked information. Click and hold to select this cell." display="http://stats.oecd.org/OECDStat_Metadata/ShowMetadata.ashx?Dataset=LMPEXP&amp;Coords=[FREQUENCY].[A],[TIME].[2016],[MEAS].[EXPPCT],[LFS_COUNTRY].[SVN]&amp;ShowOnWeb=true"/>
    <hyperlink ref="A35" r:id="rId38" tooltip="Click once to display linked information. Click and hold to select this cell." display="http://stats.oecd.org/OECDStat_Metadata/ShowMetadata.ashx?Dataset=LMPEXP&amp;Coords=[LFS_COUNTRY].[ESP]&amp;ShowOnWeb=true&amp;Lang=en"/>
    <hyperlink ref="B35" r:id="rId39" tooltip="Click once to display linked information. Click and hold to select this cell." display="http://stats.oecd.org/OECDStat_Metadata/ShowMetadata.ashx?Dataset=LMPEXP&amp;Coords=[FREQUENCY].[A],[TIME].[2016],[MEAS].[EXPPCT],[LFS_COUNTRY].[ESP]&amp;ShowOnWeb=true"/>
    <hyperlink ref="B36" r:id="rId40" tooltip="Click once to display linked information. Click and hold to select this cell." display="http://stats.oecd.org/OECDStat_Metadata/ShowMetadata.ashx?Dataset=LMPEXP&amp;Coords=[FREQUENCY].[A],[TIME].[2016],[MEAS].[EXPPCT],[LFS_COUNTRY].[SWE]&amp;ShowOnWeb=true"/>
    <hyperlink ref="B37" r:id="rId41" tooltip="Click once to display linked information. Click and hold to select this cell." display="http://stats.oecd.org/OECDStat_Metadata/ShowMetadata.ashx?Dataset=LMPEXP&amp;Coords=[FREQUENCY].[A],[TIME].[2016],[MEAS].[EXPPCT],[LFS_COUNTRY].[CHE]&amp;ShowOnWeb=true"/>
    <hyperlink ref="A38" r:id="rId42" tooltip="Click once to display linked information. Click and hold to select this cell." display="http://stats.oecd.org/OECDStat_Metadata/ShowMetadata.ashx?Dataset=LMPEXP&amp;Coords=[LFS_COUNTRY].[GBR]&amp;ShowOnWeb=true&amp;Lang=en"/>
    <hyperlink ref="B38" r:id="rId43" tooltip="Click once to display linked information. Click and hold to select this cell." display="http://stats.oecd.org/OECDStat_Metadata/ShowMetadata.ashx?Dataset=LMPEXP&amp;Coords=[FREQUENCY].[A],[TIME].[2016],[MEAS].[EXPPCT],[LFS_COUNTRY].[GBR]&amp;ShowOnWeb=true"/>
    <hyperlink ref="A39" r:id="rId44" tooltip="Click once to display linked information. Click and hold to select this cell." display="http://stats.oecd.org/OECDStat_Metadata/ShowMetadata.ashx?Dataset=LMPEXP&amp;Coords=[LFS_COUNTRY].[USA]&amp;ShowOnWeb=true&amp;Lang=en"/>
    <hyperlink ref="B39" r:id="rId45" tooltip="Click once to display linked information. Click and hold to select this cell." display="http://stats.oecd.org/OECDStat_Metadata/ShowMetadata.ashx?Dataset=LMPEXP&amp;Coords=[FREQUENCY].[A],[TIME].[2016],[MEAS].[EXPPCT],[LFS_COUNTRY].[USA]&amp;ShowOnWeb=true"/>
    <hyperlink ref="A40" r:id="rId46" tooltip="Click once to display linked information. Click and hold to select this cell." display="https://stats-1.oecd.org/"/>
  </hyperlinks>
  <pageMargins left="0.7" right="0.7" top="0.75" bottom="0.75" header="0.3" footer="0.3"/>
  <legacyDrawing r:id="rId4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topLeftCell="A142" workbookViewId="0">
      <selection activeCell="A158" sqref="A158:K158"/>
    </sheetView>
  </sheetViews>
  <sheetFormatPr defaultRowHeight="16.5"/>
  <cols>
    <col min="1" max="1" width="31.42578125" style="1133" customWidth="1"/>
    <col min="2" max="16384" width="9.140625" style="1133"/>
  </cols>
  <sheetData>
    <row r="1" spans="1:11">
      <c r="A1" s="1135" t="s">
        <v>381</v>
      </c>
      <c r="B1" s="1134"/>
      <c r="C1" s="1134"/>
      <c r="D1" s="1134"/>
      <c r="E1" s="1134"/>
      <c r="F1" s="1134"/>
      <c r="G1" s="1134"/>
    </row>
    <row r="3" spans="1:11">
      <c r="A3" s="1135" t="s">
        <v>104</v>
      </c>
      <c r="B3" s="1136">
        <v>43504.537476851852</v>
      </c>
      <c r="C3" s="1134"/>
      <c r="D3" s="1134"/>
      <c r="E3" s="1134"/>
      <c r="F3" s="1134"/>
      <c r="G3" s="1134"/>
    </row>
    <row r="4" spans="1:11">
      <c r="A4" s="1135" t="s">
        <v>105</v>
      </c>
      <c r="B4" s="1136">
        <v>43509.546215578703</v>
      </c>
      <c r="C4" s="1134"/>
      <c r="D4" s="1134"/>
      <c r="E4" s="1134"/>
      <c r="F4" s="1134"/>
      <c r="G4" s="1134"/>
    </row>
    <row r="5" spans="1:11">
      <c r="A5" s="1135" t="s">
        <v>106</v>
      </c>
      <c r="B5" s="1135" t="s">
        <v>2</v>
      </c>
      <c r="C5" s="1134"/>
      <c r="D5" s="1134"/>
      <c r="E5" s="1134"/>
      <c r="F5" s="1134"/>
      <c r="G5" s="1134"/>
    </row>
    <row r="7" spans="1:11">
      <c r="A7" s="1135" t="s">
        <v>135</v>
      </c>
      <c r="B7" s="1135" t="s">
        <v>136</v>
      </c>
      <c r="C7" s="1134"/>
      <c r="D7" s="1134"/>
      <c r="E7" s="1134"/>
      <c r="F7" s="1134"/>
      <c r="G7" s="1134"/>
      <c r="H7" s="1134"/>
      <c r="I7" s="1134"/>
      <c r="J7" s="1134"/>
      <c r="K7" s="1134"/>
    </row>
    <row r="8" spans="1:11">
      <c r="A8" s="1135" t="s">
        <v>137</v>
      </c>
      <c r="B8" s="1135" t="s">
        <v>170</v>
      </c>
      <c r="C8" s="1134"/>
      <c r="D8" s="1134"/>
      <c r="E8" s="1134"/>
      <c r="F8" s="1134"/>
      <c r="G8" s="1134"/>
      <c r="H8" s="1134"/>
      <c r="I8" s="1134"/>
      <c r="J8" s="1134"/>
      <c r="K8" s="1134"/>
    </row>
    <row r="9" spans="1:11">
      <c r="A9" s="1135" t="s">
        <v>171</v>
      </c>
      <c r="B9" s="1135" t="s">
        <v>172</v>
      </c>
      <c r="C9" s="1134"/>
      <c r="D9" s="1134"/>
      <c r="E9" s="1134"/>
      <c r="F9" s="1134"/>
      <c r="G9" s="1134"/>
      <c r="H9" s="1134"/>
      <c r="I9" s="1134"/>
      <c r="J9" s="1134"/>
      <c r="K9" s="1134"/>
    </row>
    <row r="10" spans="1:11">
      <c r="A10" s="1135" t="s">
        <v>107</v>
      </c>
      <c r="B10" s="1135" t="s">
        <v>152</v>
      </c>
      <c r="C10" s="1134"/>
      <c r="D10" s="1134"/>
      <c r="E10" s="1134"/>
      <c r="F10" s="1134"/>
      <c r="G10" s="1134"/>
      <c r="H10" s="1134"/>
      <c r="I10" s="1134"/>
      <c r="J10" s="1134"/>
      <c r="K10" s="1134"/>
    </row>
    <row r="11" spans="1:11">
      <c r="A11" s="1137" t="s">
        <v>108</v>
      </c>
      <c r="B11" s="1238" t="s">
        <v>93</v>
      </c>
      <c r="C11" s="1238" t="s">
        <v>94</v>
      </c>
      <c r="D11" s="1238" t="s">
        <v>95</v>
      </c>
      <c r="E11" s="1238" t="s">
        <v>96</v>
      </c>
      <c r="F11" s="1238" t="s">
        <v>97</v>
      </c>
      <c r="G11" s="1238" t="s">
        <v>110</v>
      </c>
      <c r="H11" s="1238" t="s">
        <v>120</v>
      </c>
      <c r="I11" s="1238" t="s">
        <v>379</v>
      </c>
      <c r="J11" s="1238" t="s">
        <v>537</v>
      </c>
      <c r="K11" s="1238" t="s">
        <v>729</v>
      </c>
    </row>
    <row r="12" spans="1:11">
      <c r="A12" s="1137" t="s">
        <v>1190</v>
      </c>
      <c r="B12" s="1239">
        <v>11.6</v>
      </c>
      <c r="C12" s="1239">
        <v>14.8</v>
      </c>
      <c r="D12" s="1239">
        <v>16.100000000000001</v>
      </c>
      <c r="E12" s="1239">
        <v>16.7</v>
      </c>
      <c r="F12" s="1239">
        <v>18.600000000000001</v>
      </c>
      <c r="G12" s="1239">
        <v>19.7</v>
      </c>
      <c r="H12" s="1239">
        <v>19</v>
      </c>
      <c r="I12" s="1239">
        <v>17.8</v>
      </c>
      <c r="J12" s="1239">
        <v>16.600000000000001</v>
      </c>
      <c r="K12" s="1239">
        <v>15.2</v>
      </c>
    </row>
    <row r="13" spans="1:11">
      <c r="A13" s="1137" t="s">
        <v>1191</v>
      </c>
      <c r="B13" s="1239">
        <v>11.6</v>
      </c>
      <c r="C13" s="1239">
        <v>14.8</v>
      </c>
      <c r="D13" s="1239">
        <v>16.100000000000001</v>
      </c>
      <c r="E13" s="1239">
        <v>16.7</v>
      </c>
      <c r="F13" s="1239">
        <v>18.600000000000001</v>
      </c>
      <c r="G13" s="1239">
        <v>19.7</v>
      </c>
      <c r="H13" s="1239">
        <v>19</v>
      </c>
      <c r="I13" s="1239">
        <v>17.8</v>
      </c>
      <c r="J13" s="1239">
        <v>16.600000000000001</v>
      </c>
      <c r="K13" s="1239">
        <v>15.2</v>
      </c>
    </row>
    <row r="14" spans="1:11">
      <c r="A14" s="1137" t="s">
        <v>1192</v>
      </c>
      <c r="B14" s="1239">
        <v>11.4</v>
      </c>
      <c r="C14" s="1239">
        <v>14.8</v>
      </c>
      <c r="D14" s="1239">
        <v>16</v>
      </c>
      <c r="E14" s="1239">
        <v>16.5</v>
      </c>
      <c r="F14" s="1239">
        <v>18.7</v>
      </c>
      <c r="G14" s="1239">
        <v>19.899999999999999</v>
      </c>
      <c r="H14" s="1239">
        <v>19.3</v>
      </c>
      <c r="I14" s="1239">
        <v>18.100000000000001</v>
      </c>
      <c r="J14" s="1239">
        <v>16.8</v>
      </c>
      <c r="K14" s="1239">
        <v>15.5</v>
      </c>
    </row>
    <row r="15" spans="1:11">
      <c r="A15" s="1137" t="s">
        <v>230</v>
      </c>
      <c r="B15" s="1239">
        <v>11.7</v>
      </c>
      <c r="C15" s="1239">
        <v>15.2</v>
      </c>
      <c r="D15" s="1239">
        <v>16.5</v>
      </c>
      <c r="E15" s="1239">
        <v>17</v>
      </c>
      <c r="F15" s="1239">
        <v>19.5</v>
      </c>
      <c r="G15" s="1239">
        <v>20.9</v>
      </c>
      <c r="H15" s="1239">
        <v>20.6</v>
      </c>
      <c r="I15" s="1239">
        <v>19.399999999999999</v>
      </c>
      <c r="J15" s="1239">
        <v>18.2</v>
      </c>
      <c r="K15" s="1239">
        <v>16.8</v>
      </c>
    </row>
    <row r="16" spans="1:11">
      <c r="A16" s="1137" t="s">
        <v>140</v>
      </c>
      <c r="B16" s="1239">
        <v>11.7</v>
      </c>
      <c r="C16" s="1239">
        <v>15.2</v>
      </c>
      <c r="D16" s="1239">
        <v>16.5</v>
      </c>
      <c r="E16" s="1239">
        <v>17</v>
      </c>
      <c r="F16" s="1239">
        <v>19.5</v>
      </c>
      <c r="G16" s="1239">
        <v>20.9</v>
      </c>
      <c r="H16" s="1239">
        <v>20.6</v>
      </c>
      <c r="I16" s="1239">
        <v>19.3</v>
      </c>
      <c r="J16" s="1239">
        <v>18.2</v>
      </c>
      <c r="K16" s="1239">
        <v>16.8</v>
      </c>
    </row>
    <row r="17" spans="1:11">
      <c r="A17" s="1137" t="s">
        <v>141</v>
      </c>
      <c r="B17" s="1239">
        <v>11.7</v>
      </c>
      <c r="C17" s="1239">
        <v>15.1</v>
      </c>
      <c r="D17" s="1239">
        <v>16.399999999999999</v>
      </c>
      <c r="E17" s="1239">
        <v>16.899999999999999</v>
      </c>
      <c r="F17" s="1239">
        <v>19.5</v>
      </c>
      <c r="G17" s="1239">
        <v>20.9</v>
      </c>
      <c r="H17" s="1239">
        <v>20.6</v>
      </c>
      <c r="I17" s="1239">
        <v>19.3</v>
      </c>
      <c r="J17" s="1239">
        <v>18.2</v>
      </c>
      <c r="K17" s="1239">
        <v>16.8</v>
      </c>
    </row>
    <row r="18" spans="1:11">
      <c r="A18" s="1137" t="s">
        <v>15</v>
      </c>
      <c r="B18" s="1239">
        <v>12.5</v>
      </c>
      <c r="C18" s="1239">
        <v>13.7</v>
      </c>
      <c r="D18" s="1239">
        <v>15.4</v>
      </c>
      <c r="E18" s="1239">
        <v>14.1</v>
      </c>
      <c r="F18" s="1239">
        <v>14.2</v>
      </c>
      <c r="G18" s="1239">
        <v>16</v>
      </c>
      <c r="H18" s="1239">
        <v>16.399999999999999</v>
      </c>
      <c r="I18" s="1239">
        <v>17</v>
      </c>
      <c r="J18" s="1239">
        <v>16.100000000000001</v>
      </c>
      <c r="K18" s="1239">
        <v>14.8</v>
      </c>
    </row>
    <row r="19" spans="1:11">
      <c r="A19" s="1137" t="s">
        <v>16</v>
      </c>
      <c r="B19" s="1239">
        <v>14.9</v>
      </c>
      <c r="C19" s="1239">
        <v>15.8</v>
      </c>
      <c r="D19" s="1239">
        <v>23.1</v>
      </c>
      <c r="E19" s="1239">
        <v>26.9</v>
      </c>
      <c r="F19" s="1239">
        <v>28.5</v>
      </c>
      <c r="G19" s="1239">
        <v>30.3</v>
      </c>
      <c r="H19" s="1239">
        <v>28.6</v>
      </c>
      <c r="I19" s="1239">
        <v>25.5</v>
      </c>
      <c r="J19" s="1239">
        <v>22.5</v>
      </c>
      <c r="K19" s="1239">
        <v>18.3</v>
      </c>
    </row>
    <row r="20" spans="1:11">
      <c r="A20" s="1137" t="s">
        <v>737</v>
      </c>
      <c r="B20" s="1239">
        <v>19.399999999999999</v>
      </c>
      <c r="C20" s="1239">
        <v>24.4</v>
      </c>
      <c r="D20" s="1239">
        <v>25.3</v>
      </c>
      <c r="E20" s="1239">
        <v>24.6</v>
      </c>
      <c r="F20" s="1239">
        <v>28.8</v>
      </c>
      <c r="G20" s="1239">
        <v>26</v>
      </c>
      <c r="H20" s="1239">
        <v>22.4</v>
      </c>
      <c r="I20" s="1239">
        <v>23.1</v>
      </c>
      <c r="J20" s="1239">
        <v>20.9</v>
      </c>
      <c r="K20" s="1239">
        <v>13.3</v>
      </c>
    </row>
    <row r="21" spans="1:11">
      <c r="A21" s="1137" t="s">
        <v>18</v>
      </c>
      <c r="B21" s="1239">
        <v>5.5</v>
      </c>
      <c r="C21" s="1239">
        <v>9.3000000000000007</v>
      </c>
      <c r="D21" s="1239">
        <v>11.3</v>
      </c>
      <c r="E21" s="1239">
        <v>11.6</v>
      </c>
      <c r="F21" s="1239">
        <v>12.1</v>
      </c>
      <c r="G21" s="1239">
        <v>11.4</v>
      </c>
      <c r="H21" s="1239">
        <v>10.6</v>
      </c>
      <c r="I21" s="1239">
        <v>10</v>
      </c>
      <c r="J21" s="1239">
        <v>9.4</v>
      </c>
      <c r="K21" s="1239">
        <v>9.3000000000000007</v>
      </c>
    </row>
    <row r="22" spans="1:11">
      <c r="A22" s="1137" t="s">
        <v>109</v>
      </c>
      <c r="B22" s="1239">
        <v>15.6</v>
      </c>
      <c r="C22" s="1239">
        <v>15.9</v>
      </c>
      <c r="D22" s="1239">
        <v>14.9</v>
      </c>
      <c r="E22" s="1239">
        <v>13.2</v>
      </c>
      <c r="F22" s="1239">
        <v>12.4</v>
      </c>
      <c r="G22" s="1239">
        <v>12</v>
      </c>
      <c r="H22" s="1239">
        <v>12</v>
      </c>
      <c r="I22" s="1239">
        <v>11.4</v>
      </c>
      <c r="J22" s="1239">
        <v>10.3</v>
      </c>
      <c r="K22" s="1239">
        <v>9.6999999999999993</v>
      </c>
    </row>
    <row r="23" spans="1:11">
      <c r="A23" s="1137" t="s">
        <v>20</v>
      </c>
      <c r="B23" s="1239">
        <v>12.2</v>
      </c>
      <c r="C23" s="1239">
        <v>29.2</v>
      </c>
      <c r="D23" s="1239">
        <v>31.9</v>
      </c>
      <c r="E23" s="1239">
        <v>26.9</v>
      </c>
      <c r="F23" s="1239">
        <v>24.3</v>
      </c>
      <c r="G23" s="1239">
        <v>15.7</v>
      </c>
      <c r="H23" s="1239">
        <v>13.2</v>
      </c>
      <c r="I23" s="1239">
        <v>12.8</v>
      </c>
      <c r="J23" s="1239">
        <v>13.4</v>
      </c>
      <c r="K23" s="1239">
        <v>11.4</v>
      </c>
    </row>
    <row r="24" spans="1:11">
      <c r="A24" s="1137" t="s">
        <v>44</v>
      </c>
      <c r="B24" s="1239">
        <v>11.3</v>
      </c>
      <c r="C24" s="1239">
        <v>18.899999999999999</v>
      </c>
      <c r="D24" s="1239">
        <v>23.1</v>
      </c>
      <c r="E24" s="1239">
        <v>25.3</v>
      </c>
      <c r="F24" s="1239">
        <v>26.8</v>
      </c>
      <c r="G24" s="1239">
        <v>23.3</v>
      </c>
      <c r="H24" s="1239">
        <v>21.2</v>
      </c>
      <c r="I24" s="1239">
        <v>18.399999999999999</v>
      </c>
      <c r="J24" s="1239">
        <v>15.6</v>
      </c>
      <c r="K24" s="1239">
        <v>12.6</v>
      </c>
    </row>
    <row r="25" spans="1:11">
      <c r="A25" s="1137" t="s">
        <v>42</v>
      </c>
      <c r="B25" s="1239">
        <v>7.7</v>
      </c>
      <c r="C25" s="1239">
        <v>9.8000000000000007</v>
      </c>
      <c r="D25" s="1239">
        <v>13</v>
      </c>
      <c r="E25" s="1239">
        <v>18.600000000000001</v>
      </c>
      <c r="F25" s="1239">
        <v>26.5</v>
      </c>
      <c r="G25" s="1239">
        <v>30.2</v>
      </c>
      <c r="H25" s="1239">
        <v>28.7</v>
      </c>
      <c r="I25" s="1239">
        <v>27.2</v>
      </c>
      <c r="J25" s="1239">
        <v>26.9</v>
      </c>
      <c r="K25" s="1239">
        <v>24.8</v>
      </c>
    </row>
    <row r="26" spans="1:11">
      <c r="A26" s="1137" t="s">
        <v>21</v>
      </c>
      <c r="B26" s="1239">
        <v>15.4</v>
      </c>
      <c r="C26" s="1239">
        <v>24.6</v>
      </c>
      <c r="D26" s="1239">
        <v>27.3</v>
      </c>
      <c r="E26" s="1239">
        <v>29</v>
      </c>
      <c r="F26" s="1239">
        <v>33.9</v>
      </c>
      <c r="G26" s="1239">
        <v>35.5</v>
      </c>
      <c r="H26" s="1239">
        <v>34</v>
      </c>
      <c r="I26" s="1239">
        <v>31.2</v>
      </c>
      <c r="J26" s="1239">
        <v>28.2</v>
      </c>
      <c r="K26" s="1239">
        <v>25.2</v>
      </c>
    </row>
    <row r="27" spans="1:11">
      <c r="A27" s="1137" t="s">
        <v>22</v>
      </c>
      <c r="B27" s="1239">
        <v>11.2</v>
      </c>
      <c r="C27" s="1239">
        <v>13.7</v>
      </c>
      <c r="D27" s="1239">
        <v>14.6</v>
      </c>
      <c r="E27" s="1239">
        <v>14.5</v>
      </c>
      <c r="F27" s="1239">
        <v>15.4</v>
      </c>
      <c r="G27" s="1239">
        <v>16.399999999999999</v>
      </c>
      <c r="H27" s="1239">
        <v>17.3</v>
      </c>
      <c r="I27" s="1239">
        <v>17.8</v>
      </c>
      <c r="J27" s="1239">
        <v>18.3</v>
      </c>
      <c r="K27" s="1239">
        <v>17.3</v>
      </c>
    </row>
    <row r="28" spans="1:11">
      <c r="A28" s="1137" t="s">
        <v>63</v>
      </c>
      <c r="B28" s="1239">
        <v>10.9</v>
      </c>
      <c r="C28" s="1239">
        <v>11</v>
      </c>
      <c r="D28" s="1239">
        <v>14</v>
      </c>
      <c r="E28" s="1239">
        <v>18.7</v>
      </c>
      <c r="F28" s="1239">
        <v>19.899999999999999</v>
      </c>
      <c r="G28" s="1239">
        <v>22.7</v>
      </c>
      <c r="H28" s="1239">
        <v>26.5</v>
      </c>
      <c r="I28" s="1239">
        <v>22.5</v>
      </c>
      <c r="J28" s="1239">
        <v>18.100000000000001</v>
      </c>
      <c r="K28" s="1239">
        <v>20.5</v>
      </c>
    </row>
    <row r="29" spans="1:11">
      <c r="A29" s="1137" t="s">
        <v>23</v>
      </c>
      <c r="B29" s="1239">
        <v>8.5</v>
      </c>
      <c r="C29" s="1239">
        <v>9.6</v>
      </c>
      <c r="D29" s="1239">
        <v>10.5</v>
      </c>
      <c r="E29" s="1239">
        <v>10.8</v>
      </c>
      <c r="F29" s="1239">
        <v>13.9</v>
      </c>
      <c r="G29" s="1239">
        <v>16.2</v>
      </c>
      <c r="H29" s="1239">
        <v>17</v>
      </c>
      <c r="I29" s="1239">
        <v>15.9</v>
      </c>
      <c r="J29" s="1239">
        <v>16</v>
      </c>
      <c r="K29" s="1239">
        <v>15.8</v>
      </c>
    </row>
    <row r="30" spans="1:11">
      <c r="A30" s="1137" t="s">
        <v>24</v>
      </c>
      <c r="B30" s="1239">
        <v>5.2</v>
      </c>
      <c r="C30" s="1239">
        <v>6.5</v>
      </c>
      <c r="D30" s="1239">
        <v>7.6</v>
      </c>
      <c r="E30" s="1239">
        <v>7.9</v>
      </c>
      <c r="F30" s="1239">
        <v>14.2</v>
      </c>
      <c r="G30" s="1239">
        <v>20.2</v>
      </c>
      <c r="H30" s="1239">
        <v>20.3</v>
      </c>
      <c r="I30" s="1239">
        <v>19.399999999999999</v>
      </c>
      <c r="J30" s="1239">
        <v>16.399999999999999</v>
      </c>
      <c r="K30" s="1239">
        <v>14.9</v>
      </c>
    </row>
    <row r="31" spans="1:11">
      <c r="A31" s="1137" t="s">
        <v>25</v>
      </c>
      <c r="B31" s="1239">
        <v>15.4</v>
      </c>
      <c r="C31" s="1239">
        <v>32.4</v>
      </c>
      <c r="D31" s="1239">
        <v>33.700000000000003</v>
      </c>
      <c r="E31" s="1239">
        <v>30</v>
      </c>
      <c r="F31" s="1239">
        <v>27.4</v>
      </c>
      <c r="G31" s="1239">
        <v>25.7</v>
      </c>
      <c r="H31" s="1239">
        <v>24.5</v>
      </c>
      <c r="I31" s="1239">
        <v>22.3</v>
      </c>
      <c r="J31" s="1239">
        <v>21.1</v>
      </c>
      <c r="K31" s="1239">
        <v>19.2</v>
      </c>
    </row>
    <row r="32" spans="1:11">
      <c r="A32" s="1137" t="s">
        <v>26</v>
      </c>
      <c r="B32" s="1239">
        <v>13.4</v>
      </c>
      <c r="C32" s="1239">
        <v>31.2</v>
      </c>
      <c r="D32" s="1239">
        <v>41.3</v>
      </c>
      <c r="E32" s="1239">
        <v>40.200000000000003</v>
      </c>
      <c r="F32" s="1239">
        <v>36.200000000000003</v>
      </c>
      <c r="G32" s="1239">
        <v>33.9</v>
      </c>
      <c r="H32" s="1239">
        <v>30.7</v>
      </c>
      <c r="I32" s="1239">
        <v>27.3</v>
      </c>
      <c r="J32" s="1239">
        <v>25.9</v>
      </c>
      <c r="K32" s="1239">
        <v>21.6</v>
      </c>
    </row>
    <row r="33" spans="1:11">
      <c r="A33" s="1137" t="s">
        <v>27</v>
      </c>
      <c r="B33" s="1239">
        <v>6.6</v>
      </c>
      <c r="C33" s="1239">
        <v>8.1999999999999993</v>
      </c>
      <c r="D33" s="1239">
        <v>6.1</v>
      </c>
      <c r="E33" s="1239">
        <v>8.3000000000000007</v>
      </c>
      <c r="F33" s="1239">
        <v>8.5</v>
      </c>
      <c r="G33" s="1239">
        <v>10.3</v>
      </c>
      <c r="H33" s="1239">
        <v>10.199999999999999</v>
      </c>
      <c r="I33" s="1239">
        <v>10.7</v>
      </c>
      <c r="J33" s="1239">
        <v>9.9</v>
      </c>
      <c r="K33" s="1239">
        <v>8.9</v>
      </c>
    </row>
    <row r="34" spans="1:11">
      <c r="A34" s="1137" t="s">
        <v>28</v>
      </c>
      <c r="B34" s="1239">
        <v>19.2</v>
      </c>
      <c r="C34" s="1239">
        <v>23.4</v>
      </c>
      <c r="D34" s="1239">
        <v>25.4</v>
      </c>
      <c r="E34" s="1239">
        <v>25.2</v>
      </c>
      <c r="F34" s="1239">
        <v>25</v>
      </c>
      <c r="G34" s="1239">
        <v>23.8</v>
      </c>
      <c r="H34" s="1239">
        <v>18.600000000000001</v>
      </c>
      <c r="I34" s="1239">
        <v>17.399999999999999</v>
      </c>
      <c r="J34" s="1239">
        <v>13.3</v>
      </c>
      <c r="K34" s="1239">
        <v>11.2</v>
      </c>
    </row>
    <row r="35" spans="1:11">
      <c r="A35" s="1137" t="s">
        <v>29</v>
      </c>
      <c r="B35" s="1239">
        <v>8.1999999999999993</v>
      </c>
      <c r="C35" s="1239">
        <v>9.1</v>
      </c>
      <c r="D35" s="1239">
        <v>9.6999999999999993</v>
      </c>
      <c r="E35" s="1239">
        <v>9.1</v>
      </c>
      <c r="F35" s="1239">
        <v>9.6</v>
      </c>
      <c r="G35" s="1239">
        <v>9.6999999999999993</v>
      </c>
      <c r="H35" s="1239">
        <v>9.1999999999999993</v>
      </c>
      <c r="I35" s="1239">
        <v>8.8000000000000007</v>
      </c>
      <c r="J35" s="1239">
        <v>7.5</v>
      </c>
      <c r="K35" s="1239">
        <v>6.2</v>
      </c>
    </row>
    <row r="36" spans="1:11">
      <c r="A36" s="1137" t="s">
        <v>30</v>
      </c>
      <c r="B36" s="1239">
        <v>6</v>
      </c>
      <c r="C36" s="1239">
        <v>7</v>
      </c>
      <c r="D36" s="1239">
        <v>8.1999999999999993</v>
      </c>
      <c r="E36" s="1239">
        <v>7.8</v>
      </c>
      <c r="F36" s="1239">
        <v>9.4</v>
      </c>
      <c r="G36" s="1239">
        <v>11.5</v>
      </c>
      <c r="H36" s="1239">
        <v>12.3</v>
      </c>
      <c r="I36" s="1239">
        <v>11.3</v>
      </c>
      <c r="J36" s="1239">
        <v>10</v>
      </c>
      <c r="K36" s="1239">
        <v>8.5</v>
      </c>
    </row>
    <row r="37" spans="1:11">
      <c r="A37" s="1137" t="s">
        <v>31</v>
      </c>
      <c r="B37" s="1239">
        <v>8.6</v>
      </c>
      <c r="C37" s="1239">
        <v>11</v>
      </c>
      <c r="D37" s="1239">
        <v>9.4</v>
      </c>
      <c r="E37" s="1239">
        <v>9.3000000000000007</v>
      </c>
      <c r="F37" s="1239">
        <v>10.1</v>
      </c>
      <c r="G37" s="1239">
        <v>10.6</v>
      </c>
      <c r="H37" s="1239">
        <v>11.8</v>
      </c>
      <c r="I37" s="1239">
        <v>11.5</v>
      </c>
      <c r="J37" s="1239">
        <v>13</v>
      </c>
      <c r="K37" s="1239">
        <v>13.3</v>
      </c>
    </row>
    <row r="38" spans="1:11">
      <c r="A38" s="1137" t="s">
        <v>32</v>
      </c>
      <c r="B38" s="1239">
        <v>12.8</v>
      </c>
      <c r="C38" s="1239">
        <v>15.4</v>
      </c>
      <c r="D38" s="1239">
        <v>18.3</v>
      </c>
      <c r="E38" s="1239">
        <v>19.100000000000001</v>
      </c>
      <c r="F38" s="1239">
        <v>20.3</v>
      </c>
      <c r="G38" s="1239">
        <v>21.3</v>
      </c>
      <c r="H38" s="1239">
        <v>19.7</v>
      </c>
      <c r="I38" s="1239">
        <v>17.3</v>
      </c>
      <c r="J38" s="1239">
        <v>14.9</v>
      </c>
      <c r="K38" s="1239">
        <v>12.6</v>
      </c>
    </row>
    <row r="39" spans="1:11">
      <c r="A39" s="1137" t="s">
        <v>50</v>
      </c>
      <c r="B39" s="1239">
        <v>8.3000000000000007</v>
      </c>
      <c r="C39" s="1239">
        <v>10.9</v>
      </c>
      <c r="D39" s="1239">
        <v>12.5</v>
      </c>
      <c r="E39" s="1239">
        <v>14.6</v>
      </c>
      <c r="F39" s="1239">
        <v>17.399999999999999</v>
      </c>
      <c r="G39" s="1239">
        <v>18.399999999999999</v>
      </c>
      <c r="H39" s="1239">
        <v>16.2</v>
      </c>
      <c r="I39" s="1239">
        <v>14.2</v>
      </c>
      <c r="J39" s="1239">
        <v>12.7</v>
      </c>
      <c r="K39" s="1239">
        <v>10.199999999999999</v>
      </c>
    </row>
    <row r="40" spans="1:11">
      <c r="A40" s="1137" t="s">
        <v>33</v>
      </c>
      <c r="B40" s="1239">
        <v>8.6</v>
      </c>
      <c r="C40" s="1239">
        <v>8.9</v>
      </c>
      <c r="D40" s="1239">
        <v>6.9</v>
      </c>
      <c r="E40" s="1239">
        <v>8.5</v>
      </c>
      <c r="F40" s="1239">
        <v>7.9</v>
      </c>
      <c r="G40" s="1239">
        <v>7.9</v>
      </c>
      <c r="H40" s="1239">
        <v>7.7</v>
      </c>
      <c r="I40" s="1239">
        <v>9.1</v>
      </c>
      <c r="J40" s="1239">
        <v>8.6</v>
      </c>
      <c r="K40" s="1239">
        <v>7.6</v>
      </c>
    </row>
    <row r="41" spans="1:11">
      <c r="A41" s="1137" t="s">
        <v>34</v>
      </c>
      <c r="B41" s="1239">
        <v>6.6</v>
      </c>
      <c r="C41" s="1239">
        <v>9.5</v>
      </c>
      <c r="D41" s="1239">
        <v>12.5</v>
      </c>
      <c r="E41" s="1239">
        <v>14.4</v>
      </c>
      <c r="F41" s="1239">
        <v>15.7</v>
      </c>
      <c r="G41" s="1239">
        <v>18.8</v>
      </c>
      <c r="H41" s="1239">
        <v>16.399999999999999</v>
      </c>
      <c r="I41" s="1239">
        <v>14.6</v>
      </c>
      <c r="J41" s="1239">
        <v>15.1</v>
      </c>
      <c r="K41" s="1239">
        <v>11.5</v>
      </c>
    </row>
    <row r="42" spans="1:11">
      <c r="A42" s="1137" t="s">
        <v>35</v>
      </c>
      <c r="B42" s="1242">
        <v>39.6</v>
      </c>
      <c r="C42" s="1242">
        <v>41.7</v>
      </c>
      <c r="D42" s="1242">
        <v>44.3</v>
      </c>
      <c r="E42" s="1242">
        <v>42.6</v>
      </c>
      <c r="F42" s="1242">
        <v>44.7</v>
      </c>
      <c r="G42" s="1242">
        <v>42.6</v>
      </c>
      <c r="H42" s="1242">
        <v>41.4</v>
      </c>
      <c r="I42" s="1242">
        <v>37.700000000000003</v>
      </c>
      <c r="J42" s="1242">
        <v>31.7</v>
      </c>
      <c r="K42" s="1242">
        <v>29.9</v>
      </c>
    </row>
    <row r="43" spans="1:11">
      <c r="A43" s="1137" t="s">
        <v>36</v>
      </c>
      <c r="B43" s="1239">
        <v>12.8</v>
      </c>
      <c r="C43" s="1239">
        <v>15.3</v>
      </c>
      <c r="D43" s="1239">
        <v>16.7</v>
      </c>
      <c r="E43" s="1239">
        <v>16.7</v>
      </c>
      <c r="F43" s="1239">
        <v>16.600000000000001</v>
      </c>
      <c r="G43" s="1239">
        <v>17.8</v>
      </c>
      <c r="H43" s="1239">
        <v>18</v>
      </c>
      <c r="I43" s="1239">
        <v>18.7</v>
      </c>
      <c r="J43" s="1239">
        <v>17.600000000000001</v>
      </c>
      <c r="K43" s="1239">
        <v>18.899999999999999</v>
      </c>
    </row>
    <row r="44" spans="1:11">
      <c r="A44" s="1137" t="s">
        <v>37</v>
      </c>
      <c r="B44" s="1239">
        <v>13.2</v>
      </c>
      <c r="C44" s="1239">
        <v>16.399999999999999</v>
      </c>
      <c r="D44" s="1239">
        <v>17.600000000000001</v>
      </c>
      <c r="E44" s="1239">
        <v>17.100000000000001</v>
      </c>
      <c r="F44" s="1239">
        <v>18.2</v>
      </c>
      <c r="G44" s="1239">
        <v>19.5</v>
      </c>
      <c r="H44" s="1239">
        <v>20</v>
      </c>
      <c r="I44" s="1239">
        <v>19.7</v>
      </c>
      <c r="J44" s="1239">
        <v>19.7</v>
      </c>
      <c r="K44" s="1239">
        <v>19.399999999999999</v>
      </c>
    </row>
    <row r="45" spans="1:11">
      <c r="A45" s="1137" t="s">
        <v>54</v>
      </c>
      <c r="B45" s="1239">
        <v>10.3</v>
      </c>
      <c r="C45" s="1239">
        <v>13.3</v>
      </c>
      <c r="D45" s="1239">
        <v>14.3</v>
      </c>
      <c r="E45" s="1239">
        <v>14.6</v>
      </c>
      <c r="F45" s="1239">
        <v>14.4</v>
      </c>
      <c r="G45" s="1239">
        <v>14.4</v>
      </c>
      <c r="H45" s="1239">
        <v>11.7</v>
      </c>
      <c r="I45" s="1239">
        <v>10</v>
      </c>
      <c r="J45" s="1239">
        <v>8.6</v>
      </c>
      <c r="K45" s="1239">
        <v>7.6</v>
      </c>
    </row>
    <row r="46" spans="1:11">
      <c r="A46" s="1137" t="s">
        <v>43</v>
      </c>
      <c r="B46" s="1239">
        <v>4.7</v>
      </c>
      <c r="C46" s="1239">
        <v>10.6</v>
      </c>
      <c r="D46" s="1239">
        <v>10.9</v>
      </c>
      <c r="E46" s="1239">
        <v>10.6</v>
      </c>
      <c r="F46" s="1239">
        <v>10.6</v>
      </c>
      <c r="G46" s="1239">
        <v>8.6</v>
      </c>
      <c r="H46" s="1239">
        <v>7.4</v>
      </c>
      <c r="I46" s="1239">
        <v>6.5</v>
      </c>
      <c r="J46" s="1239">
        <v>4.8</v>
      </c>
      <c r="K46" s="1239">
        <v>5</v>
      </c>
    </row>
    <row r="47" spans="1:11">
      <c r="A47" s="1137" t="s">
        <v>49</v>
      </c>
      <c r="B47" s="1239">
        <v>6</v>
      </c>
      <c r="C47" s="1239">
        <v>6.6</v>
      </c>
      <c r="D47" s="1239">
        <v>7.5</v>
      </c>
      <c r="E47" s="1239">
        <v>7.1</v>
      </c>
      <c r="F47" s="1239">
        <v>6.3</v>
      </c>
      <c r="G47" s="1239">
        <v>7.8</v>
      </c>
      <c r="H47" s="1239">
        <v>7.7</v>
      </c>
      <c r="I47" s="1239">
        <v>9.6</v>
      </c>
      <c r="J47" s="1239">
        <v>10.1</v>
      </c>
      <c r="K47" s="1239">
        <v>9.6</v>
      </c>
    </row>
    <row r="48" spans="1:11">
      <c r="A48" s="1137" t="s">
        <v>52</v>
      </c>
      <c r="B48" s="1239">
        <v>6.3</v>
      </c>
      <c r="C48" s="1239">
        <v>7.7</v>
      </c>
      <c r="D48" s="1239">
        <v>8.1</v>
      </c>
      <c r="E48" s="1239">
        <v>8.1</v>
      </c>
      <c r="F48" s="1239">
        <v>7.9</v>
      </c>
      <c r="G48" s="1239">
        <v>8.5</v>
      </c>
      <c r="H48" s="1239">
        <v>8.9</v>
      </c>
      <c r="I48" s="1239">
        <v>9</v>
      </c>
      <c r="J48" s="1239">
        <v>9.6</v>
      </c>
      <c r="K48" s="1239">
        <v>8.5</v>
      </c>
    </row>
    <row r="49" spans="1:11">
      <c r="A49" s="1137" t="s">
        <v>67</v>
      </c>
      <c r="B49" s="1240" t="s">
        <v>101</v>
      </c>
      <c r="C49" s="1240" t="s">
        <v>101</v>
      </c>
      <c r="D49" s="1240" t="s">
        <v>101</v>
      </c>
      <c r="E49" s="1239">
        <v>31.2</v>
      </c>
      <c r="F49" s="1239">
        <v>36</v>
      </c>
      <c r="G49" s="1239">
        <v>42.1</v>
      </c>
      <c r="H49" s="1239">
        <v>33.5</v>
      </c>
      <c r="I49" s="1239">
        <v>30.3</v>
      </c>
      <c r="J49" s="1239">
        <v>25.8</v>
      </c>
      <c r="K49" s="1239">
        <v>23.1</v>
      </c>
    </row>
    <row r="50" spans="1:11">
      <c r="A50" s="1137" t="s">
        <v>142</v>
      </c>
      <c r="B50" s="1239">
        <v>42</v>
      </c>
      <c r="C50" s="1239">
        <v>39.200000000000003</v>
      </c>
      <c r="D50" s="1239">
        <v>39.799999999999997</v>
      </c>
      <c r="E50" s="1239">
        <v>38.200000000000003</v>
      </c>
      <c r="F50" s="1239">
        <v>38.6</v>
      </c>
      <c r="G50" s="1239">
        <v>34.799999999999997</v>
      </c>
      <c r="H50" s="1239">
        <v>32.700000000000003</v>
      </c>
      <c r="I50" s="1239">
        <v>30.7</v>
      </c>
      <c r="J50" s="1239">
        <v>30.1</v>
      </c>
      <c r="K50" s="1239">
        <v>27.1</v>
      </c>
    </row>
    <row r="51" spans="1:11">
      <c r="A51" s="1137" t="s">
        <v>1173</v>
      </c>
      <c r="B51" s="1240" t="s">
        <v>101</v>
      </c>
      <c r="C51" s="1240" t="s">
        <v>101</v>
      </c>
      <c r="D51" s="1239">
        <v>18.399999999999999</v>
      </c>
      <c r="E51" s="1239">
        <v>23.5</v>
      </c>
      <c r="F51" s="1239">
        <v>25.5</v>
      </c>
      <c r="G51" s="1239">
        <v>23</v>
      </c>
      <c r="H51" s="1239">
        <v>20.399999999999999</v>
      </c>
      <c r="I51" s="1239">
        <v>17.3</v>
      </c>
      <c r="J51" s="1239">
        <v>14.9</v>
      </c>
      <c r="K51" s="1239">
        <v>13.2</v>
      </c>
    </row>
    <row r="52" spans="1:11">
      <c r="A52" s="1137" t="s">
        <v>53</v>
      </c>
      <c r="B52" s="1239">
        <v>9.6</v>
      </c>
      <c r="C52" s="1239">
        <v>12.5</v>
      </c>
      <c r="D52" s="1239">
        <v>10.4</v>
      </c>
      <c r="E52" s="1239">
        <v>8.3000000000000007</v>
      </c>
      <c r="F52" s="1239">
        <v>7.7</v>
      </c>
      <c r="G52" s="1239">
        <v>8.4</v>
      </c>
      <c r="H52" s="1239">
        <v>9.5</v>
      </c>
      <c r="I52" s="1239">
        <v>10</v>
      </c>
      <c r="J52" s="1239">
        <v>10.199999999999999</v>
      </c>
      <c r="K52" s="1239">
        <v>9.9</v>
      </c>
    </row>
    <row r="53" spans="1:11">
      <c r="A53" s="1236" t="s">
        <v>58</v>
      </c>
      <c r="B53" s="1241">
        <f>AVERAGE(B18:B45)</f>
        <v>12.139285714285716</v>
      </c>
      <c r="C53" s="1241">
        <f t="shared" ref="C53:K53" si="0">AVERAGE(C18:C45)</f>
        <v>16.289285714285711</v>
      </c>
      <c r="D53" s="1241">
        <f t="shared" si="0"/>
        <v>18.175000000000001</v>
      </c>
      <c r="E53" s="1241">
        <f t="shared" si="0"/>
        <v>18.55714285714286</v>
      </c>
      <c r="F53" s="1241">
        <f t="shared" si="0"/>
        <v>19.724999999999998</v>
      </c>
      <c r="G53" s="1241">
        <f t="shared" si="0"/>
        <v>20.074999999999996</v>
      </c>
      <c r="H53" s="1241">
        <f t="shared" si="0"/>
        <v>19.164285714285711</v>
      </c>
      <c r="I53" s="1241">
        <f t="shared" si="0"/>
        <v>17.957142857142859</v>
      </c>
      <c r="J53" s="1241">
        <f t="shared" si="0"/>
        <v>16.489285714285714</v>
      </c>
      <c r="K53" s="1241">
        <f t="shared" si="0"/>
        <v>14.803571428571429</v>
      </c>
    </row>
    <row r="54" spans="1:11">
      <c r="A54" s="1236" t="s">
        <v>1186</v>
      </c>
      <c r="B54" s="1241">
        <f>STDEV(B18:B45)</f>
        <v>6.6313140022792894</v>
      </c>
      <c r="C54" s="1241">
        <f t="shared" ref="C54:K54" si="1">STDEV(C18:C45)</f>
        <v>8.8854162363460372</v>
      </c>
      <c r="D54" s="1241">
        <f t="shared" si="1"/>
        <v>10.143511883629529</v>
      </c>
      <c r="E54" s="1241">
        <f t="shared" si="1"/>
        <v>9.4097045481002972</v>
      </c>
      <c r="F54" s="1241">
        <f t="shared" si="1"/>
        <v>9.2587746169462157</v>
      </c>
      <c r="G54" s="1241">
        <f t="shared" si="1"/>
        <v>8.6163765263853556</v>
      </c>
      <c r="H54" s="1241">
        <f t="shared" si="1"/>
        <v>8.1400343199619787</v>
      </c>
      <c r="I54" s="1241">
        <f t="shared" si="1"/>
        <v>7.1881810696411268</v>
      </c>
      <c r="J54" s="1241">
        <f t="shared" si="1"/>
        <v>6.3566436103826058</v>
      </c>
      <c r="K54" s="1241">
        <f t="shared" si="1"/>
        <v>5.9965719925116945</v>
      </c>
    </row>
    <row r="55" spans="1:11">
      <c r="A55" s="1236" t="s">
        <v>1187</v>
      </c>
      <c r="B55" s="1241">
        <f>-(B42-B53)/B54</f>
        <v>-4.1410668045994496</v>
      </c>
      <c r="C55" s="1241">
        <f t="shared" ref="C55:J55" si="2">-(C42-C53)/C54</f>
        <v>-2.8598226137984479</v>
      </c>
      <c r="D55" s="1241">
        <f t="shared" si="2"/>
        <v>-2.5755379694642806</v>
      </c>
      <c r="E55" s="1241">
        <f t="shared" si="2"/>
        <v>-2.5551128645915981</v>
      </c>
      <c r="F55" s="1241">
        <f t="shared" si="2"/>
        <v>-2.6974411877667466</v>
      </c>
      <c r="G55" s="1241">
        <f t="shared" si="2"/>
        <v>-2.6142079482045846</v>
      </c>
      <c r="H55" s="1241">
        <f t="shared" si="2"/>
        <v>-2.7316487144513841</v>
      </c>
      <c r="I55" s="1241">
        <f t="shared" si="2"/>
        <v>-2.7465720397945979</v>
      </c>
      <c r="J55" s="1241">
        <f t="shared" si="2"/>
        <v>-2.3928845500902249</v>
      </c>
      <c r="K55" s="1241">
        <f>-(K42-K53)/K54</f>
        <v>-2.5175097689614088</v>
      </c>
    </row>
    <row r="57" spans="1:11">
      <c r="A57" s="1135" t="s">
        <v>135</v>
      </c>
      <c r="B57" s="1135" t="s">
        <v>136</v>
      </c>
      <c r="C57" s="1134"/>
      <c r="D57" s="1134"/>
      <c r="E57" s="1134"/>
      <c r="F57" s="1134"/>
      <c r="G57" s="1134"/>
      <c r="H57" s="1134"/>
      <c r="I57" s="1134"/>
      <c r="J57" s="1134"/>
      <c r="K57" s="1134"/>
    </row>
    <row r="58" spans="1:11">
      <c r="A58" s="1135" t="s">
        <v>137</v>
      </c>
      <c r="B58" s="1135" t="s">
        <v>170</v>
      </c>
      <c r="C58" s="1134"/>
      <c r="D58" s="1134"/>
      <c r="E58" s="1134"/>
      <c r="F58" s="1134"/>
      <c r="G58" s="1134"/>
      <c r="H58" s="1134"/>
      <c r="I58" s="1134"/>
      <c r="J58" s="1134"/>
      <c r="K58" s="1134"/>
    </row>
    <row r="59" spans="1:11">
      <c r="A59" s="1135" t="s">
        <v>171</v>
      </c>
      <c r="B59" s="1135" t="s">
        <v>173</v>
      </c>
      <c r="C59" s="1134"/>
      <c r="D59" s="1134"/>
      <c r="E59" s="1134"/>
      <c r="F59" s="1134"/>
      <c r="G59" s="1134"/>
      <c r="H59" s="1134"/>
      <c r="I59" s="1134"/>
      <c r="J59" s="1134"/>
      <c r="K59" s="1134"/>
    </row>
    <row r="60" spans="1:11">
      <c r="A60" s="1135" t="s">
        <v>107</v>
      </c>
      <c r="B60" s="1135" t="s">
        <v>152</v>
      </c>
      <c r="C60" s="1134"/>
      <c r="D60" s="1134"/>
      <c r="E60" s="1134"/>
      <c r="F60" s="1134"/>
      <c r="G60" s="1134"/>
      <c r="H60" s="1134"/>
      <c r="I60" s="1134"/>
      <c r="J60" s="1134"/>
      <c r="K60" s="1134"/>
    </row>
    <row r="62" spans="1:11">
      <c r="A62" s="1137" t="s">
        <v>108</v>
      </c>
      <c r="B62" s="1238" t="s">
        <v>93</v>
      </c>
      <c r="C62" s="1238" t="s">
        <v>94</v>
      </c>
      <c r="D62" s="1238" t="s">
        <v>95</v>
      </c>
      <c r="E62" s="1238" t="s">
        <v>96</v>
      </c>
      <c r="F62" s="1238" t="s">
        <v>97</v>
      </c>
      <c r="G62" s="1238" t="s">
        <v>110</v>
      </c>
      <c r="H62" s="1238" t="s">
        <v>120</v>
      </c>
      <c r="I62" s="1238" t="s">
        <v>379</v>
      </c>
      <c r="J62" s="1238" t="s">
        <v>537</v>
      </c>
      <c r="K62" s="1238" t="s">
        <v>729</v>
      </c>
    </row>
    <row r="63" spans="1:11">
      <c r="A63" s="1137" t="s">
        <v>1190</v>
      </c>
      <c r="B63" s="1239">
        <v>6.6</v>
      </c>
      <c r="C63" s="1239">
        <v>8.4</v>
      </c>
      <c r="D63" s="1239">
        <v>9.1</v>
      </c>
      <c r="E63" s="1239">
        <v>9</v>
      </c>
      <c r="F63" s="1239">
        <v>9.6999999999999993</v>
      </c>
      <c r="G63" s="1239">
        <v>10.1</v>
      </c>
      <c r="H63" s="1239">
        <v>9.5</v>
      </c>
      <c r="I63" s="1239">
        <v>8.8000000000000007</v>
      </c>
      <c r="J63" s="1239">
        <v>7.9</v>
      </c>
      <c r="K63" s="1239">
        <v>7</v>
      </c>
    </row>
    <row r="64" spans="1:11">
      <c r="A64" s="1137" t="s">
        <v>1191</v>
      </c>
      <c r="B64" s="1239">
        <v>6.5</v>
      </c>
      <c r="C64" s="1239">
        <v>8.4</v>
      </c>
      <c r="D64" s="1239">
        <v>9</v>
      </c>
      <c r="E64" s="1239">
        <v>9</v>
      </c>
      <c r="F64" s="1239">
        <v>9.6</v>
      </c>
      <c r="G64" s="1239">
        <v>10</v>
      </c>
      <c r="H64" s="1239">
        <v>9.4</v>
      </c>
      <c r="I64" s="1239">
        <v>8.6999999999999993</v>
      </c>
      <c r="J64" s="1239">
        <v>7.9</v>
      </c>
      <c r="K64" s="1239">
        <v>7</v>
      </c>
    </row>
    <row r="65" spans="1:11">
      <c r="A65" s="1137" t="s">
        <v>1192</v>
      </c>
      <c r="B65" s="1239">
        <v>6.6</v>
      </c>
      <c r="C65" s="1239">
        <v>8.3000000000000007</v>
      </c>
      <c r="D65" s="1239">
        <v>8.6</v>
      </c>
      <c r="E65" s="1239">
        <v>8.5</v>
      </c>
      <c r="F65" s="1239">
        <v>9.4</v>
      </c>
      <c r="G65" s="1239">
        <v>9.8000000000000007</v>
      </c>
      <c r="H65" s="1239">
        <v>9.5</v>
      </c>
      <c r="I65" s="1239">
        <v>8.9</v>
      </c>
      <c r="J65" s="1239">
        <v>8.3000000000000007</v>
      </c>
      <c r="K65" s="1239">
        <v>7.5</v>
      </c>
    </row>
    <row r="66" spans="1:11">
      <c r="A66" s="1137" t="s">
        <v>230</v>
      </c>
      <c r="B66" s="1239">
        <v>6.9</v>
      </c>
      <c r="C66" s="1239">
        <v>8.8000000000000007</v>
      </c>
      <c r="D66" s="1239">
        <v>9.1</v>
      </c>
      <c r="E66" s="1239">
        <v>9</v>
      </c>
      <c r="F66" s="1239">
        <v>9.9</v>
      </c>
      <c r="G66" s="1239">
        <v>10.5</v>
      </c>
      <c r="H66" s="1239">
        <v>10.199999999999999</v>
      </c>
      <c r="I66" s="1239">
        <v>9.6999999999999993</v>
      </c>
      <c r="J66" s="1239">
        <v>9</v>
      </c>
      <c r="K66" s="1239">
        <v>8.1999999999999993</v>
      </c>
    </row>
    <row r="67" spans="1:11">
      <c r="A67" s="1137" t="s">
        <v>140</v>
      </c>
      <c r="B67" s="1239">
        <v>6.9</v>
      </c>
      <c r="C67" s="1239">
        <v>8.6999999999999993</v>
      </c>
      <c r="D67" s="1239">
        <v>9</v>
      </c>
      <c r="E67" s="1239">
        <v>8.8000000000000007</v>
      </c>
      <c r="F67" s="1239">
        <v>9.8000000000000007</v>
      </c>
      <c r="G67" s="1239">
        <v>10.4</v>
      </c>
      <c r="H67" s="1239">
        <v>10.199999999999999</v>
      </c>
      <c r="I67" s="1239">
        <v>9.6999999999999993</v>
      </c>
      <c r="J67" s="1239">
        <v>9</v>
      </c>
      <c r="K67" s="1239">
        <v>8.1</v>
      </c>
    </row>
    <row r="68" spans="1:11">
      <c r="A68" s="1137" t="s">
        <v>141</v>
      </c>
      <c r="B68" s="1239">
        <v>6.9</v>
      </c>
      <c r="C68" s="1239">
        <v>8.6</v>
      </c>
      <c r="D68" s="1239">
        <v>8.8000000000000007</v>
      </c>
      <c r="E68" s="1239">
        <v>8.8000000000000007</v>
      </c>
      <c r="F68" s="1239">
        <v>9.6999999999999993</v>
      </c>
      <c r="G68" s="1239">
        <v>10.4</v>
      </c>
      <c r="H68" s="1239">
        <v>10.199999999999999</v>
      </c>
      <c r="I68" s="1239">
        <v>9.6</v>
      </c>
      <c r="J68" s="1239">
        <v>9</v>
      </c>
      <c r="K68" s="1239">
        <v>8.1</v>
      </c>
    </row>
    <row r="69" spans="1:11">
      <c r="A69" s="1137" t="s">
        <v>15</v>
      </c>
      <c r="B69" s="1239">
        <v>7</v>
      </c>
      <c r="C69" s="1239">
        <v>8.1</v>
      </c>
      <c r="D69" s="1239">
        <v>8.1999999999999993</v>
      </c>
      <c r="E69" s="1239">
        <v>6.8</v>
      </c>
      <c r="F69" s="1239">
        <v>7.8</v>
      </c>
      <c r="G69" s="1239">
        <v>8.3000000000000007</v>
      </c>
      <c r="H69" s="1239">
        <v>8.8000000000000007</v>
      </c>
      <c r="I69" s="1239">
        <v>8.6999999999999993</v>
      </c>
      <c r="J69" s="1239">
        <v>8.1</v>
      </c>
      <c r="K69" s="1239">
        <v>7.2</v>
      </c>
    </row>
    <row r="70" spans="1:11">
      <c r="A70" s="1137" t="s">
        <v>16</v>
      </c>
      <c r="B70" s="1239">
        <v>4.5</v>
      </c>
      <c r="C70" s="1239">
        <v>6.2</v>
      </c>
      <c r="D70" s="1239">
        <v>9.6999999999999993</v>
      </c>
      <c r="E70" s="1239">
        <v>10.5</v>
      </c>
      <c r="F70" s="1239">
        <v>11.7</v>
      </c>
      <c r="G70" s="1239">
        <v>12.4</v>
      </c>
      <c r="H70" s="1239">
        <v>10.7</v>
      </c>
      <c r="I70" s="1239">
        <v>8.4</v>
      </c>
      <c r="J70" s="1239">
        <v>6.8</v>
      </c>
      <c r="K70" s="1239">
        <v>5.3</v>
      </c>
    </row>
    <row r="71" spans="1:11">
      <c r="A71" s="1137" t="s">
        <v>737</v>
      </c>
      <c r="B71" s="1239">
        <v>3.7</v>
      </c>
      <c r="C71" s="1239">
        <v>6.2</v>
      </c>
      <c r="D71" s="1239">
        <v>7</v>
      </c>
      <c r="E71" s="1239">
        <v>6.5</v>
      </c>
      <c r="F71" s="1239">
        <v>6.5</v>
      </c>
      <c r="G71" s="1239">
        <v>6.9</v>
      </c>
      <c r="H71" s="1239">
        <v>6.1</v>
      </c>
      <c r="I71" s="1239">
        <v>4.8</v>
      </c>
      <c r="J71" s="1239">
        <v>3.6</v>
      </c>
      <c r="K71" s="1239">
        <v>2.7</v>
      </c>
    </row>
    <row r="72" spans="1:11">
      <c r="A72" s="1137" t="s">
        <v>18</v>
      </c>
      <c r="B72" s="1239">
        <v>2.8</v>
      </c>
      <c r="C72" s="1239">
        <v>5.6</v>
      </c>
      <c r="D72" s="1239">
        <v>6.9</v>
      </c>
      <c r="E72" s="1239">
        <v>6.8</v>
      </c>
      <c r="F72" s="1239">
        <v>6.9</v>
      </c>
      <c r="G72" s="1239">
        <v>6.4</v>
      </c>
      <c r="H72" s="1239">
        <v>6.1</v>
      </c>
      <c r="I72" s="1239">
        <v>5.4</v>
      </c>
      <c r="J72" s="1239">
        <v>5.3</v>
      </c>
      <c r="K72" s="1239">
        <v>4.7</v>
      </c>
    </row>
    <row r="73" spans="1:11">
      <c r="A73" s="1137" t="s">
        <v>109</v>
      </c>
      <c r="B73" s="1239">
        <v>7.3</v>
      </c>
      <c r="C73" s="1239">
        <v>7.7</v>
      </c>
      <c r="D73" s="1239">
        <v>6.9</v>
      </c>
      <c r="E73" s="1239">
        <v>5.8</v>
      </c>
      <c r="F73" s="1239">
        <v>5.3</v>
      </c>
      <c r="G73" s="1239">
        <v>5.2</v>
      </c>
      <c r="H73" s="1239">
        <v>4.7</v>
      </c>
      <c r="I73" s="1239">
        <v>4.3</v>
      </c>
      <c r="J73" s="1239">
        <v>3.8</v>
      </c>
      <c r="K73" s="1239">
        <v>3.4</v>
      </c>
    </row>
    <row r="74" spans="1:11">
      <c r="A74" s="1137" t="s">
        <v>20</v>
      </c>
      <c r="B74" s="1239">
        <v>5.8</v>
      </c>
      <c r="C74" s="1239">
        <v>15.9</v>
      </c>
      <c r="D74" s="1239">
        <v>19.399999999999999</v>
      </c>
      <c r="E74" s="1239">
        <v>12.9</v>
      </c>
      <c r="F74" s="1239">
        <v>10.7</v>
      </c>
      <c r="G74" s="1239">
        <v>9.8000000000000007</v>
      </c>
      <c r="H74" s="1239">
        <v>8.3000000000000007</v>
      </c>
      <c r="I74" s="1239">
        <v>6.7</v>
      </c>
      <c r="J74" s="1239">
        <v>8</v>
      </c>
      <c r="K74" s="1239">
        <v>6.8</v>
      </c>
    </row>
    <row r="75" spans="1:11">
      <c r="A75" s="1137" t="s">
        <v>44</v>
      </c>
      <c r="B75" s="1239">
        <v>7.1</v>
      </c>
      <c r="C75" s="1239">
        <v>14.8</v>
      </c>
      <c r="D75" s="1239">
        <v>17.5</v>
      </c>
      <c r="E75" s="1239">
        <v>18.8</v>
      </c>
      <c r="F75" s="1239">
        <v>19.2</v>
      </c>
      <c r="G75" s="1239">
        <v>17.5</v>
      </c>
      <c r="H75" s="1239">
        <v>14.9</v>
      </c>
      <c r="I75" s="1239">
        <v>12.6</v>
      </c>
      <c r="J75" s="1239">
        <v>10.199999999999999</v>
      </c>
      <c r="K75" s="1239">
        <v>8.6</v>
      </c>
    </row>
    <row r="76" spans="1:11">
      <c r="A76" s="1137" t="s">
        <v>42</v>
      </c>
      <c r="B76" s="1239">
        <v>8.9</v>
      </c>
      <c r="C76" s="1239">
        <v>11.1</v>
      </c>
      <c r="D76" s="1239">
        <v>14.7</v>
      </c>
      <c r="E76" s="1239">
        <v>20.399999999999999</v>
      </c>
      <c r="F76" s="1239">
        <v>27.8</v>
      </c>
      <c r="G76" s="1239">
        <v>31.3</v>
      </c>
      <c r="H76" s="1239">
        <v>30.3</v>
      </c>
      <c r="I76" s="1239">
        <v>27.7</v>
      </c>
      <c r="J76" s="1239">
        <v>26.2</v>
      </c>
      <c r="K76" s="1239">
        <v>24</v>
      </c>
    </row>
    <row r="77" spans="1:11">
      <c r="A77" s="1137" t="s">
        <v>21</v>
      </c>
      <c r="B77" s="1239">
        <v>10.5</v>
      </c>
      <c r="C77" s="1239">
        <v>16.899999999999999</v>
      </c>
      <c r="D77" s="1239">
        <v>19</v>
      </c>
      <c r="E77" s="1239">
        <v>21.2</v>
      </c>
      <c r="F77" s="1239">
        <v>24.2</v>
      </c>
      <c r="G77" s="1239">
        <v>25.9</v>
      </c>
      <c r="H77" s="1239">
        <v>24.2</v>
      </c>
      <c r="I77" s="1239">
        <v>21.6</v>
      </c>
      <c r="J77" s="1239">
        <v>19.2</v>
      </c>
      <c r="K77" s="1239">
        <v>17</v>
      </c>
    </row>
    <row r="78" spans="1:11">
      <c r="A78" s="1137" t="s">
        <v>22</v>
      </c>
      <c r="B78" s="1239">
        <v>6.6</v>
      </c>
      <c r="C78" s="1239">
        <v>8.4</v>
      </c>
      <c r="D78" s="1239">
        <v>8.4</v>
      </c>
      <c r="E78" s="1239">
        <v>8.5</v>
      </c>
      <c r="F78" s="1239">
        <v>9.5</v>
      </c>
      <c r="G78" s="1239">
        <v>10.199999999999999</v>
      </c>
      <c r="H78" s="1239">
        <v>10.7</v>
      </c>
      <c r="I78" s="1239">
        <v>10.9</v>
      </c>
      <c r="J78" s="1239">
        <v>10.7</v>
      </c>
      <c r="K78" s="1239">
        <v>10.1</v>
      </c>
    </row>
    <row r="79" spans="1:11">
      <c r="A79" s="1137" t="s">
        <v>63</v>
      </c>
      <c r="B79" s="1239">
        <v>9.1999999999999993</v>
      </c>
      <c r="C79" s="1239">
        <v>10</v>
      </c>
      <c r="D79" s="1239">
        <v>12.4</v>
      </c>
      <c r="E79" s="1239">
        <v>14.3</v>
      </c>
      <c r="F79" s="1239">
        <v>17.399999999999999</v>
      </c>
      <c r="G79" s="1239">
        <v>18.7</v>
      </c>
      <c r="H79" s="1239">
        <v>18.8</v>
      </c>
      <c r="I79" s="1239">
        <v>18.100000000000001</v>
      </c>
      <c r="J79" s="1239">
        <v>14.7</v>
      </c>
      <c r="K79" s="1239">
        <v>11.7</v>
      </c>
    </row>
    <row r="80" spans="1:11">
      <c r="A80" s="1137" t="s">
        <v>23</v>
      </c>
      <c r="B80" s="1239">
        <v>6.1</v>
      </c>
      <c r="C80" s="1239">
        <v>7.3</v>
      </c>
      <c r="D80" s="1239">
        <v>7.9</v>
      </c>
      <c r="E80" s="1239">
        <v>7.9</v>
      </c>
      <c r="F80" s="1239">
        <v>10.1</v>
      </c>
      <c r="G80" s="1239">
        <v>11.5</v>
      </c>
      <c r="H80" s="1239">
        <v>12</v>
      </c>
      <c r="I80" s="1239">
        <v>11.5</v>
      </c>
      <c r="J80" s="1239">
        <v>11.2</v>
      </c>
      <c r="K80" s="1239">
        <v>10.6</v>
      </c>
    </row>
    <row r="81" spans="1:11">
      <c r="A81" s="1137" t="s">
        <v>24</v>
      </c>
      <c r="B81" s="1239">
        <v>3.7</v>
      </c>
      <c r="C81" s="1239">
        <v>5.8</v>
      </c>
      <c r="D81" s="1239">
        <v>6.5</v>
      </c>
      <c r="E81" s="1239">
        <v>8.9</v>
      </c>
      <c r="F81" s="1239">
        <v>12.9</v>
      </c>
      <c r="G81" s="1239">
        <v>17.2</v>
      </c>
      <c r="H81" s="1239">
        <v>18.399999999999999</v>
      </c>
      <c r="I81" s="1239">
        <v>16.7</v>
      </c>
      <c r="J81" s="1239">
        <v>14.5</v>
      </c>
      <c r="K81" s="1239">
        <v>11.6</v>
      </c>
    </row>
    <row r="82" spans="1:11">
      <c r="A82" s="1137" t="s">
        <v>25</v>
      </c>
      <c r="B82" s="1239">
        <v>8</v>
      </c>
      <c r="C82" s="1239">
        <v>19.3</v>
      </c>
      <c r="D82" s="1239">
        <v>21.4</v>
      </c>
      <c r="E82" s="1239">
        <v>18.5</v>
      </c>
      <c r="F82" s="1239">
        <v>17.8</v>
      </c>
      <c r="G82" s="1239">
        <v>13.3</v>
      </c>
      <c r="H82" s="1239">
        <v>11.9</v>
      </c>
      <c r="I82" s="1239">
        <v>11.1</v>
      </c>
      <c r="J82" s="1239">
        <v>11.6</v>
      </c>
      <c r="K82" s="1239">
        <v>10.4</v>
      </c>
    </row>
    <row r="83" spans="1:11">
      <c r="A83" s="1137" t="s">
        <v>26</v>
      </c>
      <c r="B83" s="1239">
        <v>6.7</v>
      </c>
      <c r="C83" s="1239">
        <v>16.5</v>
      </c>
      <c r="D83" s="1239">
        <v>22</v>
      </c>
      <c r="E83" s="1239">
        <v>19.2</v>
      </c>
      <c r="F83" s="1239">
        <v>16.7</v>
      </c>
      <c r="G83" s="1239">
        <v>14.5</v>
      </c>
      <c r="H83" s="1239">
        <v>13.7</v>
      </c>
      <c r="I83" s="1239">
        <v>11.9</v>
      </c>
      <c r="J83" s="1239">
        <v>10.6</v>
      </c>
      <c r="K83" s="1239">
        <v>9.6</v>
      </c>
    </row>
    <row r="84" spans="1:11">
      <c r="A84" s="1137" t="s">
        <v>27</v>
      </c>
      <c r="B84" s="1239">
        <v>5.9</v>
      </c>
      <c r="C84" s="1239">
        <v>4.3</v>
      </c>
      <c r="D84" s="1239">
        <v>4</v>
      </c>
      <c r="E84" s="1239">
        <v>4.4000000000000004</v>
      </c>
      <c r="F84" s="1239">
        <v>5.2</v>
      </c>
      <c r="G84" s="1239">
        <v>5.9</v>
      </c>
      <c r="H84" s="1239">
        <v>6.3</v>
      </c>
      <c r="I84" s="1239">
        <v>6.3</v>
      </c>
      <c r="J84" s="1239">
        <v>6.8</v>
      </c>
      <c r="K84" s="1239">
        <v>5.3</v>
      </c>
    </row>
    <row r="85" spans="1:11">
      <c r="A85" s="1137" t="s">
        <v>28</v>
      </c>
      <c r="B85" s="1239">
        <v>7.1</v>
      </c>
      <c r="C85" s="1239">
        <v>9.4</v>
      </c>
      <c r="D85" s="1239">
        <v>10.6</v>
      </c>
      <c r="E85" s="1239">
        <v>10.7</v>
      </c>
      <c r="F85" s="1239">
        <v>10.8</v>
      </c>
      <c r="G85" s="1239">
        <v>10</v>
      </c>
      <c r="H85" s="1239">
        <v>7.4</v>
      </c>
      <c r="I85" s="1239">
        <v>6.4</v>
      </c>
      <c r="J85" s="1239">
        <v>4.8</v>
      </c>
      <c r="K85" s="1239">
        <v>3.8</v>
      </c>
    </row>
    <row r="86" spans="1:11">
      <c r="A86" s="1137" t="s">
        <v>29</v>
      </c>
      <c r="B86" s="1239">
        <v>4.2</v>
      </c>
      <c r="C86" s="1239">
        <v>5.6</v>
      </c>
      <c r="D86" s="1239">
        <v>5.5</v>
      </c>
      <c r="E86" s="1239">
        <v>5.2</v>
      </c>
      <c r="F86" s="1239">
        <v>4</v>
      </c>
      <c r="G86" s="1239">
        <v>4</v>
      </c>
      <c r="H86" s="1239">
        <v>3.6</v>
      </c>
      <c r="I86" s="1239">
        <v>3.6</v>
      </c>
      <c r="J86" s="1239">
        <v>3.6</v>
      </c>
      <c r="K86" s="1239">
        <v>3.3</v>
      </c>
    </row>
    <row r="87" spans="1:11">
      <c r="A87" s="1137" t="s">
        <v>30</v>
      </c>
      <c r="B87" s="1239">
        <v>3.3</v>
      </c>
      <c r="C87" s="1239">
        <v>3.9</v>
      </c>
      <c r="D87" s="1239">
        <v>4.5</v>
      </c>
      <c r="E87" s="1239">
        <v>4.5999999999999996</v>
      </c>
      <c r="F87" s="1239">
        <v>5.6</v>
      </c>
      <c r="G87" s="1239">
        <v>7.3</v>
      </c>
      <c r="H87" s="1239">
        <v>7.5</v>
      </c>
      <c r="I87" s="1239">
        <v>7</v>
      </c>
      <c r="J87" s="1239">
        <v>6.1</v>
      </c>
      <c r="K87" s="1239">
        <v>4.8</v>
      </c>
    </row>
    <row r="88" spans="1:11" s="1237" customFormat="1">
      <c r="A88" s="1137" t="s">
        <v>31</v>
      </c>
      <c r="B88" s="1239">
        <v>3.6</v>
      </c>
      <c r="C88" s="1239">
        <v>4.7</v>
      </c>
      <c r="D88" s="1239">
        <v>4.4000000000000004</v>
      </c>
      <c r="E88" s="1239">
        <v>4</v>
      </c>
      <c r="F88" s="1239">
        <v>4.5</v>
      </c>
      <c r="G88" s="1239">
        <v>4.8</v>
      </c>
      <c r="H88" s="1239">
        <v>5.0999999999999996</v>
      </c>
      <c r="I88" s="1239">
        <v>5.5</v>
      </c>
      <c r="J88" s="1239">
        <v>5.8</v>
      </c>
      <c r="K88" s="1239">
        <v>5.0999999999999996</v>
      </c>
    </row>
    <row r="89" spans="1:11" s="1237" customFormat="1">
      <c r="A89" s="1137" t="s">
        <v>32</v>
      </c>
      <c r="B89" s="1239">
        <v>7.6</v>
      </c>
      <c r="C89" s="1239">
        <v>8.8000000000000007</v>
      </c>
      <c r="D89" s="1239">
        <v>10.6</v>
      </c>
      <c r="E89" s="1239">
        <v>10.5</v>
      </c>
      <c r="F89" s="1239">
        <v>11</v>
      </c>
      <c r="G89" s="1239">
        <v>11.5</v>
      </c>
      <c r="H89" s="1239">
        <v>10.199999999999999</v>
      </c>
      <c r="I89" s="1239">
        <v>8.4</v>
      </c>
      <c r="J89" s="1239">
        <v>7</v>
      </c>
      <c r="K89" s="1239">
        <v>5.7</v>
      </c>
    </row>
    <row r="90" spans="1:11" s="1237" customFormat="1">
      <c r="A90" s="1137" t="s">
        <v>50</v>
      </c>
      <c r="B90" s="1239">
        <v>7.8</v>
      </c>
      <c r="C90" s="1239">
        <v>9.6999999999999993</v>
      </c>
      <c r="D90" s="1239">
        <v>11.4</v>
      </c>
      <c r="E90" s="1239">
        <v>13.5</v>
      </c>
      <c r="F90" s="1239">
        <v>17.7</v>
      </c>
      <c r="G90" s="1239">
        <v>17.5</v>
      </c>
      <c r="H90" s="1239">
        <v>15.3</v>
      </c>
      <c r="I90" s="1239">
        <v>14</v>
      </c>
      <c r="J90" s="1239">
        <v>12.3</v>
      </c>
      <c r="K90" s="1239">
        <v>10</v>
      </c>
    </row>
    <row r="91" spans="1:11" s="1237" customFormat="1">
      <c r="A91" s="1137" t="s">
        <v>33</v>
      </c>
      <c r="B91" s="1239">
        <v>6</v>
      </c>
      <c r="C91" s="1239">
        <v>7.3</v>
      </c>
      <c r="D91" s="1239">
        <v>8</v>
      </c>
      <c r="E91" s="1239">
        <v>7.9</v>
      </c>
      <c r="F91" s="1239">
        <v>7.4</v>
      </c>
      <c r="G91" s="1239">
        <v>7.8</v>
      </c>
      <c r="H91" s="1239">
        <v>7.2</v>
      </c>
      <c r="I91" s="1239">
        <v>7.3</v>
      </c>
      <c r="J91" s="1239">
        <v>6.3</v>
      </c>
      <c r="K91" s="1239">
        <v>5.2</v>
      </c>
    </row>
    <row r="92" spans="1:11" s="1237" customFormat="1">
      <c r="A92" s="1137" t="s">
        <v>34</v>
      </c>
      <c r="B92" s="1239">
        <v>4.4000000000000004</v>
      </c>
      <c r="C92" s="1239">
        <v>6.4</v>
      </c>
      <c r="D92" s="1239">
        <v>7.6</v>
      </c>
      <c r="E92" s="1239">
        <v>8.6999999999999993</v>
      </c>
      <c r="F92" s="1239">
        <v>9.1999999999999993</v>
      </c>
      <c r="G92" s="1239">
        <v>10.8</v>
      </c>
      <c r="H92" s="1239">
        <v>10.5</v>
      </c>
      <c r="I92" s="1239">
        <v>10</v>
      </c>
      <c r="J92" s="1239">
        <v>8.1</v>
      </c>
      <c r="K92" s="1239">
        <v>6.8</v>
      </c>
    </row>
    <row r="93" spans="1:11" s="1237" customFormat="1">
      <c r="A93" s="1137" t="s">
        <v>35</v>
      </c>
      <c r="B93" s="1242">
        <v>8.1</v>
      </c>
      <c r="C93" s="1242">
        <v>11.5</v>
      </c>
      <c r="D93" s="1242">
        <v>14.1</v>
      </c>
      <c r="E93" s="1242">
        <v>13.4</v>
      </c>
      <c r="F93" s="1242">
        <v>13.5</v>
      </c>
      <c r="G93" s="1242">
        <v>14</v>
      </c>
      <c r="H93" s="1242">
        <v>12.6</v>
      </c>
      <c r="I93" s="1242">
        <v>11</v>
      </c>
      <c r="J93" s="1242">
        <v>9.1999999999999993</v>
      </c>
      <c r="K93" s="1242">
        <v>7.6</v>
      </c>
    </row>
    <row r="94" spans="1:11" s="1237" customFormat="1">
      <c r="A94" s="1137" t="s">
        <v>36</v>
      </c>
      <c r="B94" s="1239">
        <v>6.4</v>
      </c>
      <c r="C94" s="1239">
        <v>9.1999999999999993</v>
      </c>
      <c r="D94" s="1239">
        <v>9</v>
      </c>
      <c r="E94" s="1239">
        <v>8.3000000000000007</v>
      </c>
      <c r="F94" s="1239">
        <v>8.3000000000000007</v>
      </c>
      <c r="G94" s="1239">
        <v>8.9</v>
      </c>
      <c r="H94" s="1239">
        <v>9.5</v>
      </c>
      <c r="I94" s="1239">
        <v>10.4</v>
      </c>
      <c r="J94" s="1239">
        <v>9.6999999999999993</v>
      </c>
      <c r="K94" s="1239">
        <v>9.6</v>
      </c>
    </row>
    <row r="95" spans="1:11" s="1237" customFormat="1">
      <c r="A95" s="1137" t="s">
        <v>37</v>
      </c>
      <c r="B95" s="1239">
        <v>5.4</v>
      </c>
      <c r="C95" s="1239">
        <v>8.1</v>
      </c>
      <c r="D95" s="1239">
        <v>8.1999999999999993</v>
      </c>
      <c r="E95" s="1239">
        <v>7.2</v>
      </c>
      <c r="F95" s="1239">
        <v>7.2</v>
      </c>
      <c r="G95" s="1239">
        <v>7.3</v>
      </c>
      <c r="H95" s="1239">
        <v>7.1</v>
      </c>
      <c r="I95" s="1239">
        <v>6.4</v>
      </c>
      <c r="J95" s="1239">
        <v>5.8</v>
      </c>
      <c r="K95" s="1239">
        <v>5.2</v>
      </c>
    </row>
    <row r="96" spans="1:11" s="1237" customFormat="1">
      <c r="A96" s="1137" t="s">
        <v>54</v>
      </c>
      <c r="B96" s="1239">
        <v>5.5</v>
      </c>
      <c r="C96" s="1239">
        <v>7.8</v>
      </c>
      <c r="D96" s="1239">
        <v>8.3000000000000007</v>
      </c>
      <c r="E96" s="1239">
        <v>8.6999999999999993</v>
      </c>
      <c r="F96" s="1239">
        <v>8.6999999999999993</v>
      </c>
      <c r="G96" s="1239">
        <v>8.4</v>
      </c>
      <c r="H96" s="1239">
        <v>7</v>
      </c>
      <c r="I96" s="1239">
        <v>6.1</v>
      </c>
      <c r="J96" s="1239">
        <v>5.5</v>
      </c>
      <c r="K96" s="1239">
        <v>4.9000000000000004</v>
      </c>
    </row>
    <row r="97" spans="1:11" s="1237" customFormat="1">
      <c r="A97" s="1137" t="s">
        <v>43</v>
      </c>
      <c r="B97" s="1239">
        <v>1.9</v>
      </c>
      <c r="C97" s="1239">
        <v>6.7</v>
      </c>
      <c r="D97" s="1239">
        <v>7.6</v>
      </c>
      <c r="E97" s="1239">
        <v>6.2</v>
      </c>
      <c r="F97" s="1239">
        <v>4.8</v>
      </c>
      <c r="G97" s="1239">
        <v>4.4000000000000004</v>
      </c>
      <c r="H97" s="1239">
        <v>4.4000000000000004</v>
      </c>
      <c r="I97" s="1239">
        <v>3.5</v>
      </c>
      <c r="J97" s="1239">
        <v>3.2</v>
      </c>
      <c r="K97" s="1239">
        <v>2.6</v>
      </c>
    </row>
    <row r="98" spans="1:11">
      <c r="A98" s="1137" t="s">
        <v>49</v>
      </c>
      <c r="B98" s="1239">
        <v>1.8</v>
      </c>
      <c r="C98" s="1239">
        <v>2.4</v>
      </c>
      <c r="D98" s="1239">
        <v>2.9</v>
      </c>
      <c r="E98" s="1239">
        <v>2.7</v>
      </c>
      <c r="F98" s="1239">
        <v>2.8</v>
      </c>
      <c r="G98" s="1239">
        <v>2.8</v>
      </c>
      <c r="H98" s="1239">
        <v>3.2</v>
      </c>
      <c r="I98" s="1239">
        <v>4.0999999999999996</v>
      </c>
      <c r="J98" s="1239">
        <v>4.3</v>
      </c>
      <c r="K98" s="1239">
        <v>3.8</v>
      </c>
    </row>
    <row r="99" spans="1:11">
      <c r="A99" s="1137" t="s">
        <v>52</v>
      </c>
      <c r="B99" s="1239">
        <v>3.4</v>
      </c>
      <c r="C99" s="1239">
        <v>4</v>
      </c>
      <c r="D99" s="1239">
        <v>4.9000000000000004</v>
      </c>
      <c r="E99" s="1239">
        <v>4.2</v>
      </c>
      <c r="F99" s="1239">
        <v>4.5</v>
      </c>
      <c r="G99" s="1239">
        <v>4.7</v>
      </c>
      <c r="H99" s="1239">
        <v>4.8</v>
      </c>
      <c r="I99" s="1239">
        <v>4.5999999999999996</v>
      </c>
      <c r="J99" s="1239">
        <v>5</v>
      </c>
      <c r="K99" s="1239">
        <v>4.8</v>
      </c>
    </row>
    <row r="100" spans="1:11">
      <c r="A100" s="1137" t="s">
        <v>67</v>
      </c>
      <c r="B100" s="1240" t="s">
        <v>101</v>
      </c>
      <c r="C100" s="1240" t="s">
        <v>101</v>
      </c>
      <c r="D100" s="1240" t="s">
        <v>101</v>
      </c>
      <c r="E100" s="1239">
        <v>20.5</v>
      </c>
      <c r="F100" s="1239">
        <v>21.5</v>
      </c>
      <c r="G100" s="1239">
        <v>20.7</v>
      </c>
      <c r="H100" s="1239">
        <v>19.8</v>
      </c>
      <c r="I100" s="1239">
        <v>19.3</v>
      </c>
      <c r="J100" s="1239">
        <v>19.600000000000001</v>
      </c>
      <c r="K100" s="1239">
        <v>17.7</v>
      </c>
    </row>
    <row r="101" spans="1:11">
      <c r="A101" s="1137" t="s">
        <v>142</v>
      </c>
      <c r="B101" s="1239">
        <v>33.1</v>
      </c>
      <c r="C101" s="1239">
        <v>32.299999999999997</v>
      </c>
      <c r="D101" s="1239">
        <v>32.1</v>
      </c>
      <c r="E101" s="1239">
        <v>31.6</v>
      </c>
      <c r="F101" s="1239">
        <v>31.4</v>
      </c>
      <c r="G101" s="1239">
        <v>28.8</v>
      </c>
      <c r="H101" s="1239">
        <v>28.3</v>
      </c>
      <c r="I101" s="1239">
        <v>26.7</v>
      </c>
      <c r="J101" s="1239">
        <v>23.8</v>
      </c>
      <c r="K101" s="1239">
        <v>22.6</v>
      </c>
    </row>
    <row r="102" spans="1:11">
      <c r="A102" s="1137" t="s">
        <v>1173</v>
      </c>
      <c r="B102" s="1240" t="s">
        <v>101</v>
      </c>
      <c r="C102" s="1240" t="s">
        <v>101</v>
      </c>
      <c r="D102" s="1239">
        <v>22.6</v>
      </c>
      <c r="E102" s="1239">
        <v>26.1</v>
      </c>
      <c r="F102" s="1239">
        <v>27</v>
      </c>
      <c r="G102" s="1239">
        <v>24.6</v>
      </c>
      <c r="H102" s="1239">
        <v>21.4</v>
      </c>
      <c r="I102" s="1239">
        <v>19.600000000000001</v>
      </c>
      <c r="J102" s="1239">
        <v>16.899999999999999</v>
      </c>
      <c r="K102" s="1239">
        <v>15</v>
      </c>
    </row>
    <row r="103" spans="1:11">
      <c r="A103" s="1137" t="s">
        <v>53</v>
      </c>
      <c r="B103" s="1239">
        <v>11.4</v>
      </c>
      <c r="C103" s="1239">
        <v>15.2</v>
      </c>
      <c r="D103" s="1239">
        <v>13.1</v>
      </c>
      <c r="E103" s="1239">
        <v>10.7</v>
      </c>
      <c r="F103" s="1239">
        <v>9.6999999999999993</v>
      </c>
      <c r="G103" s="1239">
        <v>10.199999999999999</v>
      </c>
      <c r="H103" s="1239">
        <v>11.3</v>
      </c>
      <c r="I103" s="1239">
        <v>11.3</v>
      </c>
      <c r="J103" s="1239">
        <v>12.5</v>
      </c>
      <c r="K103" s="1239">
        <v>12.5</v>
      </c>
    </row>
    <row r="104" spans="1:11">
      <c r="A104" s="1236" t="s">
        <v>58</v>
      </c>
      <c r="B104" s="1241">
        <f>AVERAGE(B69:B96)</f>
        <v>6.1857142857142859</v>
      </c>
      <c r="C104" s="1241">
        <f t="shared" ref="C104:K104" si="3">AVERAGE(C69:C96)</f>
        <v>9.1607142857142865</v>
      </c>
      <c r="D104" s="1241">
        <f t="shared" si="3"/>
        <v>10.50357142857143</v>
      </c>
      <c r="E104" s="1241">
        <f t="shared" si="3"/>
        <v>10.503571428571428</v>
      </c>
      <c r="F104" s="1241">
        <f t="shared" si="3"/>
        <v>11.342857142857142</v>
      </c>
      <c r="G104" s="1241">
        <f t="shared" si="3"/>
        <v>11.689285714285715</v>
      </c>
      <c r="H104" s="1241">
        <f t="shared" si="3"/>
        <v>11.03214285714286</v>
      </c>
      <c r="I104" s="1241">
        <f t="shared" si="3"/>
        <v>10.1</v>
      </c>
      <c r="J104" s="1241">
        <f t="shared" si="3"/>
        <v>9.1250000000000018</v>
      </c>
      <c r="K104" s="1241">
        <f t="shared" si="3"/>
        <v>7.8928571428571415</v>
      </c>
    </row>
    <row r="105" spans="1:11">
      <c r="A105" s="1236" t="s">
        <v>1186</v>
      </c>
      <c r="B105" s="1241">
        <f>STDEV(B69:B96)</f>
        <v>1.9327037836523013</v>
      </c>
      <c r="C105" s="1241">
        <f t="shared" ref="C105:K105" si="4">STDEV(C69:C96)</f>
        <v>4.08677535524438</v>
      </c>
      <c r="D105" s="1241">
        <f t="shared" si="4"/>
        <v>5.1830551653017194</v>
      </c>
      <c r="E105" s="1241">
        <f t="shared" si="4"/>
        <v>5.1238355239205813</v>
      </c>
      <c r="F105" s="1241">
        <f t="shared" si="4"/>
        <v>6.0111272481665861</v>
      </c>
      <c r="G105" s="1241">
        <f t="shared" si="4"/>
        <v>6.3136735380421403</v>
      </c>
      <c r="H105" s="1241">
        <f t="shared" si="4"/>
        <v>6.0655098757573533</v>
      </c>
      <c r="I105" s="1241">
        <f t="shared" si="4"/>
        <v>5.5128805403211718</v>
      </c>
      <c r="J105" s="1241">
        <f t="shared" si="4"/>
        <v>4.9944877021980325</v>
      </c>
      <c r="K105" s="1241">
        <f t="shared" si="4"/>
        <v>4.5423870842631242</v>
      </c>
    </row>
    <row r="106" spans="1:11">
      <c r="A106" s="1236" t="s">
        <v>1187</v>
      </c>
      <c r="B106" s="1241">
        <f>-(B93-B104)/B105</f>
        <v>-0.99047030925153867</v>
      </c>
      <c r="C106" s="1241">
        <f t="shared" ref="C106:J106" si="5">-(C93-C104)/C105</f>
        <v>-0.57240379295226262</v>
      </c>
      <c r="D106" s="1241">
        <f t="shared" si="5"/>
        <v>-0.69388197824037867</v>
      </c>
      <c r="E106" s="1241">
        <f t="shared" si="5"/>
        <v>-0.56528523562214694</v>
      </c>
      <c r="F106" s="1241">
        <f t="shared" si="5"/>
        <v>-0.35885829197856262</v>
      </c>
      <c r="G106" s="1241">
        <f t="shared" si="5"/>
        <v>-0.36598570892071081</v>
      </c>
      <c r="H106" s="1241">
        <f t="shared" si="5"/>
        <v>-0.25848727888871392</v>
      </c>
      <c r="I106" s="1241">
        <f t="shared" si="5"/>
        <v>-0.16325403632772492</v>
      </c>
      <c r="J106" s="1241">
        <f t="shared" si="5"/>
        <v>-1.5016555144783044E-2</v>
      </c>
      <c r="K106" s="1241">
        <f>-(K93-K104)/K105</f>
        <v>6.4472079861210188E-2</v>
      </c>
    </row>
    <row r="109" spans="1:11">
      <c r="A109" s="1028" t="s">
        <v>135</v>
      </c>
      <c r="B109" s="1028" t="s">
        <v>136</v>
      </c>
    </row>
    <row r="110" spans="1:11">
      <c r="A110" s="1028" t="s">
        <v>137</v>
      </c>
      <c r="B110" s="1028" t="s">
        <v>170</v>
      </c>
    </row>
    <row r="111" spans="1:11">
      <c r="A111" s="1028" t="s">
        <v>171</v>
      </c>
      <c r="B111" s="1028" t="s">
        <v>174</v>
      </c>
    </row>
    <row r="112" spans="1:11">
      <c r="A112" s="1028" t="s">
        <v>107</v>
      </c>
      <c r="B112" s="1028" t="s">
        <v>152</v>
      </c>
    </row>
    <row r="114" spans="1:11">
      <c r="A114" s="1033" t="s">
        <v>108</v>
      </c>
      <c r="B114" s="1238" t="s">
        <v>93</v>
      </c>
      <c r="C114" s="1238" t="s">
        <v>94</v>
      </c>
      <c r="D114" s="1238" t="s">
        <v>95</v>
      </c>
      <c r="E114" s="1238" t="s">
        <v>96</v>
      </c>
      <c r="F114" s="1238" t="s">
        <v>97</v>
      </c>
      <c r="G114" s="1238" t="s">
        <v>110</v>
      </c>
      <c r="H114" s="1238" t="s">
        <v>120</v>
      </c>
      <c r="I114" s="1238" t="s">
        <v>379</v>
      </c>
      <c r="J114" s="1238" t="s">
        <v>537</v>
      </c>
      <c r="K114" s="1238" t="s">
        <v>729</v>
      </c>
    </row>
    <row r="115" spans="1:11">
      <c r="A115" s="1033" t="s">
        <v>1190</v>
      </c>
      <c r="B115" s="1239">
        <v>3.9</v>
      </c>
      <c r="C115" s="1239">
        <v>5</v>
      </c>
      <c r="D115" s="1239">
        <v>5.4</v>
      </c>
      <c r="E115" s="1239">
        <v>5.6</v>
      </c>
      <c r="F115" s="1239">
        <v>6.2</v>
      </c>
      <c r="G115" s="1239">
        <v>6.5</v>
      </c>
      <c r="H115" s="1239">
        <v>6.2</v>
      </c>
      <c r="I115" s="1239">
        <v>5.7</v>
      </c>
      <c r="J115" s="1239">
        <v>5.2</v>
      </c>
      <c r="K115" s="1239">
        <v>4.5999999999999996</v>
      </c>
    </row>
    <row r="116" spans="1:11">
      <c r="A116" s="1033" t="s">
        <v>1191</v>
      </c>
      <c r="B116" s="1239">
        <v>3.9</v>
      </c>
      <c r="C116" s="1239">
        <v>5</v>
      </c>
      <c r="D116" s="1239">
        <v>5.4</v>
      </c>
      <c r="E116" s="1239">
        <v>5.6</v>
      </c>
      <c r="F116" s="1239">
        <v>6.1</v>
      </c>
      <c r="G116" s="1239">
        <v>6.5</v>
      </c>
      <c r="H116" s="1239">
        <v>6.1</v>
      </c>
      <c r="I116" s="1239">
        <v>5.7</v>
      </c>
      <c r="J116" s="1239">
        <v>5.0999999999999996</v>
      </c>
      <c r="K116" s="1239">
        <v>4.5999999999999996</v>
      </c>
    </row>
    <row r="117" spans="1:11">
      <c r="A117" s="1033" t="s">
        <v>1192</v>
      </c>
      <c r="B117" s="1239">
        <v>4</v>
      </c>
      <c r="C117" s="1239">
        <v>5.2</v>
      </c>
      <c r="D117" s="1239">
        <v>5.5</v>
      </c>
      <c r="E117" s="1239">
        <v>5.7</v>
      </c>
      <c r="F117" s="1239">
        <v>6.3</v>
      </c>
      <c r="G117" s="1239">
        <v>6.6</v>
      </c>
      <c r="H117" s="1239">
        <v>6.4</v>
      </c>
      <c r="I117" s="1239">
        <v>6</v>
      </c>
      <c r="J117" s="1239">
        <v>5.5</v>
      </c>
      <c r="K117" s="1239">
        <v>4.9000000000000004</v>
      </c>
    </row>
    <row r="118" spans="1:11">
      <c r="A118" s="1033" t="s">
        <v>230</v>
      </c>
      <c r="B118" s="1239">
        <v>4.3</v>
      </c>
      <c r="C118" s="1239">
        <v>5.5</v>
      </c>
      <c r="D118" s="1239">
        <v>5.9</v>
      </c>
      <c r="E118" s="1239">
        <v>6.1</v>
      </c>
      <c r="F118" s="1239">
        <v>6.9</v>
      </c>
      <c r="G118" s="1239">
        <v>7.5</v>
      </c>
      <c r="H118" s="1239">
        <v>7.3</v>
      </c>
      <c r="I118" s="1239">
        <v>6.9</v>
      </c>
      <c r="J118" s="1239">
        <v>6.2</v>
      </c>
      <c r="K118" s="1239">
        <v>5.5</v>
      </c>
    </row>
    <row r="119" spans="1:11">
      <c r="A119" s="1033" t="s">
        <v>140</v>
      </c>
      <c r="B119" s="1239">
        <v>4.3</v>
      </c>
      <c r="C119" s="1239">
        <v>5.5</v>
      </c>
      <c r="D119" s="1239">
        <v>5.9</v>
      </c>
      <c r="E119" s="1239">
        <v>6.1</v>
      </c>
      <c r="F119" s="1239">
        <v>6.9</v>
      </c>
      <c r="G119" s="1239">
        <v>7.5</v>
      </c>
      <c r="H119" s="1239">
        <v>7.4</v>
      </c>
      <c r="I119" s="1239">
        <v>6.9</v>
      </c>
      <c r="J119" s="1239">
        <v>6.3</v>
      </c>
      <c r="K119" s="1239">
        <v>5.5</v>
      </c>
    </row>
    <row r="120" spans="1:11">
      <c r="A120" s="1033" t="s">
        <v>141</v>
      </c>
      <c r="B120" s="1239">
        <v>4.3</v>
      </c>
      <c r="C120" s="1239">
        <v>5.5</v>
      </c>
      <c r="D120" s="1239">
        <v>5.9</v>
      </c>
      <c r="E120" s="1239">
        <v>6.1</v>
      </c>
      <c r="F120" s="1239">
        <v>6.9</v>
      </c>
      <c r="G120" s="1239">
        <v>7.5</v>
      </c>
      <c r="H120" s="1239">
        <v>7.4</v>
      </c>
      <c r="I120" s="1239">
        <v>6.9</v>
      </c>
      <c r="J120" s="1239">
        <v>6.3</v>
      </c>
      <c r="K120" s="1239">
        <v>5.6</v>
      </c>
    </row>
    <row r="121" spans="1:11">
      <c r="A121" s="1033" t="s">
        <v>15</v>
      </c>
      <c r="B121" s="1239">
        <v>3.6</v>
      </c>
      <c r="C121" s="1239">
        <v>4.5</v>
      </c>
      <c r="D121" s="1239">
        <v>4.5</v>
      </c>
      <c r="E121" s="1239">
        <v>3.8</v>
      </c>
      <c r="F121" s="1239">
        <v>4</v>
      </c>
      <c r="G121" s="1239">
        <v>4.9000000000000004</v>
      </c>
      <c r="H121" s="1239">
        <v>4.7</v>
      </c>
      <c r="I121" s="1239">
        <v>4.5999999999999996</v>
      </c>
      <c r="J121" s="1239">
        <v>4.2</v>
      </c>
      <c r="K121" s="1239">
        <v>4.3</v>
      </c>
    </row>
    <row r="122" spans="1:11">
      <c r="A122" s="1033" t="s">
        <v>16</v>
      </c>
      <c r="B122" s="1239">
        <v>2.2999999999999998</v>
      </c>
      <c r="C122" s="1239">
        <v>2.9</v>
      </c>
      <c r="D122" s="1239">
        <v>4.5999999999999996</v>
      </c>
      <c r="E122" s="1239">
        <v>5.0999999999999996</v>
      </c>
      <c r="F122" s="1239">
        <v>5.9</v>
      </c>
      <c r="G122" s="1239">
        <v>6.4</v>
      </c>
      <c r="H122" s="1239">
        <v>5.2</v>
      </c>
      <c r="I122" s="1239">
        <v>4</v>
      </c>
      <c r="J122" s="1239">
        <v>3.4</v>
      </c>
      <c r="K122" s="1239">
        <v>3.1</v>
      </c>
    </row>
    <row r="123" spans="1:11">
      <c r="A123" s="1033" t="s">
        <v>737</v>
      </c>
      <c r="B123" s="1239">
        <v>1.7</v>
      </c>
      <c r="C123" s="1239">
        <v>2.5</v>
      </c>
      <c r="D123" s="1239">
        <v>2.8</v>
      </c>
      <c r="E123" s="1239">
        <v>2.9</v>
      </c>
      <c r="F123" s="1239">
        <v>2.9</v>
      </c>
      <c r="G123" s="1239">
        <v>2.8</v>
      </c>
      <c r="H123" s="1239">
        <v>2.9</v>
      </c>
      <c r="I123" s="1239">
        <v>2.4</v>
      </c>
      <c r="J123" s="1239">
        <v>1.9</v>
      </c>
      <c r="K123" s="1239">
        <v>1.5</v>
      </c>
    </row>
    <row r="124" spans="1:11">
      <c r="A124" s="1033" t="s">
        <v>18</v>
      </c>
      <c r="B124" s="1239">
        <v>2.2999999999999998</v>
      </c>
      <c r="C124" s="1239">
        <v>3.7</v>
      </c>
      <c r="D124" s="1239">
        <v>4.8</v>
      </c>
      <c r="E124" s="1239">
        <v>5.3</v>
      </c>
      <c r="F124" s="1239">
        <v>4.9000000000000004</v>
      </c>
      <c r="G124" s="1239">
        <v>4.7</v>
      </c>
      <c r="H124" s="1239">
        <v>4.8</v>
      </c>
      <c r="I124" s="1239">
        <v>4.9000000000000004</v>
      </c>
      <c r="J124" s="1239">
        <v>5</v>
      </c>
      <c r="K124" s="1239">
        <v>4.8</v>
      </c>
    </row>
    <row r="125" spans="1:11">
      <c r="A125" s="1033" t="s">
        <v>109</v>
      </c>
      <c r="B125" s="1239">
        <v>3.4</v>
      </c>
      <c r="C125" s="1239">
        <v>3.4</v>
      </c>
      <c r="D125" s="1239">
        <v>3.1</v>
      </c>
      <c r="E125" s="1239">
        <v>2.4</v>
      </c>
      <c r="F125" s="1239">
        <v>2.4</v>
      </c>
      <c r="G125" s="1239">
        <v>2.4</v>
      </c>
      <c r="H125" s="1239">
        <v>2.5</v>
      </c>
      <c r="I125" s="1239">
        <v>2.4</v>
      </c>
      <c r="J125" s="1239">
        <v>2.2000000000000002</v>
      </c>
      <c r="K125" s="1239">
        <v>2</v>
      </c>
    </row>
    <row r="126" spans="1:11">
      <c r="A126" s="1033" t="s">
        <v>20</v>
      </c>
      <c r="B126" s="1239">
        <v>3</v>
      </c>
      <c r="C126" s="1239">
        <v>6.3</v>
      </c>
      <c r="D126" s="1239">
        <v>9.6</v>
      </c>
      <c r="E126" s="1239">
        <v>8.1999999999999993</v>
      </c>
      <c r="F126" s="1239">
        <v>6.1</v>
      </c>
      <c r="G126" s="1239">
        <v>5.9</v>
      </c>
      <c r="H126" s="1239">
        <v>4.9000000000000004</v>
      </c>
      <c r="I126" s="1239">
        <v>4</v>
      </c>
      <c r="J126" s="1239">
        <v>3.8</v>
      </c>
      <c r="K126" s="1239">
        <v>3.3</v>
      </c>
    </row>
    <row r="127" spans="1:11">
      <c r="A127" s="1033" t="s">
        <v>44</v>
      </c>
      <c r="B127" s="1239">
        <v>3.8</v>
      </c>
      <c r="C127" s="1239">
        <v>7.4</v>
      </c>
      <c r="D127" s="1239">
        <v>8.1</v>
      </c>
      <c r="E127" s="1239">
        <v>8.1999999999999993</v>
      </c>
      <c r="F127" s="1239">
        <v>7.9</v>
      </c>
      <c r="G127" s="1239">
        <v>7.5</v>
      </c>
      <c r="H127" s="1239">
        <v>7</v>
      </c>
      <c r="I127" s="1239">
        <v>5.7</v>
      </c>
      <c r="J127" s="1239">
        <v>5.0999999999999996</v>
      </c>
      <c r="K127" s="1239">
        <v>4.0999999999999996</v>
      </c>
    </row>
    <row r="128" spans="1:11">
      <c r="A128" s="1033" t="s">
        <v>42</v>
      </c>
      <c r="B128" s="1239">
        <v>6.5</v>
      </c>
      <c r="C128" s="1239">
        <v>7.6</v>
      </c>
      <c r="D128" s="1239">
        <v>10.1</v>
      </c>
      <c r="E128" s="1239">
        <v>14.3</v>
      </c>
      <c r="F128" s="1239">
        <v>18.5</v>
      </c>
      <c r="G128" s="1239">
        <v>20.5</v>
      </c>
      <c r="H128" s="1239">
        <v>20.100000000000001</v>
      </c>
      <c r="I128" s="1239">
        <v>20</v>
      </c>
      <c r="J128" s="1239">
        <v>18.100000000000001</v>
      </c>
      <c r="K128" s="1239">
        <v>16.600000000000001</v>
      </c>
    </row>
    <row r="129" spans="1:11">
      <c r="A129" s="1033" t="s">
        <v>21</v>
      </c>
      <c r="B129" s="1239">
        <v>6.4</v>
      </c>
      <c r="C129" s="1239">
        <v>9.6999999999999993</v>
      </c>
      <c r="D129" s="1239">
        <v>11.2</v>
      </c>
      <c r="E129" s="1239">
        <v>12.6</v>
      </c>
      <c r="F129" s="1239">
        <v>15</v>
      </c>
      <c r="G129" s="1239">
        <v>16.100000000000001</v>
      </c>
      <c r="H129" s="1239">
        <v>14.8</v>
      </c>
      <c r="I129" s="1239">
        <v>13.3</v>
      </c>
      <c r="J129" s="1239">
        <v>11.7</v>
      </c>
      <c r="K129" s="1239">
        <v>10</v>
      </c>
    </row>
    <row r="130" spans="1:11">
      <c r="A130" s="1033" t="s">
        <v>22</v>
      </c>
      <c r="B130" s="1239">
        <v>4.3</v>
      </c>
      <c r="C130" s="1239">
        <v>5.3</v>
      </c>
      <c r="D130" s="1239">
        <v>5.3</v>
      </c>
      <c r="E130" s="1239">
        <v>5.2</v>
      </c>
      <c r="F130" s="1239">
        <v>5.5</v>
      </c>
      <c r="G130" s="1239">
        <v>6</v>
      </c>
      <c r="H130" s="1239">
        <v>6.4</v>
      </c>
      <c r="I130" s="1239">
        <v>6.4</v>
      </c>
      <c r="J130" s="1239">
        <v>5.7</v>
      </c>
      <c r="K130" s="1239">
        <v>5.2</v>
      </c>
    </row>
    <row r="131" spans="1:11">
      <c r="A131" s="1033" t="s">
        <v>63</v>
      </c>
      <c r="B131" s="1239">
        <v>5.0999999999999996</v>
      </c>
      <c r="C131" s="1239">
        <v>6.3</v>
      </c>
      <c r="D131" s="1239">
        <v>8.4</v>
      </c>
      <c r="E131" s="1239">
        <v>9.3000000000000007</v>
      </c>
      <c r="F131" s="1239">
        <v>10.8</v>
      </c>
      <c r="G131" s="1239">
        <v>11.4</v>
      </c>
      <c r="H131" s="1239">
        <v>9.6</v>
      </c>
      <c r="I131" s="1239">
        <v>9.4</v>
      </c>
      <c r="J131" s="1239">
        <v>7.9</v>
      </c>
      <c r="K131" s="1239">
        <v>7.2</v>
      </c>
    </row>
    <row r="132" spans="1:11">
      <c r="A132" s="1033" t="s">
        <v>23</v>
      </c>
      <c r="B132" s="1239">
        <v>4.5999999999999996</v>
      </c>
      <c r="C132" s="1239">
        <v>5.5</v>
      </c>
      <c r="D132" s="1239">
        <v>5.8</v>
      </c>
      <c r="E132" s="1239">
        <v>5.4</v>
      </c>
      <c r="F132" s="1239">
        <v>6.7</v>
      </c>
      <c r="G132" s="1239">
        <v>7.3</v>
      </c>
      <c r="H132" s="1239">
        <v>8</v>
      </c>
      <c r="I132" s="1239">
        <v>7.2</v>
      </c>
      <c r="J132" s="1239">
        <v>6.9</v>
      </c>
      <c r="K132" s="1239">
        <v>6.5</v>
      </c>
    </row>
    <row r="133" spans="1:11">
      <c r="A133" s="1033" t="s">
        <v>24</v>
      </c>
      <c r="B133" s="1239">
        <v>3</v>
      </c>
      <c r="C133" s="1239">
        <v>4.5999999999999996</v>
      </c>
      <c r="D133" s="1239">
        <v>5.7</v>
      </c>
      <c r="E133" s="1239">
        <v>7.3</v>
      </c>
      <c r="F133" s="1239">
        <v>10.3</v>
      </c>
      <c r="G133" s="1239">
        <v>13.3</v>
      </c>
      <c r="H133" s="1239">
        <v>13</v>
      </c>
      <c r="I133" s="1239">
        <v>12.1</v>
      </c>
      <c r="J133" s="1239">
        <v>10.9</v>
      </c>
      <c r="K133" s="1239">
        <v>9.8000000000000007</v>
      </c>
    </row>
    <row r="134" spans="1:11">
      <c r="A134" s="1033" t="s">
        <v>25</v>
      </c>
      <c r="B134" s="1239">
        <v>4.3</v>
      </c>
      <c r="C134" s="1239">
        <v>8.1</v>
      </c>
      <c r="D134" s="1239">
        <v>10.8</v>
      </c>
      <c r="E134" s="1239">
        <v>7.3</v>
      </c>
      <c r="F134" s="1239">
        <v>6.6</v>
      </c>
      <c r="G134" s="1239">
        <v>6.1</v>
      </c>
      <c r="H134" s="1239">
        <v>5.7</v>
      </c>
      <c r="I134" s="1239">
        <v>5</v>
      </c>
      <c r="J134" s="1239">
        <v>4.4000000000000004</v>
      </c>
      <c r="K134" s="1239">
        <v>4</v>
      </c>
    </row>
    <row r="135" spans="1:11">
      <c r="A135" s="1033" t="s">
        <v>26</v>
      </c>
      <c r="B135" s="1239">
        <v>3</v>
      </c>
      <c r="C135" s="1239">
        <v>6.1</v>
      </c>
      <c r="D135" s="1239">
        <v>7.8</v>
      </c>
      <c r="E135" s="1239">
        <v>6.3</v>
      </c>
      <c r="F135" s="1239">
        <v>5.7</v>
      </c>
      <c r="G135" s="1239">
        <v>5.2</v>
      </c>
      <c r="H135" s="1239">
        <v>4.3</v>
      </c>
      <c r="I135" s="1239">
        <v>3.7</v>
      </c>
      <c r="J135" s="1239">
        <v>3</v>
      </c>
      <c r="K135" s="1239">
        <v>3</v>
      </c>
    </row>
    <row r="136" spans="1:11">
      <c r="A136" s="1033" t="s">
        <v>27</v>
      </c>
      <c r="B136" s="1239">
        <v>2.4</v>
      </c>
      <c r="C136" s="1239">
        <v>4.2</v>
      </c>
      <c r="D136" s="1239">
        <v>3.8</v>
      </c>
      <c r="E136" s="1239">
        <v>3.7</v>
      </c>
      <c r="F136" s="1239">
        <v>3.6</v>
      </c>
      <c r="G136" s="1239">
        <v>3.9</v>
      </c>
      <c r="H136" s="1239">
        <v>4</v>
      </c>
      <c r="I136" s="1239">
        <v>4.7</v>
      </c>
      <c r="J136" s="1239">
        <v>4</v>
      </c>
      <c r="K136" s="1239">
        <v>3.9</v>
      </c>
    </row>
    <row r="137" spans="1:11">
      <c r="A137" s="1033" t="s">
        <v>28</v>
      </c>
      <c r="B137" s="1239">
        <v>2.7</v>
      </c>
      <c r="C137" s="1239">
        <v>3.9</v>
      </c>
      <c r="D137" s="1239">
        <v>4.5999999999999996</v>
      </c>
      <c r="E137" s="1239">
        <v>4.3</v>
      </c>
      <c r="F137" s="1239">
        <v>4.5</v>
      </c>
      <c r="G137" s="1239">
        <v>4</v>
      </c>
      <c r="H137" s="1239">
        <v>3.2</v>
      </c>
      <c r="I137" s="1239">
        <v>2.4</v>
      </c>
      <c r="J137" s="1239">
        <v>1.8</v>
      </c>
      <c r="K137" s="1239">
        <v>1.6</v>
      </c>
    </row>
    <row r="138" spans="1:11">
      <c r="A138" s="1033" t="s">
        <v>29</v>
      </c>
      <c r="B138" s="1239">
        <v>1.3</v>
      </c>
      <c r="C138" s="1239">
        <v>2.5</v>
      </c>
      <c r="D138" s="1239">
        <v>1.7</v>
      </c>
      <c r="E138" s="1239">
        <v>1.8</v>
      </c>
      <c r="F138" s="1239">
        <v>2.1</v>
      </c>
      <c r="G138" s="1239">
        <v>2.4</v>
      </c>
      <c r="H138" s="1239">
        <v>2.6</v>
      </c>
      <c r="I138" s="1239">
        <v>2</v>
      </c>
      <c r="J138" s="1239">
        <v>1.7</v>
      </c>
      <c r="K138" s="1239">
        <v>2</v>
      </c>
    </row>
    <row r="139" spans="1:11">
      <c r="A139" s="1033" t="s">
        <v>30</v>
      </c>
      <c r="B139" s="1239">
        <v>2.1</v>
      </c>
      <c r="C139" s="1239">
        <v>2.8</v>
      </c>
      <c r="D139" s="1239">
        <v>3.1</v>
      </c>
      <c r="E139" s="1239">
        <v>3.2</v>
      </c>
      <c r="F139" s="1239">
        <v>3.4</v>
      </c>
      <c r="G139" s="1239">
        <v>4.0999999999999996</v>
      </c>
      <c r="H139" s="1239">
        <v>4</v>
      </c>
      <c r="I139" s="1239">
        <v>3.8</v>
      </c>
      <c r="J139" s="1239">
        <v>3.5</v>
      </c>
      <c r="K139" s="1239">
        <v>2.9</v>
      </c>
    </row>
    <row r="140" spans="1:11">
      <c r="A140" s="1033" t="s">
        <v>31</v>
      </c>
      <c r="B140" s="1239">
        <v>1.9</v>
      </c>
      <c r="C140" s="1239">
        <v>2.6</v>
      </c>
      <c r="D140" s="1239">
        <v>2.6</v>
      </c>
      <c r="E140" s="1239">
        <v>2.6</v>
      </c>
      <c r="F140" s="1239">
        <v>2.4</v>
      </c>
      <c r="G140" s="1239">
        <v>3.5</v>
      </c>
      <c r="H140" s="1239">
        <v>4</v>
      </c>
      <c r="I140" s="1239">
        <v>3.9</v>
      </c>
      <c r="J140" s="1239">
        <v>3.6</v>
      </c>
      <c r="K140" s="1239">
        <v>3.2</v>
      </c>
    </row>
    <row r="141" spans="1:11">
      <c r="A141" s="1033" t="s">
        <v>32</v>
      </c>
      <c r="B141" s="1239">
        <v>3.8</v>
      </c>
      <c r="C141" s="1239">
        <v>4.4000000000000004</v>
      </c>
      <c r="D141" s="1239">
        <v>5</v>
      </c>
      <c r="E141" s="1239">
        <v>5.3</v>
      </c>
      <c r="F141" s="1239">
        <v>5.7</v>
      </c>
      <c r="G141" s="1239">
        <v>5.7</v>
      </c>
      <c r="H141" s="1239">
        <v>4.7</v>
      </c>
      <c r="I141" s="1239">
        <v>4</v>
      </c>
      <c r="J141" s="1239">
        <v>3.3</v>
      </c>
      <c r="K141" s="1239">
        <v>2.5</v>
      </c>
    </row>
    <row r="142" spans="1:11">
      <c r="A142" s="1033" t="s">
        <v>50</v>
      </c>
      <c r="B142" s="1239">
        <v>6.9</v>
      </c>
      <c r="C142" s="1239">
        <v>6.5</v>
      </c>
      <c r="D142" s="1239">
        <v>7.1</v>
      </c>
      <c r="E142" s="1239">
        <v>9.1</v>
      </c>
      <c r="F142" s="1239">
        <v>11.8</v>
      </c>
      <c r="G142" s="1239">
        <v>12.8</v>
      </c>
      <c r="H142" s="1239">
        <v>10.1</v>
      </c>
      <c r="I142" s="1239">
        <v>9.3000000000000007</v>
      </c>
      <c r="J142" s="1239">
        <v>8.4</v>
      </c>
      <c r="K142" s="1239">
        <v>6.6</v>
      </c>
    </row>
    <row r="143" spans="1:11">
      <c r="A143" s="1033" t="s">
        <v>33</v>
      </c>
      <c r="B143" s="1239">
        <v>2.7</v>
      </c>
      <c r="C143" s="1239">
        <v>4.4000000000000004</v>
      </c>
      <c r="D143" s="1239">
        <v>4.8</v>
      </c>
      <c r="E143" s="1239">
        <v>4.8</v>
      </c>
      <c r="F143" s="1239">
        <v>5.0999999999999996</v>
      </c>
      <c r="G143" s="1239">
        <v>5.4</v>
      </c>
      <c r="H143" s="1239">
        <v>5.9</v>
      </c>
      <c r="I143" s="1239">
        <v>4.0999999999999996</v>
      </c>
      <c r="J143" s="1239">
        <v>3.1</v>
      </c>
      <c r="K143" s="1239">
        <v>2.4</v>
      </c>
    </row>
    <row r="144" spans="1:11">
      <c r="A144" s="1033" t="s">
        <v>34</v>
      </c>
      <c r="B144" s="1239">
        <v>3.4</v>
      </c>
      <c r="C144" s="1239">
        <v>3.2</v>
      </c>
      <c r="D144" s="1239">
        <v>4.3</v>
      </c>
      <c r="E144" s="1239">
        <v>5</v>
      </c>
      <c r="F144" s="1239">
        <v>6.1</v>
      </c>
      <c r="G144" s="1239">
        <v>6.2</v>
      </c>
      <c r="H144" s="1239">
        <v>6.3</v>
      </c>
      <c r="I144" s="1239">
        <v>5.8</v>
      </c>
      <c r="J144" s="1239">
        <v>6.2</v>
      </c>
      <c r="K144" s="1239">
        <v>5.3</v>
      </c>
    </row>
    <row r="145" spans="1:11">
      <c r="A145" s="1033" t="s">
        <v>35</v>
      </c>
      <c r="B145" s="1242">
        <v>3.6</v>
      </c>
      <c r="C145" s="1242">
        <v>4.3</v>
      </c>
      <c r="D145" s="1242">
        <v>5.8</v>
      </c>
      <c r="E145" s="1242">
        <v>5.9</v>
      </c>
      <c r="F145" s="1242">
        <v>6.9</v>
      </c>
      <c r="G145" s="1242">
        <v>7.3</v>
      </c>
      <c r="H145" s="1242">
        <v>6.4</v>
      </c>
      <c r="I145" s="1242">
        <v>6.1</v>
      </c>
      <c r="J145" s="1242">
        <v>5.7</v>
      </c>
      <c r="K145" s="1242">
        <v>4.2</v>
      </c>
    </row>
    <row r="146" spans="1:11">
      <c r="A146" s="1033" t="s">
        <v>36</v>
      </c>
      <c r="B146" s="1239">
        <v>3.3</v>
      </c>
      <c r="C146" s="1239">
        <v>4.0999999999999996</v>
      </c>
      <c r="D146" s="1239">
        <v>4.5</v>
      </c>
      <c r="E146" s="1239">
        <v>4</v>
      </c>
      <c r="F146" s="1239">
        <v>3.9</v>
      </c>
      <c r="G146" s="1239">
        <v>4.5</v>
      </c>
      <c r="H146" s="1239">
        <v>5.0999999999999996</v>
      </c>
      <c r="I146" s="1239">
        <v>6.1</v>
      </c>
      <c r="J146" s="1239">
        <v>5.9</v>
      </c>
      <c r="K146" s="1239">
        <v>5.3</v>
      </c>
    </row>
    <row r="147" spans="1:11">
      <c r="A147" s="1033" t="s">
        <v>37</v>
      </c>
      <c r="B147" s="1239">
        <v>3.5</v>
      </c>
      <c r="C147" s="1239">
        <v>4.5999999999999996</v>
      </c>
      <c r="D147" s="1239">
        <v>4.8</v>
      </c>
      <c r="E147" s="1239">
        <v>4.3</v>
      </c>
      <c r="F147" s="1239">
        <v>4.4000000000000004</v>
      </c>
      <c r="G147" s="1239">
        <v>4.4000000000000004</v>
      </c>
      <c r="H147" s="1239">
        <v>4.4000000000000004</v>
      </c>
      <c r="I147" s="1239">
        <v>4.3</v>
      </c>
      <c r="J147" s="1239">
        <v>4.0999999999999996</v>
      </c>
      <c r="K147" s="1239">
        <v>4.0999999999999996</v>
      </c>
    </row>
    <row r="148" spans="1:11">
      <c r="A148" s="1033" t="s">
        <v>54</v>
      </c>
      <c r="B148" s="1239">
        <v>2.8</v>
      </c>
      <c r="C148" s="1239">
        <v>4</v>
      </c>
      <c r="D148" s="1239">
        <v>4.0999999999999996</v>
      </c>
      <c r="E148" s="1239">
        <v>4.4000000000000004</v>
      </c>
      <c r="F148" s="1239">
        <v>4.3</v>
      </c>
      <c r="G148" s="1239">
        <v>4</v>
      </c>
      <c r="H148" s="1239">
        <v>3.2</v>
      </c>
      <c r="I148" s="1239">
        <v>3</v>
      </c>
      <c r="J148" s="1239">
        <v>3</v>
      </c>
      <c r="K148" s="1239">
        <v>2.8</v>
      </c>
    </row>
    <row r="149" spans="1:11">
      <c r="A149" s="1033" t="s">
        <v>43</v>
      </c>
      <c r="B149" s="1239">
        <v>1.6</v>
      </c>
      <c r="C149" s="1239">
        <v>4</v>
      </c>
      <c r="D149" s="1239">
        <v>3.7</v>
      </c>
      <c r="E149" s="1239">
        <v>4.5</v>
      </c>
      <c r="F149" s="1239">
        <v>2.9</v>
      </c>
      <c r="G149" s="1239">
        <v>3.6</v>
      </c>
      <c r="H149" s="1239">
        <v>3.7</v>
      </c>
      <c r="I149" s="1239">
        <v>2.8</v>
      </c>
      <c r="J149" s="1239">
        <v>1.7</v>
      </c>
      <c r="K149" s="1239">
        <v>1.7</v>
      </c>
    </row>
    <row r="150" spans="1:11">
      <c r="A150" s="1033" t="s">
        <v>49</v>
      </c>
      <c r="B150" s="1239">
        <v>1.3</v>
      </c>
      <c r="C150" s="1239">
        <v>1.6</v>
      </c>
      <c r="D150" s="1239">
        <v>1.9</v>
      </c>
      <c r="E150" s="1239">
        <v>1.7</v>
      </c>
      <c r="F150" s="1239">
        <v>1.8</v>
      </c>
      <c r="G150" s="1239">
        <v>2</v>
      </c>
      <c r="H150" s="1239">
        <v>2.2000000000000002</v>
      </c>
      <c r="I150" s="1239">
        <v>2.7</v>
      </c>
      <c r="J150" s="1239">
        <v>3.1</v>
      </c>
      <c r="K150" s="1239">
        <v>2.5</v>
      </c>
    </row>
    <row r="151" spans="1:11">
      <c r="A151" s="1033" t="s">
        <v>52</v>
      </c>
      <c r="B151" s="1239">
        <v>1.9</v>
      </c>
      <c r="C151" s="1239">
        <v>2.8</v>
      </c>
      <c r="D151" s="1239">
        <v>3.2</v>
      </c>
      <c r="E151" s="1239">
        <v>3</v>
      </c>
      <c r="F151" s="1239">
        <v>3.1</v>
      </c>
      <c r="G151" s="1239">
        <v>3.5</v>
      </c>
      <c r="H151" s="1239">
        <v>3.5</v>
      </c>
      <c r="I151" s="1239">
        <v>3.6</v>
      </c>
      <c r="J151" s="1239">
        <v>3.4</v>
      </c>
      <c r="K151" s="1239">
        <v>3.9</v>
      </c>
    </row>
    <row r="152" spans="1:11">
      <c r="A152" s="1033" t="s">
        <v>67</v>
      </c>
      <c r="B152" s="1240" t="s">
        <v>101</v>
      </c>
      <c r="C152" s="1240" t="s">
        <v>101</v>
      </c>
      <c r="D152" s="1240" t="s">
        <v>101</v>
      </c>
      <c r="E152" s="1239">
        <v>13.3</v>
      </c>
      <c r="F152" s="1239">
        <v>10.9</v>
      </c>
      <c r="G152" s="1239">
        <v>10</v>
      </c>
      <c r="H152" s="1239">
        <v>10</v>
      </c>
      <c r="I152" s="1239">
        <v>10.5</v>
      </c>
      <c r="J152" s="1239">
        <v>12.2</v>
      </c>
      <c r="K152" s="1239">
        <v>11.2</v>
      </c>
    </row>
    <row r="153" spans="1:11">
      <c r="A153" s="1033" t="s">
        <v>142</v>
      </c>
      <c r="B153" s="1239">
        <v>21.4</v>
      </c>
      <c r="C153" s="1239">
        <v>21.3</v>
      </c>
      <c r="D153" s="1239">
        <v>21.8</v>
      </c>
      <c r="E153" s="1239">
        <v>23</v>
      </c>
      <c r="F153" s="1239">
        <v>22.4</v>
      </c>
      <c r="G153" s="1239">
        <v>23.5</v>
      </c>
      <c r="H153" s="1239">
        <v>22.5</v>
      </c>
      <c r="I153" s="1239">
        <v>21.1</v>
      </c>
      <c r="J153" s="1239">
        <v>19.399999999999999</v>
      </c>
      <c r="K153" s="1239">
        <v>18.8</v>
      </c>
    </row>
    <row r="154" spans="1:11">
      <c r="A154" s="1033" t="s">
        <v>1173</v>
      </c>
      <c r="B154" s="1240" t="s">
        <v>101</v>
      </c>
      <c r="C154" s="1240" t="s">
        <v>101</v>
      </c>
      <c r="D154" s="1239">
        <v>13.2</v>
      </c>
      <c r="E154" s="1239">
        <v>16.100000000000001</v>
      </c>
      <c r="F154" s="1239">
        <v>16.899999999999999</v>
      </c>
      <c r="G154" s="1239">
        <v>18.3</v>
      </c>
      <c r="H154" s="1239">
        <v>15.5</v>
      </c>
      <c r="I154" s="1239">
        <v>15.5</v>
      </c>
      <c r="J154" s="1239">
        <v>14.1</v>
      </c>
      <c r="K154" s="1239">
        <v>12.4</v>
      </c>
    </row>
    <row r="155" spans="1:11">
      <c r="A155" s="1033" t="s">
        <v>53</v>
      </c>
      <c r="B155" s="1239">
        <v>9.1999999999999993</v>
      </c>
      <c r="C155" s="1239">
        <v>10.9</v>
      </c>
      <c r="D155" s="1239">
        <v>9.8000000000000007</v>
      </c>
      <c r="E155" s="1239">
        <v>9.4</v>
      </c>
      <c r="F155" s="1239">
        <v>9</v>
      </c>
      <c r="G155" s="1239">
        <v>9.3000000000000007</v>
      </c>
      <c r="H155" s="1239">
        <v>10.5</v>
      </c>
      <c r="I155" s="1239">
        <v>10.8</v>
      </c>
      <c r="J155" s="1239">
        <v>11.9</v>
      </c>
      <c r="K155" s="1239">
        <v>12.5</v>
      </c>
    </row>
    <row r="156" spans="1:11">
      <c r="A156" s="1236" t="s">
        <v>58</v>
      </c>
      <c r="B156" s="1241">
        <f>AVERAGE(B121:B148)</f>
        <v>3.4892857142857143</v>
      </c>
      <c r="C156" s="1241">
        <f t="shared" ref="C156:K156" si="6">AVERAGE(C121:C148)</f>
        <v>4.8357142857142845</v>
      </c>
      <c r="D156" s="1241">
        <f t="shared" si="6"/>
        <v>5.6714285714285717</v>
      </c>
      <c r="E156" s="1241">
        <f t="shared" si="6"/>
        <v>5.7857142857142856</v>
      </c>
      <c r="F156" s="1241">
        <f t="shared" si="6"/>
        <v>6.3357142857142863</v>
      </c>
      <c r="G156" s="1241">
        <f t="shared" si="6"/>
        <v>6.7392857142857148</v>
      </c>
      <c r="H156" s="1241">
        <f t="shared" si="6"/>
        <v>6.35</v>
      </c>
      <c r="I156" s="1241">
        <f t="shared" si="6"/>
        <v>5.878571428571429</v>
      </c>
      <c r="J156" s="1241">
        <f t="shared" si="6"/>
        <v>5.3035714285714288</v>
      </c>
      <c r="K156" s="1241">
        <f t="shared" si="6"/>
        <v>4.7214285714285724</v>
      </c>
    </row>
    <row r="157" spans="1:11">
      <c r="A157" s="1236" t="s">
        <v>1186</v>
      </c>
      <c r="B157" s="1241">
        <f>STDEV(B121:B148)</f>
        <v>1.407477198213904</v>
      </c>
      <c r="C157" s="1241">
        <f t="shared" ref="C157:K157" si="7">STDEV(C121:C148)</f>
        <v>1.8367068529006132</v>
      </c>
      <c r="D157" s="1241">
        <f t="shared" si="7"/>
        <v>2.5407577089226208</v>
      </c>
      <c r="E157" s="1241">
        <f t="shared" si="7"/>
        <v>2.9321606602582557</v>
      </c>
      <c r="F157" s="1241">
        <f t="shared" si="7"/>
        <v>3.8315661903325471</v>
      </c>
      <c r="G157" s="1241">
        <f t="shared" si="7"/>
        <v>4.2978322947577219</v>
      </c>
      <c r="H157" s="1241">
        <f t="shared" si="7"/>
        <v>3.995970192303465</v>
      </c>
      <c r="I157" s="1241">
        <f t="shared" si="7"/>
        <v>3.9113658827554181</v>
      </c>
      <c r="J157" s="1241">
        <f t="shared" si="7"/>
        <v>3.5467754936161948</v>
      </c>
      <c r="K157" s="1241">
        <f t="shared" si="7"/>
        <v>3.1804212559155371</v>
      </c>
    </row>
    <row r="158" spans="1:11">
      <c r="A158" s="305" t="s">
        <v>1187</v>
      </c>
      <c r="B158" s="305">
        <f>-(B145-B156)/B157</f>
        <v>-7.8661512850639978E-2</v>
      </c>
      <c r="C158" s="305">
        <f t="shared" ref="C158:J158" si="8">-(C145-C156)/C157</f>
        <v>0.29167108777770373</v>
      </c>
      <c r="D158" s="305">
        <f t="shared" si="8"/>
        <v>-5.0603577082502432E-2</v>
      </c>
      <c r="E158" s="305">
        <f t="shared" si="8"/>
        <v>-3.8976620836202347E-2</v>
      </c>
      <c r="F158" s="305">
        <f t="shared" si="8"/>
        <v>-0.14727286082371943</v>
      </c>
      <c r="G158" s="305">
        <f t="shared" si="8"/>
        <v>-0.13046444050369671</v>
      </c>
      <c r="H158" s="305">
        <f t="shared" si="8"/>
        <v>-1.2512605848838518E-2</v>
      </c>
      <c r="I158" s="305">
        <f t="shared" si="8"/>
        <v>-5.6611572035439983E-2</v>
      </c>
      <c r="J158" s="305">
        <f t="shared" si="8"/>
        <v>-0.11177154351666721</v>
      </c>
      <c r="K158" s="305">
        <f>-(K145-K156)/K157</f>
        <v>0.16394953041479102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81"/>
  <sheetViews>
    <sheetView workbookViewId="0">
      <pane xSplit="1" ySplit="11" topLeftCell="B20" activePane="bottomRight" state="frozen"/>
      <selection activeCell="B5" sqref="B5"/>
      <selection pane="topRight" activeCell="H5" sqref="H5"/>
      <selection pane="bottomLeft" activeCell="B13" sqref="B13"/>
      <selection pane="bottomRight" activeCell="F40" sqref="F40"/>
    </sheetView>
  </sheetViews>
  <sheetFormatPr defaultColWidth="11.42578125" defaultRowHeight="14.45" customHeight="1"/>
  <cols>
    <col min="1" max="1" width="32.28515625" style="307" customWidth="1"/>
    <col min="2" max="2" width="11.42578125" style="309"/>
    <col min="3" max="3" width="11.5703125" style="309" customWidth="1"/>
    <col min="4" max="4" width="11.42578125" style="309"/>
    <col min="5" max="5" width="11.42578125" style="309" customWidth="1"/>
    <col min="6" max="6" width="11.28515625" style="307" customWidth="1"/>
    <col min="7" max="7" width="12.140625" style="307" customWidth="1"/>
    <col min="8" max="8" width="11.42578125" style="307"/>
    <col min="9" max="9" width="11.42578125" style="307" customWidth="1"/>
    <col min="10" max="10" width="11.42578125" style="307"/>
    <col min="11" max="11" width="11.42578125" style="307" customWidth="1"/>
    <col min="12" max="12" width="11.42578125" style="307"/>
    <col min="13" max="13" width="11.42578125" style="307" customWidth="1"/>
    <col min="14" max="14" width="11.42578125" style="307"/>
    <col min="15" max="17" width="11.42578125" style="307" customWidth="1"/>
    <col min="18" max="18" width="11.42578125" style="307"/>
    <col min="19" max="19" width="11.42578125" style="310"/>
    <col min="20" max="20" width="0" style="309" hidden="1" customWidth="1"/>
    <col min="21" max="21" width="11.42578125" style="309" customWidth="1"/>
    <col min="22" max="22" width="11.42578125" style="309"/>
    <col min="23" max="23" width="11.42578125" style="309" customWidth="1"/>
    <col min="24" max="24" width="11.42578125" style="307"/>
    <col min="25" max="25" width="11.42578125" style="307" customWidth="1"/>
    <col min="26" max="26" width="11.42578125" style="307"/>
    <col min="27" max="29" width="11.42578125" style="307" customWidth="1"/>
    <col min="30" max="30" width="11.42578125" style="307"/>
    <col min="31" max="31" width="11.42578125" style="310"/>
    <col min="32" max="32" width="11.42578125" style="307"/>
    <col min="33" max="33" width="11.42578125" style="307" customWidth="1"/>
    <col min="34" max="34" width="11.42578125" style="307"/>
    <col min="35" max="35" width="11.42578125" style="307" customWidth="1"/>
    <col min="36" max="36" width="11.42578125" style="307"/>
    <col min="37" max="37" width="11.42578125" style="307" hidden="1" customWidth="1"/>
    <col min="38" max="38" width="11.42578125" style="307"/>
    <col min="39" max="41" width="11.42578125" style="307" customWidth="1"/>
    <col min="42" max="42" width="11.42578125" style="307"/>
    <col min="43" max="43" width="11.42578125" style="311"/>
    <col min="44" max="44" width="11.42578125" style="309"/>
    <col min="45" max="45" width="11.42578125" style="309" customWidth="1"/>
    <col min="46" max="46" width="11.42578125" style="309"/>
    <col min="47" max="47" width="11.42578125" style="309" customWidth="1"/>
    <col min="48" max="48" width="11.42578125" style="307"/>
    <col min="49" max="49" width="11.42578125" style="307" customWidth="1"/>
    <col min="50" max="50" width="11.42578125" style="307"/>
    <col min="51" max="53" width="11.42578125" style="307" customWidth="1"/>
    <col min="54" max="54" width="11.42578125" style="307"/>
    <col min="55" max="55" width="11.42578125" style="310"/>
    <col min="56" max="57" width="11.42578125" style="309"/>
    <col min="58" max="58" width="0" style="309" hidden="1" customWidth="1"/>
    <col min="59" max="59" width="11.42578125" style="309" hidden="1" customWidth="1"/>
    <col min="60" max="60" width="11.42578125" style="309" customWidth="1"/>
    <col min="61" max="61" width="11.42578125" style="307"/>
    <col min="62" max="62" width="11.42578125" style="310"/>
    <col min="63" max="63" width="11.42578125" style="309"/>
    <col min="64" max="64" width="11.42578125" style="309" customWidth="1"/>
    <col min="65" max="65" width="11.42578125" style="309"/>
    <col min="66" max="66" width="11.42578125" style="309" customWidth="1"/>
    <col min="67" max="67" width="11.42578125" style="309"/>
    <col min="68" max="68" width="11.42578125" style="309" customWidth="1"/>
    <col min="69" max="69" width="11.42578125" style="309"/>
    <col min="70" max="70" width="11.42578125" style="309" customWidth="1"/>
    <col min="71" max="71" width="11.42578125" style="309"/>
    <col min="72" max="72" width="11.42578125" style="309" customWidth="1"/>
    <col min="73" max="73" width="11.42578125" style="309"/>
    <col min="74" max="74" width="9.140625" style="309" customWidth="1"/>
    <col min="75" max="75" width="11.42578125" style="307"/>
    <col min="76" max="76" width="11.42578125" style="307" customWidth="1"/>
    <col min="77" max="77" width="11.42578125" style="307" hidden="1" customWidth="1"/>
    <col min="78" max="78" width="0" style="307" hidden="1" customWidth="1"/>
    <col min="79" max="79" width="11.42578125" style="310"/>
    <col min="80" max="80" width="0" style="309" hidden="1" customWidth="1"/>
    <col min="81" max="81" width="11.42578125" style="309" customWidth="1"/>
    <col min="82" max="82" width="11.42578125" style="309"/>
    <col min="83" max="83" width="11.42578125" style="309" customWidth="1"/>
    <col min="84" max="84" width="0" style="312" hidden="1" customWidth="1"/>
    <col min="85" max="85" width="11.42578125" style="312" customWidth="1"/>
    <col min="86" max="86" width="11.42578125" style="312" hidden="1" customWidth="1"/>
    <col min="87" max="87" width="0" style="312" hidden="1" customWidth="1"/>
    <col min="88" max="88" width="11.42578125" style="312" customWidth="1"/>
    <col min="89" max="89" width="11.42578125" style="312"/>
    <col min="90" max="90" width="11.42578125" style="312" customWidth="1"/>
    <col min="91" max="91" width="11.42578125" style="312"/>
    <col min="92" max="92" width="11.42578125" style="312" hidden="1" customWidth="1"/>
    <col min="93" max="93" width="11.42578125" style="312"/>
    <col min="94" max="94" width="11.42578125" style="312" customWidth="1"/>
    <col min="95" max="95" width="0" style="312" hidden="1" customWidth="1"/>
    <col min="96" max="97" width="11.42578125" style="312" customWidth="1"/>
    <col min="98" max="98" width="11.42578125" style="307"/>
    <col min="99" max="99" width="11.42578125" style="310"/>
    <col min="100" max="100" width="11.42578125" style="309"/>
    <col min="101" max="101" width="11.42578125" style="309" customWidth="1"/>
    <col min="102" max="102" width="0" style="309" hidden="1" customWidth="1"/>
    <col min="103" max="103" width="11.42578125" style="309" customWidth="1"/>
    <col min="104" max="104" width="11.42578125" style="309"/>
    <col min="105" max="105" width="11.42578125" style="309" customWidth="1"/>
    <col min="106" max="106" width="0" style="309" hidden="1" customWidth="1"/>
    <col min="107" max="107" width="11.42578125" style="309" customWidth="1"/>
    <col min="108" max="108" width="11.42578125" style="309"/>
    <col min="109" max="109" width="11.42578125" style="309" customWidth="1"/>
    <col min="110" max="110" width="11.42578125" style="309"/>
    <col min="111" max="111" width="11.42578125" style="309" customWidth="1"/>
    <col min="112" max="112" width="11.42578125" style="309"/>
    <col min="113" max="113" width="11.42578125" style="309" hidden="1" customWidth="1"/>
    <col min="114" max="114" width="11.42578125" style="309"/>
    <col min="115" max="117" width="11.42578125" style="309" customWidth="1"/>
    <col min="118" max="118" width="11.42578125" style="307"/>
    <col min="119" max="119" width="11.42578125" style="310"/>
    <col min="120" max="120" width="11.42578125" style="309"/>
    <col min="121" max="121" width="11.42578125" style="309" customWidth="1"/>
    <col min="122" max="122" width="11.42578125" style="309"/>
    <col min="123" max="123" width="11.42578125" style="309" customWidth="1"/>
    <col min="124" max="124" width="11.42578125" style="307"/>
    <col min="125" max="127" width="11.42578125" style="307" customWidth="1"/>
    <col min="128" max="128" width="11.42578125" style="307"/>
    <col min="129" max="129" width="11.42578125" style="310"/>
    <col min="130" max="130" width="11.42578125" style="312"/>
    <col min="131" max="131" width="11.42578125" style="312" customWidth="1"/>
    <col min="132" max="132" width="11.42578125" style="307"/>
    <col min="133" max="133" width="11.42578125" style="307" customWidth="1"/>
    <col min="134" max="135" width="11.42578125" style="307" hidden="1" customWidth="1"/>
    <col min="136" max="136" width="0" style="307" hidden="1" customWidth="1"/>
    <col min="137" max="137" width="0" style="310" hidden="1" customWidth="1"/>
    <col min="138" max="140" width="11.42578125" style="307" hidden="1" customWidth="1"/>
    <col min="141" max="141" width="11.42578125" style="309"/>
    <col min="142" max="142" width="17.85546875" style="309" customWidth="1"/>
    <col min="143" max="143" width="11.42578125" style="309" hidden="1" customWidth="1"/>
    <col min="144" max="144" width="11.42578125" style="318" hidden="1" customWidth="1"/>
    <col min="145" max="147" width="11.42578125" style="307" hidden="1" customWidth="1"/>
    <col min="148" max="148" width="11.42578125" style="313" customWidth="1"/>
    <col min="149" max="149" width="11.42578125" style="313" hidden="1" customWidth="1"/>
    <col min="150" max="154" width="0" style="313" hidden="1" customWidth="1"/>
    <col min="155" max="164" width="11.42578125" style="313"/>
    <col min="165" max="167" width="0" style="313" hidden="1" customWidth="1"/>
    <col min="168" max="177" width="11.42578125" style="313"/>
    <col min="178" max="178" width="0" style="313" hidden="1" customWidth="1"/>
    <col min="179" max="182" width="11.42578125" style="313"/>
    <col min="183" max="183" width="0" style="313" hidden="1" customWidth="1"/>
    <col min="184" max="189" width="11.42578125" style="313"/>
    <col min="190" max="190" width="0" style="313" hidden="1" customWidth="1"/>
    <col min="191" max="16384" width="11.42578125" style="313"/>
  </cols>
  <sheetData>
    <row r="1" spans="1:204" ht="14.45" hidden="1" customHeight="1">
      <c r="B1" s="308" t="s">
        <v>454</v>
      </c>
      <c r="D1" s="308" t="s">
        <v>454</v>
      </c>
      <c r="F1" s="308" t="s">
        <v>454</v>
      </c>
      <c r="H1" s="308" t="s">
        <v>454</v>
      </c>
      <c r="J1" s="308" t="s">
        <v>454</v>
      </c>
      <c r="L1" s="308" t="s">
        <v>454</v>
      </c>
      <c r="N1" s="308" t="s">
        <v>454</v>
      </c>
      <c r="T1" s="308" t="s">
        <v>454</v>
      </c>
      <c r="V1" s="308" t="s">
        <v>454</v>
      </c>
      <c r="X1" s="308" t="s">
        <v>454</v>
      </c>
      <c r="AF1" s="308" t="s">
        <v>454</v>
      </c>
      <c r="AH1" s="308" t="s">
        <v>454</v>
      </c>
      <c r="AJ1" s="308" t="s">
        <v>454</v>
      </c>
      <c r="AR1" s="308" t="s">
        <v>454</v>
      </c>
      <c r="AT1" s="308" t="s">
        <v>454</v>
      </c>
      <c r="AV1" s="308" t="s">
        <v>454</v>
      </c>
      <c r="BD1" s="308" t="s">
        <v>455</v>
      </c>
      <c r="BE1" s="308" t="s">
        <v>455</v>
      </c>
      <c r="BF1" s="308" t="s">
        <v>455</v>
      </c>
      <c r="BG1" s="308"/>
      <c r="BH1" s="308"/>
      <c r="BK1" s="308" t="s">
        <v>455</v>
      </c>
      <c r="BM1" s="308" t="s">
        <v>455</v>
      </c>
      <c r="BO1" s="308" t="s">
        <v>455</v>
      </c>
      <c r="BQ1" s="308" t="s">
        <v>455</v>
      </c>
      <c r="BS1" s="308" t="s">
        <v>455</v>
      </c>
      <c r="BU1" s="308" t="s">
        <v>455</v>
      </c>
      <c r="CB1" s="308" t="s">
        <v>454</v>
      </c>
      <c r="CD1" s="308" t="s">
        <v>454</v>
      </c>
      <c r="CE1" s="308"/>
      <c r="CF1" s="308" t="s">
        <v>454</v>
      </c>
      <c r="CG1" s="308"/>
      <c r="CH1" s="308"/>
      <c r="CI1" s="308" t="s">
        <v>454</v>
      </c>
      <c r="CJ1" s="308"/>
      <c r="CK1" s="308" t="s">
        <v>454</v>
      </c>
      <c r="CL1" s="308"/>
      <c r="CM1" s="308" t="s">
        <v>454</v>
      </c>
      <c r="CN1" s="308"/>
      <c r="CO1" s="308" t="s">
        <v>454</v>
      </c>
      <c r="CP1" s="308"/>
      <c r="CQ1" s="308"/>
      <c r="CR1" s="308"/>
      <c r="CS1" s="308"/>
      <c r="CT1" s="308"/>
      <c r="CV1" s="308" t="s">
        <v>454</v>
      </c>
      <c r="CX1" s="308" t="s">
        <v>454</v>
      </c>
      <c r="CZ1" s="308" t="s">
        <v>456</v>
      </c>
      <c r="DB1" s="308" t="s">
        <v>454</v>
      </c>
      <c r="DD1" s="308" t="s">
        <v>454</v>
      </c>
      <c r="DF1" s="308" t="s">
        <v>454</v>
      </c>
      <c r="DP1" s="308" t="s">
        <v>454</v>
      </c>
      <c r="DR1" s="308" t="s">
        <v>454</v>
      </c>
      <c r="DT1" s="308" t="s">
        <v>454</v>
      </c>
      <c r="DU1" s="308"/>
      <c r="DV1" s="308"/>
      <c r="DW1" s="308"/>
      <c r="DZ1" s="308" t="s">
        <v>455</v>
      </c>
      <c r="EB1" s="308" t="s">
        <v>455</v>
      </c>
      <c r="EN1" s="308" t="s">
        <v>457</v>
      </c>
    </row>
    <row r="2" spans="1:204" ht="14.45" hidden="1" customHeight="1">
      <c r="B2" s="314">
        <v>1</v>
      </c>
      <c r="D2" s="314">
        <v>0.5</v>
      </c>
      <c r="F2" s="314">
        <v>0</v>
      </c>
      <c r="H2" s="314">
        <v>1</v>
      </c>
      <c r="J2" s="314">
        <v>0.5</v>
      </c>
      <c r="L2" s="314">
        <v>0</v>
      </c>
      <c r="N2" s="314">
        <v>0</v>
      </c>
      <c r="T2" s="314">
        <v>5</v>
      </c>
      <c r="V2" s="314">
        <v>26</v>
      </c>
      <c r="X2" s="314">
        <v>0</v>
      </c>
      <c r="AF2" s="314">
        <v>3</v>
      </c>
      <c r="AH2" s="314">
        <v>18</v>
      </c>
      <c r="AJ2" s="314">
        <v>0</v>
      </c>
      <c r="AR2" s="314">
        <v>1</v>
      </c>
      <c r="AT2" s="314">
        <v>1</v>
      </c>
      <c r="AV2" s="314">
        <v>0</v>
      </c>
      <c r="BD2" s="314">
        <v>8</v>
      </c>
      <c r="BE2" s="314">
        <v>12</v>
      </c>
      <c r="BF2" s="314">
        <v>20</v>
      </c>
      <c r="BG2" s="314"/>
      <c r="BH2" s="314"/>
      <c r="BK2" s="314">
        <v>10</v>
      </c>
      <c r="BM2" s="314">
        <v>10</v>
      </c>
      <c r="BO2" s="314">
        <v>10</v>
      </c>
      <c r="BQ2" s="314">
        <v>10</v>
      </c>
      <c r="BS2" s="314">
        <v>10</v>
      </c>
      <c r="BU2" s="314">
        <v>10</v>
      </c>
      <c r="CB2" s="314">
        <v>3</v>
      </c>
      <c r="CD2" s="314">
        <v>49</v>
      </c>
      <c r="CE2" s="314"/>
      <c r="CF2" s="314">
        <v>26.1</v>
      </c>
      <c r="CG2" s="314">
        <v>0.8</v>
      </c>
      <c r="CH2" s="314"/>
      <c r="CI2" s="314">
        <v>0</v>
      </c>
      <c r="CJ2" s="314"/>
      <c r="CK2" s="314">
        <v>3.2</v>
      </c>
      <c r="CL2" s="314"/>
      <c r="CM2" s="314">
        <v>1.5</v>
      </c>
      <c r="CN2" s="314"/>
      <c r="CO2" s="314">
        <v>0</v>
      </c>
      <c r="CP2" s="314"/>
      <c r="CQ2" s="314"/>
      <c r="CR2" s="314"/>
      <c r="CS2" s="314"/>
      <c r="CV2" s="314">
        <v>1</v>
      </c>
      <c r="CX2" s="314">
        <v>1</v>
      </c>
      <c r="CZ2" s="314">
        <v>0</v>
      </c>
      <c r="DB2" s="314">
        <v>0</v>
      </c>
      <c r="DD2" s="314">
        <v>1</v>
      </c>
      <c r="DF2" s="314">
        <v>1</v>
      </c>
      <c r="DH2" s="314">
        <v>0</v>
      </c>
      <c r="DI2" s="314"/>
      <c r="DJ2" s="314">
        <v>0</v>
      </c>
      <c r="DP2" s="314">
        <v>21</v>
      </c>
      <c r="DR2" s="314">
        <v>120</v>
      </c>
      <c r="DT2" s="314">
        <v>0.1</v>
      </c>
      <c r="DU2" s="314"/>
      <c r="DV2" s="314"/>
      <c r="DW2" s="314"/>
      <c r="DZ2" s="314">
        <v>92.9</v>
      </c>
      <c r="EB2" s="314">
        <v>16</v>
      </c>
      <c r="EN2" s="315" t="s">
        <v>458</v>
      </c>
    </row>
    <row r="3" spans="1:204" ht="14.45" hidden="1" customHeight="1">
      <c r="B3" s="314">
        <v>18</v>
      </c>
      <c r="D3" s="314">
        <v>100</v>
      </c>
      <c r="F3" s="314">
        <v>200</v>
      </c>
      <c r="H3" s="314">
        <v>18</v>
      </c>
      <c r="J3" s="314">
        <v>100</v>
      </c>
      <c r="L3" s="314">
        <v>200</v>
      </c>
      <c r="N3" s="314">
        <v>400</v>
      </c>
      <c r="T3" s="314">
        <v>30</v>
      </c>
      <c r="V3" s="314">
        <v>373</v>
      </c>
      <c r="X3" s="314">
        <v>20</v>
      </c>
      <c r="AF3" s="314">
        <v>9</v>
      </c>
      <c r="AH3" s="314">
        <v>248</v>
      </c>
      <c r="AJ3" s="314">
        <v>8100</v>
      </c>
      <c r="AR3" s="314">
        <v>13</v>
      </c>
      <c r="AT3" s="314">
        <v>210</v>
      </c>
      <c r="AV3" s="316">
        <v>15</v>
      </c>
      <c r="BD3" s="314">
        <v>0</v>
      </c>
      <c r="BE3" s="314">
        <v>0</v>
      </c>
      <c r="BF3" s="314">
        <v>0</v>
      </c>
      <c r="BG3" s="314"/>
      <c r="BH3" s="314"/>
      <c r="BK3" s="317">
        <v>0</v>
      </c>
      <c r="BM3" s="314">
        <v>0</v>
      </c>
      <c r="BO3" s="314">
        <v>0</v>
      </c>
      <c r="BQ3" s="314">
        <v>0</v>
      </c>
      <c r="BS3" s="314">
        <v>0</v>
      </c>
      <c r="BU3" s="314">
        <v>0</v>
      </c>
      <c r="CB3" s="314">
        <v>63</v>
      </c>
      <c r="CD3" s="314">
        <v>696</v>
      </c>
      <c r="CE3" s="314"/>
      <c r="CF3" s="314">
        <v>84</v>
      </c>
      <c r="CG3" s="314"/>
      <c r="CH3" s="314"/>
      <c r="CI3" s="314">
        <v>50</v>
      </c>
      <c r="CJ3" s="314"/>
      <c r="CK3" s="314">
        <v>55</v>
      </c>
      <c r="CL3" s="314"/>
      <c r="CM3" s="314">
        <v>56</v>
      </c>
      <c r="CN3" s="314"/>
      <c r="CO3" s="314">
        <v>32</v>
      </c>
      <c r="CP3" s="314"/>
      <c r="CQ3" s="314"/>
      <c r="CR3" s="314"/>
      <c r="CS3" s="314"/>
      <c r="CT3" s="314"/>
      <c r="CV3" s="314">
        <v>160</v>
      </c>
      <c r="CX3" s="314">
        <v>170</v>
      </c>
      <c r="CZ3" s="314">
        <v>1060</v>
      </c>
      <c r="DB3" s="314">
        <v>400</v>
      </c>
      <c r="DD3" s="314">
        <v>280</v>
      </c>
      <c r="DF3" s="314">
        <v>240</v>
      </c>
      <c r="DH3" s="314">
        <v>1200</v>
      </c>
      <c r="DI3" s="314"/>
      <c r="DJ3" s="314">
        <v>700</v>
      </c>
      <c r="DP3" s="314">
        <v>53</v>
      </c>
      <c r="DR3" s="314">
        <v>1340</v>
      </c>
      <c r="DT3" s="314">
        <v>89</v>
      </c>
      <c r="DU3" s="314"/>
      <c r="DV3" s="314"/>
      <c r="DW3" s="314"/>
      <c r="DZ3" s="314">
        <v>0</v>
      </c>
      <c r="EB3" s="314">
        <v>0</v>
      </c>
      <c r="EN3" s="315" t="s">
        <v>459</v>
      </c>
    </row>
    <row r="4" spans="1:204" ht="14.45" hidden="1" customHeight="1">
      <c r="B4" s="314">
        <f>B3-B2</f>
        <v>17</v>
      </c>
      <c r="D4" s="314">
        <f>D3-D2</f>
        <v>99.5</v>
      </c>
      <c r="F4" s="314">
        <f>F3-F2</f>
        <v>200</v>
      </c>
      <c r="H4" s="314">
        <f>H3-H2</f>
        <v>17</v>
      </c>
      <c r="J4" s="314">
        <f>J3-J2</f>
        <v>99.5</v>
      </c>
      <c r="L4" s="314">
        <f>L3-L2</f>
        <v>200</v>
      </c>
      <c r="N4" s="314">
        <f>N3-N2</f>
        <v>400</v>
      </c>
      <c r="T4" s="314">
        <f>T3-T2</f>
        <v>25</v>
      </c>
      <c r="V4" s="314">
        <f>V3-V2</f>
        <v>347</v>
      </c>
      <c r="X4" s="314">
        <f>X3-X2</f>
        <v>20</v>
      </c>
      <c r="AF4" s="314">
        <f>AF3-AF2</f>
        <v>6</v>
      </c>
      <c r="AH4" s="314">
        <f>AH3-AH2</f>
        <v>230</v>
      </c>
      <c r="AJ4" s="314">
        <f>AJ3-AJ2</f>
        <v>8100</v>
      </c>
      <c r="AR4" s="314">
        <f>AR3-AR2</f>
        <v>12</v>
      </c>
      <c r="AT4" s="314">
        <f>AT3-AT2</f>
        <v>209</v>
      </c>
      <c r="AV4" s="314">
        <f>AV3-AV2</f>
        <v>15</v>
      </c>
      <c r="BD4" s="314">
        <f>BD2-BD3</f>
        <v>8</v>
      </c>
      <c r="BE4" s="314">
        <f>BE2-BE3</f>
        <v>12</v>
      </c>
      <c r="BF4" s="314">
        <f>BF2-BF3</f>
        <v>20</v>
      </c>
      <c r="BG4" s="314"/>
      <c r="BH4" s="314"/>
      <c r="BK4" s="314">
        <f>BK2-BK3</f>
        <v>10</v>
      </c>
      <c r="BM4" s="314">
        <f>BM2-BM3</f>
        <v>10</v>
      </c>
      <c r="BO4" s="314">
        <f>BO2-BO3</f>
        <v>10</v>
      </c>
      <c r="BQ4" s="314">
        <f>BQ2-BQ3</f>
        <v>10</v>
      </c>
      <c r="BS4" s="314">
        <f>BS2-BS3</f>
        <v>10</v>
      </c>
      <c r="BU4" s="314">
        <f>BU2-BU3</f>
        <v>10</v>
      </c>
      <c r="CB4" s="314">
        <f>CB3-CB2</f>
        <v>60</v>
      </c>
      <c r="CD4" s="314">
        <f>CD3-CD2</f>
        <v>647</v>
      </c>
      <c r="CE4" s="314"/>
      <c r="CF4" s="314">
        <f>CF3-CF2</f>
        <v>57.9</v>
      </c>
      <c r="CG4" s="314"/>
      <c r="CH4" s="314"/>
      <c r="CI4" s="314">
        <f>CI3-CI2</f>
        <v>50</v>
      </c>
      <c r="CJ4" s="314"/>
      <c r="CK4" s="314">
        <f>CK3-CK2</f>
        <v>51.8</v>
      </c>
      <c r="CL4" s="314"/>
      <c r="CM4" s="314">
        <f>CM3-CM2</f>
        <v>54.5</v>
      </c>
      <c r="CN4" s="314"/>
      <c r="CO4" s="314">
        <f>CO3-CO2</f>
        <v>32</v>
      </c>
      <c r="CP4" s="314"/>
      <c r="CQ4" s="314"/>
      <c r="CR4" s="314"/>
      <c r="CS4" s="314"/>
      <c r="CT4" s="314"/>
      <c r="CV4" s="314">
        <f>CV3-CV2</f>
        <v>159</v>
      </c>
      <c r="CX4" s="314">
        <f>CX3-CX2</f>
        <v>169</v>
      </c>
      <c r="CZ4" s="314">
        <f>CZ3-CZ2</f>
        <v>1060</v>
      </c>
      <c r="DB4" s="314">
        <f>DB3-DB2</f>
        <v>400</v>
      </c>
      <c r="DD4" s="314">
        <f>DD3-DD2</f>
        <v>279</v>
      </c>
      <c r="DF4" s="314">
        <f>DF3-DF2</f>
        <v>239</v>
      </c>
      <c r="DH4" s="314">
        <f>DH3-DH2</f>
        <v>1200</v>
      </c>
      <c r="DI4" s="314"/>
      <c r="DJ4" s="314">
        <f>DJ3-DJ2</f>
        <v>700</v>
      </c>
      <c r="DP4" s="314">
        <f>DP3-DP2</f>
        <v>32</v>
      </c>
      <c r="DR4" s="314">
        <f>DR3-DR2</f>
        <v>1220</v>
      </c>
      <c r="DT4" s="314">
        <f>DT3-DT2</f>
        <v>88.9</v>
      </c>
      <c r="DU4" s="314"/>
      <c r="DV4" s="314"/>
      <c r="DW4" s="314"/>
      <c r="DZ4" s="314">
        <f>DZ2-DZ3</f>
        <v>92.9</v>
      </c>
      <c r="EB4" s="314">
        <f>EB2-EB3</f>
        <v>16</v>
      </c>
      <c r="EN4" s="315" t="s">
        <v>460</v>
      </c>
    </row>
    <row r="5" spans="1:204" ht="14.45" customHeight="1">
      <c r="A5" s="123" t="s">
        <v>768</v>
      </c>
    </row>
    <row r="6" spans="1:204" ht="14.45" customHeight="1">
      <c r="A6" s="468" t="s">
        <v>767</v>
      </c>
      <c r="B6" s="319"/>
      <c r="C6" s="319"/>
      <c r="D6" s="319"/>
      <c r="E6" s="319"/>
      <c r="F6" s="319"/>
      <c r="G6" s="319"/>
      <c r="H6" s="319"/>
      <c r="I6" s="319"/>
      <c r="J6" s="319"/>
      <c r="K6" s="319"/>
      <c r="L6" s="319"/>
      <c r="M6" s="319"/>
      <c r="N6" s="319"/>
      <c r="O6" s="319"/>
      <c r="P6" s="319"/>
      <c r="Q6" s="319"/>
      <c r="R6" s="319"/>
      <c r="S6" s="319"/>
      <c r="T6" s="310"/>
      <c r="U6" s="310"/>
      <c r="V6" s="310"/>
      <c r="W6" s="310"/>
      <c r="X6" s="311"/>
      <c r="Y6" s="311"/>
      <c r="Z6" s="311"/>
      <c r="AA6" s="311"/>
      <c r="AB6" s="311"/>
      <c r="AC6" s="311"/>
      <c r="EK6" s="307"/>
      <c r="EL6" s="311"/>
      <c r="EM6" s="320"/>
      <c r="EN6" s="320"/>
    </row>
    <row r="7" spans="1:204" ht="14.45" customHeight="1" thickBot="1">
      <c r="AF7" s="309"/>
      <c r="AG7" s="309"/>
      <c r="AH7" s="309"/>
      <c r="AI7" s="309"/>
      <c r="AQ7" s="310"/>
      <c r="AV7" s="309"/>
      <c r="AW7" s="309"/>
      <c r="AX7" s="309"/>
      <c r="AY7" s="309"/>
      <c r="AZ7" s="309"/>
      <c r="BA7" s="309"/>
      <c r="BD7" s="321"/>
      <c r="BF7" s="322"/>
      <c r="BG7" s="322"/>
      <c r="BH7" s="322"/>
      <c r="BJ7" s="311"/>
      <c r="CA7" s="311"/>
      <c r="CF7" s="309"/>
      <c r="CG7" s="309"/>
      <c r="CH7" s="309"/>
      <c r="CI7" s="309"/>
      <c r="CJ7" s="309"/>
      <c r="CK7" s="309"/>
      <c r="CL7" s="309"/>
      <c r="CM7" s="309"/>
      <c r="CN7" s="309"/>
      <c r="CO7" s="309"/>
      <c r="CP7" s="309"/>
      <c r="CQ7" s="309"/>
      <c r="CR7" s="309"/>
      <c r="CS7" s="309"/>
      <c r="CT7" s="309"/>
      <c r="CX7" s="307"/>
      <c r="CY7" s="307"/>
      <c r="DF7" s="307"/>
      <c r="DG7" s="307"/>
      <c r="DH7" s="307"/>
      <c r="DI7" s="307"/>
      <c r="DJ7" s="307"/>
      <c r="DK7" s="307"/>
      <c r="DL7" s="307"/>
      <c r="DM7" s="307"/>
      <c r="DP7" s="323"/>
      <c r="DQ7" s="307"/>
      <c r="DR7" s="312"/>
      <c r="DS7" s="312"/>
      <c r="DZ7" s="307"/>
      <c r="EA7" s="307"/>
      <c r="EG7" s="311"/>
    </row>
    <row r="8" spans="1:204" s="324" customFormat="1" ht="19.5" hidden="1" customHeight="1">
      <c r="A8" s="471"/>
      <c r="B8" s="472"/>
      <c r="C8" s="472"/>
      <c r="D8" s="472"/>
      <c r="E8" s="472"/>
      <c r="F8" s="472"/>
      <c r="G8" s="472"/>
      <c r="H8" s="472"/>
      <c r="I8" s="472"/>
      <c r="J8" s="472"/>
      <c r="K8" s="472"/>
      <c r="L8" s="472"/>
      <c r="M8" s="472"/>
      <c r="N8" s="472"/>
      <c r="O8" s="472"/>
      <c r="P8" s="472"/>
      <c r="Q8" s="472"/>
      <c r="R8" s="472"/>
      <c r="T8" s="472"/>
      <c r="U8" s="472"/>
      <c r="V8" s="472"/>
      <c r="W8" s="472"/>
      <c r="X8" s="472"/>
      <c r="Y8" s="472"/>
      <c r="Z8" s="472"/>
      <c r="AA8" s="472"/>
      <c r="AB8" s="472"/>
      <c r="AC8" s="472"/>
      <c r="AD8" s="472"/>
      <c r="AF8" s="473"/>
      <c r="AG8" s="473"/>
      <c r="AH8" s="474"/>
      <c r="AI8" s="474"/>
      <c r="AJ8" s="474"/>
      <c r="AK8" s="474"/>
      <c r="AL8" s="474"/>
      <c r="AM8" s="474"/>
      <c r="AN8" s="474"/>
      <c r="AO8" s="474"/>
      <c r="AP8" s="474"/>
      <c r="AQ8" s="474"/>
      <c r="AR8" s="472"/>
      <c r="AS8" s="472"/>
      <c r="AT8" s="472"/>
      <c r="AU8" s="472"/>
      <c r="AV8" s="472"/>
      <c r="AW8" s="472"/>
      <c r="AX8" s="472"/>
      <c r="AY8" s="472"/>
      <c r="AZ8" s="472"/>
      <c r="BA8" s="472"/>
      <c r="BB8" s="472"/>
      <c r="BD8" s="472"/>
      <c r="BE8" s="472"/>
      <c r="BF8" s="472"/>
      <c r="BG8" s="472"/>
      <c r="BH8" s="472"/>
      <c r="BI8" s="472"/>
      <c r="BK8" s="472"/>
      <c r="BL8" s="472"/>
      <c r="BM8" s="472"/>
      <c r="BN8" s="472"/>
      <c r="BO8" s="472"/>
      <c r="BP8" s="472"/>
      <c r="BQ8" s="472"/>
      <c r="BR8" s="472"/>
      <c r="BS8" s="472"/>
      <c r="BT8" s="472"/>
      <c r="BU8" s="472"/>
      <c r="BV8" s="472"/>
      <c r="BW8" s="472"/>
      <c r="BX8" s="472"/>
      <c r="BY8" s="472"/>
      <c r="BZ8" s="472"/>
      <c r="CB8" s="472"/>
      <c r="CC8" s="472"/>
      <c r="CD8" s="472"/>
      <c r="CE8" s="472"/>
      <c r="CF8" s="472"/>
      <c r="CG8" s="472"/>
      <c r="CH8" s="472"/>
      <c r="CI8" s="472"/>
      <c r="CJ8" s="472"/>
      <c r="CK8" s="472"/>
      <c r="CL8" s="472"/>
      <c r="CM8" s="472"/>
      <c r="CN8" s="472"/>
      <c r="CO8" s="472"/>
      <c r="CP8" s="472"/>
      <c r="CQ8" s="472"/>
      <c r="CR8" s="472"/>
      <c r="CS8" s="472"/>
      <c r="CT8" s="472"/>
      <c r="CV8" s="472"/>
      <c r="CW8" s="472"/>
      <c r="CX8" s="472"/>
      <c r="CY8" s="472"/>
      <c r="CZ8" s="472"/>
      <c r="DA8" s="472"/>
      <c r="DB8" s="472"/>
      <c r="DC8" s="472"/>
      <c r="DD8" s="472"/>
      <c r="DE8" s="472"/>
      <c r="DF8" s="472"/>
      <c r="DG8" s="472"/>
      <c r="DH8" s="472"/>
      <c r="DI8" s="472"/>
      <c r="DJ8" s="472"/>
      <c r="DK8" s="472"/>
      <c r="DL8" s="472"/>
      <c r="DM8" s="472"/>
      <c r="DN8" s="472"/>
      <c r="DP8" s="472"/>
      <c r="DQ8" s="472"/>
      <c r="DR8" s="472"/>
      <c r="DS8" s="472"/>
      <c r="DT8" s="472"/>
      <c r="DU8" s="472"/>
      <c r="DV8" s="472"/>
      <c r="DW8" s="472"/>
      <c r="DX8" s="472"/>
      <c r="DZ8" s="472"/>
      <c r="EA8" s="472"/>
      <c r="EB8" s="472"/>
      <c r="EC8" s="472"/>
      <c r="ED8" s="472"/>
      <c r="EE8" s="472"/>
      <c r="EF8" s="472"/>
      <c r="EG8" s="472"/>
      <c r="EH8" s="311"/>
      <c r="EI8" s="311"/>
      <c r="EJ8" s="311"/>
      <c r="EK8" s="475"/>
      <c r="EL8" s="475"/>
      <c r="EM8" s="475"/>
      <c r="EN8" s="475"/>
      <c r="EO8" s="311"/>
      <c r="EP8" s="311"/>
      <c r="EQ8" s="311"/>
    </row>
    <row r="9" spans="1:204" ht="14.45" hidden="1" customHeight="1" thickBot="1"/>
    <row r="10" spans="1:204" s="324" customFormat="1" ht="27" customHeight="1">
      <c r="A10" s="1294" t="s">
        <v>474</v>
      </c>
      <c r="B10" s="1296" t="s">
        <v>945</v>
      </c>
      <c r="C10" s="1297"/>
      <c r="D10" s="1297"/>
      <c r="E10" s="1297"/>
      <c r="F10" s="1297"/>
      <c r="G10" s="1297"/>
      <c r="H10" s="1297"/>
      <c r="I10" s="1297"/>
      <c r="J10" s="1297"/>
      <c r="K10" s="1297"/>
      <c r="L10" s="1297"/>
      <c r="M10" s="1297"/>
      <c r="N10" s="1297"/>
      <c r="O10" s="1297"/>
      <c r="P10" s="1297"/>
      <c r="Q10" s="1297"/>
      <c r="R10" s="1296" t="s">
        <v>946</v>
      </c>
      <c r="S10" s="1297"/>
      <c r="T10" s="1297"/>
      <c r="U10" s="1297"/>
      <c r="V10" s="1297"/>
      <c r="W10" s="1297"/>
      <c r="X10" s="1297"/>
      <c r="Y10" s="1297"/>
      <c r="Z10" s="1297"/>
      <c r="AA10" s="1297"/>
      <c r="AB10" s="1297"/>
      <c r="AC10" s="1297"/>
      <c r="AD10" s="1297"/>
      <c r="AE10" s="1297"/>
      <c r="AF10" s="1297"/>
      <c r="AG10" s="1297"/>
      <c r="AH10" s="1298"/>
      <c r="AI10" s="1296" t="s">
        <v>947</v>
      </c>
      <c r="AJ10" s="1297"/>
      <c r="AK10" s="1297"/>
      <c r="AL10" s="1297"/>
      <c r="AM10" s="1297"/>
      <c r="AN10" s="1297"/>
      <c r="AO10" s="1297"/>
      <c r="AP10" s="1297"/>
      <c r="AQ10" s="1297"/>
      <c r="AR10" s="1297"/>
      <c r="AS10" s="1297"/>
      <c r="AT10" s="1297"/>
      <c r="AU10" s="1297"/>
      <c r="AV10" s="1297"/>
      <c r="AW10" s="1297"/>
      <c r="AX10" s="1297"/>
      <c r="AY10" s="1297"/>
      <c r="AZ10" s="1297"/>
      <c r="BA10" s="1297"/>
      <c r="BB10" s="1297"/>
      <c r="BC10" s="1298"/>
      <c r="BD10" s="1296" t="s">
        <v>948</v>
      </c>
      <c r="BE10" s="1297"/>
      <c r="BF10" s="1297"/>
      <c r="BG10" s="1297"/>
      <c r="BH10" s="1297"/>
      <c r="BI10" s="1297"/>
      <c r="BJ10" s="1297"/>
      <c r="BK10" s="1297"/>
      <c r="BL10" s="1297"/>
      <c r="BM10" s="1297"/>
      <c r="BN10" s="1297"/>
      <c r="BO10" s="1297"/>
      <c r="BP10" s="1297"/>
      <c r="BQ10" s="1297"/>
      <c r="BR10" s="1297"/>
      <c r="BS10" s="1297"/>
      <c r="BT10" s="1297"/>
      <c r="BU10" s="1297"/>
      <c r="BV10" s="1298"/>
      <c r="BW10" s="1296" t="s">
        <v>949</v>
      </c>
      <c r="BX10" s="1297"/>
      <c r="BY10" s="1297"/>
      <c r="BZ10" s="1297"/>
      <c r="CA10" s="1297"/>
      <c r="CB10" s="1297"/>
      <c r="CC10" s="1297"/>
      <c r="CD10" s="1297"/>
      <c r="CE10" s="1297"/>
      <c r="CF10" s="1297"/>
      <c r="CG10" s="1297"/>
      <c r="CH10" s="1297"/>
      <c r="CI10" s="1297"/>
      <c r="CJ10" s="1297"/>
      <c r="CK10" s="1297"/>
      <c r="CL10" s="1296" t="s">
        <v>950</v>
      </c>
      <c r="CM10" s="1297"/>
      <c r="CN10" s="1297"/>
      <c r="CO10" s="1297"/>
      <c r="CP10" s="1297"/>
      <c r="CQ10" s="1297"/>
      <c r="CR10" s="1297"/>
      <c r="CS10" s="1297"/>
      <c r="CT10" s="1297"/>
      <c r="CU10" s="1297"/>
      <c r="CV10" s="1297"/>
      <c r="CW10" s="1297"/>
      <c r="CX10" s="1297"/>
      <c r="CY10" s="1297"/>
      <c r="CZ10" s="1297"/>
      <c r="DA10" s="1297"/>
      <c r="DB10" s="1297"/>
      <c r="DC10" s="1297"/>
      <c r="DD10" s="1297"/>
      <c r="DE10" s="1297"/>
      <c r="DF10" s="1297"/>
      <c r="DG10" s="624"/>
      <c r="DH10" s="470"/>
      <c r="DI10" s="1297" t="s">
        <v>951</v>
      </c>
      <c r="DJ10" s="1297"/>
      <c r="DK10" s="1297"/>
      <c r="DL10" s="1297"/>
      <c r="DM10" s="1297"/>
      <c r="DN10" s="1297"/>
      <c r="DO10" s="1297"/>
      <c r="DP10" s="1297"/>
      <c r="DQ10" s="1297"/>
      <c r="DR10" s="1297"/>
      <c r="DS10" s="1297"/>
      <c r="DT10" s="1297"/>
      <c r="DU10" s="1297"/>
      <c r="DV10" s="1297"/>
      <c r="DW10" s="1297"/>
      <c r="DX10" s="1297"/>
      <c r="DY10" s="1297"/>
      <c r="DZ10" s="1297"/>
      <c r="EA10" s="1297"/>
      <c r="EB10" s="1293" t="s">
        <v>952</v>
      </c>
      <c r="EC10" s="1293"/>
      <c r="ED10" s="1293"/>
      <c r="EE10" s="1293"/>
      <c r="EF10" s="1293"/>
      <c r="EG10" s="1293"/>
      <c r="EH10" s="1293"/>
      <c r="EI10" s="1293"/>
      <c r="EJ10" s="1293"/>
      <c r="EK10" s="1293"/>
      <c r="EL10" s="1293"/>
      <c r="EM10" s="1293"/>
      <c r="EN10" s="1293"/>
      <c r="EO10" s="1293"/>
      <c r="EP10" s="1293"/>
      <c r="EQ10" s="1293"/>
      <c r="ER10" s="1293"/>
      <c r="ES10" s="1293"/>
      <c r="ET10" s="1293"/>
      <c r="EU10" s="1293"/>
      <c r="EV10" s="1293"/>
      <c r="EW10" s="1293"/>
      <c r="EX10" s="1293"/>
      <c r="EY10" s="1293"/>
      <c r="EZ10" s="1293"/>
      <c r="FA10" s="1293"/>
      <c r="FB10" s="1293"/>
      <c r="FC10" s="1293"/>
      <c r="FD10" s="1293"/>
      <c r="FE10" s="1293"/>
      <c r="FF10" s="1293"/>
      <c r="FG10" s="1293" t="s">
        <v>953</v>
      </c>
      <c r="FH10" s="1293"/>
      <c r="FI10" s="1293"/>
      <c r="FJ10" s="1293"/>
      <c r="FK10" s="1293"/>
      <c r="FL10" s="1293"/>
      <c r="FM10" s="1293"/>
      <c r="FN10" s="1293"/>
      <c r="FO10" s="1293"/>
      <c r="FP10" s="1293"/>
      <c r="FQ10" s="1293"/>
      <c r="FR10" s="1293"/>
      <c r="FS10" s="1293"/>
      <c r="FT10" s="1293"/>
      <c r="FU10" s="1293"/>
      <c r="FV10" s="1293"/>
      <c r="FW10" s="1293"/>
      <c r="FX10" s="1293"/>
      <c r="FY10" s="1293"/>
      <c r="FZ10" s="1293"/>
      <c r="GA10" s="1293"/>
      <c r="GB10" s="1293"/>
      <c r="GC10" s="1293"/>
      <c r="GD10" s="1293"/>
      <c r="GE10" s="1293"/>
      <c r="GF10" s="1293" t="s">
        <v>954</v>
      </c>
      <c r="GG10" s="1293"/>
      <c r="GH10" s="1293"/>
      <c r="GI10" s="1293"/>
      <c r="GJ10" s="1293"/>
      <c r="GK10" s="1293"/>
      <c r="GL10" s="1293"/>
      <c r="GM10" s="1293"/>
      <c r="GN10" s="1293"/>
      <c r="GO10" s="1293"/>
      <c r="GP10" s="1293"/>
      <c r="GQ10" s="1293"/>
      <c r="GR10" s="1293"/>
      <c r="GS10" s="1293"/>
      <c r="GT10" s="1293" t="s">
        <v>957</v>
      </c>
      <c r="GU10" s="1293"/>
      <c r="GV10" s="477"/>
    </row>
    <row r="11" spans="1:204" s="325" customFormat="1" ht="95.25" customHeight="1" thickBot="1">
      <c r="A11" s="1295"/>
      <c r="B11" s="625" t="s">
        <v>769</v>
      </c>
      <c r="C11" s="626" t="s">
        <v>770</v>
      </c>
      <c r="D11" s="627" t="s">
        <v>461</v>
      </c>
      <c r="E11" s="627" t="s">
        <v>462</v>
      </c>
      <c r="F11" s="627" t="s">
        <v>463</v>
      </c>
      <c r="G11" s="627" t="s">
        <v>464</v>
      </c>
      <c r="H11" s="627" t="s">
        <v>465</v>
      </c>
      <c r="I11" s="627" t="s">
        <v>466</v>
      </c>
      <c r="J11" s="627" t="s">
        <v>771</v>
      </c>
      <c r="K11" s="627" t="s">
        <v>772</v>
      </c>
      <c r="L11" s="627" t="s">
        <v>773</v>
      </c>
      <c r="M11" s="627" t="s">
        <v>774</v>
      </c>
      <c r="N11" s="627" t="s">
        <v>775</v>
      </c>
      <c r="O11" s="627" t="s">
        <v>776</v>
      </c>
      <c r="P11" s="627" t="s">
        <v>777</v>
      </c>
      <c r="Q11" s="628" t="s">
        <v>778</v>
      </c>
      <c r="R11" s="629" t="s">
        <v>779</v>
      </c>
      <c r="S11" s="626" t="s">
        <v>780</v>
      </c>
      <c r="T11" s="626" t="s">
        <v>781</v>
      </c>
      <c r="U11" s="627" t="s">
        <v>467</v>
      </c>
      <c r="V11" s="627" t="s">
        <v>468</v>
      </c>
      <c r="W11" s="627" t="s">
        <v>782</v>
      </c>
      <c r="X11" s="627" t="s">
        <v>783</v>
      </c>
      <c r="Y11" s="627" t="s">
        <v>784</v>
      </c>
      <c r="Z11" s="627" t="s">
        <v>785</v>
      </c>
      <c r="AA11" s="627" t="s">
        <v>786</v>
      </c>
      <c r="AB11" s="627" t="s">
        <v>787</v>
      </c>
      <c r="AC11" s="627" t="s">
        <v>788</v>
      </c>
      <c r="AD11" s="627" t="s">
        <v>789</v>
      </c>
      <c r="AE11" s="627" t="s">
        <v>790</v>
      </c>
      <c r="AF11" s="627" t="s">
        <v>791</v>
      </c>
      <c r="AG11" s="627" t="s">
        <v>792</v>
      </c>
      <c r="AH11" s="627" t="s">
        <v>793</v>
      </c>
      <c r="AI11" s="626" t="s">
        <v>794</v>
      </c>
      <c r="AJ11" s="626" t="s">
        <v>795</v>
      </c>
      <c r="AK11" s="626" t="s">
        <v>796</v>
      </c>
      <c r="AL11" s="627" t="s">
        <v>467</v>
      </c>
      <c r="AM11" s="627" t="s">
        <v>468</v>
      </c>
      <c r="AN11" s="627" t="s">
        <v>469</v>
      </c>
      <c r="AO11" s="627" t="s">
        <v>797</v>
      </c>
      <c r="AP11" s="627" t="s">
        <v>798</v>
      </c>
      <c r="AQ11" s="627" t="s">
        <v>799</v>
      </c>
      <c r="AR11" s="627" t="s">
        <v>800</v>
      </c>
      <c r="AS11" s="627" t="s">
        <v>801</v>
      </c>
      <c r="AT11" s="627" t="s">
        <v>802</v>
      </c>
      <c r="AU11" s="627" t="s">
        <v>803</v>
      </c>
      <c r="AV11" s="627" t="s">
        <v>804</v>
      </c>
      <c r="AW11" s="627" t="s">
        <v>805</v>
      </c>
      <c r="AX11" s="627" t="s">
        <v>806</v>
      </c>
      <c r="AY11" s="627" t="s">
        <v>807</v>
      </c>
      <c r="AZ11" s="627" t="s">
        <v>790</v>
      </c>
      <c r="BA11" s="627" t="s">
        <v>791</v>
      </c>
      <c r="BB11" s="627" t="s">
        <v>808</v>
      </c>
      <c r="BC11" s="627" t="s">
        <v>809</v>
      </c>
      <c r="BD11" s="626" t="s">
        <v>810</v>
      </c>
      <c r="BE11" s="626" t="s">
        <v>811</v>
      </c>
      <c r="BF11" s="626" t="s">
        <v>812</v>
      </c>
      <c r="BG11" s="626" t="s">
        <v>813</v>
      </c>
      <c r="BH11" s="627" t="s">
        <v>467</v>
      </c>
      <c r="BI11" s="627" t="s">
        <v>468</v>
      </c>
      <c r="BJ11" s="627" t="s">
        <v>470</v>
      </c>
      <c r="BK11" s="627" t="s">
        <v>814</v>
      </c>
      <c r="BL11" s="627" t="s">
        <v>815</v>
      </c>
      <c r="BM11" s="627" t="s">
        <v>816</v>
      </c>
      <c r="BN11" s="627" t="s">
        <v>817</v>
      </c>
      <c r="BO11" s="627" t="s">
        <v>818</v>
      </c>
      <c r="BP11" s="627" t="s">
        <v>819</v>
      </c>
      <c r="BQ11" s="627" t="s">
        <v>820</v>
      </c>
      <c r="BR11" s="627" t="s">
        <v>790</v>
      </c>
      <c r="BS11" s="627" t="s">
        <v>791</v>
      </c>
      <c r="BT11" s="627" t="s">
        <v>821</v>
      </c>
      <c r="BU11" s="627" t="s">
        <v>822</v>
      </c>
      <c r="BV11" s="627" t="s">
        <v>823</v>
      </c>
      <c r="BW11" s="626" t="s">
        <v>824</v>
      </c>
      <c r="BX11" s="626" t="s">
        <v>825</v>
      </c>
      <c r="BY11" s="626" t="s">
        <v>826</v>
      </c>
      <c r="BZ11" s="627" t="s">
        <v>827</v>
      </c>
      <c r="CA11" s="627" t="s">
        <v>828</v>
      </c>
      <c r="CB11" s="627" t="s">
        <v>829</v>
      </c>
      <c r="CC11" s="627" t="s">
        <v>830</v>
      </c>
      <c r="CD11" s="627" t="s">
        <v>831</v>
      </c>
      <c r="CE11" s="627" t="s">
        <v>832</v>
      </c>
      <c r="CF11" s="627" t="s">
        <v>833</v>
      </c>
      <c r="CG11" s="627" t="s">
        <v>834</v>
      </c>
      <c r="CH11" s="627" t="s">
        <v>835</v>
      </c>
      <c r="CI11" s="627" t="s">
        <v>836</v>
      </c>
      <c r="CJ11" s="627" t="s">
        <v>837</v>
      </c>
      <c r="CK11" s="627" t="s">
        <v>838</v>
      </c>
      <c r="CL11" s="626" t="s">
        <v>839</v>
      </c>
      <c r="CM11" s="626" t="s">
        <v>840</v>
      </c>
      <c r="CN11" s="626" t="s">
        <v>841</v>
      </c>
      <c r="CO11" s="627" t="s">
        <v>842</v>
      </c>
      <c r="CP11" s="627" t="s">
        <v>843</v>
      </c>
      <c r="CQ11" s="627" t="s">
        <v>844</v>
      </c>
      <c r="CR11" s="627" t="s">
        <v>845</v>
      </c>
      <c r="CS11" s="627" t="s">
        <v>846</v>
      </c>
      <c r="CT11" s="627" t="s">
        <v>847</v>
      </c>
      <c r="CU11" s="627" t="s">
        <v>848</v>
      </c>
      <c r="CV11" s="627" t="s">
        <v>849</v>
      </c>
      <c r="CW11" s="627" t="s">
        <v>850</v>
      </c>
      <c r="CX11" s="627" t="s">
        <v>851</v>
      </c>
      <c r="CY11" s="627" t="s">
        <v>852</v>
      </c>
      <c r="CZ11" s="627" t="s">
        <v>853</v>
      </c>
      <c r="DA11" s="627" t="s">
        <v>854</v>
      </c>
      <c r="DB11" s="627" t="s">
        <v>855</v>
      </c>
      <c r="DC11" s="627" t="s">
        <v>856</v>
      </c>
      <c r="DD11" s="627" t="s">
        <v>857</v>
      </c>
      <c r="DE11" s="627" t="s">
        <v>858</v>
      </c>
      <c r="DF11" s="627" t="s">
        <v>859</v>
      </c>
      <c r="DG11" s="626" t="s">
        <v>860</v>
      </c>
      <c r="DH11" s="626" t="s">
        <v>861</v>
      </c>
      <c r="DI11" s="626" t="s">
        <v>862</v>
      </c>
      <c r="DJ11" s="627" t="s">
        <v>863</v>
      </c>
      <c r="DK11" s="627" t="s">
        <v>864</v>
      </c>
      <c r="DL11" s="627" t="s">
        <v>471</v>
      </c>
      <c r="DM11" s="627" t="s">
        <v>865</v>
      </c>
      <c r="DN11" s="627" t="s">
        <v>866</v>
      </c>
      <c r="DO11" s="627" t="s">
        <v>867</v>
      </c>
      <c r="DP11" s="627" t="s">
        <v>868</v>
      </c>
      <c r="DQ11" s="627" t="s">
        <v>869</v>
      </c>
      <c r="DR11" s="627" t="s">
        <v>870</v>
      </c>
      <c r="DS11" s="627" t="s">
        <v>871</v>
      </c>
      <c r="DT11" s="627" t="s">
        <v>872</v>
      </c>
      <c r="DU11" s="627" t="s">
        <v>873</v>
      </c>
      <c r="DV11" s="627" t="s">
        <v>874</v>
      </c>
      <c r="DW11" s="627" t="s">
        <v>875</v>
      </c>
      <c r="DX11" s="627" t="s">
        <v>876</v>
      </c>
      <c r="DY11" s="627" t="s">
        <v>877</v>
      </c>
      <c r="DZ11" s="627" t="s">
        <v>878</v>
      </c>
      <c r="EA11" s="627" t="s">
        <v>879</v>
      </c>
      <c r="EB11" s="626" t="s">
        <v>880</v>
      </c>
      <c r="EC11" s="626" t="s">
        <v>881</v>
      </c>
      <c r="ED11" s="626" t="s">
        <v>882</v>
      </c>
      <c r="EE11" s="627" t="s">
        <v>883</v>
      </c>
      <c r="EF11" s="627" t="s">
        <v>884</v>
      </c>
      <c r="EG11" s="627" t="s">
        <v>885</v>
      </c>
      <c r="EH11" s="627" t="s">
        <v>886</v>
      </c>
      <c r="EI11" s="627" t="s">
        <v>887</v>
      </c>
      <c r="EJ11" s="627" t="s">
        <v>888</v>
      </c>
      <c r="EK11" s="627" t="s">
        <v>889</v>
      </c>
      <c r="EL11" s="627" t="s">
        <v>890</v>
      </c>
      <c r="EM11" s="627" t="s">
        <v>891</v>
      </c>
      <c r="EN11" s="627" t="s">
        <v>892</v>
      </c>
      <c r="EO11" s="627" t="s">
        <v>893</v>
      </c>
      <c r="EP11" s="627" t="s">
        <v>894</v>
      </c>
      <c r="EQ11" s="627" t="s">
        <v>895</v>
      </c>
      <c r="ER11" s="627" t="s">
        <v>896</v>
      </c>
      <c r="ES11" s="627" t="s">
        <v>897</v>
      </c>
      <c r="ET11" s="627" t="s">
        <v>898</v>
      </c>
      <c r="EU11" s="627" t="s">
        <v>899</v>
      </c>
      <c r="EV11" s="627" t="s">
        <v>900</v>
      </c>
      <c r="EW11" s="627" t="s">
        <v>901</v>
      </c>
      <c r="EX11" s="627" t="s">
        <v>902</v>
      </c>
      <c r="EY11" s="627" t="s">
        <v>903</v>
      </c>
      <c r="EZ11" s="627" t="s">
        <v>904</v>
      </c>
      <c r="FA11" s="627" t="s">
        <v>905</v>
      </c>
      <c r="FB11" s="627" t="s">
        <v>906</v>
      </c>
      <c r="FC11" s="627" t="s">
        <v>907</v>
      </c>
      <c r="FD11" s="627" t="s">
        <v>908</v>
      </c>
      <c r="FE11" s="627" t="s">
        <v>909</v>
      </c>
      <c r="FF11" s="627" t="s">
        <v>910</v>
      </c>
      <c r="FG11" s="626" t="s">
        <v>911</v>
      </c>
      <c r="FH11" s="626" t="s">
        <v>912</v>
      </c>
      <c r="FI11" s="626" t="s">
        <v>913</v>
      </c>
      <c r="FJ11" s="626" t="s">
        <v>914</v>
      </c>
      <c r="FK11" s="627" t="s">
        <v>467</v>
      </c>
      <c r="FL11" s="627" t="s">
        <v>468</v>
      </c>
      <c r="FM11" s="627" t="s">
        <v>915</v>
      </c>
      <c r="FN11" s="627" t="s">
        <v>916</v>
      </c>
      <c r="FO11" s="627" t="s">
        <v>917</v>
      </c>
      <c r="FP11" s="627" t="s">
        <v>472</v>
      </c>
      <c r="FQ11" s="627" t="s">
        <v>918</v>
      </c>
      <c r="FR11" s="627" t="s">
        <v>919</v>
      </c>
      <c r="FS11" s="627" t="s">
        <v>920</v>
      </c>
      <c r="FT11" s="627" t="s">
        <v>921</v>
      </c>
      <c r="FU11" s="627" t="s">
        <v>922</v>
      </c>
      <c r="FV11" s="627" t="s">
        <v>923</v>
      </c>
      <c r="FW11" s="627" t="s">
        <v>924</v>
      </c>
      <c r="FX11" s="627" t="s">
        <v>925</v>
      </c>
      <c r="FY11" s="627" t="s">
        <v>926</v>
      </c>
      <c r="FZ11" s="627" t="s">
        <v>927</v>
      </c>
      <c r="GA11" s="627" t="s">
        <v>790</v>
      </c>
      <c r="GB11" s="627" t="s">
        <v>791</v>
      </c>
      <c r="GC11" s="627" t="s">
        <v>928</v>
      </c>
      <c r="GD11" s="627" t="s">
        <v>929</v>
      </c>
      <c r="GE11" s="627" t="s">
        <v>930</v>
      </c>
      <c r="GF11" s="626" t="s">
        <v>931</v>
      </c>
      <c r="GG11" s="626" t="s">
        <v>932</v>
      </c>
      <c r="GH11" s="626" t="s">
        <v>933</v>
      </c>
      <c r="GI11" s="627" t="s">
        <v>934</v>
      </c>
      <c r="GJ11" s="627" t="s">
        <v>935</v>
      </c>
      <c r="GK11" s="627" t="s">
        <v>936</v>
      </c>
      <c r="GL11" s="627" t="s">
        <v>473</v>
      </c>
      <c r="GM11" s="627" t="s">
        <v>937</v>
      </c>
      <c r="GN11" s="627" t="s">
        <v>938</v>
      </c>
      <c r="GO11" s="627" t="s">
        <v>939</v>
      </c>
      <c r="GP11" s="627" t="s">
        <v>940</v>
      </c>
      <c r="GQ11" s="627" t="s">
        <v>941</v>
      </c>
      <c r="GR11" s="627" t="s">
        <v>942</v>
      </c>
      <c r="GS11" s="627" t="s">
        <v>943</v>
      </c>
      <c r="GT11" s="625" t="s">
        <v>955</v>
      </c>
      <c r="GU11" s="626" t="s">
        <v>956</v>
      </c>
    </row>
    <row r="12" spans="1:204" ht="14.45" customHeight="1">
      <c r="A12" s="324" t="s">
        <v>39</v>
      </c>
      <c r="B12" s="20">
        <v>7</v>
      </c>
      <c r="C12" s="20">
        <v>96.47</v>
      </c>
      <c r="D12" s="469">
        <v>3</v>
      </c>
      <c r="E12" s="469">
        <v>2.5</v>
      </c>
      <c r="F12" s="469">
        <v>0.7</v>
      </c>
      <c r="G12" s="469">
        <v>3</v>
      </c>
      <c r="H12" s="469">
        <v>2.5</v>
      </c>
      <c r="I12" s="469">
        <v>0.7</v>
      </c>
      <c r="J12" s="469">
        <v>0</v>
      </c>
      <c r="K12" s="469">
        <v>88.24</v>
      </c>
      <c r="L12" s="469">
        <v>97.99</v>
      </c>
      <c r="M12" s="469">
        <v>99.65</v>
      </c>
      <c r="N12" s="469">
        <v>88.24</v>
      </c>
      <c r="O12" s="469">
        <v>97.99</v>
      </c>
      <c r="P12" s="469">
        <v>99.65</v>
      </c>
      <c r="Q12" s="469">
        <v>100</v>
      </c>
      <c r="R12" s="20">
        <v>9</v>
      </c>
      <c r="S12" s="20">
        <v>84.59</v>
      </c>
      <c r="T12" s="20"/>
      <c r="U12" s="469">
        <v>11</v>
      </c>
      <c r="V12" s="469">
        <v>121</v>
      </c>
      <c r="W12" s="469">
        <v>0.7</v>
      </c>
      <c r="X12" s="469">
        <v>14</v>
      </c>
      <c r="Y12" s="469">
        <v>2</v>
      </c>
      <c r="Z12" s="469">
        <v>1</v>
      </c>
      <c r="AA12" s="469">
        <v>3</v>
      </c>
      <c r="AB12" s="469">
        <v>3</v>
      </c>
      <c r="AC12" s="469">
        <v>1</v>
      </c>
      <c r="AD12" s="469">
        <v>4</v>
      </c>
      <c r="AE12" s="469">
        <v>76</v>
      </c>
      <c r="AF12" s="469">
        <v>72.62</v>
      </c>
      <c r="AG12" s="469">
        <v>96.41</v>
      </c>
      <c r="AH12" s="469">
        <v>93.33</v>
      </c>
      <c r="AI12" s="20">
        <v>52</v>
      </c>
      <c r="AJ12" s="20">
        <v>82.31</v>
      </c>
      <c r="AK12" s="20"/>
      <c r="AL12" s="469">
        <v>5</v>
      </c>
      <c r="AM12" s="469">
        <v>75</v>
      </c>
      <c r="AN12" s="469">
        <v>12.5</v>
      </c>
      <c r="AO12" s="469">
        <v>7</v>
      </c>
      <c r="AP12" s="469">
        <v>2</v>
      </c>
      <c r="AQ12" s="469">
        <v>1.2</v>
      </c>
      <c r="AR12" s="469">
        <v>0.6</v>
      </c>
      <c r="AS12" s="469">
        <v>1</v>
      </c>
      <c r="AT12" s="469">
        <v>1</v>
      </c>
      <c r="AU12" s="469">
        <v>1</v>
      </c>
      <c r="AV12" s="469">
        <v>1</v>
      </c>
      <c r="AW12" s="469">
        <v>1</v>
      </c>
      <c r="AX12" s="469">
        <v>1</v>
      </c>
      <c r="AY12" s="469">
        <v>23.1</v>
      </c>
      <c r="AZ12" s="469">
        <v>66.67</v>
      </c>
      <c r="BA12" s="469">
        <v>75.22</v>
      </c>
      <c r="BB12" s="469">
        <v>99.85</v>
      </c>
      <c r="BC12" s="469">
        <v>87.5</v>
      </c>
      <c r="BD12" s="20">
        <v>50</v>
      </c>
      <c r="BE12" s="20">
        <v>74.09</v>
      </c>
      <c r="BF12" s="20"/>
      <c r="BG12" s="20"/>
      <c r="BH12" s="469">
        <v>5</v>
      </c>
      <c r="BI12" s="469">
        <v>4.5</v>
      </c>
      <c r="BJ12" s="469">
        <v>5.3</v>
      </c>
      <c r="BK12" s="469">
        <v>20</v>
      </c>
      <c r="BL12" s="469">
        <v>20</v>
      </c>
      <c r="BM12" s="469">
        <v>7</v>
      </c>
      <c r="BN12" s="469">
        <v>3.5</v>
      </c>
      <c r="BO12" s="469">
        <v>4</v>
      </c>
      <c r="BP12" s="469">
        <v>5.5</v>
      </c>
      <c r="BQ12" s="469">
        <v>0</v>
      </c>
      <c r="BR12" s="469">
        <v>66.67</v>
      </c>
      <c r="BS12" s="469">
        <v>98.33</v>
      </c>
      <c r="BT12" s="469">
        <v>64.69</v>
      </c>
      <c r="BU12" s="469">
        <v>66.67</v>
      </c>
      <c r="BV12" s="469">
        <v>66.67</v>
      </c>
      <c r="BW12" s="20">
        <v>8</v>
      </c>
      <c r="BX12" s="20">
        <v>90</v>
      </c>
      <c r="BY12" s="20"/>
      <c r="BZ12" s="20" t="s">
        <v>40</v>
      </c>
      <c r="CA12" s="469">
        <v>11</v>
      </c>
      <c r="CB12" s="20" t="s">
        <v>40</v>
      </c>
      <c r="CC12" s="469">
        <v>7</v>
      </c>
      <c r="CD12" s="469">
        <v>0</v>
      </c>
      <c r="CE12" s="469">
        <v>100</v>
      </c>
      <c r="CF12" s="20"/>
      <c r="CG12" s="20">
        <v>18</v>
      </c>
      <c r="CH12" s="20" t="s">
        <v>40</v>
      </c>
      <c r="CI12" s="20" t="s">
        <v>40</v>
      </c>
      <c r="CJ12" s="469">
        <v>91.67</v>
      </c>
      <c r="CK12" s="469">
        <v>87.5</v>
      </c>
      <c r="CL12" s="20">
        <v>64</v>
      </c>
      <c r="CM12" s="20">
        <v>60</v>
      </c>
      <c r="CN12" s="20"/>
      <c r="CO12" s="469">
        <v>8</v>
      </c>
      <c r="CP12" s="469">
        <v>2</v>
      </c>
      <c r="CQ12" s="20" t="s">
        <v>40</v>
      </c>
      <c r="CR12" s="469">
        <v>8</v>
      </c>
      <c r="CS12" s="469">
        <v>5</v>
      </c>
      <c r="CT12" s="469">
        <v>4</v>
      </c>
      <c r="CU12" s="469">
        <v>9</v>
      </c>
      <c r="CV12" s="469">
        <v>6</v>
      </c>
      <c r="CW12" s="469">
        <v>6</v>
      </c>
      <c r="CX12" s="20" t="s">
        <v>40</v>
      </c>
      <c r="CY12" s="469">
        <v>6</v>
      </c>
      <c r="CZ12" s="469">
        <v>80</v>
      </c>
      <c r="DA12" s="469">
        <v>20</v>
      </c>
      <c r="DB12" s="20" t="s">
        <v>40</v>
      </c>
      <c r="DC12" s="469">
        <v>80</v>
      </c>
      <c r="DD12" s="469">
        <v>50</v>
      </c>
      <c r="DE12" s="469">
        <v>40</v>
      </c>
      <c r="DF12" s="469">
        <v>90</v>
      </c>
      <c r="DG12" s="20">
        <v>26</v>
      </c>
      <c r="DH12" s="20">
        <v>85.64</v>
      </c>
      <c r="DI12" s="20"/>
      <c r="DJ12" s="469">
        <v>11</v>
      </c>
      <c r="DK12" s="469">
        <v>105</v>
      </c>
      <c r="DL12" s="469">
        <v>47.4</v>
      </c>
      <c r="DM12" s="469">
        <v>26</v>
      </c>
      <c r="DN12" s="469">
        <v>21.1</v>
      </c>
      <c r="DO12" s="469">
        <v>0.3</v>
      </c>
      <c r="DP12" s="469">
        <v>4.5</v>
      </c>
      <c r="DQ12" s="469">
        <v>8</v>
      </c>
      <c r="DR12" s="469">
        <v>1.8</v>
      </c>
      <c r="DS12" s="469">
        <v>0</v>
      </c>
      <c r="DT12" s="469">
        <v>95.34</v>
      </c>
      <c r="DU12" s="469">
        <v>86.67</v>
      </c>
      <c r="DV12" s="469">
        <v>91.34</v>
      </c>
      <c r="DW12" s="469">
        <v>69.209999999999994</v>
      </c>
      <c r="DX12" s="469">
        <v>91</v>
      </c>
      <c r="DY12" s="469">
        <v>90.83</v>
      </c>
      <c r="DZ12" s="469">
        <v>99.54</v>
      </c>
      <c r="EA12" s="469">
        <v>100</v>
      </c>
      <c r="EB12" s="20">
        <v>103</v>
      </c>
      <c r="EC12" s="20">
        <v>70.3</v>
      </c>
      <c r="ED12" s="20"/>
      <c r="EE12" s="20" t="s">
        <v>40</v>
      </c>
      <c r="EF12" s="20" t="s">
        <v>40</v>
      </c>
      <c r="EG12" s="20" t="s">
        <v>40</v>
      </c>
      <c r="EH12" s="20" t="s">
        <v>40</v>
      </c>
      <c r="EI12" s="20" t="s">
        <v>40</v>
      </c>
      <c r="EJ12" s="20" t="s">
        <v>40</v>
      </c>
      <c r="EK12" s="469">
        <v>7</v>
      </c>
      <c r="EL12" s="469">
        <v>4</v>
      </c>
      <c r="EM12" s="469">
        <v>36</v>
      </c>
      <c r="EN12" s="469">
        <v>39</v>
      </c>
      <c r="EO12" s="469">
        <v>264</v>
      </c>
      <c r="EP12" s="469">
        <v>100</v>
      </c>
      <c r="EQ12" s="469">
        <v>766</v>
      </c>
      <c r="ER12" s="469">
        <v>539</v>
      </c>
      <c r="ES12" s="20" t="s">
        <v>40</v>
      </c>
      <c r="ET12" s="20" t="s">
        <v>40</v>
      </c>
      <c r="EU12" s="20" t="s">
        <v>40</v>
      </c>
      <c r="EV12" s="20" t="s">
        <v>40</v>
      </c>
      <c r="EW12" s="20" t="s">
        <v>40</v>
      </c>
      <c r="EX12" s="20" t="s">
        <v>40</v>
      </c>
      <c r="EY12" s="469">
        <v>96.45</v>
      </c>
      <c r="EZ12" s="469">
        <v>98.74</v>
      </c>
      <c r="FA12" s="469">
        <v>78.3</v>
      </c>
      <c r="FB12" s="469">
        <v>86.38</v>
      </c>
      <c r="FC12" s="469">
        <v>34</v>
      </c>
      <c r="FD12" s="469">
        <v>85.71</v>
      </c>
      <c r="FE12" s="469">
        <v>27.74</v>
      </c>
      <c r="FF12" s="469">
        <v>55.08</v>
      </c>
      <c r="FG12" s="20">
        <v>5</v>
      </c>
      <c r="FH12" s="20">
        <v>79</v>
      </c>
      <c r="FI12" s="20"/>
      <c r="FJ12" s="20"/>
      <c r="FK12" s="20" t="s">
        <v>40</v>
      </c>
      <c r="FL12" s="469">
        <v>402</v>
      </c>
      <c r="FM12" s="469">
        <v>14</v>
      </c>
      <c r="FN12" s="469">
        <v>328</v>
      </c>
      <c r="FO12" s="469">
        <v>60</v>
      </c>
      <c r="FP12" s="469">
        <v>23.2</v>
      </c>
      <c r="FQ12" s="469">
        <v>18.5</v>
      </c>
      <c r="FR12" s="469">
        <v>4.5</v>
      </c>
      <c r="FS12" s="469">
        <v>0.2</v>
      </c>
      <c r="FT12" s="469">
        <v>15.5</v>
      </c>
      <c r="FU12" s="469">
        <v>15.5</v>
      </c>
      <c r="FV12" s="20" t="s">
        <v>40</v>
      </c>
      <c r="FW12" s="469">
        <v>4.5</v>
      </c>
      <c r="FX12" s="469">
        <v>5.5</v>
      </c>
      <c r="FY12" s="469">
        <v>3</v>
      </c>
      <c r="FZ12" s="469">
        <v>2.5</v>
      </c>
      <c r="GA12" s="20" t="s">
        <v>40</v>
      </c>
      <c r="GB12" s="469">
        <v>76.89</v>
      </c>
      <c r="GC12" s="469">
        <v>74.02</v>
      </c>
      <c r="GD12" s="469">
        <v>86.11</v>
      </c>
      <c r="GE12" s="469">
        <v>86.11</v>
      </c>
      <c r="GF12" s="20">
        <v>20</v>
      </c>
      <c r="GG12" s="20">
        <v>78.87</v>
      </c>
      <c r="GH12" s="20"/>
      <c r="GI12" s="469">
        <v>1</v>
      </c>
      <c r="GJ12" s="469">
        <v>1</v>
      </c>
      <c r="GK12" s="469">
        <v>8</v>
      </c>
      <c r="GL12" s="469">
        <v>82.7</v>
      </c>
      <c r="GM12" s="469">
        <v>11</v>
      </c>
      <c r="GN12" s="469">
        <v>2.5</v>
      </c>
      <c r="GO12" s="469">
        <v>5</v>
      </c>
      <c r="GP12" s="469">
        <v>0.5</v>
      </c>
      <c r="GQ12" s="469">
        <v>3</v>
      </c>
      <c r="GR12" s="469">
        <v>88.99</v>
      </c>
      <c r="GS12" s="469">
        <v>68.75</v>
      </c>
      <c r="GT12" s="20">
        <v>18</v>
      </c>
      <c r="GU12" s="20">
        <v>80.13</v>
      </c>
    </row>
    <row r="13" spans="1:204" ht="14.45" customHeight="1">
      <c r="A13" s="324" t="s">
        <v>31</v>
      </c>
      <c r="B13" s="20">
        <v>118</v>
      </c>
      <c r="C13" s="20">
        <v>83.210000000000008</v>
      </c>
      <c r="D13" s="469">
        <v>8</v>
      </c>
      <c r="E13" s="469">
        <v>21</v>
      </c>
      <c r="F13" s="469">
        <v>4.8</v>
      </c>
      <c r="G13" s="469">
        <v>8</v>
      </c>
      <c r="H13" s="469">
        <v>21</v>
      </c>
      <c r="I13" s="469">
        <v>4.8</v>
      </c>
      <c r="J13" s="469">
        <v>11.9</v>
      </c>
      <c r="K13" s="469">
        <v>58.82</v>
      </c>
      <c r="L13" s="469">
        <v>79.400000000000006</v>
      </c>
      <c r="M13" s="469">
        <v>97.58</v>
      </c>
      <c r="N13" s="469">
        <v>58.82</v>
      </c>
      <c r="O13" s="469">
        <v>79.400000000000006</v>
      </c>
      <c r="P13" s="469">
        <v>97.58</v>
      </c>
      <c r="Q13" s="469">
        <v>97.03</v>
      </c>
      <c r="R13" s="20">
        <v>42</v>
      </c>
      <c r="S13" s="20">
        <v>75.08</v>
      </c>
      <c r="T13" s="20"/>
      <c r="U13" s="469">
        <v>11</v>
      </c>
      <c r="V13" s="469">
        <v>222</v>
      </c>
      <c r="W13" s="469">
        <v>1.2</v>
      </c>
      <c r="X13" s="469">
        <v>13</v>
      </c>
      <c r="Y13" s="469">
        <v>2</v>
      </c>
      <c r="Z13" s="469">
        <v>0</v>
      </c>
      <c r="AA13" s="469">
        <v>2</v>
      </c>
      <c r="AB13" s="469">
        <v>3</v>
      </c>
      <c r="AC13" s="469">
        <v>2</v>
      </c>
      <c r="AD13" s="469">
        <v>4</v>
      </c>
      <c r="AE13" s="469">
        <v>76</v>
      </c>
      <c r="AF13" s="469">
        <v>43.52</v>
      </c>
      <c r="AG13" s="469">
        <v>94.14</v>
      </c>
      <c r="AH13" s="469">
        <v>86.67</v>
      </c>
      <c r="AI13" s="20">
        <v>28</v>
      </c>
      <c r="AJ13" s="20">
        <v>87.72</v>
      </c>
      <c r="AK13" s="20"/>
      <c r="AL13" s="469">
        <v>5</v>
      </c>
      <c r="AM13" s="469">
        <v>23</v>
      </c>
      <c r="AN13" s="469">
        <v>88.6</v>
      </c>
      <c r="AO13" s="469">
        <v>7</v>
      </c>
      <c r="AP13" s="469">
        <v>3</v>
      </c>
      <c r="AQ13" s="469">
        <v>0.7</v>
      </c>
      <c r="AR13" s="469">
        <v>0.7</v>
      </c>
      <c r="AS13" s="469">
        <v>3</v>
      </c>
      <c r="AT13" s="469">
        <v>1</v>
      </c>
      <c r="AU13" s="469">
        <v>1</v>
      </c>
      <c r="AV13" s="469">
        <v>1</v>
      </c>
      <c r="AW13" s="469">
        <v>0</v>
      </c>
      <c r="AX13" s="469">
        <v>1</v>
      </c>
      <c r="AY13" s="469">
        <v>9.8000000000000007</v>
      </c>
      <c r="AZ13" s="469">
        <v>66.67</v>
      </c>
      <c r="BA13" s="469">
        <v>97.83</v>
      </c>
      <c r="BB13" s="469">
        <v>98.91</v>
      </c>
      <c r="BC13" s="469">
        <v>87.5</v>
      </c>
      <c r="BD13" s="20">
        <v>32</v>
      </c>
      <c r="BE13" s="20">
        <v>79.97</v>
      </c>
      <c r="BF13" s="20"/>
      <c r="BG13" s="20"/>
      <c r="BH13" s="469">
        <v>3</v>
      </c>
      <c r="BI13" s="469">
        <v>20.5</v>
      </c>
      <c r="BJ13" s="469">
        <v>4.5999999999999996</v>
      </c>
      <c r="BK13" s="469">
        <v>23</v>
      </c>
      <c r="BL13" s="469">
        <v>23</v>
      </c>
      <c r="BM13" s="469">
        <v>7</v>
      </c>
      <c r="BN13" s="469">
        <v>3</v>
      </c>
      <c r="BO13" s="469">
        <v>8</v>
      </c>
      <c r="BP13" s="469">
        <v>5</v>
      </c>
      <c r="BQ13" s="469">
        <v>0</v>
      </c>
      <c r="BR13" s="469">
        <v>83.33</v>
      </c>
      <c r="BS13" s="469">
        <v>90.67</v>
      </c>
      <c r="BT13" s="469">
        <v>69.23</v>
      </c>
      <c r="BU13" s="469">
        <v>76.67</v>
      </c>
      <c r="BV13" s="469">
        <v>76.67</v>
      </c>
      <c r="BW13" s="20">
        <v>85</v>
      </c>
      <c r="BX13" s="20">
        <v>55</v>
      </c>
      <c r="BY13" s="20"/>
      <c r="BZ13" s="20" t="s">
        <v>40</v>
      </c>
      <c r="CA13" s="469">
        <v>4</v>
      </c>
      <c r="CB13" s="20" t="s">
        <v>40</v>
      </c>
      <c r="CC13" s="469">
        <v>7</v>
      </c>
      <c r="CD13" s="469">
        <v>2.2000000000000002</v>
      </c>
      <c r="CE13" s="469">
        <v>52.2</v>
      </c>
      <c r="CF13" s="20"/>
      <c r="CG13" s="20">
        <v>11</v>
      </c>
      <c r="CH13" s="20" t="s">
        <v>40</v>
      </c>
      <c r="CI13" s="20" t="s">
        <v>40</v>
      </c>
      <c r="CJ13" s="469">
        <v>33.33</v>
      </c>
      <c r="CK13" s="469">
        <v>87.5</v>
      </c>
      <c r="CL13" s="20">
        <v>33</v>
      </c>
      <c r="CM13" s="20">
        <v>68.33</v>
      </c>
      <c r="CN13" s="20"/>
      <c r="CO13" s="469">
        <v>5</v>
      </c>
      <c r="CP13" s="469">
        <v>5</v>
      </c>
      <c r="CQ13" s="20" t="s">
        <v>40</v>
      </c>
      <c r="CR13" s="469">
        <v>7</v>
      </c>
      <c r="CS13" s="469">
        <v>7</v>
      </c>
      <c r="CT13" s="469">
        <v>9</v>
      </c>
      <c r="CU13" s="469">
        <v>8</v>
      </c>
      <c r="CV13" s="469">
        <v>5.7</v>
      </c>
      <c r="CW13" s="469">
        <v>8</v>
      </c>
      <c r="CX13" s="20" t="s">
        <v>40</v>
      </c>
      <c r="CY13" s="469">
        <v>7</v>
      </c>
      <c r="CZ13" s="469">
        <v>50</v>
      </c>
      <c r="DA13" s="469">
        <v>50</v>
      </c>
      <c r="DB13" s="20" t="s">
        <v>40</v>
      </c>
      <c r="DC13" s="469">
        <v>70</v>
      </c>
      <c r="DD13" s="469">
        <v>70</v>
      </c>
      <c r="DE13" s="469">
        <v>90</v>
      </c>
      <c r="DF13" s="469">
        <v>80</v>
      </c>
      <c r="DG13" s="20">
        <v>40</v>
      </c>
      <c r="DH13" s="20">
        <v>83.45</v>
      </c>
      <c r="DI13" s="20"/>
      <c r="DJ13" s="469">
        <v>12</v>
      </c>
      <c r="DK13" s="469">
        <v>131</v>
      </c>
      <c r="DL13" s="469">
        <v>51.5</v>
      </c>
      <c r="DM13" s="469">
        <v>17.100000000000001</v>
      </c>
      <c r="DN13" s="469">
        <v>33.799999999999997</v>
      </c>
      <c r="DO13" s="469">
        <v>0.6</v>
      </c>
      <c r="DP13" s="469">
        <v>2</v>
      </c>
      <c r="DQ13" s="469">
        <v>3.2</v>
      </c>
      <c r="DR13" s="469">
        <v>2.5</v>
      </c>
      <c r="DS13" s="469">
        <v>0</v>
      </c>
      <c r="DT13" s="469">
        <v>98.54</v>
      </c>
      <c r="DU13" s="469">
        <v>85</v>
      </c>
      <c r="DV13" s="469">
        <v>87.33</v>
      </c>
      <c r="DW13" s="469">
        <v>62.95</v>
      </c>
      <c r="DX13" s="469">
        <v>96</v>
      </c>
      <c r="DY13" s="469">
        <v>100</v>
      </c>
      <c r="DZ13" s="469">
        <v>98.17</v>
      </c>
      <c r="EA13" s="469">
        <v>100</v>
      </c>
      <c r="EB13" s="20">
        <v>1</v>
      </c>
      <c r="EC13" s="20">
        <v>100</v>
      </c>
      <c r="ED13" s="20"/>
      <c r="EE13" s="20" t="s">
        <v>40</v>
      </c>
      <c r="EF13" s="20" t="s">
        <v>40</v>
      </c>
      <c r="EG13" s="20" t="s">
        <v>40</v>
      </c>
      <c r="EH13" s="20" t="s">
        <v>40</v>
      </c>
      <c r="EI13" s="20" t="s">
        <v>40</v>
      </c>
      <c r="EJ13" s="20" t="s">
        <v>40</v>
      </c>
      <c r="EK13" s="469">
        <v>1</v>
      </c>
      <c r="EL13" s="469">
        <v>1</v>
      </c>
      <c r="EM13" s="469">
        <v>0</v>
      </c>
      <c r="EN13" s="469">
        <v>0</v>
      </c>
      <c r="EO13" s="469">
        <v>0</v>
      </c>
      <c r="EP13" s="469">
        <v>0</v>
      </c>
      <c r="EQ13" s="469">
        <v>0</v>
      </c>
      <c r="ER13" s="469">
        <v>0</v>
      </c>
      <c r="ES13" s="20" t="s">
        <v>40</v>
      </c>
      <c r="ET13" s="20" t="s">
        <v>40</v>
      </c>
      <c r="EU13" s="20" t="s">
        <v>40</v>
      </c>
      <c r="EV13" s="20" t="s">
        <v>40</v>
      </c>
      <c r="EW13" s="20" t="s">
        <v>40</v>
      </c>
      <c r="EX13" s="20" t="s">
        <v>40</v>
      </c>
      <c r="EY13" s="469">
        <v>100</v>
      </c>
      <c r="EZ13" s="469">
        <v>100</v>
      </c>
      <c r="FA13" s="469">
        <v>100</v>
      </c>
      <c r="FB13" s="469">
        <v>100</v>
      </c>
      <c r="FC13" s="469">
        <v>100</v>
      </c>
      <c r="FD13" s="469">
        <v>100</v>
      </c>
      <c r="FE13" s="469">
        <v>100</v>
      </c>
      <c r="FF13" s="469">
        <v>100</v>
      </c>
      <c r="FG13" s="20">
        <v>10</v>
      </c>
      <c r="FH13" s="20">
        <v>75.489999999999995</v>
      </c>
      <c r="FI13" s="20"/>
      <c r="FJ13" s="20"/>
      <c r="FK13" s="20" t="s">
        <v>40</v>
      </c>
      <c r="FL13" s="469">
        <v>397</v>
      </c>
      <c r="FM13" s="469">
        <v>30</v>
      </c>
      <c r="FN13" s="469">
        <v>277</v>
      </c>
      <c r="FO13" s="469">
        <v>90</v>
      </c>
      <c r="FP13" s="469">
        <v>20.6</v>
      </c>
      <c r="FQ13" s="469">
        <v>13.6</v>
      </c>
      <c r="FR13" s="469">
        <v>6.5</v>
      </c>
      <c r="FS13" s="469">
        <v>0.5</v>
      </c>
      <c r="FT13" s="469">
        <v>13</v>
      </c>
      <c r="FU13" s="469">
        <v>13</v>
      </c>
      <c r="FV13" s="20" t="s">
        <v>40</v>
      </c>
      <c r="FW13" s="469">
        <v>4.5</v>
      </c>
      <c r="FX13" s="469">
        <v>4</v>
      </c>
      <c r="FY13" s="469">
        <v>2</v>
      </c>
      <c r="FZ13" s="469">
        <v>2.5</v>
      </c>
      <c r="GA13" s="20" t="s">
        <v>40</v>
      </c>
      <c r="GB13" s="469">
        <v>77.3</v>
      </c>
      <c r="GC13" s="469">
        <v>76.94</v>
      </c>
      <c r="GD13" s="469">
        <v>72.22</v>
      </c>
      <c r="GE13" s="469">
        <v>72.22</v>
      </c>
      <c r="GF13" s="20">
        <v>21</v>
      </c>
      <c r="GG13" s="20">
        <v>77.47</v>
      </c>
      <c r="GH13" s="20"/>
      <c r="GI13" s="469">
        <v>1</v>
      </c>
      <c r="GJ13" s="469">
        <v>1.1000000000000001</v>
      </c>
      <c r="GK13" s="469">
        <v>10</v>
      </c>
      <c r="GL13" s="469">
        <v>80.099999999999994</v>
      </c>
      <c r="GM13" s="469">
        <v>11</v>
      </c>
      <c r="GN13" s="469">
        <v>2.5</v>
      </c>
      <c r="GO13" s="469">
        <v>5.5</v>
      </c>
      <c r="GP13" s="469">
        <v>1</v>
      </c>
      <c r="GQ13" s="469">
        <v>2</v>
      </c>
      <c r="GR13" s="469">
        <v>86.2</v>
      </c>
      <c r="GS13" s="469">
        <v>68.75</v>
      </c>
      <c r="GT13" s="20">
        <v>26</v>
      </c>
      <c r="GU13" s="20">
        <v>78.570000000000007</v>
      </c>
    </row>
    <row r="14" spans="1:204" ht="14.45" customHeight="1">
      <c r="A14" s="324" t="s">
        <v>15</v>
      </c>
      <c r="B14" s="20">
        <v>33</v>
      </c>
      <c r="C14" s="20">
        <v>93.03</v>
      </c>
      <c r="D14" s="469">
        <v>4</v>
      </c>
      <c r="E14" s="469">
        <v>4</v>
      </c>
      <c r="F14" s="469">
        <v>5.4</v>
      </c>
      <c r="G14" s="469">
        <v>4</v>
      </c>
      <c r="H14" s="469">
        <v>4</v>
      </c>
      <c r="I14" s="469">
        <v>5.4</v>
      </c>
      <c r="J14" s="469">
        <v>16</v>
      </c>
      <c r="K14" s="469">
        <v>82.35</v>
      </c>
      <c r="L14" s="469">
        <v>96.48</v>
      </c>
      <c r="M14" s="469">
        <v>97.29</v>
      </c>
      <c r="N14" s="469">
        <v>82.35</v>
      </c>
      <c r="O14" s="469">
        <v>96.48</v>
      </c>
      <c r="P14" s="469">
        <v>97.29</v>
      </c>
      <c r="Q14" s="469">
        <v>96</v>
      </c>
      <c r="R14" s="20">
        <v>38</v>
      </c>
      <c r="S14" s="20">
        <v>75.42</v>
      </c>
      <c r="T14" s="20"/>
      <c r="U14" s="469">
        <v>10</v>
      </c>
      <c r="V14" s="469">
        <v>212</v>
      </c>
      <c r="W14" s="469">
        <v>0.9</v>
      </c>
      <c r="X14" s="469">
        <v>12</v>
      </c>
      <c r="Y14" s="469">
        <v>2</v>
      </c>
      <c r="Z14" s="469">
        <v>1</v>
      </c>
      <c r="AA14" s="469">
        <v>2</v>
      </c>
      <c r="AB14" s="469">
        <v>3</v>
      </c>
      <c r="AC14" s="469">
        <v>2</v>
      </c>
      <c r="AD14" s="469">
        <v>2</v>
      </c>
      <c r="AE14" s="469">
        <v>80</v>
      </c>
      <c r="AF14" s="469">
        <v>46.4</v>
      </c>
      <c r="AG14" s="469">
        <v>95.27</v>
      </c>
      <c r="AH14" s="469">
        <v>80</v>
      </c>
      <c r="AI14" s="20">
        <v>112</v>
      </c>
      <c r="AJ14" s="20">
        <v>67.31</v>
      </c>
      <c r="AK14" s="20"/>
      <c r="AL14" s="469">
        <v>6</v>
      </c>
      <c r="AM14" s="469">
        <v>201</v>
      </c>
      <c r="AN14" s="469">
        <v>96.1</v>
      </c>
      <c r="AO14" s="469">
        <v>8</v>
      </c>
      <c r="AP14" s="469">
        <v>3</v>
      </c>
      <c r="AQ14" s="469">
        <v>0.7</v>
      </c>
      <c r="AR14" s="469">
        <v>0.6</v>
      </c>
      <c r="AS14" s="469">
        <v>3</v>
      </c>
      <c r="AT14" s="469">
        <v>1</v>
      </c>
      <c r="AU14" s="469">
        <v>1</v>
      </c>
      <c r="AV14" s="469">
        <v>1</v>
      </c>
      <c r="AW14" s="469">
        <v>1</v>
      </c>
      <c r="AX14" s="469">
        <v>1</v>
      </c>
      <c r="AY14" s="469">
        <v>15.8</v>
      </c>
      <c r="AZ14" s="469">
        <v>50</v>
      </c>
      <c r="BA14" s="469">
        <v>20.43</v>
      </c>
      <c r="BB14" s="469">
        <v>98.81</v>
      </c>
      <c r="BC14" s="469">
        <v>100</v>
      </c>
      <c r="BD14" s="20">
        <v>143</v>
      </c>
      <c r="BE14" s="20">
        <v>51.410000000000004</v>
      </c>
      <c r="BF14" s="20"/>
      <c r="BG14" s="20"/>
      <c r="BH14" s="469">
        <v>8</v>
      </c>
      <c r="BI14" s="469">
        <v>56</v>
      </c>
      <c r="BJ14" s="469">
        <v>12.7</v>
      </c>
      <c r="BK14" s="469">
        <v>22.5</v>
      </c>
      <c r="BL14" s="469">
        <v>22.5</v>
      </c>
      <c r="BM14" s="469">
        <v>5</v>
      </c>
      <c r="BN14" s="469">
        <v>3.5</v>
      </c>
      <c r="BO14" s="469">
        <v>8</v>
      </c>
      <c r="BP14" s="469">
        <v>6</v>
      </c>
      <c r="BQ14" s="469">
        <v>0</v>
      </c>
      <c r="BR14" s="469">
        <v>41.67</v>
      </c>
      <c r="BS14" s="469">
        <v>73.680000000000007</v>
      </c>
      <c r="BT14" s="469">
        <v>15.3</v>
      </c>
      <c r="BU14" s="469">
        <v>75</v>
      </c>
      <c r="BV14" s="469">
        <v>75</v>
      </c>
      <c r="BW14" s="20">
        <v>60</v>
      </c>
      <c r="BX14" s="20">
        <v>65</v>
      </c>
      <c r="BY14" s="20"/>
      <c r="BZ14" s="20" t="s">
        <v>40</v>
      </c>
      <c r="CA14" s="469">
        <v>8</v>
      </c>
      <c r="CB14" s="20" t="s">
        <v>40</v>
      </c>
      <c r="CC14" s="469">
        <v>5</v>
      </c>
      <c r="CD14" s="469">
        <v>95.7</v>
      </c>
      <c r="CE14" s="469">
        <v>0</v>
      </c>
      <c r="CF14" s="20"/>
      <c r="CG14" s="20">
        <v>13</v>
      </c>
      <c r="CH14" s="20" t="s">
        <v>40</v>
      </c>
      <c r="CI14" s="20" t="s">
        <v>40</v>
      </c>
      <c r="CJ14" s="469">
        <v>66.67</v>
      </c>
      <c r="CK14" s="469">
        <v>62.5</v>
      </c>
      <c r="CL14" s="20">
        <v>57</v>
      </c>
      <c r="CM14" s="20">
        <v>61.67</v>
      </c>
      <c r="CN14" s="20"/>
      <c r="CO14" s="469">
        <v>8</v>
      </c>
      <c r="CP14" s="469">
        <v>6</v>
      </c>
      <c r="CQ14" s="20" t="s">
        <v>40</v>
      </c>
      <c r="CR14" s="469">
        <v>7</v>
      </c>
      <c r="CS14" s="469">
        <v>5</v>
      </c>
      <c r="CT14" s="469">
        <v>4</v>
      </c>
      <c r="CU14" s="469">
        <v>7</v>
      </c>
      <c r="CV14" s="469">
        <v>7</v>
      </c>
      <c r="CW14" s="469">
        <v>5.3</v>
      </c>
      <c r="CX14" s="20" t="s">
        <v>40</v>
      </c>
      <c r="CY14" s="469">
        <v>6</v>
      </c>
      <c r="CZ14" s="469">
        <v>80</v>
      </c>
      <c r="DA14" s="469">
        <v>60</v>
      </c>
      <c r="DB14" s="20" t="s">
        <v>40</v>
      </c>
      <c r="DC14" s="469">
        <v>70</v>
      </c>
      <c r="DD14" s="469">
        <v>50</v>
      </c>
      <c r="DE14" s="469">
        <v>40</v>
      </c>
      <c r="DF14" s="469">
        <v>70</v>
      </c>
      <c r="DG14" s="20">
        <v>60</v>
      </c>
      <c r="DH14" s="20">
        <v>77.48</v>
      </c>
      <c r="DI14" s="20"/>
      <c r="DJ14" s="469">
        <v>11</v>
      </c>
      <c r="DK14" s="469">
        <v>136</v>
      </c>
      <c r="DL14" s="469">
        <v>57.7</v>
      </c>
      <c r="DM14" s="469">
        <v>10.9</v>
      </c>
      <c r="DN14" s="469">
        <v>46.2</v>
      </c>
      <c r="DO14" s="469">
        <v>0.6</v>
      </c>
      <c r="DP14" s="469">
        <v>5</v>
      </c>
      <c r="DQ14" s="469">
        <v>28.5</v>
      </c>
      <c r="DR14" s="469">
        <v>5.5</v>
      </c>
      <c r="DS14" s="469">
        <v>0</v>
      </c>
      <c r="DT14" s="469">
        <v>83.45</v>
      </c>
      <c r="DU14" s="469">
        <v>86.67</v>
      </c>
      <c r="DV14" s="469">
        <v>86.55</v>
      </c>
      <c r="DW14" s="469">
        <v>53.25</v>
      </c>
      <c r="DX14" s="469">
        <v>90</v>
      </c>
      <c r="DY14" s="469">
        <v>51.16</v>
      </c>
      <c r="DZ14" s="469">
        <v>92.66</v>
      </c>
      <c r="EA14" s="469">
        <v>100</v>
      </c>
      <c r="EB14" s="20">
        <v>1</v>
      </c>
      <c r="EC14" s="20">
        <v>100</v>
      </c>
      <c r="ED14" s="20"/>
      <c r="EE14" s="20" t="s">
        <v>40</v>
      </c>
      <c r="EF14" s="20" t="s">
        <v>40</v>
      </c>
      <c r="EG14" s="20" t="s">
        <v>40</v>
      </c>
      <c r="EH14" s="20" t="s">
        <v>40</v>
      </c>
      <c r="EI14" s="20" t="s">
        <v>40</v>
      </c>
      <c r="EJ14" s="20" t="s">
        <v>40</v>
      </c>
      <c r="EK14" s="469">
        <v>1</v>
      </c>
      <c r="EL14" s="469">
        <v>1</v>
      </c>
      <c r="EM14" s="469">
        <v>0</v>
      </c>
      <c r="EN14" s="469">
        <v>0</v>
      </c>
      <c r="EO14" s="469">
        <v>0</v>
      </c>
      <c r="EP14" s="469">
        <v>0</v>
      </c>
      <c r="EQ14" s="469">
        <v>0</v>
      </c>
      <c r="ER14" s="469">
        <v>0</v>
      </c>
      <c r="ES14" s="20" t="s">
        <v>40</v>
      </c>
      <c r="ET14" s="20" t="s">
        <v>40</v>
      </c>
      <c r="EU14" s="20" t="s">
        <v>40</v>
      </c>
      <c r="EV14" s="20" t="s">
        <v>40</v>
      </c>
      <c r="EW14" s="20" t="s">
        <v>40</v>
      </c>
      <c r="EX14" s="20" t="s">
        <v>40</v>
      </c>
      <c r="EY14" s="469">
        <v>100</v>
      </c>
      <c r="EZ14" s="469">
        <v>100</v>
      </c>
      <c r="FA14" s="469">
        <v>100</v>
      </c>
      <c r="FB14" s="469">
        <v>100</v>
      </c>
      <c r="FC14" s="469">
        <v>100</v>
      </c>
      <c r="FD14" s="469">
        <v>100</v>
      </c>
      <c r="FE14" s="469">
        <v>100</v>
      </c>
      <c r="FF14" s="469">
        <v>100</v>
      </c>
      <c r="FG14" s="20">
        <v>54</v>
      </c>
      <c r="FH14" s="20">
        <v>64.25</v>
      </c>
      <c r="FI14" s="20"/>
      <c r="FJ14" s="20"/>
      <c r="FK14" s="20" t="s">
        <v>40</v>
      </c>
      <c r="FL14" s="469">
        <v>505</v>
      </c>
      <c r="FM14" s="469">
        <v>15</v>
      </c>
      <c r="FN14" s="469">
        <v>400</v>
      </c>
      <c r="FO14" s="469">
        <v>90</v>
      </c>
      <c r="FP14" s="469">
        <v>18</v>
      </c>
      <c r="FQ14" s="469">
        <v>10</v>
      </c>
      <c r="FR14" s="469">
        <v>5</v>
      </c>
      <c r="FS14" s="469">
        <v>3</v>
      </c>
      <c r="FT14" s="469">
        <v>8</v>
      </c>
      <c r="FU14" s="469">
        <v>8</v>
      </c>
      <c r="FV14" s="20" t="s">
        <v>40</v>
      </c>
      <c r="FW14" s="469">
        <v>4.5</v>
      </c>
      <c r="FX14" s="469">
        <v>1</v>
      </c>
      <c r="FY14" s="469">
        <v>0</v>
      </c>
      <c r="FZ14" s="469">
        <v>2.5</v>
      </c>
      <c r="GA14" s="20" t="s">
        <v>40</v>
      </c>
      <c r="GB14" s="469">
        <v>68.44</v>
      </c>
      <c r="GC14" s="469">
        <v>79.87</v>
      </c>
      <c r="GD14" s="469">
        <v>44.44</v>
      </c>
      <c r="GE14" s="469">
        <v>44.44</v>
      </c>
      <c r="GF14" s="20">
        <v>8</v>
      </c>
      <c r="GG14" s="20">
        <v>83.88</v>
      </c>
      <c r="GH14" s="20"/>
      <c r="GI14" s="469">
        <v>1</v>
      </c>
      <c r="GJ14" s="469">
        <v>0.9</v>
      </c>
      <c r="GK14" s="469">
        <v>3.5</v>
      </c>
      <c r="GL14" s="469">
        <v>89.1</v>
      </c>
      <c r="GM14" s="469">
        <v>11.5</v>
      </c>
      <c r="GN14" s="469">
        <v>2.5</v>
      </c>
      <c r="GO14" s="469">
        <v>6</v>
      </c>
      <c r="GP14" s="469">
        <v>1</v>
      </c>
      <c r="GQ14" s="469">
        <v>2</v>
      </c>
      <c r="GR14" s="469">
        <v>95.88</v>
      </c>
      <c r="GS14" s="469">
        <v>71.88</v>
      </c>
      <c r="GT14" s="20">
        <v>45</v>
      </c>
      <c r="GU14" s="20">
        <v>73.95</v>
      </c>
    </row>
    <row r="15" spans="1:204" ht="14.45" customHeight="1">
      <c r="A15" s="324" t="s">
        <v>41</v>
      </c>
      <c r="B15" s="20">
        <v>3</v>
      </c>
      <c r="C15" s="20">
        <v>98.23</v>
      </c>
      <c r="D15" s="469">
        <v>2</v>
      </c>
      <c r="E15" s="469">
        <v>1.5</v>
      </c>
      <c r="F15" s="469">
        <v>0.3</v>
      </c>
      <c r="G15" s="469">
        <v>2</v>
      </c>
      <c r="H15" s="469">
        <v>1.5</v>
      </c>
      <c r="I15" s="469">
        <v>0.3</v>
      </c>
      <c r="J15" s="469">
        <v>0</v>
      </c>
      <c r="K15" s="469">
        <v>94.12</v>
      </c>
      <c r="L15" s="469">
        <v>98.99</v>
      </c>
      <c r="M15" s="469">
        <v>99.83</v>
      </c>
      <c r="N15" s="469">
        <v>94.12</v>
      </c>
      <c r="O15" s="469">
        <v>98.99</v>
      </c>
      <c r="P15" s="469">
        <v>99.83</v>
      </c>
      <c r="Q15" s="469">
        <v>100</v>
      </c>
      <c r="R15" s="20">
        <v>63</v>
      </c>
      <c r="S15" s="20">
        <v>72.98</v>
      </c>
      <c r="T15" s="20"/>
      <c r="U15" s="469">
        <v>12</v>
      </c>
      <c r="V15" s="469">
        <v>249</v>
      </c>
      <c r="W15" s="469">
        <v>1.8</v>
      </c>
      <c r="X15" s="469">
        <v>14</v>
      </c>
      <c r="Y15" s="469">
        <v>2</v>
      </c>
      <c r="Z15" s="469">
        <v>1</v>
      </c>
      <c r="AA15" s="469">
        <v>2</v>
      </c>
      <c r="AB15" s="469">
        <v>3</v>
      </c>
      <c r="AC15" s="469">
        <v>2</v>
      </c>
      <c r="AD15" s="469">
        <v>4</v>
      </c>
      <c r="AE15" s="469">
        <v>72</v>
      </c>
      <c r="AF15" s="469">
        <v>35.729999999999997</v>
      </c>
      <c r="AG15" s="469">
        <v>90.84</v>
      </c>
      <c r="AH15" s="469">
        <v>93.33</v>
      </c>
      <c r="AI15" s="20">
        <v>121</v>
      </c>
      <c r="AJ15" s="20">
        <v>63.78</v>
      </c>
      <c r="AK15" s="20"/>
      <c r="AL15" s="469">
        <v>7</v>
      </c>
      <c r="AM15" s="469">
        <v>137</v>
      </c>
      <c r="AN15" s="469">
        <v>119.8</v>
      </c>
      <c r="AO15" s="469">
        <v>6</v>
      </c>
      <c r="AP15" s="469">
        <v>2</v>
      </c>
      <c r="AQ15" s="469">
        <v>0.9</v>
      </c>
      <c r="AR15" s="469">
        <v>1.3</v>
      </c>
      <c r="AS15" s="469">
        <v>1</v>
      </c>
      <c r="AT15" s="469">
        <v>1</v>
      </c>
      <c r="AU15" s="469">
        <v>1</v>
      </c>
      <c r="AV15" s="469">
        <v>1</v>
      </c>
      <c r="AW15" s="469">
        <v>0</v>
      </c>
      <c r="AX15" s="469">
        <v>1</v>
      </c>
      <c r="AY15" s="469">
        <v>13.3</v>
      </c>
      <c r="AZ15" s="469">
        <v>33.33</v>
      </c>
      <c r="BA15" s="469">
        <v>48.26</v>
      </c>
      <c r="BB15" s="469">
        <v>98.52</v>
      </c>
      <c r="BC15" s="469">
        <v>75</v>
      </c>
      <c r="BD15" s="20">
        <v>34</v>
      </c>
      <c r="BE15" s="20">
        <v>79.31</v>
      </c>
      <c r="BF15" s="20"/>
      <c r="BG15" s="20"/>
      <c r="BH15" s="469">
        <v>5</v>
      </c>
      <c r="BI15" s="469">
        <v>4</v>
      </c>
      <c r="BJ15" s="469">
        <v>2.9</v>
      </c>
      <c r="BK15" s="469">
        <v>21.5</v>
      </c>
      <c r="BL15" s="469">
        <v>21.5</v>
      </c>
      <c r="BM15" s="469">
        <v>7</v>
      </c>
      <c r="BN15" s="469">
        <v>3</v>
      </c>
      <c r="BO15" s="469">
        <v>6</v>
      </c>
      <c r="BP15" s="469">
        <v>5.5</v>
      </c>
      <c r="BQ15" s="469">
        <v>0</v>
      </c>
      <c r="BR15" s="469">
        <v>66.67</v>
      </c>
      <c r="BS15" s="469">
        <v>98.56</v>
      </c>
      <c r="BT15" s="469">
        <v>80.34</v>
      </c>
      <c r="BU15" s="469">
        <v>71.67</v>
      </c>
      <c r="BV15" s="469">
        <v>71.67</v>
      </c>
      <c r="BW15" s="20">
        <v>12</v>
      </c>
      <c r="BX15" s="20">
        <v>85</v>
      </c>
      <c r="BY15" s="20"/>
      <c r="BZ15" s="20" t="s">
        <v>40</v>
      </c>
      <c r="CA15" s="469">
        <v>9</v>
      </c>
      <c r="CB15" s="20" t="s">
        <v>40</v>
      </c>
      <c r="CC15" s="469">
        <v>8</v>
      </c>
      <c r="CD15" s="469">
        <v>0</v>
      </c>
      <c r="CE15" s="469">
        <v>100</v>
      </c>
      <c r="CF15" s="20"/>
      <c r="CG15" s="20">
        <v>17</v>
      </c>
      <c r="CH15" s="20" t="s">
        <v>40</v>
      </c>
      <c r="CI15" s="20" t="s">
        <v>40</v>
      </c>
      <c r="CJ15" s="469">
        <v>75</v>
      </c>
      <c r="CK15" s="469">
        <v>100</v>
      </c>
      <c r="CL15" s="20">
        <v>11</v>
      </c>
      <c r="CM15" s="20">
        <v>78.33</v>
      </c>
      <c r="CN15" s="20"/>
      <c r="CO15" s="469">
        <v>8</v>
      </c>
      <c r="CP15" s="469">
        <v>9</v>
      </c>
      <c r="CQ15" s="20" t="s">
        <v>40</v>
      </c>
      <c r="CR15" s="469">
        <v>9</v>
      </c>
      <c r="CS15" s="469">
        <v>6</v>
      </c>
      <c r="CT15" s="469">
        <v>7</v>
      </c>
      <c r="CU15" s="469">
        <v>8</v>
      </c>
      <c r="CV15" s="469">
        <v>8.6999999999999993</v>
      </c>
      <c r="CW15" s="469">
        <v>7</v>
      </c>
      <c r="CX15" s="20" t="s">
        <v>40</v>
      </c>
      <c r="CY15" s="469">
        <v>8</v>
      </c>
      <c r="CZ15" s="469">
        <v>80</v>
      </c>
      <c r="DA15" s="469">
        <v>90</v>
      </c>
      <c r="DB15" s="20" t="s">
        <v>40</v>
      </c>
      <c r="DC15" s="469">
        <v>90</v>
      </c>
      <c r="DD15" s="469">
        <v>60</v>
      </c>
      <c r="DE15" s="469">
        <v>70</v>
      </c>
      <c r="DF15" s="469">
        <v>80</v>
      </c>
      <c r="DG15" s="20">
        <v>19</v>
      </c>
      <c r="DH15" s="20">
        <v>88.05</v>
      </c>
      <c r="DI15" s="20"/>
      <c r="DJ15" s="469">
        <v>8</v>
      </c>
      <c r="DK15" s="469">
        <v>131</v>
      </c>
      <c r="DL15" s="469">
        <v>20.5</v>
      </c>
      <c r="DM15" s="469">
        <v>3.9</v>
      </c>
      <c r="DN15" s="469">
        <v>12.6</v>
      </c>
      <c r="DO15" s="469">
        <v>4</v>
      </c>
      <c r="DP15" s="469">
        <v>7.5</v>
      </c>
      <c r="DQ15" s="469">
        <v>14</v>
      </c>
      <c r="DR15" s="469">
        <v>15</v>
      </c>
      <c r="DS15" s="469">
        <v>14.9</v>
      </c>
      <c r="DT15" s="469">
        <v>73.23</v>
      </c>
      <c r="DU15" s="469">
        <v>91.67</v>
      </c>
      <c r="DV15" s="469">
        <v>87.33</v>
      </c>
      <c r="DW15" s="469">
        <v>100</v>
      </c>
      <c r="DX15" s="469">
        <v>85</v>
      </c>
      <c r="DY15" s="469">
        <v>79.099999999999994</v>
      </c>
      <c r="DZ15" s="469">
        <v>75.23</v>
      </c>
      <c r="EA15" s="469">
        <v>53.57</v>
      </c>
      <c r="EB15" s="20">
        <v>50</v>
      </c>
      <c r="EC15" s="20">
        <v>88.36</v>
      </c>
      <c r="ED15" s="20"/>
      <c r="EE15" s="20" t="s">
        <v>40</v>
      </c>
      <c r="EF15" s="20" t="s">
        <v>40</v>
      </c>
      <c r="EG15" s="20" t="s">
        <v>40</v>
      </c>
      <c r="EH15" s="20" t="s">
        <v>40</v>
      </c>
      <c r="EI15" s="20" t="s">
        <v>40</v>
      </c>
      <c r="EJ15" s="20" t="s">
        <v>40</v>
      </c>
      <c r="EK15" s="469">
        <v>1</v>
      </c>
      <c r="EL15" s="469">
        <v>1</v>
      </c>
      <c r="EM15" s="469">
        <v>2</v>
      </c>
      <c r="EN15" s="469">
        <v>2</v>
      </c>
      <c r="EO15" s="469">
        <v>156</v>
      </c>
      <c r="EP15" s="469">
        <v>163</v>
      </c>
      <c r="EQ15" s="469">
        <v>167</v>
      </c>
      <c r="ER15" s="469">
        <v>172</v>
      </c>
      <c r="ES15" s="20" t="s">
        <v>40</v>
      </c>
      <c r="ET15" s="20" t="s">
        <v>40</v>
      </c>
      <c r="EU15" s="20" t="s">
        <v>40</v>
      </c>
      <c r="EV15" s="20" t="s">
        <v>40</v>
      </c>
      <c r="EW15" s="20" t="s">
        <v>40</v>
      </c>
      <c r="EX15" s="20" t="s">
        <v>40</v>
      </c>
      <c r="EY15" s="469">
        <v>100</v>
      </c>
      <c r="EZ15" s="469">
        <v>100</v>
      </c>
      <c r="FA15" s="469">
        <v>99.37</v>
      </c>
      <c r="FB15" s="469">
        <v>99.64</v>
      </c>
      <c r="FC15" s="469">
        <v>61.11</v>
      </c>
      <c r="FD15" s="469">
        <v>76.790000000000006</v>
      </c>
      <c r="FE15" s="469">
        <v>84.28</v>
      </c>
      <c r="FF15" s="469">
        <v>85.68</v>
      </c>
      <c r="FG15" s="20">
        <v>96</v>
      </c>
      <c r="FH15" s="20">
        <v>57.13</v>
      </c>
      <c r="FI15" s="20"/>
      <c r="FJ15" s="20"/>
      <c r="FK15" s="20" t="s">
        <v>40</v>
      </c>
      <c r="FL15" s="469">
        <v>910</v>
      </c>
      <c r="FM15" s="469">
        <v>30</v>
      </c>
      <c r="FN15" s="469">
        <v>730</v>
      </c>
      <c r="FO15" s="469">
        <v>150</v>
      </c>
      <c r="FP15" s="469">
        <v>22.3</v>
      </c>
      <c r="FQ15" s="469">
        <v>15</v>
      </c>
      <c r="FR15" s="469">
        <v>5.3</v>
      </c>
      <c r="FS15" s="469">
        <v>2</v>
      </c>
      <c r="FT15" s="469">
        <v>11</v>
      </c>
      <c r="FU15" s="469">
        <v>11</v>
      </c>
      <c r="FV15" s="20" t="s">
        <v>40</v>
      </c>
      <c r="FW15" s="469">
        <v>4</v>
      </c>
      <c r="FX15" s="469">
        <v>2</v>
      </c>
      <c r="FY15" s="469">
        <v>3</v>
      </c>
      <c r="FZ15" s="469">
        <v>2</v>
      </c>
      <c r="GA15" s="20" t="s">
        <v>40</v>
      </c>
      <c r="GB15" s="469">
        <v>35.25</v>
      </c>
      <c r="GC15" s="469">
        <v>75.03</v>
      </c>
      <c r="GD15" s="469">
        <v>61.11</v>
      </c>
      <c r="GE15" s="469">
        <v>61.11</v>
      </c>
      <c r="GF15" s="20">
        <v>13</v>
      </c>
      <c r="GG15" s="20">
        <v>81.460000000000008</v>
      </c>
      <c r="GH15" s="20"/>
      <c r="GI15" s="469">
        <v>1</v>
      </c>
      <c r="GJ15" s="469">
        <v>0.8</v>
      </c>
      <c r="GK15" s="469">
        <v>7</v>
      </c>
      <c r="GL15" s="469">
        <v>87.5</v>
      </c>
      <c r="GM15" s="469">
        <v>11</v>
      </c>
      <c r="GN15" s="469">
        <v>2.5</v>
      </c>
      <c r="GO15" s="469">
        <v>4.5</v>
      </c>
      <c r="GP15" s="469">
        <v>1</v>
      </c>
      <c r="GQ15" s="469">
        <v>3</v>
      </c>
      <c r="GR15" s="469">
        <v>94.17</v>
      </c>
      <c r="GS15" s="469">
        <v>68.75</v>
      </c>
      <c r="GT15" s="20">
        <v>22</v>
      </c>
      <c r="GU15" s="20">
        <v>79.260000000000005</v>
      </c>
    </row>
    <row r="16" spans="1:204" ht="14.45" customHeight="1">
      <c r="A16" s="324" t="s">
        <v>17</v>
      </c>
      <c r="B16" s="20">
        <v>72</v>
      </c>
      <c r="C16" s="20">
        <v>89.08</v>
      </c>
      <c r="D16" s="469">
        <v>7</v>
      </c>
      <c r="E16" s="469">
        <v>6</v>
      </c>
      <c r="F16" s="469">
        <v>5.7</v>
      </c>
      <c r="G16" s="469">
        <v>7</v>
      </c>
      <c r="H16" s="469">
        <v>6</v>
      </c>
      <c r="I16" s="469">
        <v>5.7</v>
      </c>
      <c r="J16" s="469">
        <v>0</v>
      </c>
      <c r="K16" s="469">
        <v>64.709999999999994</v>
      </c>
      <c r="L16" s="469">
        <v>94.47</v>
      </c>
      <c r="M16" s="469">
        <v>97.13</v>
      </c>
      <c r="N16" s="469">
        <v>64.709999999999994</v>
      </c>
      <c r="O16" s="469">
        <v>94.47</v>
      </c>
      <c r="P16" s="469">
        <v>97.13</v>
      </c>
      <c r="Q16" s="469">
        <v>100</v>
      </c>
      <c r="R16" s="20">
        <v>33</v>
      </c>
      <c r="S16" s="20">
        <v>75.900000000000006</v>
      </c>
      <c r="T16" s="20"/>
      <c r="U16" s="469">
        <v>12</v>
      </c>
      <c r="V16" s="469">
        <v>195</v>
      </c>
      <c r="W16" s="469">
        <v>1.3</v>
      </c>
      <c r="X16" s="469">
        <v>13</v>
      </c>
      <c r="Y16" s="469">
        <v>2</v>
      </c>
      <c r="Z16" s="469">
        <v>1</v>
      </c>
      <c r="AA16" s="469">
        <v>2</v>
      </c>
      <c r="AB16" s="469">
        <v>3</v>
      </c>
      <c r="AC16" s="469">
        <v>1</v>
      </c>
      <c r="AD16" s="469">
        <v>4</v>
      </c>
      <c r="AE16" s="469">
        <v>72</v>
      </c>
      <c r="AF16" s="469">
        <v>51.3</v>
      </c>
      <c r="AG16" s="469">
        <v>93.65</v>
      </c>
      <c r="AH16" s="469">
        <v>86.67</v>
      </c>
      <c r="AI16" s="20">
        <v>36</v>
      </c>
      <c r="AJ16" s="20">
        <v>85.67</v>
      </c>
      <c r="AK16" s="20"/>
      <c r="AL16" s="469">
        <v>5</v>
      </c>
      <c r="AM16" s="469">
        <v>43</v>
      </c>
      <c r="AN16" s="469">
        <v>48.9</v>
      </c>
      <c r="AO16" s="469">
        <v>7</v>
      </c>
      <c r="AP16" s="469">
        <v>2</v>
      </c>
      <c r="AQ16" s="469">
        <v>2.2999999999999998</v>
      </c>
      <c r="AR16" s="469">
        <v>1.7</v>
      </c>
      <c r="AS16" s="469">
        <v>3</v>
      </c>
      <c r="AT16" s="469">
        <v>1</v>
      </c>
      <c r="AU16" s="469">
        <v>1</v>
      </c>
      <c r="AV16" s="469">
        <v>1</v>
      </c>
      <c r="AW16" s="469">
        <v>1</v>
      </c>
      <c r="AX16" s="469">
        <v>1</v>
      </c>
      <c r="AY16" s="469">
        <v>9.6999999999999993</v>
      </c>
      <c r="AZ16" s="469">
        <v>66.67</v>
      </c>
      <c r="BA16" s="469">
        <v>89.13</v>
      </c>
      <c r="BB16" s="469">
        <v>99.4</v>
      </c>
      <c r="BC16" s="469">
        <v>87.5</v>
      </c>
      <c r="BD16" s="20">
        <v>61</v>
      </c>
      <c r="BE16" s="20">
        <v>70.900000000000006</v>
      </c>
      <c r="BF16" s="20"/>
      <c r="BG16" s="20"/>
      <c r="BH16" s="469">
        <v>6</v>
      </c>
      <c r="BI16" s="469">
        <v>28.5</v>
      </c>
      <c r="BJ16" s="469">
        <v>1.2</v>
      </c>
      <c r="BK16" s="469">
        <v>15</v>
      </c>
      <c r="BL16" s="469">
        <v>14</v>
      </c>
      <c r="BM16" s="469">
        <v>2</v>
      </c>
      <c r="BN16" s="469">
        <v>3.5</v>
      </c>
      <c r="BO16" s="469">
        <v>4</v>
      </c>
      <c r="BP16" s="469">
        <v>5.5</v>
      </c>
      <c r="BQ16" s="469">
        <v>-1</v>
      </c>
      <c r="BR16" s="469">
        <v>58.33</v>
      </c>
      <c r="BS16" s="469">
        <v>86.84</v>
      </c>
      <c r="BT16" s="469">
        <v>91.76</v>
      </c>
      <c r="BU16" s="469">
        <v>50</v>
      </c>
      <c r="BV16" s="469">
        <v>46.67</v>
      </c>
      <c r="BW16" s="20">
        <v>85</v>
      </c>
      <c r="BX16" s="20">
        <v>55</v>
      </c>
      <c r="BY16" s="20"/>
      <c r="BZ16" s="20" t="s">
        <v>40</v>
      </c>
      <c r="CA16" s="469">
        <v>4</v>
      </c>
      <c r="CB16" s="20" t="s">
        <v>40</v>
      </c>
      <c r="CC16" s="469">
        <v>7</v>
      </c>
      <c r="CD16" s="469">
        <v>50.2</v>
      </c>
      <c r="CE16" s="469">
        <v>32.4</v>
      </c>
      <c r="CF16" s="20"/>
      <c r="CG16" s="20">
        <v>11</v>
      </c>
      <c r="CH16" s="20" t="s">
        <v>40</v>
      </c>
      <c r="CI16" s="20" t="s">
        <v>40</v>
      </c>
      <c r="CJ16" s="469">
        <v>33.33</v>
      </c>
      <c r="CK16" s="469">
        <v>87.5</v>
      </c>
      <c r="CL16" s="20">
        <v>64</v>
      </c>
      <c r="CM16" s="20">
        <v>60</v>
      </c>
      <c r="CN16" s="20"/>
      <c r="CO16" s="469">
        <v>8</v>
      </c>
      <c r="CP16" s="469">
        <v>6</v>
      </c>
      <c r="CQ16" s="20" t="s">
        <v>40</v>
      </c>
      <c r="CR16" s="469">
        <v>7</v>
      </c>
      <c r="CS16" s="469">
        <v>9</v>
      </c>
      <c r="CT16" s="469">
        <v>4</v>
      </c>
      <c r="CU16" s="469">
        <v>2</v>
      </c>
      <c r="CV16" s="469">
        <v>7</v>
      </c>
      <c r="CW16" s="469">
        <v>5</v>
      </c>
      <c r="CX16" s="20" t="s">
        <v>40</v>
      </c>
      <c r="CY16" s="469">
        <v>6</v>
      </c>
      <c r="CZ16" s="469">
        <v>80</v>
      </c>
      <c r="DA16" s="469">
        <v>60</v>
      </c>
      <c r="DB16" s="20" t="s">
        <v>40</v>
      </c>
      <c r="DC16" s="469">
        <v>70</v>
      </c>
      <c r="DD16" s="469">
        <v>90</v>
      </c>
      <c r="DE16" s="469">
        <v>40</v>
      </c>
      <c r="DF16" s="469">
        <v>20</v>
      </c>
      <c r="DG16" s="20">
        <v>76</v>
      </c>
      <c r="DH16" s="20">
        <v>75.28</v>
      </c>
      <c r="DI16" s="20"/>
      <c r="DJ16" s="469">
        <v>7</v>
      </c>
      <c r="DK16" s="469">
        <v>296</v>
      </c>
      <c r="DL16" s="469">
        <v>34</v>
      </c>
      <c r="DM16" s="469">
        <v>26.2</v>
      </c>
      <c r="DN16" s="469">
        <v>5.0999999999999996</v>
      </c>
      <c r="DO16" s="469">
        <v>2.6</v>
      </c>
      <c r="DP16" s="469">
        <v>26</v>
      </c>
      <c r="DQ16" s="469">
        <v>37.700000000000003</v>
      </c>
      <c r="DR16" s="469">
        <v>30.5</v>
      </c>
      <c r="DS16" s="469">
        <v>0</v>
      </c>
      <c r="DT16" s="469">
        <v>57.03</v>
      </c>
      <c r="DU16" s="469">
        <v>93.33</v>
      </c>
      <c r="DV16" s="469">
        <v>61.82</v>
      </c>
      <c r="DW16" s="469">
        <v>88.92</v>
      </c>
      <c r="DX16" s="469">
        <v>48</v>
      </c>
      <c r="DY16" s="469">
        <v>33.32</v>
      </c>
      <c r="DZ16" s="469">
        <v>46.79</v>
      </c>
      <c r="EA16" s="469">
        <v>100</v>
      </c>
      <c r="EB16" s="20">
        <v>71</v>
      </c>
      <c r="EC16" s="20">
        <v>80.56</v>
      </c>
      <c r="ED16" s="20"/>
      <c r="EE16" s="20" t="s">
        <v>40</v>
      </c>
      <c r="EF16" s="20" t="s">
        <v>40</v>
      </c>
      <c r="EG16" s="20" t="s">
        <v>40</v>
      </c>
      <c r="EH16" s="20" t="s">
        <v>40</v>
      </c>
      <c r="EI16" s="20" t="s">
        <v>40</v>
      </c>
      <c r="EJ16" s="20" t="s">
        <v>40</v>
      </c>
      <c r="EK16" s="469">
        <v>24</v>
      </c>
      <c r="EL16" s="469">
        <v>36</v>
      </c>
      <c r="EM16" s="469">
        <v>60</v>
      </c>
      <c r="EN16" s="469">
        <v>54</v>
      </c>
      <c r="EO16" s="469">
        <v>50</v>
      </c>
      <c r="EP16" s="469">
        <v>50</v>
      </c>
      <c r="EQ16" s="469">
        <v>290</v>
      </c>
      <c r="ER16" s="469">
        <v>290</v>
      </c>
      <c r="ES16" s="20" t="s">
        <v>40</v>
      </c>
      <c r="ET16" s="20" t="s">
        <v>40</v>
      </c>
      <c r="EU16" s="20" t="s">
        <v>40</v>
      </c>
      <c r="EV16" s="20" t="s">
        <v>40</v>
      </c>
      <c r="EW16" s="20" t="s">
        <v>40</v>
      </c>
      <c r="EX16" s="20" t="s">
        <v>40</v>
      </c>
      <c r="EY16" s="469">
        <v>86.39</v>
      </c>
      <c r="EZ16" s="469">
        <v>85.36</v>
      </c>
      <c r="FA16" s="469">
        <v>62.89</v>
      </c>
      <c r="FB16" s="469">
        <v>81</v>
      </c>
      <c r="FC16" s="469">
        <v>87.5</v>
      </c>
      <c r="FD16" s="469">
        <v>92.86</v>
      </c>
      <c r="FE16" s="469">
        <v>72.64</v>
      </c>
      <c r="FF16" s="469">
        <v>75.83</v>
      </c>
      <c r="FG16" s="20">
        <v>49</v>
      </c>
      <c r="FH16" s="20">
        <v>65.790000000000006</v>
      </c>
      <c r="FI16" s="20"/>
      <c r="FJ16" s="20"/>
      <c r="FK16" s="20" t="s">
        <v>40</v>
      </c>
      <c r="FL16" s="469">
        <v>480</v>
      </c>
      <c r="FM16" s="469">
        <v>30</v>
      </c>
      <c r="FN16" s="469">
        <v>270</v>
      </c>
      <c r="FO16" s="469">
        <v>180</v>
      </c>
      <c r="FP16" s="469">
        <v>25.6</v>
      </c>
      <c r="FQ16" s="469">
        <v>15</v>
      </c>
      <c r="FR16" s="469">
        <v>5</v>
      </c>
      <c r="FS16" s="469">
        <v>5.6</v>
      </c>
      <c r="FT16" s="469">
        <v>10</v>
      </c>
      <c r="FU16" s="469">
        <v>10</v>
      </c>
      <c r="FV16" s="20" t="s">
        <v>40</v>
      </c>
      <c r="FW16" s="469">
        <v>3</v>
      </c>
      <c r="FX16" s="469">
        <v>3.5</v>
      </c>
      <c r="FY16" s="469">
        <v>2</v>
      </c>
      <c r="FZ16" s="469">
        <v>1.5</v>
      </c>
      <c r="GA16" s="20" t="s">
        <v>40</v>
      </c>
      <c r="GB16" s="469">
        <v>70.489999999999995</v>
      </c>
      <c r="GC16" s="469">
        <v>71.319999999999993</v>
      </c>
      <c r="GD16" s="469">
        <v>55.56</v>
      </c>
      <c r="GE16" s="469">
        <v>55.56</v>
      </c>
      <c r="GF16" s="20">
        <v>51</v>
      </c>
      <c r="GG16" s="20">
        <v>59.9</v>
      </c>
      <c r="GH16" s="20"/>
      <c r="GI16" s="469">
        <v>0</v>
      </c>
      <c r="GJ16" s="469">
        <v>2</v>
      </c>
      <c r="GK16" s="469">
        <v>14.5</v>
      </c>
      <c r="GL16" s="469">
        <v>41.6</v>
      </c>
      <c r="GM16" s="469">
        <v>12</v>
      </c>
      <c r="GN16" s="469">
        <v>2.5</v>
      </c>
      <c r="GO16" s="469">
        <v>4.5</v>
      </c>
      <c r="GP16" s="469">
        <v>2</v>
      </c>
      <c r="GQ16" s="469">
        <v>3</v>
      </c>
      <c r="GR16" s="469">
        <v>44.8</v>
      </c>
      <c r="GS16" s="469">
        <v>75</v>
      </c>
      <c r="GT16" s="20">
        <v>56</v>
      </c>
      <c r="GU16" s="20">
        <v>71.81</v>
      </c>
    </row>
    <row r="17" spans="1:203" ht="14.45" customHeight="1">
      <c r="A17" s="324" t="s">
        <v>18</v>
      </c>
      <c r="B17" s="20">
        <v>115</v>
      </c>
      <c r="C17" s="20">
        <v>83.56</v>
      </c>
      <c r="D17" s="469">
        <v>8</v>
      </c>
      <c r="E17" s="469">
        <v>24.5</v>
      </c>
      <c r="F17" s="469">
        <v>1</v>
      </c>
      <c r="G17" s="469">
        <v>8</v>
      </c>
      <c r="H17" s="469">
        <v>24.5</v>
      </c>
      <c r="I17" s="469">
        <v>1</v>
      </c>
      <c r="J17" s="469">
        <v>0</v>
      </c>
      <c r="K17" s="469">
        <v>58.82</v>
      </c>
      <c r="L17" s="469">
        <v>75.88</v>
      </c>
      <c r="M17" s="469">
        <v>99.52</v>
      </c>
      <c r="N17" s="469">
        <v>58.82</v>
      </c>
      <c r="O17" s="469">
        <v>75.88</v>
      </c>
      <c r="P17" s="469">
        <v>99.52</v>
      </c>
      <c r="Q17" s="469">
        <v>100</v>
      </c>
      <c r="R17" s="20">
        <v>156</v>
      </c>
      <c r="S17" s="20">
        <v>56.2</v>
      </c>
      <c r="T17" s="20"/>
      <c r="U17" s="469">
        <v>21</v>
      </c>
      <c r="V17" s="469">
        <v>246</v>
      </c>
      <c r="W17" s="469">
        <v>0.2</v>
      </c>
      <c r="X17" s="469">
        <v>8</v>
      </c>
      <c r="Y17" s="469">
        <v>2</v>
      </c>
      <c r="Z17" s="469">
        <v>0</v>
      </c>
      <c r="AA17" s="469">
        <v>2</v>
      </c>
      <c r="AB17" s="469">
        <v>3</v>
      </c>
      <c r="AC17" s="469">
        <v>1</v>
      </c>
      <c r="AD17" s="469">
        <v>0</v>
      </c>
      <c r="AE17" s="469">
        <v>36</v>
      </c>
      <c r="AF17" s="469">
        <v>36.6</v>
      </c>
      <c r="AG17" s="469">
        <v>98.85</v>
      </c>
      <c r="AH17" s="469">
        <v>53.33</v>
      </c>
      <c r="AI17" s="20">
        <v>10</v>
      </c>
      <c r="AJ17" s="20">
        <v>95.36</v>
      </c>
      <c r="AK17" s="20"/>
      <c r="AL17" s="469">
        <v>3</v>
      </c>
      <c r="AM17" s="469">
        <v>60</v>
      </c>
      <c r="AN17" s="469">
        <v>24.1</v>
      </c>
      <c r="AO17" s="469">
        <v>8</v>
      </c>
      <c r="AP17" s="469">
        <v>3</v>
      </c>
      <c r="AQ17" s="469">
        <v>0.5</v>
      </c>
      <c r="AR17" s="469">
        <v>0.3</v>
      </c>
      <c r="AS17" s="469">
        <v>3</v>
      </c>
      <c r="AT17" s="469">
        <v>1</v>
      </c>
      <c r="AU17" s="469">
        <v>1</v>
      </c>
      <c r="AV17" s="469">
        <v>1</v>
      </c>
      <c r="AW17" s="469">
        <v>1</v>
      </c>
      <c r="AX17" s="469">
        <v>1</v>
      </c>
      <c r="AY17" s="469">
        <v>12.1</v>
      </c>
      <c r="AZ17" s="469">
        <v>100</v>
      </c>
      <c r="BA17" s="469">
        <v>81.739999999999995</v>
      </c>
      <c r="BB17" s="469">
        <v>99.7</v>
      </c>
      <c r="BC17" s="469">
        <v>100</v>
      </c>
      <c r="BD17" s="20">
        <v>33</v>
      </c>
      <c r="BE17" s="20">
        <v>79.739999999999995</v>
      </c>
      <c r="BF17" s="20"/>
      <c r="BG17" s="20"/>
      <c r="BH17" s="469">
        <v>4</v>
      </c>
      <c r="BI17" s="469">
        <v>27.5</v>
      </c>
      <c r="BJ17" s="469">
        <v>4</v>
      </c>
      <c r="BK17" s="469">
        <v>25</v>
      </c>
      <c r="BL17" s="469">
        <v>25</v>
      </c>
      <c r="BM17" s="469">
        <v>8</v>
      </c>
      <c r="BN17" s="469">
        <v>4</v>
      </c>
      <c r="BO17" s="469">
        <v>8</v>
      </c>
      <c r="BP17" s="469">
        <v>5</v>
      </c>
      <c r="BQ17" s="469">
        <v>0</v>
      </c>
      <c r="BR17" s="469">
        <v>75</v>
      </c>
      <c r="BS17" s="469">
        <v>87.32</v>
      </c>
      <c r="BT17" s="469">
        <v>73.3</v>
      </c>
      <c r="BU17" s="469">
        <v>83.33</v>
      </c>
      <c r="BV17" s="469">
        <v>83.33</v>
      </c>
      <c r="BW17" s="20">
        <v>44</v>
      </c>
      <c r="BX17" s="20">
        <v>70</v>
      </c>
      <c r="BY17" s="20"/>
      <c r="BZ17" s="20" t="s">
        <v>40</v>
      </c>
      <c r="CA17" s="469">
        <v>7</v>
      </c>
      <c r="CB17" s="20" t="s">
        <v>40</v>
      </c>
      <c r="CC17" s="469">
        <v>7</v>
      </c>
      <c r="CD17" s="469">
        <v>7.2</v>
      </c>
      <c r="CE17" s="469">
        <v>80.5</v>
      </c>
      <c r="CF17" s="20"/>
      <c r="CG17" s="20">
        <v>14</v>
      </c>
      <c r="CH17" s="20" t="s">
        <v>40</v>
      </c>
      <c r="CI17" s="20" t="s">
        <v>40</v>
      </c>
      <c r="CJ17" s="469">
        <v>58.33</v>
      </c>
      <c r="CK17" s="469">
        <v>87.5</v>
      </c>
      <c r="CL17" s="20">
        <v>72</v>
      </c>
      <c r="CM17" s="20">
        <v>58.33</v>
      </c>
      <c r="CN17" s="20"/>
      <c r="CO17" s="469">
        <v>2</v>
      </c>
      <c r="CP17" s="469">
        <v>6</v>
      </c>
      <c r="CQ17" s="20" t="s">
        <v>40</v>
      </c>
      <c r="CR17" s="469">
        <v>9</v>
      </c>
      <c r="CS17" s="469">
        <v>6</v>
      </c>
      <c r="CT17" s="469">
        <v>7</v>
      </c>
      <c r="CU17" s="469">
        <v>5</v>
      </c>
      <c r="CV17" s="469">
        <v>5.7</v>
      </c>
      <c r="CW17" s="469">
        <v>6</v>
      </c>
      <c r="CX17" s="20" t="s">
        <v>40</v>
      </c>
      <c r="CY17" s="469">
        <v>6</v>
      </c>
      <c r="CZ17" s="469">
        <v>20</v>
      </c>
      <c r="DA17" s="469">
        <v>60</v>
      </c>
      <c r="DB17" s="20" t="s">
        <v>40</v>
      </c>
      <c r="DC17" s="469">
        <v>90</v>
      </c>
      <c r="DD17" s="469">
        <v>60</v>
      </c>
      <c r="DE17" s="469">
        <v>70</v>
      </c>
      <c r="DF17" s="469">
        <v>50</v>
      </c>
      <c r="DG17" s="20">
        <v>45</v>
      </c>
      <c r="DH17" s="20">
        <v>81.42</v>
      </c>
      <c r="DI17" s="20"/>
      <c r="DJ17" s="469">
        <v>8</v>
      </c>
      <c r="DK17" s="469">
        <v>230</v>
      </c>
      <c r="DL17" s="469">
        <v>46.1</v>
      </c>
      <c r="DM17" s="469">
        <v>5.2</v>
      </c>
      <c r="DN17" s="469">
        <v>38.4</v>
      </c>
      <c r="DO17" s="469">
        <v>2.6</v>
      </c>
      <c r="DP17" s="469">
        <v>4</v>
      </c>
      <c r="DQ17" s="469">
        <v>17.7</v>
      </c>
      <c r="DR17" s="469">
        <v>2</v>
      </c>
      <c r="DS17" s="469">
        <v>0</v>
      </c>
      <c r="DT17" s="469">
        <v>90.75</v>
      </c>
      <c r="DU17" s="469">
        <v>91.67</v>
      </c>
      <c r="DV17" s="469">
        <v>72.02</v>
      </c>
      <c r="DW17" s="469">
        <v>71.22</v>
      </c>
      <c r="DX17" s="469">
        <v>92</v>
      </c>
      <c r="DY17" s="469">
        <v>71.930000000000007</v>
      </c>
      <c r="DZ17" s="469">
        <v>99.08</v>
      </c>
      <c r="EA17" s="469">
        <v>100</v>
      </c>
      <c r="EB17" s="20">
        <v>1</v>
      </c>
      <c r="EC17" s="20">
        <v>100</v>
      </c>
      <c r="ED17" s="20"/>
      <c r="EE17" s="20" t="s">
        <v>40</v>
      </c>
      <c r="EF17" s="20" t="s">
        <v>40</v>
      </c>
      <c r="EG17" s="20" t="s">
        <v>40</v>
      </c>
      <c r="EH17" s="20" t="s">
        <v>40</v>
      </c>
      <c r="EI17" s="20" t="s">
        <v>40</v>
      </c>
      <c r="EJ17" s="20" t="s">
        <v>40</v>
      </c>
      <c r="EK17" s="469">
        <v>1</v>
      </c>
      <c r="EL17" s="469">
        <v>1</v>
      </c>
      <c r="EM17" s="469">
        <v>0</v>
      </c>
      <c r="EN17" s="469">
        <v>0</v>
      </c>
      <c r="EO17" s="469">
        <v>0</v>
      </c>
      <c r="EP17" s="469">
        <v>0</v>
      </c>
      <c r="EQ17" s="469">
        <v>0</v>
      </c>
      <c r="ER17" s="469">
        <v>0</v>
      </c>
      <c r="ES17" s="20" t="s">
        <v>40</v>
      </c>
      <c r="ET17" s="20" t="s">
        <v>40</v>
      </c>
      <c r="EU17" s="20" t="s">
        <v>40</v>
      </c>
      <c r="EV17" s="20" t="s">
        <v>40</v>
      </c>
      <c r="EW17" s="20" t="s">
        <v>40</v>
      </c>
      <c r="EX17" s="20" t="s">
        <v>40</v>
      </c>
      <c r="EY17" s="469">
        <v>100</v>
      </c>
      <c r="EZ17" s="469">
        <v>100</v>
      </c>
      <c r="FA17" s="469">
        <v>100</v>
      </c>
      <c r="FB17" s="469">
        <v>100</v>
      </c>
      <c r="FC17" s="469">
        <v>100</v>
      </c>
      <c r="FD17" s="469">
        <v>100</v>
      </c>
      <c r="FE17" s="469">
        <v>100</v>
      </c>
      <c r="FF17" s="469">
        <v>100</v>
      </c>
      <c r="FG17" s="20">
        <v>99</v>
      </c>
      <c r="FH17" s="20">
        <v>56.38</v>
      </c>
      <c r="FI17" s="20"/>
      <c r="FJ17" s="20"/>
      <c r="FK17" s="20" t="s">
        <v>40</v>
      </c>
      <c r="FL17" s="469">
        <v>678</v>
      </c>
      <c r="FM17" s="469">
        <v>88</v>
      </c>
      <c r="FN17" s="469">
        <v>410</v>
      </c>
      <c r="FO17" s="469">
        <v>180</v>
      </c>
      <c r="FP17" s="469">
        <v>33.799999999999997</v>
      </c>
      <c r="FQ17" s="469">
        <v>13.1</v>
      </c>
      <c r="FR17" s="469">
        <v>5.7</v>
      </c>
      <c r="FS17" s="469">
        <v>15</v>
      </c>
      <c r="FT17" s="469">
        <v>9.5</v>
      </c>
      <c r="FU17" s="469">
        <v>9.5</v>
      </c>
      <c r="FV17" s="20" t="s">
        <v>40</v>
      </c>
      <c r="FW17" s="469">
        <v>1.5</v>
      </c>
      <c r="FX17" s="469">
        <v>3</v>
      </c>
      <c r="FY17" s="469">
        <v>3</v>
      </c>
      <c r="FZ17" s="469">
        <v>2</v>
      </c>
      <c r="GA17" s="20" t="s">
        <v>40</v>
      </c>
      <c r="GB17" s="469">
        <v>54.26</v>
      </c>
      <c r="GC17" s="469">
        <v>62.09</v>
      </c>
      <c r="GD17" s="469">
        <v>52.78</v>
      </c>
      <c r="GE17" s="469">
        <v>52.78</v>
      </c>
      <c r="GF17" s="20">
        <v>15</v>
      </c>
      <c r="GG17" s="20">
        <v>80.05</v>
      </c>
      <c r="GH17" s="20"/>
      <c r="GI17" s="469">
        <v>1</v>
      </c>
      <c r="GJ17" s="469">
        <v>2.1</v>
      </c>
      <c r="GK17" s="469">
        <v>17</v>
      </c>
      <c r="GL17" s="469">
        <v>67.400000000000006</v>
      </c>
      <c r="GM17" s="469">
        <v>14</v>
      </c>
      <c r="GN17" s="469">
        <v>2.5</v>
      </c>
      <c r="GO17" s="469">
        <v>5.5</v>
      </c>
      <c r="GP17" s="469">
        <v>3</v>
      </c>
      <c r="GQ17" s="469">
        <v>3</v>
      </c>
      <c r="GR17" s="469">
        <v>72.599999999999994</v>
      </c>
      <c r="GS17" s="469">
        <v>87.5</v>
      </c>
      <c r="GT17" s="20">
        <v>35</v>
      </c>
      <c r="GU17" s="20">
        <v>76.100000000000009</v>
      </c>
    </row>
    <row r="18" spans="1:203" ht="14.45" customHeight="1">
      <c r="A18" s="324" t="s">
        <v>20</v>
      </c>
      <c r="B18" s="20">
        <v>42</v>
      </c>
      <c r="C18" s="20">
        <v>92.52</v>
      </c>
      <c r="D18" s="469">
        <v>5</v>
      </c>
      <c r="E18" s="469">
        <v>3.5</v>
      </c>
      <c r="F18" s="469">
        <v>0.2</v>
      </c>
      <c r="G18" s="469">
        <v>5</v>
      </c>
      <c r="H18" s="469">
        <v>3.5</v>
      </c>
      <c r="I18" s="469">
        <v>0.2</v>
      </c>
      <c r="J18" s="469">
        <v>13.2</v>
      </c>
      <c r="K18" s="469">
        <v>76.47</v>
      </c>
      <c r="L18" s="469">
        <v>96.98</v>
      </c>
      <c r="M18" s="469">
        <v>99.91</v>
      </c>
      <c r="N18" s="469">
        <v>76.47</v>
      </c>
      <c r="O18" s="469">
        <v>96.98</v>
      </c>
      <c r="P18" s="469">
        <v>99.91</v>
      </c>
      <c r="Q18" s="469">
        <v>96.7</v>
      </c>
      <c r="R18" s="20">
        <v>4</v>
      </c>
      <c r="S18" s="20">
        <v>86.94</v>
      </c>
      <c r="T18" s="20"/>
      <c r="U18" s="469">
        <v>7</v>
      </c>
      <c r="V18" s="469">
        <v>64</v>
      </c>
      <c r="W18" s="469">
        <v>1.3</v>
      </c>
      <c r="X18" s="469">
        <v>11</v>
      </c>
      <c r="Y18" s="469">
        <v>2</v>
      </c>
      <c r="Z18" s="469">
        <v>1</v>
      </c>
      <c r="AA18" s="469">
        <v>3</v>
      </c>
      <c r="AB18" s="469">
        <v>3</v>
      </c>
      <c r="AC18" s="469">
        <v>1</v>
      </c>
      <c r="AD18" s="469">
        <v>1</v>
      </c>
      <c r="AE18" s="469">
        <v>92</v>
      </c>
      <c r="AF18" s="469">
        <v>89.05</v>
      </c>
      <c r="AG18" s="469">
        <v>93.4</v>
      </c>
      <c r="AH18" s="469">
        <v>73.33</v>
      </c>
      <c r="AI18" s="20">
        <v>21</v>
      </c>
      <c r="AJ18" s="20">
        <v>90.22</v>
      </c>
      <c r="AK18" s="20"/>
      <c r="AL18" s="469">
        <v>4</v>
      </c>
      <c r="AM18" s="469">
        <v>38</v>
      </c>
      <c r="AN18" s="469">
        <v>103.4</v>
      </c>
      <c r="AO18" s="469">
        <v>7</v>
      </c>
      <c r="AP18" s="469">
        <v>3</v>
      </c>
      <c r="AQ18" s="469">
        <v>0.5</v>
      </c>
      <c r="AR18" s="469">
        <v>0.5</v>
      </c>
      <c r="AS18" s="469">
        <v>1</v>
      </c>
      <c r="AT18" s="469">
        <v>1</v>
      </c>
      <c r="AU18" s="469">
        <v>1</v>
      </c>
      <c r="AV18" s="469">
        <v>1</v>
      </c>
      <c r="AW18" s="469">
        <v>0</v>
      </c>
      <c r="AX18" s="469">
        <v>1</v>
      </c>
      <c r="AY18" s="469">
        <v>20.3</v>
      </c>
      <c r="AZ18" s="469">
        <v>83.33</v>
      </c>
      <c r="BA18" s="469">
        <v>91.3</v>
      </c>
      <c r="BB18" s="469">
        <v>98.72</v>
      </c>
      <c r="BC18" s="469">
        <v>87.5</v>
      </c>
      <c r="BD18" s="20">
        <v>11</v>
      </c>
      <c r="BE18" s="20">
        <v>89.88</v>
      </c>
      <c r="BF18" s="20"/>
      <c r="BG18" s="20"/>
      <c r="BH18" s="469">
        <v>3</v>
      </c>
      <c r="BI18" s="469">
        <v>4</v>
      </c>
      <c r="BJ18" s="469">
        <v>0.6</v>
      </c>
      <c r="BK18" s="469">
        <v>24.5</v>
      </c>
      <c r="BL18" s="469">
        <v>24.5</v>
      </c>
      <c r="BM18" s="469">
        <v>7</v>
      </c>
      <c r="BN18" s="469">
        <v>3</v>
      </c>
      <c r="BO18" s="469">
        <v>8</v>
      </c>
      <c r="BP18" s="469">
        <v>6.5</v>
      </c>
      <c r="BQ18" s="469">
        <v>0</v>
      </c>
      <c r="BR18" s="469">
        <v>83.33</v>
      </c>
      <c r="BS18" s="469">
        <v>98.56</v>
      </c>
      <c r="BT18" s="469">
        <v>95.94</v>
      </c>
      <c r="BU18" s="469">
        <v>81.67</v>
      </c>
      <c r="BV18" s="469">
        <v>81.67</v>
      </c>
      <c r="BW18" s="20">
        <v>44</v>
      </c>
      <c r="BX18" s="20">
        <v>70</v>
      </c>
      <c r="BY18" s="20"/>
      <c r="BZ18" s="20" t="s">
        <v>40</v>
      </c>
      <c r="CA18" s="469">
        <v>8</v>
      </c>
      <c r="CB18" s="20" t="s">
        <v>40</v>
      </c>
      <c r="CC18" s="469">
        <v>6</v>
      </c>
      <c r="CD18" s="469">
        <v>0</v>
      </c>
      <c r="CE18" s="469">
        <v>7.4</v>
      </c>
      <c r="CF18" s="20"/>
      <c r="CG18" s="20">
        <v>14</v>
      </c>
      <c r="CH18" s="20" t="s">
        <v>40</v>
      </c>
      <c r="CI18" s="20" t="s">
        <v>40</v>
      </c>
      <c r="CJ18" s="469">
        <v>66.67</v>
      </c>
      <c r="CK18" s="469">
        <v>75</v>
      </c>
      <c r="CL18" s="20">
        <v>38</v>
      </c>
      <c r="CM18" s="20">
        <v>66.67</v>
      </c>
      <c r="CN18" s="20"/>
      <c r="CO18" s="469">
        <v>7</v>
      </c>
      <c r="CP18" s="469">
        <v>5</v>
      </c>
      <c r="CQ18" s="20" t="s">
        <v>40</v>
      </c>
      <c r="CR18" s="469">
        <v>8</v>
      </c>
      <c r="CS18" s="469">
        <v>6</v>
      </c>
      <c r="CT18" s="469">
        <v>5</v>
      </c>
      <c r="CU18" s="469">
        <v>9</v>
      </c>
      <c r="CV18" s="469">
        <v>6.7</v>
      </c>
      <c r="CW18" s="469">
        <v>6.7</v>
      </c>
      <c r="CX18" s="20" t="s">
        <v>40</v>
      </c>
      <c r="CY18" s="469">
        <v>7</v>
      </c>
      <c r="CZ18" s="469">
        <v>70</v>
      </c>
      <c r="DA18" s="469">
        <v>50</v>
      </c>
      <c r="DB18" s="20" t="s">
        <v>40</v>
      </c>
      <c r="DC18" s="469">
        <v>80</v>
      </c>
      <c r="DD18" s="469">
        <v>60</v>
      </c>
      <c r="DE18" s="469">
        <v>50</v>
      </c>
      <c r="DF18" s="469">
        <v>90</v>
      </c>
      <c r="DG18" s="20">
        <v>9</v>
      </c>
      <c r="DH18" s="20">
        <v>91.14</v>
      </c>
      <c r="DI18" s="20"/>
      <c r="DJ18" s="469">
        <v>10</v>
      </c>
      <c r="DK18" s="469">
        <v>132</v>
      </c>
      <c r="DL18" s="469">
        <v>23.8</v>
      </c>
      <c r="DM18" s="469">
        <v>17.100000000000001</v>
      </c>
      <c r="DN18" s="469">
        <v>4</v>
      </c>
      <c r="DO18" s="469">
        <v>2.8</v>
      </c>
      <c r="DP18" s="469">
        <v>8</v>
      </c>
      <c r="DQ18" s="469">
        <v>10.1</v>
      </c>
      <c r="DR18" s="469">
        <v>4.5</v>
      </c>
      <c r="DS18" s="469">
        <v>2.9</v>
      </c>
      <c r="DT18" s="469">
        <v>89.06</v>
      </c>
      <c r="DU18" s="469">
        <v>88.33</v>
      </c>
      <c r="DV18" s="469">
        <v>87.17</v>
      </c>
      <c r="DW18" s="469">
        <v>100</v>
      </c>
      <c r="DX18" s="469">
        <v>84</v>
      </c>
      <c r="DY18" s="469">
        <v>86.69</v>
      </c>
      <c r="DZ18" s="469">
        <v>94.5</v>
      </c>
      <c r="EA18" s="469">
        <v>91.07</v>
      </c>
      <c r="EB18" s="20">
        <v>1</v>
      </c>
      <c r="EC18" s="20">
        <v>100</v>
      </c>
      <c r="ED18" s="20"/>
      <c r="EE18" s="20" t="s">
        <v>40</v>
      </c>
      <c r="EF18" s="20" t="s">
        <v>40</v>
      </c>
      <c r="EG18" s="20" t="s">
        <v>40</v>
      </c>
      <c r="EH18" s="20" t="s">
        <v>40</v>
      </c>
      <c r="EI18" s="20" t="s">
        <v>40</v>
      </c>
      <c r="EJ18" s="20" t="s">
        <v>40</v>
      </c>
      <c r="EK18" s="469">
        <v>1</v>
      </c>
      <c r="EL18" s="469">
        <v>1</v>
      </c>
      <c r="EM18" s="469">
        <v>0</v>
      </c>
      <c r="EN18" s="469">
        <v>0</v>
      </c>
      <c r="EO18" s="469">
        <v>0</v>
      </c>
      <c r="EP18" s="469">
        <v>0</v>
      </c>
      <c r="EQ18" s="469">
        <v>0</v>
      </c>
      <c r="ER18" s="469">
        <v>0</v>
      </c>
      <c r="ES18" s="20" t="s">
        <v>40</v>
      </c>
      <c r="ET18" s="20" t="s">
        <v>40</v>
      </c>
      <c r="EU18" s="20" t="s">
        <v>40</v>
      </c>
      <c r="EV18" s="20" t="s">
        <v>40</v>
      </c>
      <c r="EW18" s="20" t="s">
        <v>40</v>
      </c>
      <c r="EX18" s="20" t="s">
        <v>40</v>
      </c>
      <c r="EY18" s="469">
        <v>100</v>
      </c>
      <c r="EZ18" s="469">
        <v>100</v>
      </c>
      <c r="FA18" s="469">
        <v>100</v>
      </c>
      <c r="FB18" s="469">
        <v>100</v>
      </c>
      <c r="FC18" s="469">
        <v>100</v>
      </c>
      <c r="FD18" s="469">
        <v>100</v>
      </c>
      <c r="FE18" s="469">
        <v>100</v>
      </c>
      <c r="FF18" s="469">
        <v>100</v>
      </c>
      <c r="FG18" s="20">
        <v>14</v>
      </c>
      <c r="FH18" s="20">
        <v>73.92</v>
      </c>
      <c r="FI18" s="20"/>
      <c r="FJ18" s="20"/>
      <c r="FK18" s="20" t="s">
        <v>40</v>
      </c>
      <c r="FL18" s="469">
        <v>485</v>
      </c>
      <c r="FM18" s="469">
        <v>30</v>
      </c>
      <c r="FN18" s="469">
        <v>365</v>
      </c>
      <c r="FO18" s="469">
        <v>90</v>
      </c>
      <c r="FP18" s="469">
        <v>23.3</v>
      </c>
      <c r="FQ18" s="469">
        <v>5</v>
      </c>
      <c r="FR18" s="469">
        <v>3.3</v>
      </c>
      <c r="FS18" s="469">
        <v>15</v>
      </c>
      <c r="FT18" s="469">
        <v>14</v>
      </c>
      <c r="FU18" s="469">
        <v>14</v>
      </c>
      <c r="FV18" s="20" t="s">
        <v>40</v>
      </c>
      <c r="FW18" s="469">
        <v>3.5</v>
      </c>
      <c r="FX18" s="469">
        <v>4.5</v>
      </c>
      <c r="FY18" s="469">
        <v>3.5</v>
      </c>
      <c r="FZ18" s="469">
        <v>2.5</v>
      </c>
      <c r="GA18" s="20" t="s">
        <v>40</v>
      </c>
      <c r="GB18" s="469">
        <v>70.08</v>
      </c>
      <c r="GC18" s="469">
        <v>73.900000000000006</v>
      </c>
      <c r="GD18" s="469">
        <v>77.78</v>
      </c>
      <c r="GE18" s="469">
        <v>77.78</v>
      </c>
      <c r="GF18" s="20">
        <v>6</v>
      </c>
      <c r="GG18" s="20">
        <v>85.13</v>
      </c>
      <c r="GH18" s="20"/>
      <c r="GI18" s="469">
        <v>1</v>
      </c>
      <c r="GJ18" s="469">
        <v>1</v>
      </c>
      <c r="GK18" s="469">
        <v>4</v>
      </c>
      <c r="GL18" s="469">
        <v>88.5</v>
      </c>
      <c r="GM18" s="469">
        <v>12</v>
      </c>
      <c r="GN18" s="469">
        <v>3</v>
      </c>
      <c r="GO18" s="469">
        <v>6</v>
      </c>
      <c r="GP18" s="469">
        <v>1</v>
      </c>
      <c r="GQ18" s="469">
        <v>2</v>
      </c>
      <c r="GR18" s="469">
        <v>95.25</v>
      </c>
      <c r="GS18" s="469">
        <v>75</v>
      </c>
      <c r="GT18" s="20">
        <v>3</v>
      </c>
      <c r="GU18" s="20">
        <v>84.64</v>
      </c>
    </row>
    <row r="19" spans="1:203" ht="14.45" customHeight="1">
      <c r="A19" s="324" t="s">
        <v>36</v>
      </c>
      <c r="B19" s="20">
        <v>15</v>
      </c>
      <c r="C19" s="20">
        <v>95.25</v>
      </c>
      <c r="D19" s="469">
        <v>3</v>
      </c>
      <c r="E19" s="469">
        <v>3.5</v>
      </c>
      <c r="F19" s="469">
        <v>1.1000000000000001</v>
      </c>
      <c r="G19" s="469">
        <v>3</v>
      </c>
      <c r="H19" s="469">
        <v>3.5</v>
      </c>
      <c r="I19" s="469">
        <v>1.1000000000000001</v>
      </c>
      <c r="J19" s="469">
        <v>14.6</v>
      </c>
      <c r="K19" s="469">
        <v>88.24</v>
      </c>
      <c r="L19" s="469">
        <v>96.98</v>
      </c>
      <c r="M19" s="469">
        <v>99.45</v>
      </c>
      <c r="N19" s="469">
        <v>88.24</v>
      </c>
      <c r="O19" s="469">
        <v>96.98</v>
      </c>
      <c r="P19" s="469">
        <v>99.45</v>
      </c>
      <c r="Q19" s="469">
        <v>96.35</v>
      </c>
      <c r="R19" s="20">
        <v>14</v>
      </c>
      <c r="S19" s="20">
        <v>82.53</v>
      </c>
      <c r="T19" s="20"/>
      <c r="U19" s="469">
        <v>10</v>
      </c>
      <c r="V19" s="469">
        <v>103</v>
      </c>
      <c r="W19" s="469">
        <v>0.2</v>
      </c>
      <c r="X19" s="469">
        <v>11</v>
      </c>
      <c r="Y19" s="469">
        <v>2</v>
      </c>
      <c r="Z19" s="469">
        <v>1</v>
      </c>
      <c r="AA19" s="469">
        <v>3</v>
      </c>
      <c r="AB19" s="469">
        <v>3</v>
      </c>
      <c r="AC19" s="469">
        <v>1</v>
      </c>
      <c r="AD19" s="469">
        <v>1</v>
      </c>
      <c r="AE19" s="469">
        <v>80</v>
      </c>
      <c r="AF19" s="469">
        <v>77.81</v>
      </c>
      <c r="AG19" s="469">
        <v>98.96</v>
      </c>
      <c r="AH19" s="469">
        <v>73.33</v>
      </c>
      <c r="AI19" s="20">
        <v>46</v>
      </c>
      <c r="AJ19" s="20">
        <v>83.26</v>
      </c>
      <c r="AK19" s="20"/>
      <c r="AL19" s="469">
        <v>5</v>
      </c>
      <c r="AM19" s="469">
        <v>91</v>
      </c>
      <c r="AN19" s="469">
        <v>154.19999999999999</v>
      </c>
      <c r="AO19" s="469">
        <v>8</v>
      </c>
      <c r="AP19" s="469">
        <v>3</v>
      </c>
      <c r="AQ19" s="469">
        <v>0.3</v>
      </c>
      <c r="AR19" s="469">
        <v>0.3</v>
      </c>
      <c r="AS19" s="469">
        <v>3</v>
      </c>
      <c r="AT19" s="469">
        <v>1</v>
      </c>
      <c r="AU19" s="469">
        <v>1</v>
      </c>
      <c r="AV19" s="469">
        <v>1</v>
      </c>
      <c r="AW19" s="469">
        <v>1</v>
      </c>
      <c r="AX19" s="469">
        <v>1</v>
      </c>
      <c r="AY19" s="469">
        <v>8.5</v>
      </c>
      <c r="AZ19" s="469">
        <v>66.67</v>
      </c>
      <c r="BA19" s="469">
        <v>68.260000000000005</v>
      </c>
      <c r="BB19" s="469">
        <v>98.1</v>
      </c>
      <c r="BC19" s="469">
        <v>100</v>
      </c>
      <c r="BD19" s="20">
        <v>6</v>
      </c>
      <c r="BE19" s="20">
        <v>91.02</v>
      </c>
      <c r="BF19" s="20"/>
      <c r="BG19" s="20"/>
      <c r="BH19" s="469">
        <v>3</v>
      </c>
      <c r="BI19" s="469">
        <v>17.5</v>
      </c>
      <c r="BJ19" s="469">
        <v>0.5</v>
      </c>
      <c r="BK19" s="469">
        <v>27.5</v>
      </c>
      <c r="BL19" s="469">
        <v>27.5</v>
      </c>
      <c r="BM19" s="469">
        <v>8</v>
      </c>
      <c r="BN19" s="469">
        <v>4</v>
      </c>
      <c r="BO19" s="469">
        <v>8</v>
      </c>
      <c r="BP19" s="469">
        <v>7.5</v>
      </c>
      <c r="BQ19" s="469">
        <v>0</v>
      </c>
      <c r="BR19" s="469">
        <v>83.33</v>
      </c>
      <c r="BS19" s="469">
        <v>92.11</v>
      </c>
      <c r="BT19" s="469">
        <v>96.97</v>
      </c>
      <c r="BU19" s="469">
        <v>91.67</v>
      </c>
      <c r="BV19" s="469">
        <v>91.67</v>
      </c>
      <c r="BW19" s="20">
        <v>44</v>
      </c>
      <c r="BX19" s="20">
        <v>70</v>
      </c>
      <c r="BY19" s="20"/>
      <c r="BZ19" s="20" t="s">
        <v>40</v>
      </c>
      <c r="CA19" s="469">
        <v>7</v>
      </c>
      <c r="CB19" s="20" t="s">
        <v>40</v>
      </c>
      <c r="CC19" s="469">
        <v>7</v>
      </c>
      <c r="CD19" s="469">
        <v>0</v>
      </c>
      <c r="CE19" s="469">
        <v>26.9</v>
      </c>
      <c r="CF19" s="20"/>
      <c r="CG19" s="20">
        <v>14</v>
      </c>
      <c r="CH19" s="20" t="s">
        <v>40</v>
      </c>
      <c r="CI19" s="20" t="s">
        <v>40</v>
      </c>
      <c r="CJ19" s="469">
        <v>58.33</v>
      </c>
      <c r="CK19" s="469">
        <v>87.5</v>
      </c>
      <c r="CL19" s="20">
        <v>83</v>
      </c>
      <c r="CM19" s="20">
        <v>56.67</v>
      </c>
      <c r="CN19" s="20"/>
      <c r="CO19" s="469">
        <v>8</v>
      </c>
      <c r="CP19" s="469">
        <v>3</v>
      </c>
      <c r="CQ19" s="20" t="s">
        <v>40</v>
      </c>
      <c r="CR19" s="469">
        <v>6</v>
      </c>
      <c r="CS19" s="469">
        <v>8</v>
      </c>
      <c r="CT19" s="469">
        <v>3</v>
      </c>
      <c r="CU19" s="469">
        <v>6</v>
      </c>
      <c r="CV19" s="469">
        <v>5.7</v>
      </c>
      <c r="CW19" s="469">
        <v>5.7</v>
      </c>
      <c r="CX19" s="20" t="s">
        <v>40</v>
      </c>
      <c r="CY19" s="469">
        <v>6</v>
      </c>
      <c r="CZ19" s="469">
        <v>80</v>
      </c>
      <c r="DA19" s="469">
        <v>30</v>
      </c>
      <c r="DB19" s="20" t="s">
        <v>40</v>
      </c>
      <c r="DC19" s="469">
        <v>60</v>
      </c>
      <c r="DD19" s="469">
        <v>80</v>
      </c>
      <c r="DE19" s="469">
        <v>30</v>
      </c>
      <c r="DF19" s="469">
        <v>60</v>
      </c>
      <c r="DG19" s="20">
        <v>14</v>
      </c>
      <c r="DH19" s="20">
        <v>89.56</v>
      </c>
      <c r="DI19" s="20"/>
      <c r="DJ19" s="469">
        <v>8</v>
      </c>
      <c r="DK19" s="469">
        <v>50</v>
      </c>
      <c r="DL19" s="469">
        <v>48.7</v>
      </c>
      <c r="DM19" s="469">
        <v>7.9</v>
      </c>
      <c r="DN19" s="469">
        <v>38.799999999999997</v>
      </c>
      <c r="DO19" s="469">
        <v>2</v>
      </c>
      <c r="DP19" s="469">
        <v>1.3</v>
      </c>
      <c r="DQ19" s="469">
        <v>2.2999999999999998</v>
      </c>
      <c r="DR19" s="469">
        <v>1.5</v>
      </c>
      <c r="DS19" s="469">
        <v>0</v>
      </c>
      <c r="DT19" s="469">
        <v>99.38</v>
      </c>
      <c r="DU19" s="469">
        <v>91.67</v>
      </c>
      <c r="DV19" s="469">
        <v>99.85</v>
      </c>
      <c r="DW19" s="469">
        <v>67.34</v>
      </c>
      <c r="DX19" s="469">
        <v>97.5</v>
      </c>
      <c r="DY19" s="469">
        <v>100</v>
      </c>
      <c r="DZ19" s="469">
        <v>100</v>
      </c>
      <c r="EA19" s="469">
        <v>100</v>
      </c>
      <c r="EB19" s="20">
        <v>17</v>
      </c>
      <c r="EC19" s="20">
        <v>99.92</v>
      </c>
      <c r="ED19" s="20"/>
      <c r="EE19" s="20" t="s">
        <v>40</v>
      </c>
      <c r="EF19" s="20" t="s">
        <v>40</v>
      </c>
      <c r="EG19" s="20" t="s">
        <v>40</v>
      </c>
      <c r="EH19" s="20" t="s">
        <v>40</v>
      </c>
      <c r="EI19" s="20" t="s">
        <v>40</v>
      </c>
      <c r="EJ19" s="20" t="s">
        <v>40</v>
      </c>
      <c r="EK19" s="469">
        <v>1</v>
      </c>
      <c r="EL19" s="469">
        <v>1</v>
      </c>
      <c r="EM19" s="469">
        <v>2</v>
      </c>
      <c r="EN19" s="469">
        <v>0</v>
      </c>
      <c r="EO19" s="469">
        <v>0</v>
      </c>
      <c r="EP19" s="469">
        <v>0</v>
      </c>
      <c r="EQ19" s="469">
        <v>0</v>
      </c>
      <c r="ER19" s="469">
        <v>0</v>
      </c>
      <c r="ES19" s="20" t="s">
        <v>40</v>
      </c>
      <c r="ET19" s="20" t="s">
        <v>40</v>
      </c>
      <c r="EU19" s="20" t="s">
        <v>40</v>
      </c>
      <c r="EV19" s="20" t="s">
        <v>40</v>
      </c>
      <c r="EW19" s="20" t="s">
        <v>40</v>
      </c>
      <c r="EX19" s="20" t="s">
        <v>40</v>
      </c>
      <c r="EY19" s="469">
        <v>100</v>
      </c>
      <c r="EZ19" s="469">
        <v>100</v>
      </c>
      <c r="FA19" s="469">
        <v>99.37</v>
      </c>
      <c r="FB19" s="469">
        <v>100</v>
      </c>
      <c r="FC19" s="469">
        <v>100</v>
      </c>
      <c r="FD19" s="469">
        <v>100</v>
      </c>
      <c r="FE19" s="469">
        <v>100</v>
      </c>
      <c r="FF19" s="469">
        <v>100</v>
      </c>
      <c r="FG19" s="20">
        <v>13</v>
      </c>
      <c r="FH19" s="20">
        <v>74.34</v>
      </c>
      <c r="FI19" s="20"/>
      <c r="FJ19" s="20"/>
      <c r="FK19" s="20" t="s">
        <v>40</v>
      </c>
      <c r="FL19" s="469">
        <v>455</v>
      </c>
      <c r="FM19" s="469">
        <v>60</v>
      </c>
      <c r="FN19" s="469">
        <v>320</v>
      </c>
      <c r="FO19" s="469">
        <v>75</v>
      </c>
      <c r="FP19" s="469">
        <v>21.9</v>
      </c>
      <c r="FQ19" s="469">
        <v>9</v>
      </c>
      <c r="FR19" s="469">
        <v>11.9</v>
      </c>
      <c r="FS19" s="469">
        <v>1</v>
      </c>
      <c r="FT19" s="469">
        <v>13.5</v>
      </c>
      <c r="FU19" s="469">
        <v>13.5</v>
      </c>
      <c r="FV19" s="20" t="s">
        <v>40</v>
      </c>
      <c r="FW19" s="469">
        <v>3.5</v>
      </c>
      <c r="FX19" s="469">
        <v>3.5</v>
      </c>
      <c r="FY19" s="469">
        <v>4</v>
      </c>
      <c r="FZ19" s="469">
        <v>2.5</v>
      </c>
      <c r="GA19" s="20" t="s">
        <v>40</v>
      </c>
      <c r="GB19" s="469">
        <v>72.540000000000006</v>
      </c>
      <c r="GC19" s="469">
        <v>75.48</v>
      </c>
      <c r="GD19" s="469">
        <v>75</v>
      </c>
      <c r="GE19" s="469">
        <v>75</v>
      </c>
      <c r="GF19" s="20">
        <v>47</v>
      </c>
      <c r="GG19" s="20">
        <v>62.51</v>
      </c>
      <c r="GH19" s="20"/>
      <c r="GI19" s="469">
        <v>0</v>
      </c>
      <c r="GJ19" s="469">
        <v>3</v>
      </c>
      <c r="GK19" s="469">
        <v>9</v>
      </c>
      <c r="GL19" s="469">
        <v>40.700000000000003</v>
      </c>
      <c r="GM19" s="469">
        <v>13</v>
      </c>
      <c r="GN19" s="469">
        <v>2.5</v>
      </c>
      <c r="GO19" s="469">
        <v>5.5</v>
      </c>
      <c r="GP19" s="469">
        <v>2</v>
      </c>
      <c r="GQ19" s="469">
        <v>3</v>
      </c>
      <c r="GR19" s="469">
        <v>43.77</v>
      </c>
      <c r="GS19" s="469">
        <v>81.25</v>
      </c>
      <c r="GT19" s="20">
        <v>16</v>
      </c>
      <c r="GU19" s="20">
        <v>80.5</v>
      </c>
    </row>
    <row r="20" spans="1:203" ht="14.45" customHeight="1">
      <c r="A20" s="324" t="s">
        <v>22</v>
      </c>
      <c r="B20" s="20">
        <v>43</v>
      </c>
      <c r="C20" s="20">
        <v>92.43</v>
      </c>
      <c r="D20" s="469">
        <v>3</v>
      </c>
      <c r="E20" s="469">
        <v>17</v>
      </c>
      <c r="F20" s="469">
        <v>0.8</v>
      </c>
      <c r="G20" s="469">
        <v>3</v>
      </c>
      <c r="H20" s="469">
        <v>17</v>
      </c>
      <c r="I20" s="469">
        <v>0.8</v>
      </c>
      <c r="J20" s="469">
        <v>6.1</v>
      </c>
      <c r="K20" s="469">
        <v>88.24</v>
      </c>
      <c r="L20" s="469">
        <v>83.42</v>
      </c>
      <c r="M20" s="469">
        <v>99.6</v>
      </c>
      <c r="N20" s="469">
        <v>88.24</v>
      </c>
      <c r="O20" s="469">
        <v>83.42</v>
      </c>
      <c r="P20" s="469">
        <v>99.6</v>
      </c>
      <c r="Q20" s="469">
        <v>98.48</v>
      </c>
      <c r="R20" s="20">
        <v>34</v>
      </c>
      <c r="S20" s="20">
        <v>75.790000000000006</v>
      </c>
      <c r="T20" s="20"/>
      <c r="U20" s="469">
        <v>17</v>
      </c>
      <c r="V20" s="469">
        <v>65</v>
      </c>
      <c r="W20" s="469">
        <v>0.9</v>
      </c>
      <c r="X20" s="469">
        <v>10</v>
      </c>
      <c r="Y20" s="469">
        <v>2</v>
      </c>
      <c r="Z20" s="469">
        <v>1</v>
      </c>
      <c r="AA20" s="469">
        <v>2</v>
      </c>
      <c r="AB20" s="469">
        <v>3</v>
      </c>
      <c r="AC20" s="469">
        <v>0</v>
      </c>
      <c r="AD20" s="469">
        <v>2</v>
      </c>
      <c r="AE20" s="469">
        <v>52</v>
      </c>
      <c r="AF20" s="469">
        <v>88.76</v>
      </c>
      <c r="AG20" s="469">
        <v>95.71</v>
      </c>
      <c r="AH20" s="469">
        <v>66.67</v>
      </c>
      <c r="AI20" s="20">
        <v>25</v>
      </c>
      <c r="AJ20" s="20">
        <v>88.98</v>
      </c>
      <c r="AK20" s="20"/>
      <c r="AL20" s="469">
        <v>5</v>
      </c>
      <c r="AM20" s="469">
        <v>42</v>
      </c>
      <c r="AN20" s="469">
        <v>25.9</v>
      </c>
      <c r="AO20" s="469">
        <v>8</v>
      </c>
      <c r="AP20" s="469">
        <v>3</v>
      </c>
      <c r="AQ20" s="469">
        <v>0.6</v>
      </c>
      <c r="AR20" s="469">
        <v>0.3</v>
      </c>
      <c r="AS20" s="469">
        <v>3</v>
      </c>
      <c r="AT20" s="469">
        <v>1</v>
      </c>
      <c r="AU20" s="469">
        <v>1</v>
      </c>
      <c r="AV20" s="469">
        <v>1</v>
      </c>
      <c r="AW20" s="469">
        <v>1</v>
      </c>
      <c r="AX20" s="469">
        <v>1</v>
      </c>
      <c r="AY20" s="469">
        <v>11.3</v>
      </c>
      <c r="AZ20" s="469">
        <v>66.67</v>
      </c>
      <c r="BA20" s="469">
        <v>89.57</v>
      </c>
      <c r="BB20" s="469">
        <v>99.68</v>
      </c>
      <c r="BC20" s="469">
        <v>100</v>
      </c>
      <c r="BD20" s="20">
        <v>28</v>
      </c>
      <c r="BE20" s="20">
        <v>80.73</v>
      </c>
      <c r="BF20" s="20"/>
      <c r="BG20" s="20"/>
      <c r="BH20" s="469">
        <v>3</v>
      </c>
      <c r="BI20" s="469">
        <v>47</v>
      </c>
      <c r="BJ20" s="469">
        <v>4</v>
      </c>
      <c r="BK20" s="469">
        <v>26.5</v>
      </c>
      <c r="BL20" s="469">
        <v>26.5</v>
      </c>
      <c r="BM20" s="469">
        <v>8</v>
      </c>
      <c r="BN20" s="469">
        <v>3</v>
      </c>
      <c r="BO20" s="469">
        <v>8</v>
      </c>
      <c r="BP20" s="469">
        <v>7.5</v>
      </c>
      <c r="BQ20" s="469">
        <v>0</v>
      </c>
      <c r="BR20" s="469">
        <v>83.33</v>
      </c>
      <c r="BS20" s="469">
        <v>77.989999999999995</v>
      </c>
      <c r="BT20" s="469">
        <v>73.260000000000005</v>
      </c>
      <c r="BU20" s="469">
        <v>88.33</v>
      </c>
      <c r="BV20" s="469">
        <v>88.33</v>
      </c>
      <c r="BW20" s="20">
        <v>60</v>
      </c>
      <c r="BX20" s="20">
        <v>65</v>
      </c>
      <c r="BY20" s="20"/>
      <c r="BZ20" s="20" t="s">
        <v>40</v>
      </c>
      <c r="CA20" s="469">
        <v>7</v>
      </c>
      <c r="CB20" s="20" t="s">
        <v>40</v>
      </c>
      <c r="CC20" s="469">
        <v>6</v>
      </c>
      <c r="CD20" s="469">
        <v>0</v>
      </c>
      <c r="CE20" s="469">
        <v>21.4</v>
      </c>
      <c r="CF20" s="20"/>
      <c r="CG20" s="20">
        <v>13</v>
      </c>
      <c r="CH20" s="20" t="s">
        <v>40</v>
      </c>
      <c r="CI20" s="20" t="s">
        <v>40</v>
      </c>
      <c r="CJ20" s="469">
        <v>58.33</v>
      </c>
      <c r="CK20" s="469">
        <v>75</v>
      </c>
      <c r="CL20" s="20">
        <v>72</v>
      </c>
      <c r="CM20" s="20">
        <v>58.33</v>
      </c>
      <c r="CN20" s="20"/>
      <c r="CO20" s="469">
        <v>6</v>
      </c>
      <c r="CP20" s="469">
        <v>4</v>
      </c>
      <c r="CQ20" s="20" t="s">
        <v>40</v>
      </c>
      <c r="CR20" s="469">
        <v>8</v>
      </c>
      <c r="CS20" s="469">
        <v>6</v>
      </c>
      <c r="CT20" s="469">
        <v>2</v>
      </c>
      <c r="CU20" s="469">
        <v>9</v>
      </c>
      <c r="CV20" s="469">
        <v>6</v>
      </c>
      <c r="CW20" s="469">
        <v>5.7</v>
      </c>
      <c r="CX20" s="20" t="s">
        <v>40</v>
      </c>
      <c r="CY20" s="469">
        <v>6</v>
      </c>
      <c r="CZ20" s="469">
        <v>60</v>
      </c>
      <c r="DA20" s="469">
        <v>40</v>
      </c>
      <c r="DB20" s="20" t="s">
        <v>40</v>
      </c>
      <c r="DC20" s="469">
        <v>80</v>
      </c>
      <c r="DD20" s="469">
        <v>60</v>
      </c>
      <c r="DE20" s="469">
        <v>20</v>
      </c>
      <c r="DF20" s="469">
        <v>90</v>
      </c>
      <c r="DG20" s="20">
        <v>11</v>
      </c>
      <c r="DH20" s="20">
        <v>90.64</v>
      </c>
      <c r="DI20" s="20"/>
      <c r="DJ20" s="469">
        <v>8</v>
      </c>
      <c r="DK20" s="469">
        <v>90</v>
      </c>
      <c r="DL20" s="469">
        <v>37.299999999999997</v>
      </c>
      <c r="DM20" s="469">
        <v>11.9</v>
      </c>
      <c r="DN20" s="469">
        <v>23.9</v>
      </c>
      <c r="DO20" s="469">
        <v>1.5</v>
      </c>
      <c r="DP20" s="469">
        <v>5</v>
      </c>
      <c r="DQ20" s="469">
        <v>6.2</v>
      </c>
      <c r="DR20" s="469">
        <v>8</v>
      </c>
      <c r="DS20" s="469">
        <v>0</v>
      </c>
      <c r="DT20" s="469">
        <v>93.09</v>
      </c>
      <c r="DU20" s="469">
        <v>91.67</v>
      </c>
      <c r="DV20" s="469">
        <v>93.66</v>
      </c>
      <c r="DW20" s="469">
        <v>84.15</v>
      </c>
      <c r="DX20" s="469">
        <v>90</v>
      </c>
      <c r="DY20" s="469">
        <v>94.27</v>
      </c>
      <c r="DZ20" s="469">
        <v>88.07</v>
      </c>
      <c r="EA20" s="469">
        <v>100</v>
      </c>
      <c r="EB20" s="20">
        <v>34</v>
      </c>
      <c r="EC20" s="20">
        <v>92.44</v>
      </c>
      <c r="ED20" s="20"/>
      <c r="EE20" s="20" t="s">
        <v>40</v>
      </c>
      <c r="EF20" s="20" t="s">
        <v>40</v>
      </c>
      <c r="EG20" s="20" t="s">
        <v>40</v>
      </c>
      <c r="EH20" s="20" t="s">
        <v>40</v>
      </c>
      <c r="EI20" s="20" t="s">
        <v>40</v>
      </c>
      <c r="EJ20" s="20" t="s">
        <v>40</v>
      </c>
      <c r="EK20" s="469">
        <v>2</v>
      </c>
      <c r="EL20" s="469">
        <v>1</v>
      </c>
      <c r="EM20" s="469">
        <v>36</v>
      </c>
      <c r="EN20" s="469">
        <v>2</v>
      </c>
      <c r="EO20" s="469">
        <v>70</v>
      </c>
      <c r="EP20" s="469">
        <v>0</v>
      </c>
      <c r="EQ20" s="469">
        <v>213</v>
      </c>
      <c r="ER20" s="469">
        <v>0</v>
      </c>
      <c r="ES20" s="20" t="s">
        <v>40</v>
      </c>
      <c r="ET20" s="20" t="s">
        <v>40</v>
      </c>
      <c r="EU20" s="20" t="s">
        <v>40</v>
      </c>
      <c r="EV20" s="20" t="s">
        <v>40</v>
      </c>
      <c r="EW20" s="20" t="s">
        <v>40</v>
      </c>
      <c r="EX20" s="20" t="s">
        <v>40</v>
      </c>
      <c r="EY20" s="469">
        <v>99.41</v>
      </c>
      <c r="EZ20" s="469">
        <v>100</v>
      </c>
      <c r="FA20" s="469">
        <v>77.989999999999995</v>
      </c>
      <c r="FB20" s="469">
        <v>99.64</v>
      </c>
      <c r="FC20" s="469">
        <v>82.5</v>
      </c>
      <c r="FD20" s="469">
        <v>100</v>
      </c>
      <c r="FE20" s="469">
        <v>79.95</v>
      </c>
      <c r="FF20" s="469">
        <v>100</v>
      </c>
      <c r="FG20" s="20">
        <v>46</v>
      </c>
      <c r="FH20" s="20">
        <v>66.400000000000006</v>
      </c>
      <c r="FI20" s="20"/>
      <c r="FJ20" s="20"/>
      <c r="FK20" s="20" t="s">
        <v>40</v>
      </c>
      <c r="FL20" s="469">
        <v>485</v>
      </c>
      <c r="FM20" s="469">
        <v>14</v>
      </c>
      <c r="FN20" s="469">
        <v>365</v>
      </c>
      <c r="FO20" s="469">
        <v>106</v>
      </c>
      <c r="FP20" s="469">
        <v>16.2</v>
      </c>
      <c r="FQ20" s="469">
        <v>12.5</v>
      </c>
      <c r="FR20" s="469">
        <v>3.5</v>
      </c>
      <c r="FS20" s="469">
        <v>0.2</v>
      </c>
      <c r="FT20" s="469">
        <v>8.5</v>
      </c>
      <c r="FU20" s="469">
        <v>8.5</v>
      </c>
      <c r="FV20" s="20" t="s">
        <v>40</v>
      </c>
      <c r="FW20" s="469">
        <v>1.5</v>
      </c>
      <c r="FX20" s="469">
        <v>2</v>
      </c>
      <c r="FY20" s="469">
        <v>2.5</v>
      </c>
      <c r="FZ20" s="469">
        <v>2.5</v>
      </c>
      <c r="GA20" s="20" t="s">
        <v>40</v>
      </c>
      <c r="GB20" s="469">
        <v>70.08</v>
      </c>
      <c r="GC20" s="469">
        <v>81.89</v>
      </c>
      <c r="GD20" s="469">
        <v>47.22</v>
      </c>
      <c r="GE20" s="469">
        <v>47.22</v>
      </c>
      <c r="GF20" s="20">
        <v>2</v>
      </c>
      <c r="GG20" s="20">
        <v>92.81</v>
      </c>
      <c r="GH20" s="20"/>
      <c r="GI20" s="469">
        <v>1</v>
      </c>
      <c r="GJ20" s="469">
        <v>0.9</v>
      </c>
      <c r="GK20" s="469">
        <v>3.5</v>
      </c>
      <c r="GL20" s="469">
        <v>88.3</v>
      </c>
      <c r="GM20" s="469">
        <v>14.5</v>
      </c>
      <c r="GN20" s="469">
        <v>3</v>
      </c>
      <c r="GO20" s="469">
        <v>6</v>
      </c>
      <c r="GP20" s="469">
        <v>2.5</v>
      </c>
      <c r="GQ20" s="469">
        <v>3</v>
      </c>
      <c r="GR20" s="469">
        <v>95</v>
      </c>
      <c r="GS20" s="469">
        <v>90.63</v>
      </c>
      <c r="GT20" s="20">
        <v>17</v>
      </c>
      <c r="GU20" s="20">
        <v>80.350000000000009</v>
      </c>
    </row>
    <row r="21" spans="1:203" ht="14.45" customHeight="1">
      <c r="A21" s="324" t="s">
        <v>19</v>
      </c>
      <c r="B21" s="20">
        <v>30</v>
      </c>
      <c r="C21" s="20">
        <v>93.27</v>
      </c>
      <c r="D21" s="469">
        <v>5</v>
      </c>
      <c r="E21" s="469">
        <v>3.5</v>
      </c>
      <c r="F21" s="469">
        <v>0.7</v>
      </c>
      <c r="G21" s="469">
        <v>5</v>
      </c>
      <c r="H21" s="469">
        <v>3.5</v>
      </c>
      <c r="I21" s="469">
        <v>0.7</v>
      </c>
      <c r="J21" s="469">
        <v>0</v>
      </c>
      <c r="K21" s="469">
        <v>76.47</v>
      </c>
      <c r="L21" s="469">
        <v>96.98</v>
      </c>
      <c r="M21" s="469">
        <v>99.63</v>
      </c>
      <c r="N21" s="469">
        <v>76.47</v>
      </c>
      <c r="O21" s="469">
        <v>96.98</v>
      </c>
      <c r="P21" s="469">
        <v>99.63</v>
      </c>
      <c r="Q21" s="469">
        <v>100</v>
      </c>
      <c r="R21" s="20">
        <v>19</v>
      </c>
      <c r="S21" s="20">
        <v>79.3</v>
      </c>
      <c r="T21" s="20"/>
      <c r="U21" s="469">
        <v>9</v>
      </c>
      <c r="V21" s="469">
        <v>183</v>
      </c>
      <c r="W21" s="469">
        <v>3</v>
      </c>
      <c r="X21" s="469">
        <v>14</v>
      </c>
      <c r="Y21" s="469">
        <v>2</v>
      </c>
      <c r="Z21" s="469">
        <v>1</v>
      </c>
      <c r="AA21" s="469">
        <v>3</v>
      </c>
      <c r="AB21" s="469">
        <v>3</v>
      </c>
      <c r="AC21" s="469">
        <v>2</v>
      </c>
      <c r="AD21" s="469">
        <v>3</v>
      </c>
      <c r="AE21" s="469">
        <v>84</v>
      </c>
      <c r="AF21" s="469">
        <v>54.76</v>
      </c>
      <c r="AG21" s="469">
        <v>85.13</v>
      </c>
      <c r="AH21" s="469">
        <v>93.33</v>
      </c>
      <c r="AI21" s="20">
        <v>14</v>
      </c>
      <c r="AJ21" s="20">
        <v>92.01</v>
      </c>
      <c r="AK21" s="20"/>
      <c r="AL21" s="469">
        <v>4</v>
      </c>
      <c r="AM21" s="469">
        <v>53</v>
      </c>
      <c r="AN21" s="469">
        <v>5.8</v>
      </c>
      <c r="AO21" s="469">
        <v>8</v>
      </c>
      <c r="AP21" s="469">
        <v>3</v>
      </c>
      <c r="AQ21" s="469">
        <v>0.2</v>
      </c>
      <c r="AR21" s="469">
        <v>0.1</v>
      </c>
      <c r="AS21" s="469">
        <v>3</v>
      </c>
      <c r="AT21" s="469">
        <v>1</v>
      </c>
      <c r="AU21" s="469">
        <v>1</v>
      </c>
      <c r="AV21" s="469">
        <v>1</v>
      </c>
      <c r="AW21" s="469">
        <v>1</v>
      </c>
      <c r="AX21" s="469">
        <v>1</v>
      </c>
      <c r="AY21" s="469">
        <v>13</v>
      </c>
      <c r="AZ21" s="469">
        <v>83.33</v>
      </c>
      <c r="BA21" s="469">
        <v>84.78</v>
      </c>
      <c r="BB21" s="469">
        <v>99.93</v>
      </c>
      <c r="BC21" s="469">
        <v>100</v>
      </c>
      <c r="BD21" s="20">
        <v>96</v>
      </c>
      <c r="BE21" s="20">
        <v>63.33</v>
      </c>
      <c r="BF21" s="20"/>
      <c r="BG21" s="20"/>
      <c r="BH21" s="469">
        <v>8</v>
      </c>
      <c r="BI21" s="469">
        <v>42</v>
      </c>
      <c r="BJ21" s="469">
        <v>7.3</v>
      </c>
      <c r="BK21" s="469">
        <v>24</v>
      </c>
      <c r="BL21" s="469">
        <v>24</v>
      </c>
      <c r="BM21" s="469">
        <v>7</v>
      </c>
      <c r="BN21" s="469">
        <v>3</v>
      </c>
      <c r="BO21" s="469">
        <v>8</v>
      </c>
      <c r="BP21" s="469">
        <v>6</v>
      </c>
      <c r="BQ21" s="469">
        <v>0</v>
      </c>
      <c r="BR21" s="469">
        <v>41.67</v>
      </c>
      <c r="BS21" s="469">
        <v>80.38</v>
      </c>
      <c r="BT21" s="469">
        <v>51.26</v>
      </c>
      <c r="BU21" s="469">
        <v>80</v>
      </c>
      <c r="BV21" s="469">
        <v>80</v>
      </c>
      <c r="BW21" s="20">
        <v>99</v>
      </c>
      <c r="BX21" s="20">
        <v>50</v>
      </c>
      <c r="BY21" s="20"/>
      <c r="BZ21" s="20" t="s">
        <v>40</v>
      </c>
      <c r="CA21" s="469">
        <v>4</v>
      </c>
      <c r="CB21" s="20" t="s">
        <v>40</v>
      </c>
      <c r="CC21" s="469">
        <v>6</v>
      </c>
      <c r="CD21" s="469">
        <v>47.1</v>
      </c>
      <c r="CE21" s="469">
        <v>0</v>
      </c>
      <c r="CF21" s="20"/>
      <c r="CG21" s="20">
        <v>10</v>
      </c>
      <c r="CH21" s="20" t="s">
        <v>40</v>
      </c>
      <c r="CI21" s="20" t="s">
        <v>40</v>
      </c>
      <c r="CJ21" s="469">
        <v>33.33</v>
      </c>
      <c r="CK21" s="469">
        <v>75</v>
      </c>
      <c r="CL21" s="20">
        <v>38</v>
      </c>
      <c r="CM21" s="20">
        <v>66.67</v>
      </c>
      <c r="CN21" s="20"/>
      <c r="CO21" s="469">
        <v>8</v>
      </c>
      <c r="CP21" s="469">
        <v>3</v>
      </c>
      <c r="CQ21" s="20" t="s">
        <v>40</v>
      </c>
      <c r="CR21" s="469">
        <v>6</v>
      </c>
      <c r="CS21" s="469">
        <v>5</v>
      </c>
      <c r="CT21" s="469">
        <v>8</v>
      </c>
      <c r="CU21" s="469">
        <v>10</v>
      </c>
      <c r="CV21" s="469">
        <v>5.7</v>
      </c>
      <c r="CW21" s="469">
        <v>7.7</v>
      </c>
      <c r="CX21" s="20" t="s">
        <v>40</v>
      </c>
      <c r="CY21" s="469">
        <v>7</v>
      </c>
      <c r="CZ21" s="469">
        <v>80</v>
      </c>
      <c r="DA21" s="469">
        <v>30</v>
      </c>
      <c r="DB21" s="20" t="s">
        <v>40</v>
      </c>
      <c r="DC21" s="469">
        <v>60</v>
      </c>
      <c r="DD21" s="469">
        <v>50</v>
      </c>
      <c r="DE21" s="469">
        <v>80</v>
      </c>
      <c r="DF21" s="469">
        <v>100</v>
      </c>
      <c r="DG21" s="20">
        <v>55</v>
      </c>
      <c r="DH21" s="20">
        <v>79.31</v>
      </c>
      <c r="DI21" s="20"/>
      <c r="DJ21" s="469">
        <v>9</v>
      </c>
      <c r="DK21" s="469">
        <v>139</v>
      </c>
      <c r="DL21" s="469">
        <v>60.4</v>
      </c>
      <c r="DM21" s="469">
        <v>0.3</v>
      </c>
      <c r="DN21" s="469">
        <v>49.7</v>
      </c>
      <c r="DO21" s="469">
        <v>10.5</v>
      </c>
      <c r="DP21" s="469">
        <v>10.5</v>
      </c>
      <c r="DQ21" s="469">
        <v>6.2</v>
      </c>
      <c r="DR21" s="469">
        <v>3.5</v>
      </c>
      <c r="DS21" s="469">
        <v>0</v>
      </c>
      <c r="DT21" s="469">
        <v>92.4</v>
      </c>
      <c r="DU21" s="469">
        <v>90</v>
      </c>
      <c r="DV21" s="469">
        <v>86.09</v>
      </c>
      <c r="DW21" s="469">
        <v>48.75</v>
      </c>
      <c r="DX21" s="469">
        <v>79</v>
      </c>
      <c r="DY21" s="469">
        <v>94.27</v>
      </c>
      <c r="DZ21" s="469">
        <v>96.33</v>
      </c>
      <c r="EA21" s="469">
        <v>100</v>
      </c>
      <c r="EB21" s="20">
        <v>1</v>
      </c>
      <c r="EC21" s="20">
        <v>100</v>
      </c>
      <c r="ED21" s="20"/>
      <c r="EE21" s="20" t="s">
        <v>40</v>
      </c>
      <c r="EF21" s="20" t="s">
        <v>40</v>
      </c>
      <c r="EG21" s="20" t="s">
        <v>40</v>
      </c>
      <c r="EH21" s="20" t="s">
        <v>40</v>
      </c>
      <c r="EI21" s="20" t="s">
        <v>40</v>
      </c>
      <c r="EJ21" s="20" t="s">
        <v>40</v>
      </c>
      <c r="EK21" s="469">
        <v>1</v>
      </c>
      <c r="EL21" s="469">
        <v>1</v>
      </c>
      <c r="EM21" s="469">
        <v>0</v>
      </c>
      <c r="EN21" s="469">
        <v>0</v>
      </c>
      <c r="EO21" s="469">
        <v>0</v>
      </c>
      <c r="EP21" s="469">
        <v>0</v>
      </c>
      <c r="EQ21" s="469">
        <v>0</v>
      </c>
      <c r="ER21" s="469">
        <v>0</v>
      </c>
      <c r="ES21" s="20" t="s">
        <v>40</v>
      </c>
      <c r="ET21" s="20" t="s">
        <v>40</v>
      </c>
      <c r="EU21" s="20" t="s">
        <v>40</v>
      </c>
      <c r="EV21" s="20" t="s">
        <v>40</v>
      </c>
      <c r="EW21" s="20" t="s">
        <v>40</v>
      </c>
      <c r="EX21" s="20" t="s">
        <v>40</v>
      </c>
      <c r="EY21" s="469">
        <v>100</v>
      </c>
      <c r="EZ21" s="469">
        <v>100</v>
      </c>
      <c r="FA21" s="469">
        <v>100</v>
      </c>
      <c r="FB21" s="469">
        <v>100</v>
      </c>
      <c r="FC21" s="469">
        <v>100</v>
      </c>
      <c r="FD21" s="469">
        <v>100</v>
      </c>
      <c r="FE21" s="469">
        <v>100</v>
      </c>
      <c r="FF21" s="469">
        <v>100</v>
      </c>
      <c r="FG21" s="20">
        <v>12</v>
      </c>
      <c r="FH21" s="20">
        <v>74.89</v>
      </c>
      <c r="FI21" s="20"/>
      <c r="FJ21" s="20"/>
      <c r="FK21" s="20" t="s">
        <v>40</v>
      </c>
      <c r="FL21" s="469">
        <v>395</v>
      </c>
      <c r="FM21" s="469">
        <v>10</v>
      </c>
      <c r="FN21" s="469">
        <v>325</v>
      </c>
      <c r="FO21" s="469">
        <v>60</v>
      </c>
      <c r="FP21" s="469">
        <v>17.399999999999999</v>
      </c>
      <c r="FQ21" s="469">
        <v>10.7</v>
      </c>
      <c r="FR21" s="469">
        <v>2.7</v>
      </c>
      <c r="FS21" s="469">
        <v>4</v>
      </c>
      <c r="FT21" s="469">
        <v>12</v>
      </c>
      <c r="FU21" s="469">
        <v>12</v>
      </c>
      <c r="FV21" s="20" t="s">
        <v>40</v>
      </c>
      <c r="FW21" s="469">
        <v>4.5</v>
      </c>
      <c r="FX21" s="469">
        <v>3</v>
      </c>
      <c r="FY21" s="469">
        <v>2</v>
      </c>
      <c r="FZ21" s="469">
        <v>2.5</v>
      </c>
      <c r="GA21" s="20" t="s">
        <v>40</v>
      </c>
      <c r="GB21" s="469">
        <v>77.459999999999994</v>
      </c>
      <c r="GC21" s="469">
        <v>80.540000000000006</v>
      </c>
      <c r="GD21" s="469">
        <v>66.67</v>
      </c>
      <c r="GE21" s="469">
        <v>66.67</v>
      </c>
      <c r="GF21" s="20">
        <v>28</v>
      </c>
      <c r="GG21" s="20">
        <v>74.08</v>
      </c>
      <c r="GH21" s="20"/>
      <c r="GI21" s="469">
        <v>1</v>
      </c>
      <c r="GJ21" s="469">
        <v>1.9</v>
      </c>
      <c r="GK21" s="469">
        <v>9</v>
      </c>
      <c r="GL21" s="469">
        <v>73.8</v>
      </c>
      <c r="GM21" s="469">
        <v>11</v>
      </c>
      <c r="GN21" s="469">
        <v>3</v>
      </c>
      <c r="GO21" s="469">
        <v>6</v>
      </c>
      <c r="GP21" s="469">
        <v>1</v>
      </c>
      <c r="GQ21" s="469">
        <v>1</v>
      </c>
      <c r="GR21" s="469">
        <v>79.41</v>
      </c>
      <c r="GS21" s="469">
        <v>68.75</v>
      </c>
      <c r="GT21" s="20">
        <v>32</v>
      </c>
      <c r="GU21" s="20">
        <v>77.290000000000006</v>
      </c>
    </row>
    <row r="22" spans="1:203" ht="14.45" customHeight="1">
      <c r="A22" s="324" t="s">
        <v>42</v>
      </c>
      <c r="B22" s="20">
        <v>114</v>
      </c>
      <c r="C22" s="20">
        <v>83.58</v>
      </c>
      <c r="D22" s="469">
        <v>9</v>
      </c>
      <c r="E22" s="469">
        <v>8</v>
      </c>
      <c r="F22" s="469">
        <v>6.7</v>
      </c>
      <c r="G22" s="469">
        <v>9</v>
      </c>
      <c r="H22" s="469">
        <v>8</v>
      </c>
      <c r="I22" s="469">
        <v>6.7</v>
      </c>
      <c r="J22" s="469">
        <v>31</v>
      </c>
      <c r="K22" s="469">
        <v>52.94</v>
      </c>
      <c r="L22" s="469">
        <v>92.46</v>
      </c>
      <c r="M22" s="469">
        <v>96.67</v>
      </c>
      <c r="N22" s="469">
        <v>52.94</v>
      </c>
      <c r="O22" s="469">
        <v>92.46</v>
      </c>
      <c r="P22" s="469">
        <v>96.67</v>
      </c>
      <c r="Q22" s="469">
        <v>92.24</v>
      </c>
      <c r="R22" s="20">
        <v>24</v>
      </c>
      <c r="S22" s="20">
        <v>78.16</v>
      </c>
      <c r="T22" s="416"/>
      <c r="U22" s="469">
        <v>9</v>
      </c>
      <c r="V22" s="469">
        <v>126</v>
      </c>
      <c r="W22" s="469">
        <v>1.2</v>
      </c>
      <c r="X22" s="469">
        <v>9.5</v>
      </c>
      <c r="Y22" s="469">
        <v>1</v>
      </c>
      <c r="Z22" s="469">
        <v>1</v>
      </c>
      <c r="AA22" s="469">
        <v>2</v>
      </c>
      <c r="AB22" s="469">
        <v>2</v>
      </c>
      <c r="AC22" s="469">
        <v>0.5</v>
      </c>
      <c r="AD22" s="469">
        <v>3</v>
      </c>
      <c r="AE22" s="469">
        <v>84</v>
      </c>
      <c r="AF22" s="469">
        <v>71.180000000000007</v>
      </c>
      <c r="AG22" s="469">
        <v>94.13</v>
      </c>
      <c r="AH22" s="469">
        <v>63.33</v>
      </c>
      <c r="AI22" s="20">
        <v>5</v>
      </c>
      <c r="AJ22" s="20">
        <v>98.79</v>
      </c>
      <c r="AK22" s="20"/>
      <c r="AL22" s="469">
        <v>3</v>
      </c>
      <c r="AM22" s="469">
        <v>28</v>
      </c>
      <c r="AN22" s="469">
        <v>38.5</v>
      </c>
      <c r="AO22" s="469">
        <v>8</v>
      </c>
      <c r="AP22" s="469">
        <v>3</v>
      </c>
      <c r="AQ22" s="469">
        <v>0.2</v>
      </c>
      <c r="AR22" s="469">
        <v>0.2</v>
      </c>
      <c r="AS22" s="469">
        <v>3</v>
      </c>
      <c r="AT22" s="469">
        <v>1</v>
      </c>
      <c r="AU22" s="469">
        <v>1</v>
      </c>
      <c r="AV22" s="469">
        <v>1</v>
      </c>
      <c r="AW22" s="469">
        <v>1</v>
      </c>
      <c r="AX22" s="469">
        <v>1</v>
      </c>
      <c r="AY22" s="469">
        <v>32.200000000000003</v>
      </c>
      <c r="AZ22" s="469">
        <v>100</v>
      </c>
      <c r="BA22" s="469">
        <v>95.65</v>
      </c>
      <c r="BB22" s="469">
        <v>99.52</v>
      </c>
      <c r="BC22" s="469">
        <v>100</v>
      </c>
      <c r="BD22" s="20">
        <v>78</v>
      </c>
      <c r="BE22" s="20">
        <v>65.7</v>
      </c>
      <c r="BF22" s="20"/>
      <c r="BG22" s="20"/>
      <c r="BH22" s="469">
        <v>6</v>
      </c>
      <c r="BI22" s="469">
        <v>52</v>
      </c>
      <c r="BJ22" s="469">
        <v>6.7</v>
      </c>
      <c r="BK22" s="469">
        <v>22</v>
      </c>
      <c r="BL22" s="469">
        <v>22</v>
      </c>
      <c r="BM22" s="469">
        <v>7</v>
      </c>
      <c r="BN22" s="469">
        <v>2</v>
      </c>
      <c r="BO22" s="469">
        <v>8</v>
      </c>
      <c r="BP22" s="469">
        <v>5</v>
      </c>
      <c r="BQ22" s="469">
        <v>0</v>
      </c>
      <c r="BR22" s="469">
        <v>58.33</v>
      </c>
      <c r="BS22" s="469">
        <v>75.599999999999994</v>
      </c>
      <c r="BT22" s="469">
        <v>55.54</v>
      </c>
      <c r="BU22" s="469">
        <v>73.33</v>
      </c>
      <c r="BV22" s="469">
        <v>73.33</v>
      </c>
      <c r="BW22" s="20">
        <v>44</v>
      </c>
      <c r="BX22" s="20">
        <v>70</v>
      </c>
      <c r="BY22" s="20"/>
      <c r="BZ22" s="20" t="s">
        <v>40</v>
      </c>
      <c r="CA22" s="469">
        <v>6</v>
      </c>
      <c r="CB22" s="20" t="s">
        <v>40</v>
      </c>
      <c r="CC22" s="469">
        <v>8</v>
      </c>
      <c r="CD22" s="469">
        <v>2</v>
      </c>
      <c r="CE22" s="469">
        <v>100</v>
      </c>
      <c r="CF22" s="20"/>
      <c r="CG22" s="20">
        <v>14</v>
      </c>
      <c r="CH22" s="20" t="s">
        <v>40</v>
      </c>
      <c r="CI22" s="20" t="s">
        <v>40</v>
      </c>
      <c r="CJ22" s="469">
        <v>50</v>
      </c>
      <c r="CK22" s="469">
        <v>100</v>
      </c>
      <c r="CL22" s="20">
        <v>72</v>
      </c>
      <c r="CM22" s="20">
        <v>58.33</v>
      </c>
      <c r="CN22" s="20"/>
      <c r="CO22" s="469">
        <v>5</v>
      </c>
      <c r="CP22" s="469">
        <v>5</v>
      </c>
      <c r="CQ22" s="20" t="s">
        <v>40</v>
      </c>
      <c r="CR22" s="469">
        <v>5</v>
      </c>
      <c r="CS22" s="469">
        <v>7</v>
      </c>
      <c r="CT22" s="469">
        <v>6</v>
      </c>
      <c r="CU22" s="469">
        <v>7</v>
      </c>
      <c r="CV22" s="469">
        <v>5</v>
      </c>
      <c r="CW22" s="469">
        <v>6.7</v>
      </c>
      <c r="CX22" s="20" t="s">
        <v>40</v>
      </c>
      <c r="CY22" s="469">
        <v>6</v>
      </c>
      <c r="CZ22" s="469">
        <v>50</v>
      </c>
      <c r="DA22" s="469">
        <v>50</v>
      </c>
      <c r="DB22" s="20" t="s">
        <v>40</v>
      </c>
      <c r="DC22" s="469">
        <v>50</v>
      </c>
      <c r="DD22" s="469">
        <v>70</v>
      </c>
      <c r="DE22" s="469">
        <v>60</v>
      </c>
      <c r="DF22" s="469">
        <v>70</v>
      </c>
      <c r="DG22" s="20">
        <v>43</v>
      </c>
      <c r="DH22" s="20">
        <v>82.11</v>
      </c>
      <c r="DI22" s="20"/>
      <c r="DJ22" s="469">
        <v>9</v>
      </c>
      <c r="DK22" s="469">
        <v>218</v>
      </c>
      <c r="DL22" s="469">
        <v>49</v>
      </c>
      <c r="DM22" s="469">
        <v>23.2</v>
      </c>
      <c r="DN22" s="469">
        <v>21.5</v>
      </c>
      <c r="DO22" s="469">
        <v>4.3</v>
      </c>
      <c r="DP22" s="469">
        <v>0</v>
      </c>
      <c r="DQ22" s="469">
        <v>5.2</v>
      </c>
      <c r="DR22" s="469">
        <v>4.5</v>
      </c>
      <c r="DS22" s="469">
        <v>0</v>
      </c>
      <c r="DT22" s="469">
        <v>97.67</v>
      </c>
      <c r="DU22" s="469">
        <v>90</v>
      </c>
      <c r="DV22" s="469">
        <v>73.88</v>
      </c>
      <c r="DW22" s="469">
        <v>66.87</v>
      </c>
      <c r="DX22" s="469">
        <v>100</v>
      </c>
      <c r="DY22" s="469">
        <v>96.2</v>
      </c>
      <c r="DZ22" s="469">
        <v>94.5</v>
      </c>
      <c r="EA22" s="469">
        <v>100</v>
      </c>
      <c r="EB22" s="20">
        <v>40</v>
      </c>
      <c r="EC22" s="20">
        <v>91.77</v>
      </c>
      <c r="ED22" s="20"/>
      <c r="EE22" s="20" t="s">
        <v>40</v>
      </c>
      <c r="EF22" s="20" t="s">
        <v>40</v>
      </c>
      <c r="EG22" s="20" t="s">
        <v>40</v>
      </c>
      <c r="EH22" s="20" t="s">
        <v>40</v>
      </c>
      <c r="EI22" s="20" t="s">
        <v>40</v>
      </c>
      <c r="EJ22" s="20" t="s">
        <v>40</v>
      </c>
      <c r="EK22" s="469">
        <v>1</v>
      </c>
      <c r="EL22" s="469">
        <v>1</v>
      </c>
      <c r="EM22" s="469">
        <v>36</v>
      </c>
      <c r="EN22" s="469">
        <v>0</v>
      </c>
      <c r="EO22" s="469">
        <v>45</v>
      </c>
      <c r="EP22" s="469">
        <v>0</v>
      </c>
      <c r="EQ22" s="469">
        <v>345</v>
      </c>
      <c r="ER22" s="469">
        <v>0</v>
      </c>
      <c r="ES22" s="20" t="s">
        <v>40</v>
      </c>
      <c r="ET22" s="20" t="s">
        <v>40</v>
      </c>
      <c r="EU22" s="20" t="s">
        <v>40</v>
      </c>
      <c r="EV22" s="20" t="s">
        <v>40</v>
      </c>
      <c r="EW22" s="20" t="s">
        <v>40</v>
      </c>
      <c r="EX22" s="20" t="s">
        <v>40</v>
      </c>
      <c r="EY22" s="469">
        <v>100</v>
      </c>
      <c r="EZ22" s="469">
        <v>100</v>
      </c>
      <c r="FA22" s="469">
        <v>77.989999999999995</v>
      </c>
      <c r="FB22" s="469">
        <v>100</v>
      </c>
      <c r="FC22" s="469">
        <v>88.75</v>
      </c>
      <c r="FD22" s="469">
        <v>100</v>
      </c>
      <c r="FE22" s="469">
        <v>67.45</v>
      </c>
      <c r="FF22" s="469">
        <v>100</v>
      </c>
      <c r="FG22" s="20">
        <v>26</v>
      </c>
      <c r="FH22" s="20">
        <v>70.39</v>
      </c>
      <c r="FI22" s="20"/>
      <c r="FJ22" s="20"/>
      <c r="FK22" s="20" t="s">
        <v>40</v>
      </c>
      <c r="FL22" s="469">
        <v>499</v>
      </c>
      <c r="FM22" s="469">
        <v>29</v>
      </c>
      <c r="FN22" s="469">
        <v>380</v>
      </c>
      <c r="FO22" s="469">
        <v>90</v>
      </c>
      <c r="FP22" s="469">
        <v>14.4</v>
      </c>
      <c r="FQ22" s="469">
        <v>6.6</v>
      </c>
      <c r="FR22" s="469">
        <v>5.4</v>
      </c>
      <c r="FS22" s="469">
        <v>2.4</v>
      </c>
      <c r="FT22" s="469">
        <v>10.5</v>
      </c>
      <c r="FU22" s="469">
        <v>10.5</v>
      </c>
      <c r="FV22" s="20" t="s">
        <v>40</v>
      </c>
      <c r="FW22" s="469">
        <v>4.5</v>
      </c>
      <c r="FX22" s="469">
        <v>1.5</v>
      </c>
      <c r="FY22" s="469">
        <v>1.5</v>
      </c>
      <c r="FZ22" s="469">
        <v>3</v>
      </c>
      <c r="GA22" s="20" t="s">
        <v>40</v>
      </c>
      <c r="GB22" s="469">
        <v>68.930000000000007</v>
      </c>
      <c r="GC22" s="469">
        <v>83.91</v>
      </c>
      <c r="GD22" s="469">
        <v>58.33</v>
      </c>
      <c r="GE22" s="469">
        <v>58.33</v>
      </c>
      <c r="GF22" s="20">
        <v>4</v>
      </c>
      <c r="GG22" s="20">
        <v>90.12</v>
      </c>
      <c r="GH22" s="20"/>
      <c r="GI22" s="469">
        <v>1</v>
      </c>
      <c r="GJ22" s="469">
        <v>1.2</v>
      </c>
      <c r="GK22" s="469">
        <v>8</v>
      </c>
      <c r="GL22" s="469">
        <v>80.400000000000006</v>
      </c>
      <c r="GM22" s="469">
        <v>15</v>
      </c>
      <c r="GN22" s="469">
        <v>3</v>
      </c>
      <c r="GO22" s="469">
        <v>6</v>
      </c>
      <c r="GP22" s="469">
        <v>3</v>
      </c>
      <c r="GQ22" s="469">
        <v>3</v>
      </c>
      <c r="GR22" s="469">
        <v>86.49</v>
      </c>
      <c r="GS22" s="469">
        <v>93.75</v>
      </c>
      <c r="GT22" s="20">
        <v>24</v>
      </c>
      <c r="GU22" s="20">
        <v>78.900000000000006</v>
      </c>
    </row>
    <row r="23" spans="1:203" ht="14.45" customHeight="1">
      <c r="A23" s="324" t="s">
        <v>28</v>
      </c>
      <c r="B23" s="20">
        <v>44</v>
      </c>
      <c r="C23" s="20">
        <v>92.39</v>
      </c>
      <c r="D23" s="469">
        <v>4</v>
      </c>
      <c r="E23" s="469">
        <v>12.5</v>
      </c>
      <c r="F23" s="469">
        <v>1.5</v>
      </c>
      <c r="G23" s="469">
        <v>4</v>
      </c>
      <c r="H23" s="469">
        <v>12.5</v>
      </c>
      <c r="I23" s="469">
        <v>1.5</v>
      </c>
      <c r="J23" s="469">
        <v>0</v>
      </c>
      <c r="K23" s="469">
        <v>82.35</v>
      </c>
      <c r="L23" s="469">
        <v>87.94</v>
      </c>
      <c r="M23" s="469">
        <v>99.27</v>
      </c>
      <c r="N23" s="469">
        <v>82.35</v>
      </c>
      <c r="O23" s="469">
        <v>87.94</v>
      </c>
      <c r="P23" s="469">
        <v>99.27</v>
      </c>
      <c r="Q23" s="469">
        <v>100</v>
      </c>
      <c r="R23" s="20">
        <v>39</v>
      </c>
      <c r="S23" s="20">
        <v>75.290000000000006</v>
      </c>
      <c r="T23" s="20"/>
      <c r="U23" s="469">
        <v>17</v>
      </c>
      <c r="V23" s="469">
        <v>123</v>
      </c>
      <c r="W23" s="469">
        <v>1.9</v>
      </c>
      <c r="X23" s="469">
        <v>13</v>
      </c>
      <c r="Y23" s="469">
        <v>2</v>
      </c>
      <c r="Z23" s="469">
        <v>1</v>
      </c>
      <c r="AA23" s="469">
        <v>2</v>
      </c>
      <c r="AB23" s="469">
        <v>3</v>
      </c>
      <c r="AC23" s="469">
        <v>1</v>
      </c>
      <c r="AD23" s="469">
        <v>4</v>
      </c>
      <c r="AE23" s="469">
        <v>52</v>
      </c>
      <c r="AF23" s="469">
        <v>72.05</v>
      </c>
      <c r="AG23" s="469">
        <v>90.45</v>
      </c>
      <c r="AH23" s="469">
        <v>86.67</v>
      </c>
      <c r="AI23" s="20">
        <v>79</v>
      </c>
      <c r="AJ23" s="20">
        <v>75.97</v>
      </c>
      <c r="AK23" s="20"/>
      <c r="AL23" s="469">
        <v>7</v>
      </c>
      <c r="AM23" s="469">
        <v>55</v>
      </c>
      <c r="AN23" s="469">
        <v>69.900000000000006</v>
      </c>
      <c r="AO23" s="469">
        <v>7</v>
      </c>
      <c r="AP23" s="469">
        <v>2</v>
      </c>
      <c r="AQ23" s="469">
        <v>1.9</v>
      </c>
      <c r="AR23" s="469">
        <v>1.3</v>
      </c>
      <c r="AS23" s="469">
        <v>3</v>
      </c>
      <c r="AT23" s="469">
        <v>1</v>
      </c>
      <c r="AU23" s="469">
        <v>1</v>
      </c>
      <c r="AV23" s="469">
        <v>1</v>
      </c>
      <c r="AW23" s="469">
        <v>1</v>
      </c>
      <c r="AX23" s="469">
        <v>1</v>
      </c>
      <c r="AY23" s="469">
        <v>19.5</v>
      </c>
      <c r="AZ23" s="469">
        <v>33.33</v>
      </c>
      <c r="BA23" s="469">
        <v>83.91</v>
      </c>
      <c r="BB23" s="469">
        <v>99.14</v>
      </c>
      <c r="BC23" s="469">
        <v>87.5</v>
      </c>
      <c r="BD23" s="20">
        <v>153</v>
      </c>
      <c r="BE23" s="20">
        <v>47.59</v>
      </c>
      <c r="BF23" s="20"/>
      <c r="BG23" s="20"/>
      <c r="BH23" s="469">
        <v>11</v>
      </c>
      <c r="BI23" s="469">
        <v>20</v>
      </c>
      <c r="BJ23" s="469">
        <v>4.8</v>
      </c>
      <c r="BK23" s="469">
        <v>4.5</v>
      </c>
      <c r="BL23" s="469">
        <v>4.5</v>
      </c>
      <c r="BM23" s="469">
        <v>0</v>
      </c>
      <c r="BN23" s="469">
        <v>1.5</v>
      </c>
      <c r="BO23" s="469">
        <v>0</v>
      </c>
      <c r="BP23" s="469">
        <v>3</v>
      </c>
      <c r="BQ23" s="469">
        <v>0</v>
      </c>
      <c r="BR23" s="469">
        <v>16.670000000000002</v>
      </c>
      <c r="BS23" s="469">
        <v>90.91</v>
      </c>
      <c r="BT23" s="469">
        <v>67.77</v>
      </c>
      <c r="BU23" s="469">
        <v>15</v>
      </c>
      <c r="BV23" s="469">
        <v>15</v>
      </c>
      <c r="BW23" s="20">
        <v>99</v>
      </c>
      <c r="BX23" s="20">
        <v>50</v>
      </c>
      <c r="BY23" s="20"/>
      <c r="BZ23" s="20" t="s">
        <v>40</v>
      </c>
      <c r="CA23" s="469">
        <v>3</v>
      </c>
      <c r="CB23" s="20" t="s">
        <v>40</v>
      </c>
      <c r="CC23" s="469">
        <v>7</v>
      </c>
      <c r="CD23" s="469">
        <v>0</v>
      </c>
      <c r="CE23" s="469">
        <v>72.5</v>
      </c>
      <c r="CF23" s="20"/>
      <c r="CG23" s="20">
        <v>10</v>
      </c>
      <c r="CH23" s="20" t="s">
        <v>40</v>
      </c>
      <c r="CI23" s="20" t="s">
        <v>40</v>
      </c>
      <c r="CJ23" s="469">
        <v>25</v>
      </c>
      <c r="CK23" s="469">
        <v>87.5</v>
      </c>
      <c r="CL23" s="20">
        <v>51</v>
      </c>
      <c r="CM23" s="20">
        <v>63.33</v>
      </c>
      <c r="CN23" s="20"/>
      <c r="CO23" s="469">
        <v>7</v>
      </c>
      <c r="CP23" s="469">
        <v>4</v>
      </c>
      <c r="CQ23" s="20" t="s">
        <v>40</v>
      </c>
      <c r="CR23" s="469">
        <v>5</v>
      </c>
      <c r="CS23" s="469">
        <v>7</v>
      </c>
      <c r="CT23" s="469">
        <v>7</v>
      </c>
      <c r="CU23" s="469">
        <v>8</v>
      </c>
      <c r="CV23" s="469">
        <v>5.3</v>
      </c>
      <c r="CW23" s="469">
        <v>7.3</v>
      </c>
      <c r="CX23" s="20" t="s">
        <v>40</v>
      </c>
      <c r="CY23" s="469">
        <v>6</v>
      </c>
      <c r="CZ23" s="469">
        <v>70</v>
      </c>
      <c r="DA23" s="469">
        <v>40</v>
      </c>
      <c r="DB23" s="20" t="s">
        <v>40</v>
      </c>
      <c r="DC23" s="469">
        <v>50</v>
      </c>
      <c r="DD23" s="469">
        <v>70</v>
      </c>
      <c r="DE23" s="469">
        <v>70</v>
      </c>
      <c r="DF23" s="469">
        <v>80</v>
      </c>
      <c r="DG23" s="20">
        <v>65</v>
      </c>
      <c r="DH23" s="20">
        <v>76.89</v>
      </c>
      <c r="DI23" s="20"/>
      <c r="DJ23" s="469">
        <v>8</v>
      </c>
      <c r="DK23" s="469">
        <v>193</v>
      </c>
      <c r="DL23" s="469">
        <v>51.9</v>
      </c>
      <c r="DM23" s="469">
        <v>23</v>
      </c>
      <c r="DN23" s="469">
        <v>28.3</v>
      </c>
      <c r="DO23" s="469">
        <v>0.6</v>
      </c>
      <c r="DP23" s="469">
        <v>19.5</v>
      </c>
      <c r="DQ23" s="469">
        <v>31.5</v>
      </c>
      <c r="DR23" s="469">
        <v>3.5</v>
      </c>
      <c r="DS23" s="469">
        <v>0</v>
      </c>
      <c r="DT23" s="469">
        <v>75.7</v>
      </c>
      <c r="DU23" s="469">
        <v>91.67</v>
      </c>
      <c r="DV23" s="469">
        <v>77.739999999999995</v>
      </c>
      <c r="DW23" s="469">
        <v>62.46</v>
      </c>
      <c r="DX23" s="469">
        <v>61</v>
      </c>
      <c r="DY23" s="469">
        <v>45.46</v>
      </c>
      <c r="DZ23" s="469">
        <v>96.33</v>
      </c>
      <c r="EA23" s="469">
        <v>100</v>
      </c>
      <c r="EB23" s="20">
        <v>31</v>
      </c>
      <c r="EC23" s="20">
        <v>93.72</v>
      </c>
      <c r="ED23" s="20"/>
      <c r="EE23" s="20" t="s">
        <v>40</v>
      </c>
      <c r="EF23" s="20" t="s">
        <v>40</v>
      </c>
      <c r="EG23" s="20" t="s">
        <v>40</v>
      </c>
      <c r="EH23" s="20" t="s">
        <v>40</v>
      </c>
      <c r="EI23" s="20" t="s">
        <v>40</v>
      </c>
      <c r="EJ23" s="20" t="s">
        <v>40</v>
      </c>
      <c r="EK23" s="469">
        <v>1</v>
      </c>
      <c r="EL23" s="469">
        <v>1</v>
      </c>
      <c r="EM23" s="469">
        <v>24</v>
      </c>
      <c r="EN23" s="469">
        <v>1</v>
      </c>
      <c r="EO23" s="469">
        <v>30</v>
      </c>
      <c r="EP23" s="469">
        <v>0</v>
      </c>
      <c r="EQ23" s="469">
        <v>300</v>
      </c>
      <c r="ER23" s="469">
        <v>0</v>
      </c>
      <c r="ES23" s="20" t="s">
        <v>40</v>
      </c>
      <c r="ET23" s="20" t="s">
        <v>40</v>
      </c>
      <c r="EU23" s="20" t="s">
        <v>40</v>
      </c>
      <c r="EV23" s="20" t="s">
        <v>40</v>
      </c>
      <c r="EW23" s="20" t="s">
        <v>40</v>
      </c>
      <c r="EX23" s="20" t="s">
        <v>40</v>
      </c>
      <c r="EY23" s="469">
        <v>100</v>
      </c>
      <c r="EZ23" s="469">
        <v>100</v>
      </c>
      <c r="FA23" s="469">
        <v>85.53</v>
      </c>
      <c r="FB23" s="469">
        <v>100</v>
      </c>
      <c r="FC23" s="469">
        <v>92.5</v>
      </c>
      <c r="FD23" s="469">
        <v>100</v>
      </c>
      <c r="FE23" s="469">
        <v>71.7</v>
      </c>
      <c r="FF23" s="469">
        <v>100</v>
      </c>
      <c r="FG23" s="20">
        <v>132</v>
      </c>
      <c r="FH23" s="20">
        <v>50.19</v>
      </c>
      <c r="FI23" s="20"/>
      <c r="FJ23" s="20"/>
      <c r="FK23" s="20" t="s">
        <v>40</v>
      </c>
      <c r="FL23" s="469">
        <v>1580</v>
      </c>
      <c r="FM23" s="469">
        <v>60</v>
      </c>
      <c r="FN23" s="469">
        <v>1400</v>
      </c>
      <c r="FO23" s="469">
        <v>120</v>
      </c>
      <c r="FP23" s="469">
        <v>14.4</v>
      </c>
      <c r="FQ23" s="469">
        <v>10</v>
      </c>
      <c r="FR23" s="469">
        <v>2.7</v>
      </c>
      <c r="FS23" s="469">
        <v>1.7</v>
      </c>
      <c r="FT23" s="469">
        <v>12</v>
      </c>
      <c r="FU23" s="469">
        <v>12</v>
      </c>
      <c r="FV23" s="20" t="s">
        <v>40</v>
      </c>
      <c r="FW23" s="469">
        <v>3</v>
      </c>
      <c r="FX23" s="469">
        <v>4.5</v>
      </c>
      <c r="FY23" s="469">
        <v>2</v>
      </c>
      <c r="FZ23" s="469">
        <v>2.5</v>
      </c>
      <c r="GA23" s="20" t="s">
        <v>40</v>
      </c>
      <c r="GB23" s="469">
        <v>0</v>
      </c>
      <c r="GC23" s="469">
        <v>83.91</v>
      </c>
      <c r="GD23" s="469">
        <v>66.67</v>
      </c>
      <c r="GE23" s="469">
        <v>66.67</v>
      </c>
      <c r="GF23" s="20">
        <v>62</v>
      </c>
      <c r="GG23" s="20">
        <v>55.39</v>
      </c>
      <c r="GH23" s="20"/>
      <c r="GI23" s="469">
        <v>0</v>
      </c>
      <c r="GJ23" s="469">
        <v>3.5</v>
      </c>
      <c r="GK23" s="469">
        <v>9</v>
      </c>
      <c r="GL23" s="469">
        <v>33.200000000000003</v>
      </c>
      <c r="GM23" s="469">
        <v>12</v>
      </c>
      <c r="GN23" s="469">
        <v>2.5</v>
      </c>
      <c r="GO23" s="469">
        <v>5.5</v>
      </c>
      <c r="GP23" s="469">
        <v>3</v>
      </c>
      <c r="GQ23" s="469">
        <v>1</v>
      </c>
      <c r="GR23" s="469">
        <v>35.78</v>
      </c>
      <c r="GS23" s="469">
        <v>75</v>
      </c>
      <c r="GT23" s="20">
        <v>72</v>
      </c>
      <c r="GU23" s="20">
        <v>68.08</v>
      </c>
    </row>
    <row r="24" spans="1:203" ht="14.45" customHeight="1">
      <c r="A24" s="324" t="s">
        <v>56</v>
      </c>
      <c r="B24" s="20">
        <v>82</v>
      </c>
      <c r="C24" s="20">
        <v>87.89</v>
      </c>
      <c r="D24" s="469">
        <v>6</v>
      </c>
      <c r="E24" s="469">
        <v>7</v>
      </c>
      <c r="F24" s="469">
        <v>4.9000000000000004</v>
      </c>
      <c r="G24" s="469">
        <v>6</v>
      </c>
      <c r="H24" s="469">
        <v>7</v>
      </c>
      <c r="I24" s="469">
        <v>4.9000000000000004</v>
      </c>
      <c r="J24" s="469">
        <v>40.1</v>
      </c>
      <c r="K24" s="469">
        <v>70.59</v>
      </c>
      <c r="L24" s="469">
        <v>93.47</v>
      </c>
      <c r="M24" s="469">
        <v>97.53</v>
      </c>
      <c r="N24" s="469">
        <v>70.59</v>
      </c>
      <c r="O24" s="469">
        <v>93.47</v>
      </c>
      <c r="P24" s="469">
        <v>97.53</v>
      </c>
      <c r="Q24" s="469">
        <v>89.99</v>
      </c>
      <c r="R24" s="20">
        <v>110</v>
      </c>
      <c r="S24" s="20">
        <v>66.710000000000008</v>
      </c>
      <c r="T24" s="20"/>
      <c r="U24" s="469">
        <v>22</v>
      </c>
      <c r="V24" s="469">
        <v>192.5</v>
      </c>
      <c r="W24" s="469">
        <v>0.8</v>
      </c>
      <c r="X24" s="469">
        <v>13</v>
      </c>
      <c r="Y24" s="469">
        <v>2</v>
      </c>
      <c r="Z24" s="469">
        <v>1</v>
      </c>
      <c r="AA24" s="469">
        <v>2</v>
      </c>
      <c r="AB24" s="469">
        <v>3</v>
      </c>
      <c r="AC24" s="469">
        <v>1</v>
      </c>
      <c r="AD24" s="469">
        <v>4</v>
      </c>
      <c r="AE24" s="469">
        <v>32</v>
      </c>
      <c r="AF24" s="469">
        <v>52.02</v>
      </c>
      <c r="AG24" s="469">
        <v>96.17</v>
      </c>
      <c r="AH24" s="469">
        <v>86.67</v>
      </c>
      <c r="AI24" s="20">
        <v>122</v>
      </c>
      <c r="AJ24" s="20">
        <v>63.29</v>
      </c>
      <c r="AK24" s="20"/>
      <c r="AL24" s="469">
        <v>5</v>
      </c>
      <c r="AM24" s="469">
        <v>257</v>
      </c>
      <c r="AN24" s="469">
        <v>82.6</v>
      </c>
      <c r="AO24" s="469">
        <v>7</v>
      </c>
      <c r="AP24" s="469">
        <v>2</v>
      </c>
      <c r="AQ24" s="469">
        <v>2.1</v>
      </c>
      <c r="AR24" s="469">
        <v>1.1000000000000001</v>
      </c>
      <c r="AS24" s="469">
        <v>3</v>
      </c>
      <c r="AT24" s="469">
        <v>1</v>
      </c>
      <c r="AU24" s="469">
        <v>1</v>
      </c>
      <c r="AV24" s="469">
        <v>1</v>
      </c>
      <c r="AW24" s="469">
        <v>1</v>
      </c>
      <c r="AX24" s="469">
        <v>1</v>
      </c>
      <c r="AY24" s="469">
        <v>17.600000000000001</v>
      </c>
      <c r="AZ24" s="469">
        <v>66.67</v>
      </c>
      <c r="BA24" s="469">
        <v>0</v>
      </c>
      <c r="BB24" s="469">
        <v>98.98</v>
      </c>
      <c r="BC24" s="469">
        <v>87.5</v>
      </c>
      <c r="BD24" s="20">
        <v>30</v>
      </c>
      <c r="BE24" s="20">
        <v>80.09</v>
      </c>
      <c r="BF24" s="20"/>
      <c r="BG24" s="20"/>
      <c r="BH24" s="469">
        <v>4</v>
      </c>
      <c r="BI24" s="469">
        <v>17.5</v>
      </c>
      <c r="BJ24" s="469">
        <v>5</v>
      </c>
      <c r="BK24" s="469">
        <v>26</v>
      </c>
      <c r="BL24" s="469">
        <v>26</v>
      </c>
      <c r="BM24" s="469">
        <v>8</v>
      </c>
      <c r="BN24" s="469">
        <v>3.5</v>
      </c>
      <c r="BO24" s="469">
        <v>8</v>
      </c>
      <c r="BP24" s="469">
        <v>6.5</v>
      </c>
      <c r="BQ24" s="469">
        <v>0</v>
      </c>
      <c r="BR24" s="469">
        <v>75</v>
      </c>
      <c r="BS24" s="469">
        <v>92.11</v>
      </c>
      <c r="BT24" s="469">
        <v>66.58</v>
      </c>
      <c r="BU24" s="469">
        <v>86.67</v>
      </c>
      <c r="BV24" s="469">
        <v>86.67</v>
      </c>
      <c r="BW24" s="20">
        <v>32</v>
      </c>
      <c r="BX24" s="20">
        <v>75</v>
      </c>
      <c r="BY24" s="20"/>
      <c r="BZ24" s="20" t="s">
        <v>40</v>
      </c>
      <c r="CA24" s="469">
        <v>9</v>
      </c>
      <c r="CB24" s="20" t="s">
        <v>40</v>
      </c>
      <c r="CC24" s="469">
        <v>6</v>
      </c>
      <c r="CD24" s="469">
        <v>0</v>
      </c>
      <c r="CE24" s="469">
        <v>91.2</v>
      </c>
      <c r="CF24" s="20"/>
      <c r="CG24" s="20">
        <v>15</v>
      </c>
      <c r="CH24" s="20" t="s">
        <v>40</v>
      </c>
      <c r="CI24" s="20" t="s">
        <v>40</v>
      </c>
      <c r="CJ24" s="469">
        <v>75</v>
      </c>
      <c r="CK24" s="469">
        <v>75</v>
      </c>
      <c r="CL24" s="20">
        <v>110</v>
      </c>
      <c r="CM24" s="20">
        <v>50</v>
      </c>
      <c r="CN24" s="20"/>
      <c r="CO24" s="469">
        <v>2</v>
      </c>
      <c r="CP24" s="469">
        <v>4</v>
      </c>
      <c r="CQ24" s="20" t="s">
        <v>40</v>
      </c>
      <c r="CR24" s="469">
        <v>6</v>
      </c>
      <c r="CS24" s="469">
        <v>6</v>
      </c>
      <c r="CT24" s="469">
        <v>5</v>
      </c>
      <c r="CU24" s="469">
        <v>7</v>
      </c>
      <c r="CV24" s="469">
        <v>4</v>
      </c>
      <c r="CW24" s="469">
        <v>6</v>
      </c>
      <c r="CX24" s="20" t="s">
        <v>40</v>
      </c>
      <c r="CY24" s="469">
        <v>5</v>
      </c>
      <c r="CZ24" s="469">
        <v>20</v>
      </c>
      <c r="DA24" s="469">
        <v>40</v>
      </c>
      <c r="DB24" s="20" t="s">
        <v>40</v>
      </c>
      <c r="DC24" s="469">
        <v>60</v>
      </c>
      <c r="DD24" s="469">
        <v>60</v>
      </c>
      <c r="DE24" s="469">
        <v>50</v>
      </c>
      <c r="DF24" s="469">
        <v>70</v>
      </c>
      <c r="DG24" s="20">
        <v>86</v>
      </c>
      <c r="DH24" s="20">
        <v>73.81</v>
      </c>
      <c r="DI24" s="20"/>
      <c r="DJ24" s="469">
        <v>11</v>
      </c>
      <c r="DK24" s="469">
        <v>277</v>
      </c>
      <c r="DL24" s="469">
        <v>40.299999999999997</v>
      </c>
      <c r="DM24" s="469">
        <v>9.1</v>
      </c>
      <c r="DN24" s="469">
        <v>29</v>
      </c>
      <c r="DO24" s="469">
        <v>2.1</v>
      </c>
      <c r="DP24" s="469">
        <v>15</v>
      </c>
      <c r="DQ24" s="469">
        <v>15.2</v>
      </c>
      <c r="DR24" s="469">
        <v>12</v>
      </c>
      <c r="DS24" s="469">
        <v>23</v>
      </c>
      <c r="DT24" s="469">
        <v>63.94</v>
      </c>
      <c r="DU24" s="469">
        <v>86.67</v>
      </c>
      <c r="DV24" s="469">
        <v>64.760000000000005</v>
      </c>
      <c r="DW24" s="469">
        <v>79.88</v>
      </c>
      <c r="DX24" s="469">
        <v>70</v>
      </c>
      <c r="DY24" s="469">
        <v>76.900000000000006</v>
      </c>
      <c r="DZ24" s="469">
        <v>80.73</v>
      </c>
      <c r="EA24" s="469">
        <v>28.13</v>
      </c>
      <c r="EB24" s="20">
        <v>1</v>
      </c>
      <c r="EC24" s="20">
        <v>100</v>
      </c>
      <c r="ED24" s="20"/>
      <c r="EE24" s="20" t="s">
        <v>40</v>
      </c>
      <c r="EF24" s="20" t="s">
        <v>40</v>
      </c>
      <c r="EG24" s="20" t="s">
        <v>40</v>
      </c>
      <c r="EH24" s="20" t="s">
        <v>40</v>
      </c>
      <c r="EI24" s="20" t="s">
        <v>40</v>
      </c>
      <c r="EJ24" s="20" t="s">
        <v>40</v>
      </c>
      <c r="EK24" s="469">
        <v>1</v>
      </c>
      <c r="EL24" s="469">
        <v>1</v>
      </c>
      <c r="EM24" s="469">
        <v>0</v>
      </c>
      <c r="EN24" s="469">
        <v>0</v>
      </c>
      <c r="EO24" s="469">
        <v>0</v>
      </c>
      <c r="EP24" s="469">
        <v>0</v>
      </c>
      <c r="EQ24" s="469">
        <v>0</v>
      </c>
      <c r="ER24" s="469">
        <v>0</v>
      </c>
      <c r="ES24" s="20" t="s">
        <v>40</v>
      </c>
      <c r="ET24" s="20" t="s">
        <v>40</v>
      </c>
      <c r="EU24" s="20" t="s">
        <v>40</v>
      </c>
      <c r="EV24" s="20" t="s">
        <v>40</v>
      </c>
      <c r="EW24" s="20" t="s">
        <v>40</v>
      </c>
      <c r="EX24" s="20" t="s">
        <v>40</v>
      </c>
      <c r="EY24" s="469">
        <v>100</v>
      </c>
      <c r="EZ24" s="469">
        <v>100</v>
      </c>
      <c r="FA24" s="469">
        <v>100</v>
      </c>
      <c r="FB24" s="469">
        <v>100</v>
      </c>
      <c r="FC24" s="469">
        <v>100</v>
      </c>
      <c r="FD24" s="469">
        <v>100</v>
      </c>
      <c r="FE24" s="469">
        <v>100</v>
      </c>
      <c r="FF24" s="469">
        <v>100</v>
      </c>
      <c r="FG24" s="20">
        <v>22</v>
      </c>
      <c r="FH24" s="20">
        <v>70.98</v>
      </c>
      <c r="FI24" s="20"/>
      <c r="FJ24" s="20"/>
      <c r="FK24" s="20" t="s">
        <v>40</v>
      </c>
      <c r="FL24" s="469">
        <v>605</v>
      </c>
      <c r="FM24" s="469">
        <v>60</v>
      </c>
      <c r="FN24" s="469">
        <v>365</v>
      </c>
      <c r="FO24" s="469">
        <v>180</v>
      </c>
      <c r="FP24" s="469">
        <v>15</v>
      </c>
      <c r="FQ24" s="469">
        <v>5</v>
      </c>
      <c r="FR24" s="469">
        <v>8</v>
      </c>
      <c r="FS24" s="469">
        <v>2</v>
      </c>
      <c r="FT24" s="469">
        <v>12.5</v>
      </c>
      <c r="FU24" s="469">
        <v>12.5</v>
      </c>
      <c r="FV24" s="20" t="s">
        <v>40</v>
      </c>
      <c r="FW24" s="469">
        <v>3</v>
      </c>
      <c r="FX24" s="469">
        <v>4</v>
      </c>
      <c r="FY24" s="469">
        <v>2.5</v>
      </c>
      <c r="FZ24" s="469">
        <v>3</v>
      </c>
      <c r="GA24" s="20" t="s">
        <v>40</v>
      </c>
      <c r="GB24" s="469">
        <v>60.25</v>
      </c>
      <c r="GC24" s="469">
        <v>83.24</v>
      </c>
      <c r="GD24" s="469">
        <v>69.44</v>
      </c>
      <c r="GE24" s="469">
        <v>69.44</v>
      </c>
      <c r="GF24" s="20">
        <v>65</v>
      </c>
      <c r="GG24" s="20">
        <v>55.03</v>
      </c>
      <c r="GH24" s="20"/>
      <c r="GI24" s="469">
        <v>0</v>
      </c>
      <c r="GJ24" s="469">
        <v>2</v>
      </c>
      <c r="GK24" s="469">
        <v>14.5</v>
      </c>
      <c r="GL24" s="469">
        <v>44.2</v>
      </c>
      <c r="GM24" s="469">
        <v>10</v>
      </c>
      <c r="GN24" s="469">
        <v>2.5</v>
      </c>
      <c r="GO24" s="469">
        <v>5</v>
      </c>
      <c r="GP24" s="469">
        <v>0.5</v>
      </c>
      <c r="GQ24" s="469">
        <v>2</v>
      </c>
      <c r="GR24" s="469">
        <v>47.56</v>
      </c>
      <c r="GS24" s="469">
        <v>62.5</v>
      </c>
      <c r="GT24" s="20">
        <v>53</v>
      </c>
      <c r="GU24" s="20">
        <v>72.28</v>
      </c>
    </row>
    <row r="25" spans="1:203" ht="14.45" customHeight="1">
      <c r="A25" s="324" t="s">
        <v>43</v>
      </c>
      <c r="B25" s="20">
        <v>59</v>
      </c>
      <c r="C25" s="20">
        <v>90.72</v>
      </c>
      <c r="D25" s="469">
        <v>5</v>
      </c>
      <c r="E25" s="469">
        <v>11.5</v>
      </c>
      <c r="F25" s="469">
        <v>1.7</v>
      </c>
      <c r="G25" s="469">
        <v>5</v>
      </c>
      <c r="H25" s="469">
        <v>11.5</v>
      </c>
      <c r="I25" s="469">
        <v>1.7</v>
      </c>
      <c r="J25" s="469">
        <v>6.7</v>
      </c>
      <c r="K25" s="469">
        <v>76.47</v>
      </c>
      <c r="L25" s="469">
        <v>88.94</v>
      </c>
      <c r="M25" s="469">
        <v>99.13</v>
      </c>
      <c r="N25" s="469">
        <v>76.47</v>
      </c>
      <c r="O25" s="469">
        <v>88.94</v>
      </c>
      <c r="P25" s="469">
        <v>99.13</v>
      </c>
      <c r="Q25" s="469">
        <v>98.33</v>
      </c>
      <c r="R25" s="20">
        <v>71</v>
      </c>
      <c r="S25" s="20">
        <v>71.64</v>
      </c>
      <c r="T25" s="20"/>
      <c r="U25" s="469">
        <v>17</v>
      </c>
      <c r="V25" s="469">
        <v>84</v>
      </c>
      <c r="W25" s="469">
        <v>0.4</v>
      </c>
      <c r="X25" s="469">
        <v>8</v>
      </c>
      <c r="Y25" s="469">
        <v>2</v>
      </c>
      <c r="Z25" s="469">
        <v>1</v>
      </c>
      <c r="AA25" s="469">
        <v>2</v>
      </c>
      <c r="AB25" s="469">
        <v>3</v>
      </c>
      <c r="AC25" s="469">
        <v>0</v>
      </c>
      <c r="AD25" s="469">
        <v>0</v>
      </c>
      <c r="AE25" s="469">
        <v>52</v>
      </c>
      <c r="AF25" s="469">
        <v>83.29</v>
      </c>
      <c r="AG25" s="469">
        <v>97.93</v>
      </c>
      <c r="AH25" s="469">
        <v>53.33</v>
      </c>
      <c r="AI25" s="20">
        <v>13</v>
      </c>
      <c r="AJ25" s="20">
        <v>92.24</v>
      </c>
      <c r="AK25" s="20"/>
      <c r="AL25" s="469">
        <v>4</v>
      </c>
      <c r="AM25" s="469">
        <v>22</v>
      </c>
      <c r="AN25" s="469">
        <v>9.3000000000000007</v>
      </c>
      <c r="AO25" s="469">
        <v>7</v>
      </c>
      <c r="AP25" s="469">
        <v>3</v>
      </c>
      <c r="AQ25" s="469">
        <v>0.5</v>
      </c>
      <c r="AR25" s="469">
        <v>0.4</v>
      </c>
      <c r="AS25" s="469">
        <v>0</v>
      </c>
      <c r="AT25" s="469">
        <v>1</v>
      </c>
      <c r="AU25" s="469">
        <v>1</v>
      </c>
      <c r="AV25" s="469">
        <v>1</v>
      </c>
      <c r="AW25" s="469">
        <v>0</v>
      </c>
      <c r="AX25" s="469">
        <v>1</v>
      </c>
      <c r="AY25" s="469">
        <v>10</v>
      </c>
      <c r="AZ25" s="469">
        <v>83.33</v>
      </c>
      <c r="BA25" s="469">
        <v>98.26</v>
      </c>
      <c r="BB25" s="469">
        <v>99.89</v>
      </c>
      <c r="BC25" s="469">
        <v>87.5</v>
      </c>
      <c r="BD25" s="20">
        <v>15</v>
      </c>
      <c r="BE25" s="20">
        <v>86.61</v>
      </c>
      <c r="BF25" s="20"/>
      <c r="BG25" s="20"/>
      <c r="BH25" s="469">
        <v>3</v>
      </c>
      <c r="BI25" s="469">
        <v>3.5</v>
      </c>
      <c r="BJ25" s="469">
        <v>3.6</v>
      </c>
      <c r="BK25" s="469">
        <v>26.5</v>
      </c>
      <c r="BL25" s="469">
        <v>26.5</v>
      </c>
      <c r="BM25" s="469">
        <v>7</v>
      </c>
      <c r="BN25" s="469">
        <v>4</v>
      </c>
      <c r="BO25" s="469">
        <v>8</v>
      </c>
      <c r="BP25" s="469">
        <v>7.5</v>
      </c>
      <c r="BQ25" s="469">
        <v>0</v>
      </c>
      <c r="BR25" s="469">
        <v>83.33</v>
      </c>
      <c r="BS25" s="469">
        <v>98.8</v>
      </c>
      <c r="BT25" s="469">
        <v>75.98</v>
      </c>
      <c r="BU25" s="469">
        <v>88.33</v>
      </c>
      <c r="BV25" s="469">
        <v>88.33</v>
      </c>
      <c r="BW25" s="20">
        <v>73</v>
      </c>
      <c r="BX25" s="20">
        <v>60</v>
      </c>
      <c r="BY25" s="20"/>
      <c r="BZ25" s="20" t="s">
        <v>40</v>
      </c>
      <c r="CA25" s="469">
        <v>5</v>
      </c>
      <c r="CB25" s="20" t="s">
        <v>40</v>
      </c>
      <c r="CC25" s="469">
        <v>7</v>
      </c>
      <c r="CD25" s="469">
        <v>0</v>
      </c>
      <c r="CE25" s="469">
        <v>100</v>
      </c>
      <c r="CF25" s="20"/>
      <c r="CG25" s="20">
        <v>12</v>
      </c>
      <c r="CH25" s="20" t="s">
        <v>40</v>
      </c>
      <c r="CI25" s="20" t="s">
        <v>40</v>
      </c>
      <c r="CJ25" s="469">
        <v>41.67</v>
      </c>
      <c r="CK25" s="469">
        <v>87.5</v>
      </c>
      <c r="CL25" s="20">
        <v>30</v>
      </c>
      <c r="CM25" s="20">
        <v>70</v>
      </c>
      <c r="CN25" s="20"/>
      <c r="CO25" s="469">
        <v>7</v>
      </c>
      <c r="CP25" s="469">
        <v>5</v>
      </c>
      <c r="CQ25" s="20" t="s">
        <v>40</v>
      </c>
      <c r="CR25" s="469">
        <v>8</v>
      </c>
      <c r="CS25" s="469">
        <v>6</v>
      </c>
      <c r="CT25" s="469">
        <v>7</v>
      </c>
      <c r="CU25" s="469">
        <v>9</v>
      </c>
      <c r="CV25" s="469">
        <v>6.7</v>
      </c>
      <c r="CW25" s="469">
        <v>7.3</v>
      </c>
      <c r="CX25" s="20" t="s">
        <v>40</v>
      </c>
      <c r="CY25" s="469">
        <v>7</v>
      </c>
      <c r="CZ25" s="469">
        <v>70</v>
      </c>
      <c r="DA25" s="469">
        <v>50</v>
      </c>
      <c r="DB25" s="20" t="s">
        <v>40</v>
      </c>
      <c r="DC25" s="469">
        <v>80</v>
      </c>
      <c r="DD25" s="469">
        <v>60</v>
      </c>
      <c r="DE25" s="469">
        <v>70</v>
      </c>
      <c r="DF25" s="469">
        <v>90</v>
      </c>
      <c r="DG25" s="20">
        <v>33</v>
      </c>
      <c r="DH25" s="20">
        <v>84.64</v>
      </c>
      <c r="DI25" s="20"/>
      <c r="DJ25" s="469">
        <v>21</v>
      </c>
      <c r="DK25" s="469">
        <v>140</v>
      </c>
      <c r="DL25" s="469">
        <v>29.4</v>
      </c>
      <c r="DM25" s="469">
        <v>9.1</v>
      </c>
      <c r="DN25" s="469">
        <v>17.399999999999999</v>
      </c>
      <c r="DO25" s="469">
        <v>2.9</v>
      </c>
      <c r="DP25" s="469">
        <v>3</v>
      </c>
      <c r="DQ25" s="469">
        <v>24.5</v>
      </c>
      <c r="DR25" s="469">
        <v>3.8</v>
      </c>
      <c r="DS25" s="469">
        <v>0</v>
      </c>
      <c r="DT25" s="469">
        <v>87.2</v>
      </c>
      <c r="DU25" s="469">
        <v>70</v>
      </c>
      <c r="DV25" s="469">
        <v>85.94</v>
      </c>
      <c r="DW25" s="469">
        <v>95.43</v>
      </c>
      <c r="DX25" s="469">
        <v>94</v>
      </c>
      <c r="DY25" s="469">
        <v>58.93</v>
      </c>
      <c r="DZ25" s="469">
        <v>95.87</v>
      </c>
      <c r="EA25" s="469">
        <v>100</v>
      </c>
      <c r="EB25" s="20">
        <v>53</v>
      </c>
      <c r="EC25" s="20">
        <v>86.710000000000008</v>
      </c>
      <c r="ED25" s="20"/>
      <c r="EE25" s="20" t="s">
        <v>40</v>
      </c>
      <c r="EF25" s="20" t="s">
        <v>40</v>
      </c>
      <c r="EG25" s="20" t="s">
        <v>40</v>
      </c>
      <c r="EH25" s="20" t="s">
        <v>40</v>
      </c>
      <c r="EI25" s="20" t="s">
        <v>40</v>
      </c>
      <c r="EJ25" s="20" t="s">
        <v>40</v>
      </c>
      <c r="EK25" s="469">
        <v>2</v>
      </c>
      <c r="EL25" s="469">
        <v>3</v>
      </c>
      <c r="EM25" s="469">
        <v>36</v>
      </c>
      <c r="EN25" s="469">
        <v>24</v>
      </c>
      <c r="EO25" s="469">
        <v>40</v>
      </c>
      <c r="EP25" s="469">
        <v>0</v>
      </c>
      <c r="EQ25" s="469">
        <v>365</v>
      </c>
      <c r="ER25" s="469">
        <v>365</v>
      </c>
      <c r="ES25" s="20" t="s">
        <v>40</v>
      </c>
      <c r="ET25" s="20" t="s">
        <v>40</v>
      </c>
      <c r="EU25" s="20" t="s">
        <v>40</v>
      </c>
      <c r="EV25" s="20" t="s">
        <v>40</v>
      </c>
      <c r="EW25" s="20" t="s">
        <v>40</v>
      </c>
      <c r="EX25" s="20" t="s">
        <v>40</v>
      </c>
      <c r="EY25" s="469">
        <v>99.41</v>
      </c>
      <c r="EZ25" s="469">
        <v>99.37</v>
      </c>
      <c r="FA25" s="469">
        <v>77.989999999999995</v>
      </c>
      <c r="FB25" s="469">
        <v>91.76</v>
      </c>
      <c r="FC25" s="469">
        <v>90</v>
      </c>
      <c r="FD25" s="469">
        <v>100</v>
      </c>
      <c r="FE25" s="469">
        <v>65.569999999999993</v>
      </c>
      <c r="FF25" s="469">
        <v>69.58</v>
      </c>
      <c r="FG25" s="20">
        <v>31</v>
      </c>
      <c r="FH25" s="20">
        <v>69.100000000000009</v>
      </c>
      <c r="FI25" s="20"/>
      <c r="FJ25" s="20"/>
      <c r="FK25" s="20" t="s">
        <v>40</v>
      </c>
      <c r="FL25" s="469">
        <v>417</v>
      </c>
      <c r="FM25" s="469">
        <v>45</v>
      </c>
      <c r="FN25" s="469">
        <v>292</v>
      </c>
      <c r="FO25" s="469">
        <v>80</v>
      </c>
      <c r="FP25" s="469">
        <v>9</v>
      </c>
      <c r="FQ25" s="469">
        <v>5.9</v>
      </c>
      <c r="FR25" s="469">
        <v>2.1</v>
      </c>
      <c r="FS25" s="469">
        <v>1</v>
      </c>
      <c r="FT25" s="469">
        <v>7.5</v>
      </c>
      <c r="FU25" s="469">
        <v>7.5</v>
      </c>
      <c r="FV25" s="20" t="s">
        <v>40</v>
      </c>
      <c r="FW25" s="469">
        <v>1.5</v>
      </c>
      <c r="FX25" s="469">
        <v>2</v>
      </c>
      <c r="FY25" s="469">
        <v>2</v>
      </c>
      <c r="FZ25" s="469">
        <v>2</v>
      </c>
      <c r="GA25" s="20" t="s">
        <v>40</v>
      </c>
      <c r="GB25" s="469">
        <v>75.66</v>
      </c>
      <c r="GC25" s="469">
        <v>89.99</v>
      </c>
      <c r="GD25" s="469">
        <v>41.67</v>
      </c>
      <c r="GE25" s="469">
        <v>41.67</v>
      </c>
      <c r="GF25" s="20">
        <v>12</v>
      </c>
      <c r="GG25" s="20">
        <v>81.850000000000009</v>
      </c>
      <c r="GH25" s="20"/>
      <c r="GI25" s="469">
        <v>1</v>
      </c>
      <c r="GJ25" s="469">
        <v>1</v>
      </c>
      <c r="GK25" s="469">
        <v>3.5</v>
      </c>
      <c r="GL25" s="469">
        <v>85.3</v>
      </c>
      <c r="GM25" s="469">
        <v>11.5</v>
      </c>
      <c r="GN25" s="469">
        <v>2.5</v>
      </c>
      <c r="GO25" s="469">
        <v>6</v>
      </c>
      <c r="GP25" s="469">
        <v>1</v>
      </c>
      <c r="GQ25" s="469">
        <v>2</v>
      </c>
      <c r="GR25" s="469">
        <v>91.83</v>
      </c>
      <c r="GS25" s="469">
        <v>71.88</v>
      </c>
      <c r="GT25" s="20">
        <v>21</v>
      </c>
      <c r="GU25" s="20">
        <v>79.350000000000009</v>
      </c>
    </row>
    <row r="26" spans="1:203" ht="14.45" customHeight="1">
      <c r="A26" s="324" t="s">
        <v>44</v>
      </c>
      <c r="B26" s="20">
        <v>10</v>
      </c>
      <c r="C26" s="20">
        <v>95.91</v>
      </c>
      <c r="D26" s="469">
        <v>3</v>
      </c>
      <c r="E26" s="469">
        <v>5</v>
      </c>
      <c r="F26" s="469">
        <v>0.1</v>
      </c>
      <c r="G26" s="469">
        <v>3</v>
      </c>
      <c r="H26" s="469">
        <v>5</v>
      </c>
      <c r="I26" s="469">
        <v>0.1</v>
      </c>
      <c r="J26" s="469">
        <v>0</v>
      </c>
      <c r="K26" s="469">
        <v>88.24</v>
      </c>
      <c r="L26" s="469">
        <v>95.48</v>
      </c>
      <c r="M26" s="469">
        <v>99.93</v>
      </c>
      <c r="N26" s="469">
        <v>88.24</v>
      </c>
      <c r="O26" s="469">
        <v>95.48</v>
      </c>
      <c r="P26" s="469">
        <v>99.93</v>
      </c>
      <c r="Q26" s="469">
        <v>100</v>
      </c>
      <c r="R26" s="20">
        <v>28</v>
      </c>
      <c r="S26" s="20">
        <v>77.489999999999995</v>
      </c>
      <c r="T26" s="20"/>
      <c r="U26" s="469">
        <v>10</v>
      </c>
      <c r="V26" s="469">
        <v>149.5</v>
      </c>
      <c r="W26" s="469">
        <v>4.2</v>
      </c>
      <c r="X26" s="469">
        <v>13</v>
      </c>
      <c r="Y26" s="469">
        <v>2</v>
      </c>
      <c r="Z26" s="469">
        <v>1</v>
      </c>
      <c r="AA26" s="469">
        <v>3</v>
      </c>
      <c r="AB26" s="469">
        <v>3</v>
      </c>
      <c r="AC26" s="469">
        <v>0</v>
      </c>
      <c r="AD26" s="469">
        <v>4</v>
      </c>
      <c r="AE26" s="469">
        <v>80</v>
      </c>
      <c r="AF26" s="469">
        <v>64.41</v>
      </c>
      <c r="AG26" s="469">
        <v>78.900000000000006</v>
      </c>
      <c r="AH26" s="469">
        <v>86.67</v>
      </c>
      <c r="AI26" s="20">
        <v>43</v>
      </c>
      <c r="AJ26" s="20">
        <v>84.24</v>
      </c>
      <c r="AK26" s="20"/>
      <c r="AL26" s="469">
        <v>5</v>
      </c>
      <c r="AM26" s="469">
        <v>85</v>
      </c>
      <c r="AN26" s="469">
        <v>48.3</v>
      </c>
      <c r="AO26" s="469">
        <v>8</v>
      </c>
      <c r="AP26" s="469">
        <v>3</v>
      </c>
      <c r="AQ26" s="469">
        <v>0.3</v>
      </c>
      <c r="AR26" s="469">
        <v>0.2</v>
      </c>
      <c r="AS26" s="469">
        <v>3</v>
      </c>
      <c r="AT26" s="469">
        <v>1</v>
      </c>
      <c r="AU26" s="469">
        <v>1</v>
      </c>
      <c r="AV26" s="469">
        <v>1</v>
      </c>
      <c r="AW26" s="469">
        <v>1</v>
      </c>
      <c r="AX26" s="469">
        <v>1</v>
      </c>
      <c r="AY26" s="469">
        <v>19.7</v>
      </c>
      <c r="AZ26" s="469">
        <v>66.67</v>
      </c>
      <c r="BA26" s="469">
        <v>70.87</v>
      </c>
      <c r="BB26" s="469">
        <v>99.4</v>
      </c>
      <c r="BC26" s="469">
        <v>100</v>
      </c>
      <c r="BD26" s="20">
        <v>64</v>
      </c>
      <c r="BE26" s="20">
        <v>69.63</v>
      </c>
      <c r="BF26" s="20"/>
      <c r="BG26" s="20"/>
      <c r="BH26" s="469">
        <v>5</v>
      </c>
      <c r="BI26" s="469">
        <v>31.5</v>
      </c>
      <c r="BJ26" s="469">
        <v>6.5</v>
      </c>
      <c r="BK26" s="469">
        <v>21</v>
      </c>
      <c r="BL26" s="469">
        <v>21</v>
      </c>
      <c r="BM26" s="469">
        <v>8</v>
      </c>
      <c r="BN26" s="469">
        <v>4.5</v>
      </c>
      <c r="BO26" s="469">
        <v>2</v>
      </c>
      <c r="BP26" s="469">
        <v>6.5</v>
      </c>
      <c r="BQ26" s="469">
        <v>0</v>
      </c>
      <c r="BR26" s="469">
        <v>66.67</v>
      </c>
      <c r="BS26" s="469">
        <v>85.41</v>
      </c>
      <c r="BT26" s="469">
        <v>56.44</v>
      </c>
      <c r="BU26" s="469">
        <v>70</v>
      </c>
      <c r="BV26" s="469">
        <v>70</v>
      </c>
      <c r="BW26" s="20">
        <v>44</v>
      </c>
      <c r="BX26" s="20">
        <v>70</v>
      </c>
      <c r="BY26" s="20"/>
      <c r="BZ26" s="20" t="s">
        <v>40</v>
      </c>
      <c r="CA26" s="469">
        <v>7</v>
      </c>
      <c r="CB26" s="20" t="s">
        <v>40</v>
      </c>
      <c r="CC26" s="469">
        <v>7</v>
      </c>
      <c r="CD26" s="469">
        <v>90.3</v>
      </c>
      <c r="CE26" s="469">
        <v>100</v>
      </c>
      <c r="CF26" s="20"/>
      <c r="CG26" s="20">
        <v>14</v>
      </c>
      <c r="CH26" s="20" t="s">
        <v>40</v>
      </c>
      <c r="CI26" s="20" t="s">
        <v>40</v>
      </c>
      <c r="CJ26" s="469">
        <v>58.33</v>
      </c>
      <c r="CK26" s="469">
        <v>87.5</v>
      </c>
      <c r="CL26" s="20">
        <v>15</v>
      </c>
      <c r="CM26" s="20">
        <v>75</v>
      </c>
      <c r="CN26" s="20"/>
      <c r="CO26" s="469">
        <v>9</v>
      </c>
      <c r="CP26" s="469">
        <v>8</v>
      </c>
      <c r="CQ26" s="20" t="s">
        <v>40</v>
      </c>
      <c r="CR26" s="469">
        <v>9</v>
      </c>
      <c r="CS26" s="469">
        <v>7</v>
      </c>
      <c r="CT26" s="469">
        <v>4</v>
      </c>
      <c r="CU26" s="469">
        <v>8</v>
      </c>
      <c r="CV26" s="469">
        <v>8.6999999999999993</v>
      </c>
      <c r="CW26" s="469">
        <v>6.3</v>
      </c>
      <c r="CX26" s="20" t="s">
        <v>40</v>
      </c>
      <c r="CY26" s="469">
        <v>8</v>
      </c>
      <c r="CZ26" s="469">
        <v>90</v>
      </c>
      <c r="DA26" s="469">
        <v>80</v>
      </c>
      <c r="DB26" s="20" t="s">
        <v>40</v>
      </c>
      <c r="DC26" s="469">
        <v>90</v>
      </c>
      <c r="DD26" s="469">
        <v>70</v>
      </c>
      <c r="DE26" s="469">
        <v>40</v>
      </c>
      <c r="DF26" s="469">
        <v>80</v>
      </c>
      <c r="DG26" s="20">
        <v>4</v>
      </c>
      <c r="DH26" s="20">
        <v>94.460000000000008</v>
      </c>
      <c r="DI26" s="20"/>
      <c r="DJ26" s="469">
        <v>9</v>
      </c>
      <c r="DK26" s="469">
        <v>82</v>
      </c>
      <c r="DL26" s="469">
        <v>26</v>
      </c>
      <c r="DM26" s="469">
        <v>12.4</v>
      </c>
      <c r="DN26" s="469">
        <v>12.2</v>
      </c>
      <c r="DO26" s="469">
        <v>1.4</v>
      </c>
      <c r="DP26" s="469">
        <v>1</v>
      </c>
      <c r="DQ26" s="469">
        <v>16.3</v>
      </c>
      <c r="DR26" s="469">
        <v>2</v>
      </c>
      <c r="DS26" s="469">
        <v>0</v>
      </c>
      <c r="DT26" s="469">
        <v>92.93</v>
      </c>
      <c r="DU26" s="469">
        <v>90</v>
      </c>
      <c r="DV26" s="469">
        <v>94.9</v>
      </c>
      <c r="DW26" s="469">
        <v>100</v>
      </c>
      <c r="DX26" s="469">
        <v>98</v>
      </c>
      <c r="DY26" s="469">
        <v>74.650000000000006</v>
      </c>
      <c r="DZ26" s="469">
        <v>99.08</v>
      </c>
      <c r="EA26" s="469">
        <v>100</v>
      </c>
      <c r="EB26" s="20">
        <v>52</v>
      </c>
      <c r="EC26" s="20">
        <v>87.25</v>
      </c>
      <c r="ED26" s="20"/>
      <c r="EE26" s="20" t="s">
        <v>40</v>
      </c>
      <c r="EF26" s="20" t="s">
        <v>40</v>
      </c>
      <c r="EG26" s="20" t="s">
        <v>40</v>
      </c>
      <c r="EH26" s="20" t="s">
        <v>40</v>
      </c>
      <c r="EI26" s="20" t="s">
        <v>40</v>
      </c>
      <c r="EJ26" s="20" t="s">
        <v>40</v>
      </c>
      <c r="EK26" s="469">
        <v>1</v>
      </c>
      <c r="EL26" s="469">
        <v>1</v>
      </c>
      <c r="EM26" s="469">
        <v>24</v>
      </c>
      <c r="EN26" s="469">
        <v>24</v>
      </c>
      <c r="EO26" s="469">
        <v>75</v>
      </c>
      <c r="EP26" s="469">
        <v>75</v>
      </c>
      <c r="EQ26" s="469">
        <v>305</v>
      </c>
      <c r="ER26" s="469">
        <v>253</v>
      </c>
      <c r="ES26" s="20" t="s">
        <v>40</v>
      </c>
      <c r="ET26" s="20" t="s">
        <v>40</v>
      </c>
      <c r="EU26" s="20" t="s">
        <v>40</v>
      </c>
      <c r="EV26" s="20" t="s">
        <v>40</v>
      </c>
      <c r="EW26" s="20" t="s">
        <v>40</v>
      </c>
      <c r="EX26" s="20" t="s">
        <v>40</v>
      </c>
      <c r="EY26" s="469">
        <v>100</v>
      </c>
      <c r="EZ26" s="469">
        <v>100</v>
      </c>
      <c r="FA26" s="469">
        <v>85.53</v>
      </c>
      <c r="FB26" s="469">
        <v>91.76</v>
      </c>
      <c r="FC26" s="469">
        <v>81.25</v>
      </c>
      <c r="FD26" s="469">
        <v>89.29</v>
      </c>
      <c r="FE26" s="469">
        <v>71.23</v>
      </c>
      <c r="FF26" s="469">
        <v>78.92</v>
      </c>
      <c r="FG26" s="20">
        <v>102</v>
      </c>
      <c r="FH26" s="20">
        <v>56.03</v>
      </c>
      <c r="FI26" s="20"/>
      <c r="FJ26" s="20"/>
      <c r="FK26" s="20" t="s">
        <v>40</v>
      </c>
      <c r="FL26" s="469">
        <v>650</v>
      </c>
      <c r="FM26" s="469">
        <v>60</v>
      </c>
      <c r="FN26" s="469">
        <v>500</v>
      </c>
      <c r="FO26" s="469">
        <v>90</v>
      </c>
      <c r="FP26" s="469">
        <v>26.9</v>
      </c>
      <c r="FQ26" s="469">
        <v>18.8</v>
      </c>
      <c r="FR26" s="469">
        <v>2.2999999999999998</v>
      </c>
      <c r="FS26" s="469">
        <v>5.8</v>
      </c>
      <c r="FT26" s="469">
        <v>7.5</v>
      </c>
      <c r="FU26" s="469">
        <v>7.5</v>
      </c>
      <c r="FV26" s="20" t="s">
        <v>40</v>
      </c>
      <c r="FW26" s="469">
        <v>4.5</v>
      </c>
      <c r="FX26" s="469">
        <v>0</v>
      </c>
      <c r="FY26" s="469">
        <v>0.5</v>
      </c>
      <c r="FZ26" s="469">
        <v>2.5</v>
      </c>
      <c r="GA26" s="20" t="s">
        <v>40</v>
      </c>
      <c r="GB26" s="469">
        <v>56.56</v>
      </c>
      <c r="GC26" s="469">
        <v>69.849999999999994</v>
      </c>
      <c r="GD26" s="469">
        <v>41.67</v>
      </c>
      <c r="GE26" s="469">
        <v>41.67</v>
      </c>
      <c r="GF26" s="20">
        <v>18</v>
      </c>
      <c r="GG26" s="20">
        <v>79.12</v>
      </c>
      <c r="GH26" s="20"/>
      <c r="GI26" s="469">
        <v>1</v>
      </c>
      <c r="GJ26" s="469">
        <v>0.4</v>
      </c>
      <c r="GK26" s="469">
        <v>9</v>
      </c>
      <c r="GL26" s="469">
        <v>86</v>
      </c>
      <c r="GM26" s="469">
        <v>10.5</v>
      </c>
      <c r="GN26" s="469">
        <v>3</v>
      </c>
      <c r="GO26" s="469">
        <v>5</v>
      </c>
      <c r="GP26" s="469">
        <v>1.5</v>
      </c>
      <c r="GQ26" s="469">
        <v>1</v>
      </c>
      <c r="GR26" s="469">
        <v>92.61</v>
      </c>
      <c r="GS26" s="469">
        <v>65.63</v>
      </c>
      <c r="GT26" s="20">
        <v>23</v>
      </c>
      <c r="GU26" s="20">
        <v>78.91</v>
      </c>
    </row>
    <row r="27" spans="1:203" ht="14.45" customHeight="1">
      <c r="A27" s="324" t="s">
        <v>57</v>
      </c>
      <c r="B27" s="20">
        <v>45</v>
      </c>
      <c r="C27" s="20">
        <v>92.350000000000009</v>
      </c>
      <c r="D27" s="469">
        <v>4</v>
      </c>
      <c r="E27" s="469">
        <v>12</v>
      </c>
      <c r="F27" s="469">
        <v>2.8</v>
      </c>
      <c r="G27" s="469">
        <v>4</v>
      </c>
      <c r="H27" s="469">
        <v>12</v>
      </c>
      <c r="I27" s="469">
        <v>2.8</v>
      </c>
      <c r="J27" s="469">
        <v>0</v>
      </c>
      <c r="K27" s="469">
        <v>82.35</v>
      </c>
      <c r="L27" s="469">
        <v>88.44</v>
      </c>
      <c r="M27" s="469">
        <v>98.6</v>
      </c>
      <c r="N27" s="469">
        <v>82.35</v>
      </c>
      <c r="O27" s="469">
        <v>88.44</v>
      </c>
      <c r="P27" s="469">
        <v>98.6</v>
      </c>
      <c r="Q27" s="469">
        <v>100</v>
      </c>
      <c r="R27" s="20">
        <v>41</v>
      </c>
      <c r="S27" s="20">
        <v>75.100000000000009</v>
      </c>
      <c r="T27" s="20"/>
      <c r="U27" s="469">
        <v>13</v>
      </c>
      <c r="V27" s="469">
        <v>207</v>
      </c>
      <c r="W27" s="469">
        <v>1.8</v>
      </c>
      <c r="X27" s="469">
        <v>14</v>
      </c>
      <c r="Y27" s="469">
        <v>2</v>
      </c>
      <c r="Z27" s="469">
        <v>1</v>
      </c>
      <c r="AA27" s="469">
        <v>2</v>
      </c>
      <c r="AB27" s="469">
        <v>3</v>
      </c>
      <c r="AC27" s="469">
        <v>2</v>
      </c>
      <c r="AD27" s="469">
        <v>4</v>
      </c>
      <c r="AE27" s="469">
        <v>68</v>
      </c>
      <c r="AF27" s="469">
        <v>47.84</v>
      </c>
      <c r="AG27" s="469">
        <v>91.22</v>
      </c>
      <c r="AH27" s="469">
        <v>93.33</v>
      </c>
      <c r="AI27" s="20">
        <v>78</v>
      </c>
      <c r="AJ27" s="20">
        <v>76.239999999999995</v>
      </c>
      <c r="AK27" s="20"/>
      <c r="AL27" s="469">
        <v>5</v>
      </c>
      <c r="AM27" s="469">
        <v>102</v>
      </c>
      <c r="AN27" s="469">
        <v>13.9</v>
      </c>
      <c r="AO27" s="469">
        <v>6</v>
      </c>
      <c r="AP27" s="469">
        <v>2</v>
      </c>
      <c r="AQ27" s="469">
        <v>1.2</v>
      </c>
      <c r="AR27" s="469">
        <v>1.5</v>
      </c>
      <c r="AS27" s="469">
        <v>1</v>
      </c>
      <c r="AT27" s="469">
        <v>1</v>
      </c>
      <c r="AU27" s="469">
        <v>1</v>
      </c>
      <c r="AV27" s="469">
        <v>1</v>
      </c>
      <c r="AW27" s="469">
        <v>1</v>
      </c>
      <c r="AX27" s="469">
        <v>0</v>
      </c>
      <c r="AY27" s="469">
        <v>11.9</v>
      </c>
      <c r="AZ27" s="469">
        <v>66.67</v>
      </c>
      <c r="BA27" s="469">
        <v>63.48</v>
      </c>
      <c r="BB27" s="469">
        <v>99.83</v>
      </c>
      <c r="BC27" s="469">
        <v>75</v>
      </c>
      <c r="BD27" s="20">
        <v>89</v>
      </c>
      <c r="BE27" s="20">
        <v>64.19</v>
      </c>
      <c r="BF27" s="20"/>
      <c r="BG27" s="20"/>
      <c r="BH27" s="469">
        <v>6</v>
      </c>
      <c r="BI27" s="469">
        <v>37</v>
      </c>
      <c r="BJ27" s="469">
        <v>7.2</v>
      </c>
      <c r="BK27" s="469">
        <v>19</v>
      </c>
      <c r="BL27" s="469">
        <v>19</v>
      </c>
      <c r="BM27" s="469">
        <v>7</v>
      </c>
      <c r="BN27" s="469">
        <v>4</v>
      </c>
      <c r="BO27" s="469">
        <v>2</v>
      </c>
      <c r="BP27" s="469">
        <v>6</v>
      </c>
      <c r="BQ27" s="469">
        <v>0</v>
      </c>
      <c r="BR27" s="469">
        <v>58.33</v>
      </c>
      <c r="BS27" s="469">
        <v>82.78</v>
      </c>
      <c r="BT27" s="469">
        <v>52.32</v>
      </c>
      <c r="BU27" s="469">
        <v>63.33</v>
      </c>
      <c r="BV27" s="469">
        <v>63.33</v>
      </c>
      <c r="BW27" s="20">
        <v>60</v>
      </c>
      <c r="BX27" s="20">
        <v>65</v>
      </c>
      <c r="BY27" s="20"/>
      <c r="BZ27" s="20" t="s">
        <v>40</v>
      </c>
      <c r="CA27" s="469">
        <v>6</v>
      </c>
      <c r="CB27" s="20" t="s">
        <v>40</v>
      </c>
      <c r="CC27" s="469">
        <v>7</v>
      </c>
      <c r="CD27" s="469">
        <v>0</v>
      </c>
      <c r="CE27" s="469">
        <v>70.3</v>
      </c>
      <c r="CF27" s="20"/>
      <c r="CG27" s="20">
        <v>13</v>
      </c>
      <c r="CH27" s="20" t="s">
        <v>40</v>
      </c>
      <c r="CI27" s="20" t="s">
        <v>40</v>
      </c>
      <c r="CJ27" s="469">
        <v>50</v>
      </c>
      <c r="CK27" s="469">
        <v>87.5</v>
      </c>
      <c r="CL27" s="20">
        <v>23</v>
      </c>
      <c r="CM27" s="20">
        <v>73.33</v>
      </c>
      <c r="CN27" s="20"/>
      <c r="CO27" s="469">
        <v>7</v>
      </c>
      <c r="CP27" s="469">
        <v>9</v>
      </c>
      <c r="CQ27" s="20" t="s">
        <v>40</v>
      </c>
      <c r="CR27" s="469">
        <v>9</v>
      </c>
      <c r="CS27" s="469">
        <v>7</v>
      </c>
      <c r="CT27" s="469">
        <v>3</v>
      </c>
      <c r="CU27" s="469">
        <v>9</v>
      </c>
      <c r="CV27" s="469">
        <v>8.3000000000000007</v>
      </c>
      <c r="CW27" s="469">
        <v>6.3</v>
      </c>
      <c r="CX27" s="20" t="s">
        <v>40</v>
      </c>
      <c r="CY27" s="469">
        <v>7</v>
      </c>
      <c r="CZ27" s="469">
        <v>70</v>
      </c>
      <c r="DA27" s="469">
        <v>90</v>
      </c>
      <c r="DB27" s="20" t="s">
        <v>40</v>
      </c>
      <c r="DC27" s="469">
        <v>90</v>
      </c>
      <c r="DD27" s="469">
        <v>70</v>
      </c>
      <c r="DE27" s="469">
        <v>30</v>
      </c>
      <c r="DF27" s="469">
        <v>90</v>
      </c>
      <c r="DG27" s="20">
        <v>90</v>
      </c>
      <c r="DH27" s="20">
        <v>72.56</v>
      </c>
      <c r="DI27" s="20"/>
      <c r="DJ27" s="469">
        <v>28</v>
      </c>
      <c r="DK27" s="469">
        <v>239</v>
      </c>
      <c r="DL27" s="469">
        <v>26.2</v>
      </c>
      <c r="DM27" s="469">
        <v>18.8</v>
      </c>
      <c r="DN27" s="469">
        <v>5.8</v>
      </c>
      <c r="DO27" s="469">
        <v>1.5</v>
      </c>
      <c r="DP27" s="469">
        <v>34</v>
      </c>
      <c r="DQ27" s="469">
        <v>40</v>
      </c>
      <c r="DR27" s="469">
        <v>10</v>
      </c>
      <c r="DS27" s="469">
        <v>0</v>
      </c>
      <c r="DT27" s="469">
        <v>61.36</v>
      </c>
      <c r="DU27" s="469">
        <v>58.33</v>
      </c>
      <c r="DV27" s="469">
        <v>70.63</v>
      </c>
      <c r="DW27" s="469">
        <v>99.91</v>
      </c>
      <c r="DX27" s="469">
        <v>32</v>
      </c>
      <c r="DY27" s="469">
        <v>29.05</v>
      </c>
      <c r="DZ27" s="469">
        <v>84.4</v>
      </c>
      <c r="EA27" s="469">
        <v>100</v>
      </c>
      <c r="EB27" s="20">
        <v>64</v>
      </c>
      <c r="EC27" s="20">
        <v>82.850000000000009</v>
      </c>
      <c r="ED27" s="20"/>
      <c r="EE27" s="20" t="s">
        <v>40</v>
      </c>
      <c r="EF27" s="20" t="s">
        <v>40</v>
      </c>
      <c r="EG27" s="20" t="s">
        <v>40</v>
      </c>
      <c r="EH27" s="20" t="s">
        <v>40</v>
      </c>
      <c r="EI27" s="20" t="s">
        <v>40</v>
      </c>
      <c r="EJ27" s="20" t="s">
        <v>40</v>
      </c>
      <c r="EK27" s="469">
        <v>13</v>
      </c>
      <c r="EL27" s="469">
        <v>44</v>
      </c>
      <c r="EM27" s="469">
        <v>36</v>
      </c>
      <c r="EN27" s="469">
        <v>64</v>
      </c>
      <c r="EO27" s="469">
        <v>73</v>
      </c>
      <c r="EP27" s="469">
        <v>70</v>
      </c>
      <c r="EQ27" s="469">
        <v>150</v>
      </c>
      <c r="ER27" s="469">
        <v>307</v>
      </c>
      <c r="ES27" s="20" t="s">
        <v>40</v>
      </c>
      <c r="ET27" s="20" t="s">
        <v>40</v>
      </c>
      <c r="EU27" s="20" t="s">
        <v>40</v>
      </c>
      <c r="EV27" s="20" t="s">
        <v>40</v>
      </c>
      <c r="EW27" s="20" t="s">
        <v>40</v>
      </c>
      <c r="EX27" s="20" t="s">
        <v>40</v>
      </c>
      <c r="EY27" s="469">
        <v>93.2</v>
      </c>
      <c r="EZ27" s="469">
        <v>82.01</v>
      </c>
      <c r="FA27" s="469">
        <v>77.989999999999995</v>
      </c>
      <c r="FB27" s="469">
        <v>77.42</v>
      </c>
      <c r="FC27" s="469">
        <v>81.88</v>
      </c>
      <c r="FD27" s="469">
        <v>90</v>
      </c>
      <c r="FE27" s="469">
        <v>85.85</v>
      </c>
      <c r="FF27" s="469">
        <v>74.44</v>
      </c>
      <c r="FG27" s="20">
        <v>90</v>
      </c>
      <c r="FH27" s="20">
        <v>57.93</v>
      </c>
      <c r="FI27" s="20"/>
      <c r="FJ27" s="20"/>
      <c r="FK27" s="20" t="s">
        <v>40</v>
      </c>
      <c r="FL27" s="469">
        <v>975</v>
      </c>
      <c r="FM27" s="469">
        <v>15</v>
      </c>
      <c r="FN27" s="469">
        <v>600</v>
      </c>
      <c r="FO27" s="469">
        <v>360</v>
      </c>
      <c r="FP27" s="469">
        <v>25.3</v>
      </c>
      <c r="FQ27" s="469">
        <v>18</v>
      </c>
      <c r="FR27" s="469">
        <v>3.7</v>
      </c>
      <c r="FS27" s="469">
        <v>3.6</v>
      </c>
      <c r="FT27" s="469">
        <v>13</v>
      </c>
      <c r="FU27" s="469">
        <v>13</v>
      </c>
      <c r="FV27" s="20" t="s">
        <v>40</v>
      </c>
      <c r="FW27" s="469">
        <v>3</v>
      </c>
      <c r="FX27" s="469">
        <v>4.5</v>
      </c>
      <c r="FY27" s="469">
        <v>2.5</v>
      </c>
      <c r="FZ27" s="469">
        <v>3</v>
      </c>
      <c r="GA27" s="20" t="s">
        <v>40</v>
      </c>
      <c r="GB27" s="469">
        <v>29.92</v>
      </c>
      <c r="GC27" s="469">
        <v>71.650000000000006</v>
      </c>
      <c r="GD27" s="469">
        <v>72.22</v>
      </c>
      <c r="GE27" s="469">
        <v>72.22</v>
      </c>
      <c r="GF27" s="20">
        <v>29</v>
      </c>
      <c r="GG27" s="20">
        <v>72.73</v>
      </c>
      <c r="GH27" s="20"/>
      <c r="GI27" s="469">
        <v>1</v>
      </c>
      <c r="GJ27" s="469">
        <v>2</v>
      </c>
      <c r="GK27" s="469">
        <v>23</v>
      </c>
      <c r="GL27" s="469">
        <v>62.5</v>
      </c>
      <c r="GM27" s="469">
        <v>12.5</v>
      </c>
      <c r="GN27" s="469">
        <v>3</v>
      </c>
      <c r="GO27" s="469">
        <v>5.5</v>
      </c>
      <c r="GP27" s="469">
        <v>2</v>
      </c>
      <c r="GQ27" s="469">
        <v>2</v>
      </c>
      <c r="GR27" s="469">
        <v>67.33</v>
      </c>
      <c r="GS27" s="469">
        <v>78.13</v>
      </c>
      <c r="GT27" s="20">
        <v>49</v>
      </c>
      <c r="GU27" s="20">
        <v>73.23</v>
      </c>
    </row>
    <row r="28" spans="1:203" ht="14.45" customHeight="1">
      <c r="A28" s="324" t="s">
        <v>23</v>
      </c>
      <c r="B28" s="20">
        <v>67</v>
      </c>
      <c r="C28" s="20">
        <v>89.5</v>
      </c>
      <c r="D28" s="469">
        <v>6</v>
      </c>
      <c r="E28" s="469">
        <v>6</v>
      </c>
      <c r="F28" s="469">
        <v>14.1</v>
      </c>
      <c r="G28" s="469">
        <v>6</v>
      </c>
      <c r="H28" s="469">
        <v>6</v>
      </c>
      <c r="I28" s="469">
        <v>14.1</v>
      </c>
      <c r="J28" s="469">
        <v>0</v>
      </c>
      <c r="K28" s="469">
        <v>70.59</v>
      </c>
      <c r="L28" s="469">
        <v>94.47</v>
      </c>
      <c r="M28" s="469">
        <v>92.96</v>
      </c>
      <c r="N28" s="469">
        <v>70.59</v>
      </c>
      <c r="O28" s="469">
        <v>94.47</v>
      </c>
      <c r="P28" s="469">
        <v>92.96</v>
      </c>
      <c r="Q28" s="469">
        <v>100</v>
      </c>
      <c r="R28" s="20">
        <v>104</v>
      </c>
      <c r="S28" s="20">
        <v>67.39</v>
      </c>
      <c r="T28" s="20"/>
      <c r="U28" s="469">
        <v>12</v>
      </c>
      <c r="V28" s="469">
        <v>227.5</v>
      </c>
      <c r="W28" s="469">
        <v>3.5</v>
      </c>
      <c r="X28" s="469">
        <v>11</v>
      </c>
      <c r="Y28" s="469">
        <v>2</v>
      </c>
      <c r="Z28" s="469">
        <v>0</v>
      </c>
      <c r="AA28" s="469">
        <v>2</v>
      </c>
      <c r="AB28" s="469">
        <v>3</v>
      </c>
      <c r="AC28" s="469">
        <v>2</v>
      </c>
      <c r="AD28" s="469">
        <v>2</v>
      </c>
      <c r="AE28" s="469">
        <v>72</v>
      </c>
      <c r="AF28" s="469">
        <v>41.93</v>
      </c>
      <c r="AG28" s="469">
        <v>82.31</v>
      </c>
      <c r="AH28" s="469">
        <v>73.33</v>
      </c>
      <c r="AI28" s="20">
        <v>37</v>
      </c>
      <c r="AJ28" s="20">
        <v>85.28</v>
      </c>
      <c r="AK28" s="20"/>
      <c r="AL28" s="469">
        <v>4</v>
      </c>
      <c r="AM28" s="469">
        <v>82</v>
      </c>
      <c r="AN28" s="469">
        <v>151.80000000000001</v>
      </c>
      <c r="AO28" s="469">
        <v>7</v>
      </c>
      <c r="AP28" s="469">
        <v>2</v>
      </c>
      <c r="AQ28" s="469">
        <v>0.5</v>
      </c>
      <c r="AR28" s="469">
        <v>1.5</v>
      </c>
      <c r="AS28" s="469">
        <v>3</v>
      </c>
      <c r="AT28" s="469">
        <v>1</v>
      </c>
      <c r="AU28" s="469">
        <v>1</v>
      </c>
      <c r="AV28" s="469">
        <v>1</v>
      </c>
      <c r="AW28" s="469">
        <v>1</v>
      </c>
      <c r="AX28" s="469">
        <v>1</v>
      </c>
      <c r="AY28" s="469">
        <v>19.3</v>
      </c>
      <c r="AZ28" s="469">
        <v>83.33</v>
      </c>
      <c r="BA28" s="469">
        <v>72.17</v>
      </c>
      <c r="BB28" s="469">
        <v>98.13</v>
      </c>
      <c r="BC28" s="469">
        <v>87.5</v>
      </c>
      <c r="BD28" s="20">
        <v>23</v>
      </c>
      <c r="BE28" s="20">
        <v>81.72</v>
      </c>
      <c r="BF28" s="20"/>
      <c r="BG28" s="20"/>
      <c r="BH28" s="469">
        <v>4</v>
      </c>
      <c r="BI28" s="469">
        <v>16</v>
      </c>
      <c r="BJ28" s="469">
        <v>4.4000000000000004</v>
      </c>
      <c r="BK28" s="469">
        <v>26.5</v>
      </c>
      <c r="BL28" s="469">
        <v>26.5</v>
      </c>
      <c r="BM28" s="469">
        <v>8</v>
      </c>
      <c r="BN28" s="469">
        <v>4.5</v>
      </c>
      <c r="BO28" s="469">
        <v>8</v>
      </c>
      <c r="BP28" s="469">
        <v>6</v>
      </c>
      <c r="BQ28" s="469">
        <v>0</v>
      </c>
      <c r="BR28" s="469">
        <v>75</v>
      </c>
      <c r="BS28" s="469">
        <v>92.82</v>
      </c>
      <c r="BT28" s="469">
        <v>70.739999999999995</v>
      </c>
      <c r="BU28" s="469">
        <v>88.33</v>
      </c>
      <c r="BV28" s="469">
        <v>88.33</v>
      </c>
      <c r="BW28" s="20">
        <v>112</v>
      </c>
      <c r="BX28" s="20">
        <v>45</v>
      </c>
      <c r="BY28" s="20"/>
      <c r="BZ28" s="20" t="s">
        <v>40</v>
      </c>
      <c r="CA28" s="469">
        <v>2</v>
      </c>
      <c r="CB28" s="20" t="s">
        <v>40</v>
      </c>
      <c r="CC28" s="469">
        <v>7</v>
      </c>
      <c r="CD28" s="469">
        <v>30.5</v>
      </c>
      <c r="CE28" s="469">
        <v>100</v>
      </c>
      <c r="CF28" s="20"/>
      <c r="CG28" s="20">
        <v>9</v>
      </c>
      <c r="CH28" s="20" t="s">
        <v>40</v>
      </c>
      <c r="CI28" s="20" t="s">
        <v>40</v>
      </c>
      <c r="CJ28" s="469">
        <v>16.670000000000002</v>
      </c>
      <c r="CK28" s="469">
        <v>87.5</v>
      </c>
      <c r="CL28" s="20">
        <v>72</v>
      </c>
      <c r="CM28" s="20">
        <v>58.33</v>
      </c>
      <c r="CN28" s="20"/>
      <c r="CO28" s="469">
        <v>7</v>
      </c>
      <c r="CP28" s="469">
        <v>4</v>
      </c>
      <c r="CQ28" s="20" t="s">
        <v>40</v>
      </c>
      <c r="CR28" s="469">
        <v>6</v>
      </c>
      <c r="CS28" s="469">
        <v>6</v>
      </c>
      <c r="CT28" s="469">
        <v>4</v>
      </c>
      <c r="CU28" s="469">
        <v>8</v>
      </c>
      <c r="CV28" s="469">
        <v>5.7</v>
      </c>
      <c r="CW28" s="469">
        <v>6</v>
      </c>
      <c r="CX28" s="20" t="s">
        <v>40</v>
      </c>
      <c r="CY28" s="469">
        <v>6</v>
      </c>
      <c r="CZ28" s="469">
        <v>70</v>
      </c>
      <c r="DA28" s="469">
        <v>40</v>
      </c>
      <c r="DB28" s="20" t="s">
        <v>40</v>
      </c>
      <c r="DC28" s="469">
        <v>60</v>
      </c>
      <c r="DD28" s="469">
        <v>60</v>
      </c>
      <c r="DE28" s="469">
        <v>40</v>
      </c>
      <c r="DF28" s="469">
        <v>80</v>
      </c>
      <c r="DG28" s="20">
        <v>118</v>
      </c>
      <c r="DH28" s="20">
        <v>66.320000000000007</v>
      </c>
      <c r="DI28" s="20"/>
      <c r="DJ28" s="469">
        <v>14</v>
      </c>
      <c r="DK28" s="469">
        <v>238</v>
      </c>
      <c r="DL28" s="469">
        <v>53.1</v>
      </c>
      <c r="DM28" s="469">
        <v>16.8</v>
      </c>
      <c r="DN28" s="469">
        <v>34.799999999999997</v>
      </c>
      <c r="DO28" s="469">
        <v>1.6</v>
      </c>
      <c r="DP28" s="469">
        <v>42</v>
      </c>
      <c r="DQ28" s="469">
        <v>62.6</v>
      </c>
      <c r="DR28" s="469">
        <v>5</v>
      </c>
      <c r="DS28" s="469">
        <v>0</v>
      </c>
      <c r="DT28" s="469">
        <v>52.39</v>
      </c>
      <c r="DU28" s="469">
        <v>81.67</v>
      </c>
      <c r="DV28" s="469">
        <v>70.790000000000006</v>
      </c>
      <c r="DW28" s="469">
        <v>60.43</v>
      </c>
      <c r="DX28" s="469">
        <v>16</v>
      </c>
      <c r="DY28" s="469">
        <v>0</v>
      </c>
      <c r="DZ28" s="469">
        <v>93.58</v>
      </c>
      <c r="EA28" s="469">
        <v>100</v>
      </c>
      <c r="EB28" s="20">
        <v>1</v>
      </c>
      <c r="EC28" s="20">
        <v>100</v>
      </c>
      <c r="ED28" s="20"/>
      <c r="EE28" s="20" t="s">
        <v>40</v>
      </c>
      <c r="EF28" s="20" t="s">
        <v>40</v>
      </c>
      <c r="EG28" s="20" t="s">
        <v>40</v>
      </c>
      <c r="EH28" s="20" t="s">
        <v>40</v>
      </c>
      <c r="EI28" s="20" t="s">
        <v>40</v>
      </c>
      <c r="EJ28" s="20" t="s">
        <v>40</v>
      </c>
      <c r="EK28" s="469">
        <v>1</v>
      </c>
      <c r="EL28" s="469">
        <v>1</v>
      </c>
      <c r="EM28" s="469">
        <v>0</v>
      </c>
      <c r="EN28" s="469">
        <v>0</v>
      </c>
      <c r="EO28" s="469">
        <v>0</v>
      </c>
      <c r="EP28" s="469">
        <v>0</v>
      </c>
      <c r="EQ28" s="469">
        <v>0</v>
      </c>
      <c r="ER28" s="469">
        <v>0</v>
      </c>
      <c r="ES28" s="20" t="s">
        <v>40</v>
      </c>
      <c r="ET28" s="20" t="s">
        <v>40</v>
      </c>
      <c r="EU28" s="20" t="s">
        <v>40</v>
      </c>
      <c r="EV28" s="20" t="s">
        <v>40</v>
      </c>
      <c r="EW28" s="20" t="s">
        <v>40</v>
      </c>
      <c r="EX28" s="20" t="s">
        <v>40</v>
      </c>
      <c r="EY28" s="469">
        <v>100</v>
      </c>
      <c r="EZ28" s="469">
        <v>100</v>
      </c>
      <c r="FA28" s="469">
        <v>100</v>
      </c>
      <c r="FB28" s="469">
        <v>100</v>
      </c>
      <c r="FC28" s="469">
        <v>100</v>
      </c>
      <c r="FD28" s="469">
        <v>100</v>
      </c>
      <c r="FE28" s="469">
        <v>100</v>
      </c>
      <c r="FF28" s="469">
        <v>100</v>
      </c>
      <c r="FG28" s="20">
        <v>111</v>
      </c>
      <c r="FH28" s="20">
        <v>54.79</v>
      </c>
      <c r="FI28" s="20"/>
      <c r="FJ28" s="20"/>
      <c r="FK28" s="20" t="s">
        <v>40</v>
      </c>
      <c r="FL28" s="469">
        <v>1120</v>
      </c>
      <c r="FM28" s="469">
        <v>10</v>
      </c>
      <c r="FN28" s="469">
        <v>840</v>
      </c>
      <c r="FO28" s="469">
        <v>270</v>
      </c>
      <c r="FP28" s="469">
        <v>23.1</v>
      </c>
      <c r="FQ28" s="469">
        <v>15</v>
      </c>
      <c r="FR28" s="469">
        <v>2.9</v>
      </c>
      <c r="FS28" s="469">
        <v>5.2</v>
      </c>
      <c r="FT28" s="469">
        <v>13</v>
      </c>
      <c r="FU28" s="469">
        <v>13</v>
      </c>
      <c r="FV28" s="20" t="s">
        <v>40</v>
      </c>
      <c r="FW28" s="469">
        <v>3</v>
      </c>
      <c r="FX28" s="469">
        <v>4</v>
      </c>
      <c r="FY28" s="469">
        <v>3</v>
      </c>
      <c r="FZ28" s="469">
        <v>3</v>
      </c>
      <c r="GA28" s="20" t="s">
        <v>40</v>
      </c>
      <c r="GB28" s="469">
        <v>18.03</v>
      </c>
      <c r="GC28" s="469">
        <v>74.13</v>
      </c>
      <c r="GD28" s="469">
        <v>72.22</v>
      </c>
      <c r="GE28" s="469">
        <v>72.22</v>
      </c>
      <c r="GF28" s="20">
        <v>22</v>
      </c>
      <c r="GG28" s="20">
        <v>77.28</v>
      </c>
      <c r="GH28" s="20"/>
      <c r="GI28" s="469">
        <v>1</v>
      </c>
      <c r="GJ28" s="469">
        <v>1.8</v>
      </c>
      <c r="GK28" s="469">
        <v>22</v>
      </c>
      <c r="GL28" s="469">
        <v>65.2</v>
      </c>
      <c r="GM28" s="469">
        <v>13.5</v>
      </c>
      <c r="GN28" s="469">
        <v>3</v>
      </c>
      <c r="GO28" s="469">
        <v>5.5</v>
      </c>
      <c r="GP28" s="469">
        <v>3</v>
      </c>
      <c r="GQ28" s="469">
        <v>2</v>
      </c>
      <c r="GR28" s="469">
        <v>70.180000000000007</v>
      </c>
      <c r="GS28" s="469">
        <v>84.38</v>
      </c>
      <c r="GT28" s="20">
        <v>51</v>
      </c>
      <c r="GU28" s="20">
        <v>72.56</v>
      </c>
    </row>
    <row r="29" spans="1:203" s="324" customFormat="1" ht="14.45" customHeight="1">
      <c r="A29" s="324" t="s">
        <v>45</v>
      </c>
      <c r="B29" s="20">
        <v>93</v>
      </c>
      <c r="C29" s="20">
        <v>86.100000000000009</v>
      </c>
      <c r="D29" s="469">
        <v>8</v>
      </c>
      <c r="E29" s="469">
        <v>11.2</v>
      </c>
      <c r="F29" s="469">
        <v>7.5</v>
      </c>
      <c r="G29" s="469">
        <v>8</v>
      </c>
      <c r="H29" s="469">
        <v>11.2</v>
      </c>
      <c r="I29" s="469">
        <v>7.5</v>
      </c>
      <c r="J29" s="469">
        <v>0</v>
      </c>
      <c r="K29" s="469">
        <v>58.82</v>
      </c>
      <c r="L29" s="469">
        <v>89.3</v>
      </c>
      <c r="M29" s="469">
        <v>96.27</v>
      </c>
      <c r="N29" s="469">
        <v>58.82</v>
      </c>
      <c r="O29" s="469">
        <v>89.3</v>
      </c>
      <c r="P29" s="469">
        <v>96.27</v>
      </c>
      <c r="Q29" s="469">
        <v>100</v>
      </c>
      <c r="R29" s="20">
        <v>44</v>
      </c>
      <c r="S29" s="20">
        <v>74.95</v>
      </c>
      <c r="T29" s="20"/>
      <c r="U29" s="469">
        <v>12</v>
      </c>
      <c r="V29" s="469">
        <v>175</v>
      </c>
      <c r="W29" s="469">
        <v>0.5</v>
      </c>
      <c r="X29" s="469">
        <v>11</v>
      </c>
      <c r="Y29" s="469">
        <v>2</v>
      </c>
      <c r="Z29" s="469">
        <v>1</v>
      </c>
      <c r="AA29" s="469">
        <v>2</v>
      </c>
      <c r="AB29" s="469">
        <v>3</v>
      </c>
      <c r="AC29" s="469">
        <v>1</v>
      </c>
      <c r="AD29" s="469">
        <v>2</v>
      </c>
      <c r="AE29" s="469">
        <v>72</v>
      </c>
      <c r="AF29" s="469">
        <v>57.06</v>
      </c>
      <c r="AG29" s="469">
        <v>97.42</v>
      </c>
      <c r="AH29" s="469">
        <v>73.33</v>
      </c>
      <c r="AI29" s="20">
        <v>22</v>
      </c>
      <c r="AJ29" s="20">
        <v>89.88</v>
      </c>
      <c r="AK29" s="20"/>
      <c r="AL29" s="469">
        <v>3.4</v>
      </c>
      <c r="AM29" s="469">
        <v>97.7</v>
      </c>
      <c r="AN29" s="469">
        <v>0</v>
      </c>
      <c r="AO29" s="469">
        <v>8</v>
      </c>
      <c r="AP29" s="469">
        <v>3</v>
      </c>
      <c r="AQ29" s="469">
        <v>0</v>
      </c>
      <c r="AR29" s="469">
        <v>0</v>
      </c>
      <c r="AS29" s="469">
        <v>1</v>
      </c>
      <c r="AT29" s="469">
        <v>1</v>
      </c>
      <c r="AU29" s="469">
        <v>1</v>
      </c>
      <c r="AV29" s="469">
        <v>1</v>
      </c>
      <c r="AW29" s="469">
        <v>1</v>
      </c>
      <c r="AX29" s="469">
        <v>1</v>
      </c>
      <c r="AY29" s="469">
        <v>18.600000000000001</v>
      </c>
      <c r="AZ29" s="469">
        <v>94.17</v>
      </c>
      <c r="BA29" s="469">
        <v>65.37</v>
      </c>
      <c r="BB29" s="469">
        <v>100</v>
      </c>
      <c r="BC29" s="469">
        <v>100</v>
      </c>
      <c r="BD29" s="20">
        <v>48</v>
      </c>
      <c r="BE29" s="20">
        <v>74.210000000000008</v>
      </c>
      <c r="BF29" s="20"/>
      <c r="BG29" s="20"/>
      <c r="BH29" s="469">
        <v>6</v>
      </c>
      <c r="BI29" s="469">
        <v>13</v>
      </c>
      <c r="BJ29" s="469">
        <v>5.8</v>
      </c>
      <c r="BK29" s="469">
        <v>24.8</v>
      </c>
      <c r="BL29" s="469">
        <v>24.8</v>
      </c>
      <c r="BM29" s="469">
        <v>8</v>
      </c>
      <c r="BN29" s="469">
        <v>3.8</v>
      </c>
      <c r="BO29" s="469">
        <v>8</v>
      </c>
      <c r="BP29" s="469">
        <v>5</v>
      </c>
      <c r="BQ29" s="469">
        <v>0</v>
      </c>
      <c r="BR29" s="469">
        <v>58.33</v>
      </c>
      <c r="BS29" s="469">
        <v>94.26</v>
      </c>
      <c r="BT29" s="469">
        <v>61.48</v>
      </c>
      <c r="BU29" s="469">
        <v>82.75</v>
      </c>
      <c r="BV29" s="469">
        <v>82.75</v>
      </c>
      <c r="BW29" s="20">
        <v>85</v>
      </c>
      <c r="BX29" s="20">
        <v>55</v>
      </c>
      <c r="BY29" s="20"/>
      <c r="BZ29" s="20" t="s">
        <v>40</v>
      </c>
      <c r="CA29" s="469">
        <v>5</v>
      </c>
      <c r="CB29" s="20" t="s">
        <v>40</v>
      </c>
      <c r="CC29" s="469">
        <v>6</v>
      </c>
      <c r="CD29" s="469">
        <v>0</v>
      </c>
      <c r="CE29" s="469">
        <v>100</v>
      </c>
      <c r="CF29" s="20"/>
      <c r="CG29" s="20">
        <v>11</v>
      </c>
      <c r="CH29" s="20" t="s">
        <v>40</v>
      </c>
      <c r="CI29" s="20" t="s">
        <v>40</v>
      </c>
      <c r="CJ29" s="469">
        <v>41.67</v>
      </c>
      <c r="CK29" s="469">
        <v>75</v>
      </c>
      <c r="CL29" s="20">
        <v>64</v>
      </c>
      <c r="CM29" s="20">
        <v>60</v>
      </c>
      <c r="CN29" s="20"/>
      <c r="CO29" s="469">
        <v>7</v>
      </c>
      <c r="CP29" s="469">
        <v>6</v>
      </c>
      <c r="CQ29" s="20" t="s">
        <v>40</v>
      </c>
      <c r="CR29" s="469">
        <v>8</v>
      </c>
      <c r="CS29" s="469">
        <v>6</v>
      </c>
      <c r="CT29" s="469">
        <v>3</v>
      </c>
      <c r="CU29" s="469">
        <v>6</v>
      </c>
      <c r="CV29" s="469">
        <v>7</v>
      </c>
      <c r="CW29" s="469">
        <v>5</v>
      </c>
      <c r="CX29" s="20" t="s">
        <v>40</v>
      </c>
      <c r="CY29" s="469">
        <v>6</v>
      </c>
      <c r="CZ29" s="469">
        <v>70</v>
      </c>
      <c r="DA29" s="469">
        <v>60</v>
      </c>
      <c r="DB29" s="20" t="s">
        <v>40</v>
      </c>
      <c r="DC29" s="469">
        <v>80</v>
      </c>
      <c r="DD29" s="469">
        <v>60</v>
      </c>
      <c r="DE29" s="469">
        <v>30</v>
      </c>
      <c r="DF29" s="469">
        <v>60</v>
      </c>
      <c r="DG29" s="20">
        <v>97</v>
      </c>
      <c r="DH29" s="20">
        <v>71.14</v>
      </c>
      <c r="DI29" s="20"/>
      <c r="DJ29" s="469">
        <v>30</v>
      </c>
      <c r="DK29" s="469">
        <v>129.5</v>
      </c>
      <c r="DL29" s="469">
        <v>46.7</v>
      </c>
      <c r="DM29" s="469">
        <v>24</v>
      </c>
      <c r="DN29" s="469">
        <v>18.600000000000001</v>
      </c>
      <c r="DO29" s="469">
        <v>4.0999999999999996</v>
      </c>
      <c r="DP29" s="469">
        <v>1</v>
      </c>
      <c r="DQ29" s="469">
        <v>10.8</v>
      </c>
      <c r="DR29" s="469">
        <v>23</v>
      </c>
      <c r="DS29" s="469">
        <v>18.3</v>
      </c>
      <c r="DT29" s="469">
        <v>71.69</v>
      </c>
      <c r="DU29" s="469">
        <v>55</v>
      </c>
      <c r="DV29" s="469">
        <v>87.56</v>
      </c>
      <c r="DW29" s="469">
        <v>70.3</v>
      </c>
      <c r="DX29" s="469">
        <v>98</v>
      </c>
      <c r="DY29" s="469">
        <v>85.36</v>
      </c>
      <c r="DZ29" s="469">
        <v>60.55</v>
      </c>
      <c r="EA29" s="469">
        <v>42.86</v>
      </c>
      <c r="EB29" s="20">
        <v>56</v>
      </c>
      <c r="EC29" s="20">
        <v>86.51</v>
      </c>
      <c r="ED29" s="20"/>
      <c r="EE29" s="20" t="s">
        <v>40</v>
      </c>
      <c r="EF29" s="20" t="s">
        <v>40</v>
      </c>
      <c r="EG29" s="20" t="s">
        <v>40</v>
      </c>
      <c r="EH29" s="20" t="s">
        <v>40</v>
      </c>
      <c r="EI29" s="20" t="s">
        <v>40</v>
      </c>
      <c r="EJ29" s="20" t="s">
        <v>40</v>
      </c>
      <c r="EK29" s="469">
        <v>2.4</v>
      </c>
      <c r="EL29" s="469">
        <v>3.4</v>
      </c>
      <c r="EM29" s="469">
        <v>22.6</v>
      </c>
      <c r="EN29" s="469">
        <v>39.6</v>
      </c>
      <c r="EO29" s="469">
        <v>54</v>
      </c>
      <c r="EP29" s="469">
        <v>107</v>
      </c>
      <c r="EQ29" s="469">
        <v>264.89999999999998</v>
      </c>
      <c r="ER29" s="469">
        <v>299.2</v>
      </c>
      <c r="ES29" s="20" t="s">
        <v>40</v>
      </c>
      <c r="ET29" s="20" t="s">
        <v>40</v>
      </c>
      <c r="EU29" s="20" t="s">
        <v>40</v>
      </c>
      <c r="EV29" s="20" t="s">
        <v>40</v>
      </c>
      <c r="EW29" s="20" t="s">
        <v>40</v>
      </c>
      <c r="EX29" s="20" t="s">
        <v>40</v>
      </c>
      <c r="EY29" s="469">
        <v>99.19</v>
      </c>
      <c r="EZ29" s="469">
        <v>99.02</v>
      </c>
      <c r="FA29" s="469">
        <v>86.42</v>
      </c>
      <c r="FB29" s="469">
        <v>86.16</v>
      </c>
      <c r="FC29" s="469">
        <v>86.5</v>
      </c>
      <c r="FD29" s="469">
        <v>84.71</v>
      </c>
      <c r="FE29" s="469">
        <v>75.010000000000005</v>
      </c>
      <c r="FF29" s="469">
        <v>75.069999999999993</v>
      </c>
      <c r="FG29" s="20">
        <v>52</v>
      </c>
      <c r="FH29" s="20">
        <v>65.260000000000005</v>
      </c>
      <c r="FI29" s="20"/>
      <c r="FJ29" s="20"/>
      <c r="FK29" s="20" t="s">
        <v>40</v>
      </c>
      <c r="FL29" s="469">
        <v>360</v>
      </c>
      <c r="FM29" s="469">
        <v>20</v>
      </c>
      <c r="FN29" s="469">
        <v>280</v>
      </c>
      <c r="FO29" s="469">
        <v>60</v>
      </c>
      <c r="FP29" s="469">
        <v>23.4</v>
      </c>
      <c r="FQ29" s="469">
        <v>18.5</v>
      </c>
      <c r="FR29" s="469">
        <v>4.5</v>
      </c>
      <c r="FS29" s="469">
        <v>0.4</v>
      </c>
      <c r="FT29" s="469">
        <v>7.5</v>
      </c>
      <c r="FU29" s="469">
        <v>7.5</v>
      </c>
      <c r="FV29" s="20" t="s">
        <v>40</v>
      </c>
      <c r="FW29" s="469">
        <v>3</v>
      </c>
      <c r="FX29" s="469">
        <v>1</v>
      </c>
      <c r="FY29" s="469">
        <v>1</v>
      </c>
      <c r="FZ29" s="469">
        <v>2.5</v>
      </c>
      <c r="GA29" s="20" t="s">
        <v>40</v>
      </c>
      <c r="GB29" s="469">
        <v>80.33</v>
      </c>
      <c r="GC29" s="469">
        <v>73.790000000000006</v>
      </c>
      <c r="GD29" s="469">
        <v>41.67</v>
      </c>
      <c r="GE29" s="469">
        <v>41.67</v>
      </c>
      <c r="GF29" s="20">
        <v>1</v>
      </c>
      <c r="GG29" s="20">
        <v>93.45</v>
      </c>
      <c r="GH29" s="20"/>
      <c r="GI29" s="469">
        <v>1</v>
      </c>
      <c r="GJ29" s="469">
        <v>0.6</v>
      </c>
      <c r="GK29" s="469">
        <v>4.2</v>
      </c>
      <c r="GL29" s="469">
        <v>92.4</v>
      </c>
      <c r="GM29" s="469">
        <v>14</v>
      </c>
      <c r="GN29" s="469">
        <v>3</v>
      </c>
      <c r="GO29" s="469">
        <v>6</v>
      </c>
      <c r="GP29" s="469">
        <v>3</v>
      </c>
      <c r="GQ29" s="469">
        <v>2</v>
      </c>
      <c r="GR29" s="469">
        <v>99.41</v>
      </c>
      <c r="GS29" s="469">
        <v>87.5</v>
      </c>
      <c r="GT29" s="20">
        <v>39</v>
      </c>
      <c r="GU29" s="20">
        <v>75.650000000000006</v>
      </c>
    </row>
    <row r="30" spans="1:203" ht="14.45" customHeight="1">
      <c r="A30" s="324" t="s">
        <v>321</v>
      </c>
      <c r="B30" s="20">
        <v>11</v>
      </c>
      <c r="C30" s="20">
        <v>95.83</v>
      </c>
      <c r="D30" s="469">
        <v>2</v>
      </c>
      <c r="E30" s="469">
        <v>4</v>
      </c>
      <c r="F30" s="469">
        <v>14.6</v>
      </c>
      <c r="G30" s="469">
        <v>2</v>
      </c>
      <c r="H30" s="469">
        <v>4</v>
      </c>
      <c r="I30" s="469">
        <v>14.6</v>
      </c>
      <c r="J30" s="469">
        <v>0</v>
      </c>
      <c r="K30" s="469">
        <v>94.12</v>
      </c>
      <c r="L30" s="469">
        <v>96.48</v>
      </c>
      <c r="M30" s="469">
        <v>92.72</v>
      </c>
      <c r="N30" s="469">
        <v>94.12</v>
      </c>
      <c r="O30" s="469">
        <v>96.48</v>
      </c>
      <c r="P30" s="469">
        <v>92.72</v>
      </c>
      <c r="Q30" s="469">
        <v>100</v>
      </c>
      <c r="R30" s="20">
        <v>10</v>
      </c>
      <c r="S30" s="20">
        <v>84.43</v>
      </c>
      <c r="T30" s="20"/>
      <c r="U30" s="469">
        <v>10</v>
      </c>
      <c r="V30" s="469">
        <v>27.5</v>
      </c>
      <c r="W30" s="469">
        <v>4.4000000000000004</v>
      </c>
      <c r="X30" s="469">
        <v>12</v>
      </c>
      <c r="Y30" s="469">
        <v>2</v>
      </c>
      <c r="Z30" s="469">
        <v>0</v>
      </c>
      <c r="AA30" s="469">
        <v>2</v>
      </c>
      <c r="AB30" s="469">
        <v>3</v>
      </c>
      <c r="AC30" s="469">
        <v>1</v>
      </c>
      <c r="AD30" s="469">
        <v>4</v>
      </c>
      <c r="AE30" s="469">
        <v>80</v>
      </c>
      <c r="AF30" s="469">
        <v>99.57</v>
      </c>
      <c r="AG30" s="469">
        <v>78.14</v>
      </c>
      <c r="AH30" s="469">
        <v>80</v>
      </c>
      <c r="AI30" s="20">
        <v>2</v>
      </c>
      <c r="AJ30" s="20">
        <v>99.89</v>
      </c>
      <c r="AK30" s="20"/>
      <c r="AL30" s="469">
        <v>3</v>
      </c>
      <c r="AM30" s="469">
        <v>13</v>
      </c>
      <c r="AN30" s="469">
        <v>35.200000000000003</v>
      </c>
      <c r="AO30" s="469">
        <v>8</v>
      </c>
      <c r="AP30" s="469">
        <v>3</v>
      </c>
      <c r="AQ30" s="469">
        <v>0.1</v>
      </c>
      <c r="AR30" s="469">
        <v>0</v>
      </c>
      <c r="AS30" s="469">
        <v>5</v>
      </c>
      <c r="AT30" s="469">
        <v>1</v>
      </c>
      <c r="AU30" s="469">
        <v>1</v>
      </c>
      <c r="AV30" s="469">
        <v>1</v>
      </c>
      <c r="AW30" s="469">
        <v>1</v>
      </c>
      <c r="AX30" s="469">
        <v>1</v>
      </c>
      <c r="AY30" s="469">
        <v>8.5</v>
      </c>
      <c r="AZ30" s="469">
        <v>100</v>
      </c>
      <c r="BA30" s="469">
        <v>100</v>
      </c>
      <c r="BB30" s="469">
        <v>99.57</v>
      </c>
      <c r="BC30" s="469">
        <v>100</v>
      </c>
      <c r="BD30" s="20">
        <v>40</v>
      </c>
      <c r="BE30" s="20">
        <v>76.34</v>
      </c>
      <c r="BF30" s="20"/>
      <c r="BG30" s="20"/>
      <c r="BH30" s="469">
        <v>7</v>
      </c>
      <c r="BI30" s="469">
        <v>5.5</v>
      </c>
      <c r="BJ30" s="469">
        <v>5.0999999999999996</v>
      </c>
      <c r="BK30" s="469">
        <v>27.5</v>
      </c>
      <c r="BL30" s="469">
        <v>27.5</v>
      </c>
      <c r="BM30" s="469">
        <v>8</v>
      </c>
      <c r="BN30" s="469">
        <v>4.5</v>
      </c>
      <c r="BO30" s="469">
        <v>8</v>
      </c>
      <c r="BP30" s="469">
        <v>7</v>
      </c>
      <c r="BQ30" s="469">
        <v>0</v>
      </c>
      <c r="BR30" s="469">
        <v>50</v>
      </c>
      <c r="BS30" s="469">
        <v>97.85</v>
      </c>
      <c r="BT30" s="469">
        <v>65.849999999999994</v>
      </c>
      <c r="BU30" s="469">
        <v>91.67</v>
      </c>
      <c r="BV30" s="469">
        <v>91.67</v>
      </c>
      <c r="BW30" s="20">
        <v>60</v>
      </c>
      <c r="BX30" s="20">
        <v>65</v>
      </c>
      <c r="BY30" s="20"/>
      <c r="BZ30" s="20" t="s">
        <v>40</v>
      </c>
      <c r="CA30" s="469">
        <v>5</v>
      </c>
      <c r="CB30" s="20" t="s">
        <v>40</v>
      </c>
      <c r="CC30" s="469">
        <v>8</v>
      </c>
      <c r="CD30" s="469">
        <v>65.7</v>
      </c>
      <c r="CE30" s="469">
        <v>100</v>
      </c>
      <c r="CF30" s="20"/>
      <c r="CG30" s="20">
        <v>13</v>
      </c>
      <c r="CH30" s="20" t="s">
        <v>40</v>
      </c>
      <c r="CI30" s="20" t="s">
        <v>40</v>
      </c>
      <c r="CJ30" s="469">
        <v>41.67</v>
      </c>
      <c r="CK30" s="469">
        <v>100</v>
      </c>
      <c r="CL30" s="20">
        <v>23</v>
      </c>
      <c r="CM30" s="20">
        <v>73.33</v>
      </c>
      <c r="CN30" s="20"/>
      <c r="CO30" s="469">
        <v>8</v>
      </c>
      <c r="CP30" s="469">
        <v>6</v>
      </c>
      <c r="CQ30" s="20" t="s">
        <v>40</v>
      </c>
      <c r="CR30" s="469">
        <v>8</v>
      </c>
      <c r="CS30" s="469">
        <v>7</v>
      </c>
      <c r="CT30" s="469">
        <v>6</v>
      </c>
      <c r="CU30" s="469">
        <v>9</v>
      </c>
      <c r="CV30" s="469">
        <v>7.3</v>
      </c>
      <c r="CW30" s="469">
        <v>7.3</v>
      </c>
      <c r="CX30" s="20" t="s">
        <v>40</v>
      </c>
      <c r="CY30" s="469">
        <v>7</v>
      </c>
      <c r="CZ30" s="469">
        <v>80</v>
      </c>
      <c r="DA30" s="469">
        <v>60</v>
      </c>
      <c r="DB30" s="20" t="s">
        <v>40</v>
      </c>
      <c r="DC30" s="469">
        <v>80</v>
      </c>
      <c r="DD30" s="469">
        <v>70</v>
      </c>
      <c r="DE30" s="469">
        <v>60</v>
      </c>
      <c r="DF30" s="469">
        <v>90</v>
      </c>
      <c r="DG30" s="20">
        <v>24</v>
      </c>
      <c r="DH30" s="20">
        <v>86.91</v>
      </c>
      <c r="DI30" s="20"/>
      <c r="DJ30" s="469">
        <v>12</v>
      </c>
      <c r="DK30" s="469">
        <v>188</v>
      </c>
      <c r="DL30" s="469">
        <v>33.1</v>
      </c>
      <c r="DM30" s="469">
        <v>18.2</v>
      </c>
      <c r="DN30" s="469">
        <v>13.5</v>
      </c>
      <c r="DO30" s="469">
        <v>1.4</v>
      </c>
      <c r="DP30" s="469">
        <v>0</v>
      </c>
      <c r="DQ30" s="469">
        <v>8.6</v>
      </c>
      <c r="DR30" s="469">
        <v>9</v>
      </c>
      <c r="DS30" s="469">
        <v>0</v>
      </c>
      <c r="DT30" s="469">
        <v>93.93</v>
      </c>
      <c r="DU30" s="469">
        <v>85</v>
      </c>
      <c r="DV30" s="469">
        <v>78.52</v>
      </c>
      <c r="DW30" s="469">
        <v>90.19</v>
      </c>
      <c r="DX30" s="469">
        <v>100</v>
      </c>
      <c r="DY30" s="469">
        <v>89.49</v>
      </c>
      <c r="DZ30" s="469">
        <v>86.24</v>
      </c>
      <c r="EA30" s="469">
        <v>100</v>
      </c>
      <c r="EB30" s="20">
        <v>33</v>
      </c>
      <c r="EC30" s="20">
        <v>92.52</v>
      </c>
      <c r="ED30" s="20"/>
      <c r="EE30" s="20" t="s">
        <v>40</v>
      </c>
      <c r="EF30" s="20" t="s">
        <v>40</v>
      </c>
      <c r="EG30" s="20" t="s">
        <v>40</v>
      </c>
      <c r="EH30" s="20" t="s">
        <v>40</v>
      </c>
      <c r="EI30" s="20" t="s">
        <v>40</v>
      </c>
      <c r="EJ30" s="20" t="s">
        <v>40</v>
      </c>
      <c r="EK30" s="469">
        <v>1</v>
      </c>
      <c r="EL30" s="469">
        <v>1</v>
      </c>
      <c r="EM30" s="469">
        <v>13</v>
      </c>
      <c r="EN30" s="469">
        <v>6</v>
      </c>
      <c r="EO30" s="469">
        <v>11</v>
      </c>
      <c r="EP30" s="469">
        <v>27</v>
      </c>
      <c r="EQ30" s="469">
        <v>185</v>
      </c>
      <c r="ER30" s="469">
        <v>315</v>
      </c>
      <c r="ES30" s="20" t="s">
        <v>40</v>
      </c>
      <c r="ET30" s="20" t="s">
        <v>40</v>
      </c>
      <c r="EU30" s="20" t="s">
        <v>40</v>
      </c>
      <c r="EV30" s="20" t="s">
        <v>40</v>
      </c>
      <c r="EW30" s="20" t="s">
        <v>40</v>
      </c>
      <c r="EX30" s="20" t="s">
        <v>40</v>
      </c>
      <c r="EY30" s="469">
        <v>100</v>
      </c>
      <c r="EZ30" s="469">
        <v>100</v>
      </c>
      <c r="FA30" s="469">
        <v>92.22</v>
      </c>
      <c r="FB30" s="469">
        <v>98.21</v>
      </c>
      <c r="FC30" s="469">
        <v>97.23</v>
      </c>
      <c r="FD30" s="469">
        <v>96.18</v>
      </c>
      <c r="FE30" s="469">
        <v>82.57</v>
      </c>
      <c r="FF30" s="469">
        <v>73.78</v>
      </c>
      <c r="FG30" s="20">
        <v>2</v>
      </c>
      <c r="FH30" s="20">
        <v>84.15</v>
      </c>
      <c r="FI30" s="20"/>
      <c r="FJ30" s="20"/>
      <c r="FK30" s="20" t="s">
        <v>40</v>
      </c>
      <c r="FL30" s="469">
        <v>290</v>
      </c>
      <c r="FM30" s="469">
        <v>20</v>
      </c>
      <c r="FN30" s="469">
        <v>150</v>
      </c>
      <c r="FO30" s="469">
        <v>120</v>
      </c>
      <c r="FP30" s="469">
        <v>12.7</v>
      </c>
      <c r="FQ30" s="469">
        <v>9</v>
      </c>
      <c r="FR30" s="469">
        <v>3</v>
      </c>
      <c r="FS30" s="469">
        <v>0.7</v>
      </c>
      <c r="FT30" s="469">
        <v>14.5</v>
      </c>
      <c r="FU30" s="469">
        <v>14.5</v>
      </c>
      <c r="FV30" s="20" t="s">
        <v>40</v>
      </c>
      <c r="FW30" s="469">
        <v>3.5</v>
      </c>
      <c r="FX30" s="469">
        <v>4</v>
      </c>
      <c r="FY30" s="469">
        <v>4</v>
      </c>
      <c r="FZ30" s="469">
        <v>3</v>
      </c>
      <c r="GA30" s="20" t="s">
        <v>40</v>
      </c>
      <c r="GB30" s="469">
        <v>86.07</v>
      </c>
      <c r="GC30" s="469">
        <v>85.83</v>
      </c>
      <c r="GD30" s="469">
        <v>80.56</v>
      </c>
      <c r="GE30" s="469">
        <v>80.56</v>
      </c>
      <c r="GF30" s="20">
        <v>11</v>
      </c>
      <c r="GG30" s="20">
        <v>83.01</v>
      </c>
      <c r="GH30" s="20"/>
      <c r="GI30" s="469">
        <v>1</v>
      </c>
      <c r="GJ30" s="469">
        <v>1.5</v>
      </c>
      <c r="GK30" s="469">
        <v>3.5</v>
      </c>
      <c r="GL30" s="469">
        <v>84.6</v>
      </c>
      <c r="GM30" s="469">
        <v>12</v>
      </c>
      <c r="GN30" s="469">
        <v>2.5</v>
      </c>
      <c r="GO30" s="469">
        <v>5.5</v>
      </c>
      <c r="GP30" s="469">
        <v>3</v>
      </c>
      <c r="GQ30" s="469">
        <v>1</v>
      </c>
      <c r="GR30" s="469">
        <v>91.01</v>
      </c>
      <c r="GS30" s="469">
        <v>75</v>
      </c>
      <c r="GT30" s="20">
        <v>5</v>
      </c>
      <c r="GU30" s="20">
        <v>84.14</v>
      </c>
    </row>
    <row r="31" spans="1:203" ht="14.45" customHeight="1">
      <c r="A31" s="324" t="s">
        <v>25</v>
      </c>
      <c r="B31" s="20">
        <v>24</v>
      </c>
      <c r="C31" s="20">
        <v>94.13</v>
      </c>
      <c r="D31" s="469">
        <v>4</v>
      </c>
      <c r="E31" s="469">
        <v>5.5</v>
      </c>
      <c r="F31" s="469">
        <v>1.6</v>
      </c>
      <c r="G31" s="469">
        <v>4</v>
      </c>
      <c r="H31" s="469">
        <v>5.5</v>
      </c>
      <c r="I31" s="469">
        <v>1.6</v>
      </c>
      <c r="J31" s="469">
        <v>0</v>
      </c>
      <c r="K31" s="469">
        <v>82.35</v>
      </c>
      <c r="L31" s="469">
        <v>94.97</v>
      </c>
      <c r="M31" s="469">
        <v>99.18</v>
      </c>
      <c r="N31" s="469">
        <v>82.35</v>
      </c>
      <c r="O31" s="469">
        <v>94.97</v>
      </c>
      <c r="P31" s="469">
        <v>99.18</v>
      </c>
      <c r="Q31" s="469">
        <v>100</v>
      </c>
      <c r="R31" s="20">
        <v>56</v>
      </c>
      <c r="S31" s="20">
        <v>73.460000000000008</v>
      </c>
      <c r="T31" s="20"/>
      <c r="U31" s="469">
        <v>14</v>
      </c>
      <c r="V31" s="469">
        <v>192</v>
      </c>
      <c r="W31" s="469">
        <v>0.5</v>
      </c>
      <c r="X31" s="469">
        <v>12</v>
      </c>
      <c r="Y31" s="469">
        <v>2</v>
      </c>
      <c r="Z31" s="469">
        <v>1</v>
      </c>
      <c r="AA31" s="469">
        <v>2</v>
      </c>
      <c r="AB31" s="469">
        <v>3</v>
      </c>
      <c r="AC31" s="469">
        <v>0</v>
      </c>
      <c r="AD31" s="469">
        <v>4</v>
      </c>
      <c r="AE31" s="469">
        <v>64</v>
      </c>
      <c r="AF31" s="469">
        <v>52.16</v>
      </c>
      <c r="AG31" s="469">
        <v>97.67</v>
      </c>
      <c r="AH31" s="469">
        <v>80</v>
      </c>
      <c r="AI31" s="20">
        <v>53</v>
      </c>
      <c r="AJ31" s="20">
        <v>82.24</v>
      </c>
      <c r="AK31" s="20"/>
      <c r="AL31" s="469">
        <v>4</v>
      </c>
      <c r="AM31" s="469">
        <v>107</v>
      </c>
      <c r="AN31" s="469">
        <v>258.89999999999998</v>
      </c>
      <c r="AO31" s="469">
        <v>7</v>
      </c>
      <c r="AP31" s="469">
        <v>3</v>
      </c>
      <c r="AQ31" s="469">
        <v>1</v>
      </c>
      <c r="AR31" s="469">
        <v>0.5</v>
      </c>
      <c r="AS31" s="469">
        <v>3</v>
      </c>
      <c r="AT31" s="469">
        <v>1</v>
      </c>
      <c r="AU31" s="469">
        <v>1</v>
      </c>
      <c r="AV31" s="469">
        <v>1</v>
      </c>
      <c r="AW31" s="469">
        <v>0</v>
      </c>
      <c r="AX31" s="469">
        <v>1</v>
      </c>
      <c r="AY31" s="469">
        <v>9.9</v>
      </c>
      <c r="AZ31" s="469">
        <v>83.33</v>
      </c>
      <c r="BA31" s="469">
        <v>61.3</v>
      </c>
      <c r="BB31" s="469">
        <v>96.8</v>
      </c>
      <c r="BC31" s="469">
        <v>87.5</v>
      </c>
      <c r="BD31" s="20">
        <v>25</v>
      </c>
      <c r="BE31" s="20">
        <v>81.45</v>
      </c>
      <c r="BF31" s="20"/>
      <c r="BG31" s="20"/>
      <c r="BH31" s="469">
        <v>4</v>
      </c>
      <c r="BI31" s="469">
        <v>16.5</v>
      </c>
      <c r="BJ31" s="469">
        <v>2</v>
      </c>
      <c r="BK31" s="469">
        <v>21.5</v>
      </c>
      <c r="BL31" s="469">
        <v>21.5</v>
      </c>
      <c r="BM31" s="469">
        <v>7</v>
      </c>
      <c r="BN31" s="469">
        <v>4.5</v>
      </c>
      <c r="BO31" s="469">
        <v>4</v>
      </c>
      <c r="BP31" s="469">
        <v>6</v>
      </c>
      <c r="BQ31" s="469">
        <v>0</v>
      </c>
      <c r="BR31" s="469">
        <v>75</v>
      </c>
      <c r="BS31" s="469">
        <v>92.58</v>
      </c>
      <c r="BT31" s="469">
        <v>86.56</v>
      </c>
      <c r="BU31" s="469">
        <v>71.67</v>
      </c>
      <c r="BV31" s="469">
        <v>71.67</v>
      </c>
      <c r="BW31" s="20">
        <v>12</v>
      </c>
      <c r="BX31" s="20">
        <v>85</v>
      </c>
      <c r="BY31" s="20"/>
      <c r="BZ31" s="20" t="s">
        <v>40</v>
      </c>
      <c r="CA31" s="469">
        <v>9</v>
      </c>
      <c r="CB31" s="20" t="s">
        <v>40</v>
      </c>
      <c r="CC31" s="469">
        <v>8</v>
      </c>
      <c r="CD31" s="469">
        <v>93.3</v>
      </c>
      <c r="CE31" s="469">
        <v>44.6</v>
      </c>
      <c r="CF31" s="20"/>
      <c r="CG31" s="20">
        <v>17</v>
      </c>
      <c r="CH31" s="20" t="s">
        <v>40</v>
      </c>
      <c r="CI31" s="20" t="s">
        <v>40</v>
      </c>
      <c r="CJ31" s="469">
        <v>75</v>
      </c>
      <c r="CK31" s="469">
        <v>100</v>
      </c>
      <c r="CL31" s="20">
        <v>51</v>
      </c>
      <c r="CM31" s="20">
        <v>63.33</v>
      </c>
      <c r="CN31" s="20"/>
      <c r="CO31" s="469">
        <v>5</v>
      </c>
      <c r="CP31" s="469">
        <v>4</v>
      </c>
      <c r="CQ31" s="20" t="s">
        <v>40</v>
      </c>
      <c r="CR31" s="469">
        <v>9</v>
      </c>
      <c r="CS31" s="469">
        <v>7</v>
      </c>
      <c r="CT31" s="469">
        <v>5</v>
      </c>
      <c r="CU31" s="469">
        <v>8</v>
      </c>
      <c r="CV31" s="469">
        <v>6</v>
      </c>
      <c r="CW31" s="469">
        <v>6.7</v>
      </c>
      <c r="CX31" s="20" t="s">
        <v>40</v>
      </c>
      <c r="CY31" s="469">
        <v>6</v>
      </c>
      <c r="CZ31" s="469">
        <v>50</v>
      </c>
      <c r="DA31" s="469">
        <v>40</v>
      </c>
      <c r="DB31" s="20" t="s">
        <v>40</v>
      </c>
      <c r="DC31" s="469">
        <v>90</v>
      </c>
      <c r="DD31" s="469">
        <v>70</v>
      </c>
      <c r="DE31" s="469">
        <v>50</v>
      </c>
      <c r="DF31" s="469">
        <v>80</v>
      </c>
      <c r="DG31" s="20">
        <v>13</v>
      </c>
      <c r="DH31" s="20">
        <v>89.74</v>
      </c>
      <c r="DI31" s="20"/>
      <c r="DJ31" s="469">
        <v>7</v>
      </c>
      <c r="DK31" s="469">
        <v>168.5</v>
      </c>
      <c r="DL31" s="469">
        <v>36</v>
      </c>
      <c r="DM31" s="469">
        <v>6.4</v>
      </c>
      <c r="DN31" s="469">
        <v>26.6</v>
      </c>
      <c r="DO31" s="469">
        <v>3</v>
      </c>
      <c r="DP31" s="469">
        <v>0</v>
      </c>
      <c r="DQ31" s="469">
        <v>6.2</v>
      </c>
      <c r="DR31" s="469">
        <v>2.5</v>
      </c>
      <c r="DS31" s="469">
        <v>0</v>
      </c>
      <c r="DT31" s="469">
        <v>98.11</v>
      </c>
      <c r="DU31" s="469">
        <v>93.33</v>
      </c>
      <c r="DV31" s="469">
        <v>81.53</v>
      </c>
      <c r="DW31" s="469">
        <v>86</v>
      </c>
      <c r="DX31" s="469">
        <v>100</v>
      </c>
      <c r="DY31" s="469">
        <v>94.27</v>
      </c>
      <c r="DZ31" s="469">
        <v>98.17</v>
      </c>
      <c r="EA31" s="469">
        <v>100</v>
      </c>
      <c r="EB31" s="20">
        <v>26</v>
      </c>
      <c r="EC31" s="20">
        <v>95.26</v>
      </c>
      <c r="ED31" s="20"/>
      <c r="EE31" s="20" t="s">
        <v>40</v>
      </c>
      <c r="EF31" s="20" t="s">
        <v>40</v>
      </c>
      <c r="EG31" s="20" t="s">
        <v>40</v>
      </c>
      <c r="EH31" s="20" t="s">
        <v>40</v>
      </c>
      <c r="EI31" s="20" t="s">
        <v>40</v>
      </c>
      <c r="EJ31" s="20" t="s">
        <v>40</v>
      </c>
      <c r="EK31" s="469">
        <v>2</v>
      </c>
      <c r="EL31" s="469">
        <v>1</v>
      </c>
      <c r="EM31" s="469">
        <v>24</v>
      </c>
      <c r="EN31" s="469">
        <v>0</v>
      </c>
      <c r="EO31" s="469">
        <v>35</v>
      </c>
      <c r="EP31" s="469">
        <v>0</v>
      </c>
      <c r="EQ31" s="469">
        <v>150</v>
      </c>
      <c r="ER31" s="469">
        <v>0</v>
      </c>
      <c r="ES31" s="20" t="s">
        <v>40</v>
      </c>
      <c r="ET31" s="20" t="s">
        <v>40</v>
      </c>
      <c r="EU31" s="20" t="s">
        <v>40</v>
      </c>
      <c r="EV31" s="20" t="s">
        <v>40</v>
      </c>
      <c r="EW31" s="20" t="s">
        <v>40</v>
      </c>
      <c r="EX31" s="20" t="s">
        <v>40</v>
      </c>
      <c r="EY31" s="469">
        <v>99.41</v>
      </c>
      <c r="EZ31" s="469">
        <v>100</v>
      </c>
      <c r="FA31" s="469">
        <v>85.53</v>
      </c>
      <c r="FB31" s="469">
        <v>100</v>
      </c>
      <c r="FC31" s="469">
        <v>91.25</v>
      </c>
      <c r="FD31" s="469">
        <v>100</v>
      </c>
      <c r="FE31" s="469">
        <v>85.85</v>
      </c>
      <c r="FF31" s="469">
        <v>100</v>
      </c>
      <c r="FG31" s="20">
        <v>20</v>
      </c>
      <c r="FH31" s="20">
        <v>71.66</v>
      </c>
      <c r="FI31" s="20"/>
      <c r="FJ31" s="20"/>
      <c r="FK31" s="20" t="s">
        <v>40</v>
      </c>
      <c r="FL31" s="469">
        <v>469</v>
      </c>
      <c r="FM31" s="469">
        <v>49</v>
      </c>
      <c r="FN31" s="469">
        <v>300</v>
      </c>
      <c r="FO31" s="469">
        <v>120</v>
      </c>
      <c r="FP31" s="469">
        <v>23.1</v>
      </c>
      <c r="FQ31" s="469">
        <v>14.3</v>
      </c>
      <c r="FR31" s="469">
        <v>6.4</v>
      </c>
      <c r="FS31" s="469">
        <v>2.4</v>
      </c>
      <c r="FT31" s="469">
        <v>12.5</v>
      </c>
      <c r="FU31" s="469">
        <v>12.5</v>
      </c>
      <c r="FV31" s="20" t="s">
        <v>40</v>
      </c>
      <c r="FW31" s="469">
        <v>3</v>
      </c>
      <c r="FX31" s="469">
        <v>4.5</v>
      </c>
      <c r="FY31" s="469">
        <v>2</v>
      </c>
      <c r="FZ31" s="469">
        <v>3</v>
      </c>
      <c r="GA31" s="20" t="s">
        <v>40</v>
      </c>
      <c r="GB31" s="469">
        <v>71.39</v>
      </c>
      <c r="GC31" s="469">
        <v>74.13</v>
      </c>
      <c r="GD31" s="469">
        <v>69.44</v>
      </c>
      <c r="GE31" s="469">
        <v>69.44</v>
      </c>
      <c r="GF31" s="20">
        <v>54</v>
      </c>
      <c r="GG31" s="20">
        <v>59.6</v>
      </c>
      <c r="GH31" s="20"/>
      <c r="GI31" s="469">
        <v>0</v>
      </c>
      <c r="GJ31" s="469">
        <v>1.5</v>
      </c>
      <c r="GK31" s="469">
        <v>10</v>
      </c>
      <c r="GL31" s="469">
        <v>41.1</v>
      </c>
      <c r="GM31" s="469">
        <v>12</v>
      </c>
      <c r="GN31" s="469">
        <v>2.5</v>
      </c>
      <c r="GO31" s="469">
        <v>5</v>
      </c>
      <c r="GP31" s="469">
        <v>2.5</v>
      </c>
      <c r="GQ31" s="469">
        <v>2</v>
      </c>
      <c r="GR31" s="469">
        <v>44.19</v>
      </c>
      <c r="GS31" s="469">
        <v>75</v>
      </c>
      <c r="GT31" s="20">
        <v>19</v>
      </c>
      <c r="GU31" s="20">
        <v>79.59</v>
      </c>
    </row>
    <row r="32" spans="1:203" ht="14.45" customHeight="1">
      <c r="A32" s="324" t="s">
        <v>26</v>
      </c>
      <c r="B32" s="20">
        <v>31</v>
      </c>
      <c r="C32" s="20">
        <v>93.18</v>
      </c>
      <c r="D32" s="469">
        <v>4</v>
      </c>
      <c r="E32" s="469">
        <v>5.5</v>
      </c>
      <c r="F32" s="469">
        <v>0.5</v>
      </c>
      <c r="G32" s="469">
        <v>4</v>
      </c>
      <c r="H32" s="469">
        <v>5.5</v>
      </c>
      <c r="I32" s="469">
        <v>0.5</v>
      </c>
      <c r="J32" s="469">
        <v>17.5</v>
      </c>
      <c r="K32" s="469">
        <v>82.35</v>
      </c>
      <c r="L32" s="469">
        <v>94.97</v>
      </c>
      <c r="M32" s="469">
        <v>99.74</v>
      </c>
      <c r="N32" s="469">
        <v>82.35</v>
      </c>
      <c r="O32" s="469">
        <v>94.97</v>
      </c>
      <c r="P32" s="469">
        <v>99.74</v>
      </c>
      <c r="Q32" s="469">
        <v>95.63</v>
      </c>
      <c r="R32" s="20">
        <v>7</v>
      </c>
      <c r="S32" s="20">
        <v>84.86</v>
      </c>
      <c r="T32" s="20"/>
      <c r="U32" s="469">
        <v>13</v>
      </c>
      <c r="V32" s="469">
        <v>74</v>
      </c>
      <c r="W32" s="469">
        <v>0.3</v>
      </c>
      <c r="X32" s="469">
        <v>13</v>
      </c>
      <c r="Y32" s="469">
        <v>2</v>
      </c>
      <c r="Z32" s="469">
        <v>1</v>
      </c>
      <c r="AA32" s="469">
        <v>2</v>
      </c>
      <c r="AB32" s="469">
        <v>3</v>
      </c>
      <c r="AC32" s="469">
        <v>1</v>
      </c>
      <c r="AD32" s="469">
        <v>4</v>
      </c>
      <c r="AE32" s="469">
        <v>68</v>
      </c>
      <c r="AF32" s="469">
        <v>86.17</v>
      </c>
      <c r="AG32" s="469">
        <v>98.6</v>
      </c>
      <c r="AH32" s="469">
        <v>86.67</v>
      </c>
      <c r="AI32" s="20">
        <v>26</v>
      </c>
      <c r="AJ32" s="20">
        <v>88.43</v>
      </c>
      <c r="AK32" s="20"/>
      <c r="AL32" s="469">
        <v>4</v>
      </c>
      <c r="AM32" s="469">
        <v>85</v>
      </c>
      <c r="AN32" s="469">
        <v>38</v>
      </c>
      <c r="AO32" s="469">
        <v>8</v>
      </c>
      <c r="AP32" s="469">
        <v>3</v>
      </c>
      <c r="AQ32" s="469">
        <v>0.4</v>
      </c>
      <c r="AR32" s="469">
        <v>0.2</v>
      </c>
      <c r="AS32" s="469">
        <v>3</v>
      </c>
      <c r="AT32" s="469">
        <v>1</v>
      </c>
      <c r="AU32" s="469">
        <v>1</v>
      </c>
      <c r="AV32" s="469">
        <v>1</v>
      </c>
      <c r="AW32" s="469">
        <v>1</v>
      </c>
      <c r="AX32" s="469">
        <v>1</v>
      </c>
      <c r="AY32" s="469">
        <v>8.3000000000000007</v>
      </c>
      <c r="AZ32" s="469">
        <v>83.33</v>
      </c>
      <c r="BA32" s="469">
        <v>70.87</v>
      </c>
      <c r="BB32" s="469">
        <v>99.53</v>
      </c>
      <c r="BC32" s="469">
        <v>100</v>
      </c>
      <c r="BD32" s="20">
        <v>3</v>
      </c>
      <c r="BE32" s="20">
        <v>92.960000000000008</v>
      </c>
      <c r="BF32" s="20"/>
      <c r="BG32" s="20"/>
      <c r="BH32" s="469">
        <v>3</v>
      </c>
      <c r="BI32" s="469">
        <v>3.5</v>
      </c>
      <c r="BJ32" s="469">
        <v>0.8</v>
      </c>
      <c r="BK32" s="469">
        <v>28.5</v>
      </c>
      <c r="BL32" s="469">
        <v>28.5</v>
      </c>
      <c r="BM32" s="469">
        <v>8</v>
      </c>
      <c r="BN32" s="469">
        <v>4.5</v>
      </c>
      <c r="BO32" s="469">
        <v>8</v>
      </c>
      <c r="BP32" s="469">
        <v>8</v>
      </c>
      <c r="BQ32" s="469">
        <v>0</v>
      </c>
      <c r="BR32" s="469">
        <v>83.33</v>
      </c>
      <c r="BS32" s="469">
        <v>98.8</v>
      </c>
      <c r="BT32" s="469">
        <v>94.7</v>
      </c>
      <c r="BU32" s="469">
        <v>95</v>
      </c>
      <c r="BV32" s="469">
        <v>95</v>
      </c>
      <c r="BW32" s="20">
        <v>44</v>
      </c>
      <c r="BX32" s="20">
        <v>70</v>
      </c>
      <c r="BY32" s="20"/>
      <c r="BZ32" s="20" t="s">
        <v>40</v>
      </c>
      <c r="CA32" s="469">
        <v>6</v>
      </c>
      <c r="CB32" s="20" t="s">
        <v>40</v>
      </c>
      <c r="CC32" s="469">
        <v>8</v>
      </c>
      <c r="CD32" s="469">
        <v>51.6</v>
      </c>
      <c r="CE32" s="469">
        <v>96.8</v>
      </c>
      <c r="CF32" s="20"/>
      <c r="CG32" s="20">
        <v>14</v>
      </c>
      <c r="CH32" s="20" t="s">
        <v>40</v>
      </c>
      <c r="CI32" s="20" t="s">
        <v>40</v>
      </c>
      <c r="CJ32" s="469">
        <v>50</v>
      </c>
      <c r="CK32" s="469">
        <v>100</v>
      </c>
      <c r="CL32" s="20">
        <v>38</v>
      </c>
      <c r="CM32" s="20">
        <v>66.67</v>
      </c>
      <c r="CN32" s="20"/>
      <c r="CO32" s="469">
        <v>7</v>
      </c>
      <c r="CP32" s="469">
        <v>4</v>
      </c>
      <c r="CQ32" s="20" t="s">
        <v>40</v>
      </c>
      <c r="CR32" s="469">
        <v>7</v>
      </c>
      <c r="CS32" s="469">
        <v>6</v>
      </c>
      <c r="CT32" s="469">
        <v>6</v>
      </c>
      <c r="CU32" s="469">
        <v>10</v>
      </c>
      <c r="CV32" s="469">
        <v>6</v>
      </c>
      <c r="CW32" s="469">
        <v>7.3</v>
      </c>
      <c r="CX32" s="20" t="s">
        <v>40</v>
      </c>
      <c r="CY32" s="469">
        <v>7</v>
      </c>
      <c r="CZ32" s="469">
        <v>70</v>
      </c>
      <c r="DA32" s="469">
        <v>40</v>
      </c>
      <c r="DB32" s="20" t="s">
        <v>40</v>
      </c>
      <c r="DC32" s="469">
        <v>70</v>
      </c>
      <c r="DD32" s="469">
        <v>60</v>
      </c>
      <c r="DE32" s="469">
        <v>60</v>
      </c>
      <c r="DF32" s="469">
        <v>100</v>
      </c>
      <c r="DG32" s="20">
        <v>18</v>
      </c>
      <c r="DH32" s="20">
        <v>88.66</v>
      </c>
      <c r="DI32" s="20"/>
      <c r="DJ32" s="469">
        <v>10</v>
      </c>
      <c r="DK32" s="469">
        <v>99</v>
      </c>
      <c r="DL32" s="469">
        <v>42.6</v>
      </c>
      <c r="DM32" s="469">
        <v>5.9</v>
      </c>
      <c r="DN32" s="469">
        <v>35.200000000000003</v>
      </c>
      <c r="DO32" s="469">
        <v>1.5</v>
      </c>
      <c r="DP32" s="469">
        <v>2.1</v>
      </c>
      <c r="DQ32" s="469">
        <v>6.2</v>
      </c>
      <c r="DR32" s="469">
        <v>1.5</v>
      </c>
      <c r="DS32" s="469">
        <v>0</v>
      </c>
      <c r="DT32" s="469">
        <v>97.52</v>
      </c>
      <c r="DU32" s="469">
        <v>88.33</v>
      </c>
      <c r="DV32" s="469">
        <v>92.27</v>
      </c>
      <c r="DW32" s="469">
        <v>76.510000000000005</v>
      </c>
      <c r="DX32" s="469">
        <v>95.8</v>
      </c>
      <c r="DY32" s="469">
        <v>94.27</v>
      </c>
      <c r="DZ32" s="469">
        <v>100</v>
      </c>
      <c r="EA32" s="469">
        <v>100</v>
      </c>
      <c r="EB32" s="20">
        <v>19</v>
      </c>
      <c r="EC32" s="20">
        <v>97.83</v>
      </c>
      <c r="ED32" s="20"/>
      <c r="EE32" s="20" t="s">
        <v>40</v>
      </c>
      <c r="EF32" s="20" t="s">
        <v>40</v>
      </c>
      <c r="EG32" s="20" t="s">
        <v>40</v>
      </c>
      <c r="EH32" s="20" t="s">
        <v>40</v>
      </c>
      <c r="EI32" s="20" t="s">
        <v>40</v>
      </c>
      <c r="EJ32" s="20" t="s">
        <v>40</v>
      </c>
      <c r="EK32" s="469">
        <v>3</v>
      </c>
      <c r="EL32" s="469">
        <v>1</v>
      </c>
      <c r="EM32" s="469">
        <v>7</v>
      </c>
      <c r="EN32" s="469">
        <v>0</v>
      </c>
      <c r="EO32" s="469">
        <v>28</v>
      </c>
      <c r="EP32" s="469">
        <v>0</v>
      </c>
      <c r="EQ32" s="469">
        <v>58</v>
      </c>
      <c r="ER32" s="469">
        <v>0</v>
      </c>
      <c r="ES32" s="20" t="s">
        <v>40</v>
      </c>
      <c r="ET32" s="20" t="s">
        <v>40</v>
      </c>
      <c r="EU32" s="20" t="s">
        <v>40</v>
      </c>
      <c r="EV32" s="20" t="s">
        <v>40</v>
      </c>
      <c r="EW32" s="20" t="s">
        <v>40</v>
      </c>
      <c r="EX32" s="20" t="s">
        <v>40</v>
      </c>
      <c r="EY32" s="469">
        <v>99.11</v>
      </c>
      <c r="EZ32" s="469">
        <v>100</v>
      </c>
      <c r="FA32" s="469">
        <v>96.03</v>
      </c>
      <c r="FB32" s="469">
        <v>100</v>
      </c>
      <c r="FC32" s="469">
        <v>93</v>
      </c>
      <c r="FD32" s="469">
        <v>100</v>
      </c>
      <c r="FE32" s="469">
        <v>94.53</v>
      </c>
      <c r="FF32" s="469">
        <v>100</v>
      </c>
      <c r="FG32" s="20">
        <v>7</v>
      </c>
      <c r="FH32" s="20">
        <v>78.8</v>
      </c>
      <c r="FI32" s="20"/>
      <c r="FJ32" s="20"/>
      <c r="FK32" s="20" t="s">
        <v>40</v>
      </c>
      <c r="FL32" s="469">
        <v>370</v>
      </c>
      <c r="FM32" s="469">
        <v>40</v>
      </c>
      <c r="FN32" s="469">
        <v>240</v>
      </c>
      <c r="FO32" s="469">
        <v>90</v>
      </c>
      <c r="FP32" s="469">
        <v>23.6</v>
      </c>
      <c r="FQ32" s="469">
        <v>8.6</v>
      </c>
      <c r="FR32" s="469">
        <v>6</v>
      </c>
      <c r="FS32" s="469">
        <v>9</v>
      </c>
      <c r="FT32" s="469">
        <v>15</v>
      </c>
      <c r="FU32" s="469">
        <v>15</v>
      </c>
      <c r="FV32" s="20" t="s">
        <v>40</v>
      </c>
      <c r="FW32" s="469">
        <v>3.5</v>
      </c>
      <c r="FX32" s="469">
        <v>4.5</v>
      </c>
      <c r="FY32" s="469">
        <v>4</v>
      </c>
      <c r="FZ32" s="469">
        <v>3</v>
      </c>
      <c r="GA32" s="20" t="s">
        <v>40</v>
      </c>
      <c r="GB32" s="469">
        <v>79.510000000000005</v>
      </c>
      <c r="GC32" s="469">
        <v>73.569999999999993</v>
      </c>
      <c r="GD32" s="469">
        <v>83.33</v>
      </c>
      <c r="GE32" s="469">
        <v>83.33</v>
      </c>
      <c r="GF32" s="20">
        <v>85</v>
      </c>
      <c r="GG32" s="20">
        <v>46.87</v>
      </c>
      <c r="GH32" s="20"/>
      <c r="GI32" s="469">
        <v>0</v>
      </c>
      <c r="GJ32" s="469">
        <v>2.2999999999999998</v>
      </c>
      <c r="GK32" s="469">
        <v>15</v>
      </c>
      <c r="GL32" s="469">
        <v>40.6</v>
      </c>
      <c r="GM32" s="469">
        <v>8</v>
      </c>
      <c r="GN32" s="469">
        <v>2.5</v>
      </c>
      <c r="GO32" s="469">
        <v>4</v>
      </c>
      <c r="GP32" s="469">
        <v>0.5</v>
      </c>
      <c r="GQ32" s="469">
        <v>1</v>
      </c>
      <c r="GR32" s="469">
        <v>43.74</v>
      </c>
      <c r="GS32" s="469">
        <v>50</v>
      </c>
      <c r="GT32" s="20">
        <v>14</v>
      </c>
      <c r="GU32" s="20">
        <v>80.83</v>
      </c>
    </row>
    <row r="33" spans="1:203" ht="14.45" customHeight="1">
      <c r="A33" s="324" t="s">
        <v>27</v>
      </c>
      <c r="B33" s="20">
        <v>73</v>
      </c>
      <c r="C33" s="20">
        <v>88.73</v>
      </c>
      <c r="D33" s="469">
        <v>5</v>
      </c>
      <c r="E33" s="469">
        <v>16.5</v>
      </c>
      <c r="F33" s="469">
        <v>1.7</v>
      </c>
      <c r="G33" s="469">
        <v>5</v>
      </c>
      <c r="H33" s="469">
        <v>16.5</v>
      </c>
      <c r="I33" s="469">
        <v>1.7</v>
      </c>
      <c r="J33" s="469">
        <v>18.5</v>
      </c>
      <c r="K33" s="469">
        <v>76.47</v>
      </c>
      <c r="L33" s="469">
        <v>83.92</v>
      </c>
      <c r="M33" s="469">
        <v>99.15</v>
      </c>
      <c r="N33" s="469">
        <v>76.47</v>
      </c>
      <c r="O33" s="469">
        <v>83.92</v>
      </c>
      <c r="P33" s="469">
        <v>99.15</v>
      </c>
      <c r="Q33" s="469">
        <v>95.37</v>
      </c>
      <c r="R33" s="20">
        <v>12</v>
      </c>
      <c r="S33" s="20">
        <v>83.710000000000008</v>
      </c>
      <c r="T33" s="20"/>
      <c r="U33" s="469">
        <v>11</v>
      </c>
      <c r="V33" s="469">
        <v>157</v>
      </c>
      <c r="W33" s="469">
        <v>0.7</v>
      </c>
      <c r="X33" s="469">
        <v>15</v>
      </c>
      <c r="Y33" s="469">
        <v>2</v>
      </c>
      <c r="Z33" s="469">
        <v>1</v>
      </c>
      <c r="AA33" s="469">
        <v>3</v>
      </c>
      <c r="AB33" s="469">
        <v>3</v>
      </c>
      <c r="AC33" s="469">
        <v>2</v>
      </c>
      <c r="AD33" s="469">
        <v>4</v>
      </c>
      <c r="AE33" s="469">
        <v>76</v>
      </c>
      <c r="AF33" s="469">
        <v>62.25</v>
      </c>
      <c r="AG33" s="469">
        <v>96.57</v>
      </c>
      <c r="AH33" s="469">
        <v>100</v>
      </c>
      <c r="AI33" s="20">
        <v>41</v>
      </c>
      <c r="AJ33" s="20">
        <v>84.3</v>
      </c>
      <c r="AK33" s="20"/>
      <c r="AL33" s="469">
        <v>5</v>
      </c>
      <c r="AM33" s="469">
        <v>56</v>
      </c>
      <c r="AN33" s="469">
        <v>35.299999999999997</v>
      </c>
      <c r="AO33" s="469">
        <v>7</v>
      </c>
      <c r="AP33" s="469">
        <v>3</v>
      </c>
      <c r="AQ33" s="469">
        <v>0.3</v>
      </c>
      <c r="AR33" s="469">
        <v>0.3</v>
      </c>
      <c r="AS33" s="469">
        <v>0.1</v>
      </c>
      <c r="AT33" s="469">
        <v>1</v>
      </c>
      <c r="AU33" s="469">
        <v>1</v>
      </c>
      <c r="AV33" s="469">
        <v>1</v>
      </c>
      <c r="AW33" s="469">
        <v>0</v>
      </c>
      <c r="AX33" s="469">
        <v>1</v>
      </c>
      <c r="AY33" s="469">
        <v>10.6</v>
      </c>
      <c r="AZ33" s="469">
        <v>66.67</v>
      </c>
      <c r="BA33" s="469">
        <v>83.48</v>
      </c>
      <c r="BB33" s="469">
        <v>99.56</v>
      </c>
      <c r="BC33" s="469">
        <v>87.5</v>
      </c>
      <c r="BD33" s="20">
        <v>92</v>
      </c>
      <c r="BE33" s="20">
        <v>63.85</v>
      </c>
      <c r="BF33" s="20"/>
      <c r="BG33" s="20"/>
      <c r="BH33" s="469">
        <v>7</v>
      </c>
      <c r="BI33" s="469">
        <v>26.5</v>
      </c>
      <c r="BJ33" s="469">
        <v>10.1</v>
      </c>
      <c r="BK33" s="469">
        <v>25.5</v>
      </c>
      <c r="BL33" s="469">
        <v>25.5</v>
      </c>
      <c r="BM33" s="469">
        <v>8</v>
      </c>
      <c r="BN33" s="469">
        <v>3.5</v>
      </c>
      <c r="BO33" s="469">
        <v>8</v>
      </c>
      <c r="BP33" s="469">
        <v>6</v>
      </c>
      <c r="BQ33" s="469">
        <v>0</v>
      </c>
      <c r="BR33" s="469">
        <v>50</v>
      </c>
      <c r="BS33" s="469">
        <v>87.8</v>
      </c>
      <c r="BT33" s="469">
        <v>32.58</v>
      </c>
      <c r="BU33" s="469">
        <v>85</v>
      </c>
      <c r="BV33" s="469">
        <v>85</v>
      </c>
      <c r="BW33" s="20">
        <v>175</v>
      </c>
      <c r="BX33" s="20">
        <v>15</v>
      </c>
      <c r="BY33" s="20"/>
      <c r="BZ33" s="20" t="s">
        <v>40</v>
      </c>
      <c r="CA33" s="469">
        <v>3</v>
      </c>
      <c r="CB33" s="20" t="s">
        <v>40</v>
      </c>
      <c r="CC33" s="469">
        <v>0</v>
      </c>
      <c r="CD33" s="469">
        <v>0</v>
      </c>
      <c r="CE33" s="469">
        <v>0</v>
      </c>
      <c r="CF33" s="20"/>
      <c r="CG33" s="20">
        <v>3</v>
      </c>
      <c r="CH33" s="20" t="s">
        <v>40</v>
      </c>
      <c r="CI33" s="20" t="s">
        <v>40</v>
      </c>
      <c r="CJ33" s="469">
        <v>25</v>
      </c>
      <c r="CK33" s="469">
        <v>0</v>
      </c>
      <c r="CL33" s="20">
        <v>122</v>
      </c>
      <c r="CM33" s="20">
        <v>48.33</v>
      </c>
      <c r="CN33" s="20"/>
      <c r="CO33" s="469">
        <v>6</v>
      </c>
      <c r="CP33" s="469">
        <v>5</v>
      </c>
      <c r="CQ33" s="20" t="s">
        <v>40</v>
      </c>
      <c r="CR33" s="469">
        <v>4</v>
      </c>
      <c r="CS33" s="469">
        <v>5</v>
      </c>
      <c r="CT33" s="469">
        <v>2</v>
      </c>
      <c r="CU33" s="469">
        <v>7</v>
      </c>
      <c r="CV33" s="469">
        <v>5</v>
      </c>
      <c r="CW33" s="469">
        <v>4.7</v>
      </c>
      <c r="CX33" s="20" t="s">
        <v>40</v>
      </c>
      <c r="CY33" s="469">
        <v>5</v>
      </c>
      <c r="CZ33" s="469">
        <v>60</v>
      </c>
      <c r="DA33" s="469">
        <v>50</v>
      </c>
      <c r="DB33" s="20" t="s">
        <v>40</v>
      </c>
      <c r="DC33" s="469">
        <v>40</v>
      </c>
      <c r="DD33" s="469">
        <v>50</v>
      </c>
      <c r="DE33" s="469">
        <v>20</v>
      </c>
      <c r="DF33" s="469">
        <v>70</v>
      </c>
      <c r="DG33" s="20">
        <v>22</v>
      </c>
      <c r="DH33" s="20">
        <v>87.37</v>
      </c>
      <c r="DI33" s="20"/>
      <c r="DJ33" s="469">
        <v>23</v>
      </c>
      <c r="DK33" s="469">
        <v>55</v>
      </c>
      <c r="DL33" s="469">
        <v>20.5</v>
      </c>
      <c r="DM33" s="469">
        <v>4.2</v>
      </c>
      <c r="DN33" s="469">
        <v>15.6</v>
      </c>
      <c r="DO33" s="469">
        <v>0.8</v>
      </c>
      <c r="DP33" s="469">
        <v>11.5</v>
      </c>
      <c r="DQ33" s="469">
        <v>15.2</v>
      </c>
      <c r="DR33" s="469">
        <v>4.5</v>
      </c>
      <c r="DS33" s="469">
        <v>4.3</v>
      </c>
      <c r="DT33" s="469">
        <v>83.75</v>
      </c>
      <c r="DU33" s="469">
        <v>66.67</v>
      </c>
      <c r="DV33" s="469">
        <v>99.07</v>
      </c>
      <c r="DW33" s="469">
        <v>100</v>
      </c>
      <c r="DX33" s="469">
        <v>77</v>
      </c>
      <c r="DY33" s="469">
        <v>76.900000000000006</v>
      </c>
      <c r="DZ33" s="469">
        <v>94.5</v>
      </c>
      <c r="EA33" s="469">
        <v>86.61</v>
      </c>
      <c r="EB33" s="20">
        <v>1</v>
      </c>
      <c r="EC33" s="20">
        <v>100</v>
      </c>
      <c r="ED33" s="20"/>
      <c r="EE33" s="20" t="s">
        <v>40</v>
      </c>
      <c r="EF33" s="20" t="s">
        <v>40</v>
      </c>
      <c r="EG33" s="20" t="s">
        <v>40</v>
      </c>
      <c r="EH33" s="20" t="s">
        <v>40</v>
      </c>
      <c r="EI33" s="20" t="s">
        <v>40</v>
      </c>
      <c r="EJ33" s="20" t="s">
        <v>40</v>
      </c>
      <c r="EK33" s="469">
        <v>1</v>
      </c>
      <c r="EL33" s="469">
        <v>1</v>
      </c>
      <c r="EM33" s="469">
        <v>0</v>
      </c>
      <c r="EN33" s="469">
        <v>0</v>
      </c>
      <c r="EO33" s="469">
        <v>0</v>
      </c>
      <c r="EP33" s="469">
        <v>0</v>
      </c>
      <c r="EQ33" s="469">
        <v>0</v>
      </c>
      <c r="ER33" s="469">
        <v>0</v>
      </c>
      <c r="ES33" s="20" t="s">
        <v>40</v>
      </c>
      <c r="ET33" s="20" t="s">
        <v>40</v>
      </c>
      <c r="EU33" s="20" t="s">
        <v>40</v>
      </c>
      <c r="EV33" s="20" t="s">
        <v>40</v>
      </c>
      <c r="EW33" s="20" t="s">
        <v>40</v>
      </c>
      <c r="EX33" s="20" t="s">
        <v>40</v>
      </c>
      <c r="EY33" s="469">
        <v>100</v>
      </c>
      <c r="EZ33" s="469">
        <v>100</v>
      </c>
      <c r="FA33" s="469">
        <v>100</v>
      </c>
      <c r="FB33" s="469">
        <v>100</v>
      </c>
      <c r="FC33" s="469">
        <v>100</v>
      </c>
      <c r="FD33" s="469">
        <v>100</v>
      </c>
      <c r="FE33" s="469">
        <v>100</v>
      </c>
      <c r="FF33" s="469">
        <v>100</v>
      </c>
      <c r="FG33" s="20">
        <v>15</v>
      </c>
      <c r="FH33" s="20">
        <v>73.320000000000007</v>
      </c>
      <c r="FI33" s="20"/>
      <c r="FJ33" s="20"/>
      <c r="FK33" s="20" t="s">
        <v>40</v>
      </c>
      <c r="FL33" s="469">
        <v>321</v>
      </c>
      <c r="FM33" s="469">
        <v>21</v>
      </c>
      <c r="FN33" s="469">
        <v>240</v>
      </c>
      <c r="FO33" s="469">
        <v>60</v>
      </c>
      <c r="FP33" s="469">
        <v>9.6999999999999993</v>
      </c>
      <c r="FQ33" s="469">
        <v>8.6999999999999993</v>
      </c>
      <c r="FR33" s="469">
        <v>0.1</v>
      </c>
      <c r="FS33" s="469">
        <v>0.9</v>
      </c>
      <c r="FT33" s="469">
        <v>8.5</v>
      </c>
      <c r="FU33" s="469">
        <v>8.5</v>
      </c>
      <c r="FV33" s="20" t="s">
        <v>40</v>
      </c>
      <c r="FW33" s="469">
        <v>4.5</v>
      </c>
      <c r="FX33" s="469">
        <v>1</v>
      </c>
      <c r="FY33" s="469">
        <v>0.5</v>
      </c>
      <c r="FZ33" s="469">
        <v>2.5</v>
      </c>
      <c r="GA33" s="20" t="s">
        <v>40</v>
      </c>
      <c r="GB33" s="469">
        <v>83.52</v>
      </c>
      <c r="GC33" s="469">
        <v>89.2</v>
      </c>
      <c r="GD33" s="469">
        <v>47.22</v>
      </c>
      <c r="GE33" s="469">
        <v>47.22</v>
      </c>
      <c r="GF33" s="20">
        <v>90</v>
      </c>
      <c r="GG33" s="20">
        <v>45.46</v>
      </c>
      <c r="GH33" s="20"/>
      <c r="GI33" s="469">
        <v>0</v>
      </c>
      <c r="GJ33" s="469">
        <v>2</v>
      </c>
      <c r="GK33" s="469">
        <v>14.5</v>
      </c>
      <c r="GL33" s="469">
        <v>43.8</v>
      </c>
      <c r="GM33" s="469">
        <v>7</v>
      </c>
      <c r="GN33" s="469">
        <v>2.5</v>
      </c>
      <c r="GO33" s="469">
        <v>3</v>
      </c>
      <c r="GP33" s="469">
        <v>0.5</v>
      </c>
      <c r="GQ33" s="469">
        <v>1</v>
      </c>
      <c r="GR33" s="469">
        <v>47.17</v>
      </c>
      <c r="GS33" s="469">
        <v>43.75</v>
      </c>
      <c r="GT33" s="20">
        <v>66</v>
      </c>
      <c r="GU33" s="20">
        <v>69.010000000000005</v>
      </c>
    </row>
    <row r="34" spans="1:203" s="324" customFormat="1" ht="14.45" customHeight="1">
      <c r="A34" s="324" t="s">
        <v>47</v>
      </c>
      <c r="B34" s="20">
        <v>94</v>
      </c>
      <c r="C34" s="20">
        <v>85.94</v>
      </c>
      <c r="D34" s="469">
        <v>7.8</v>
      </c>
      <c r="E34" s="469">
        <v>8.4</v>
      </c>
      <c r="F34" s="469">
        <v>16.2</v>
      </c>
      <c r="G34" s="469">
        <v>7.8</v>
      </c>
      <c r="H34" s="469">
        <v>8.4</v>
      </c>
      <c r="I34" s="469">
        <v>16.2</v>
      </c>
      <c r="J34" s="469">
        <v>0</v>
      </c>
      <c r="K34" s="469">
        <v>59.82</v>
      </c>
      <c r="L34" s="469">
        <v>92.05</v>
      </c>
      <c r="M34" s="469">
        <v>91.88</v>
      </c>
      <c r="N34" s="469">
        <v>59.82</v>
      </c>
      <c r="O34" s="469">
        <v>92.05</v>
      </c>
      <c r="P34" s="469">
        <v>91.88</v>
      </c>
      <c r="Q34" s="469">
        <v>100</v>
      </c>
      <c r="R34" s="20">
        <v>93</v>
      </c>
      <c r="S34" s="20">
        <v>68.62</v>
      </c>
      <c r="T34" s="20"/>
      <c r="U34" s="469">
        <v>14.7</v>
      </c>
      <c r="V34" s="469">
        <v>82.1</v>
      </c>
      <c r="W34" s="469">
        <v>9.6999999999999993</v>
      </c>
      <c r="X34" s="469">
        <v>11.7</v>
      </c>
      <c r="Y34" s="469">
        <v>2</v>
      </c>
      <c r="Z34" s="469">
        <v>1</v>
      </c>
      <c r="AA34" s="469">
        <v>2</v>
      </c>
      <c r="AB34" s="469">
        <v>2.2000000000000002</v>
      </c>
      <c r="AC34" s="469">
        <v>1.2</v>
      </c>
      <c r="AD34" s="469">
        <v>3.3</v>
      </c>
      <c r="AE34" s="469">
        <v>61.36</v>
      </c>
      <c r="AF34" s="469">
        <v>83.83</v>
      </c>
      <c r="AG34" s="469">
        <v>51.57</v>
      </c>
      <c r="AH34" s="469">
        <v>77.73</v>
      </c>
      <c r="AI34" s="20">
        <v>99</v>
      </c>
      <c r="AJ34" s="20">
        <v>71.06</v>
      </c>
      <c r="AK34" s="20"/>
      <c r="AL34" s="469">
        <v>6.8</v>
      </c>
      <c r="AM34" s="469">
        <v>100.4</v>
      </c>
      <c r="AN34" s="469">
        <v>290.39999999999998</v>
      </c>
      <c r="AO34" s="469">
        <v>7</v>
      </c>
      <c r="AP34" s="469">
        <v>3</v>
      </c>
      <c r="AQ34" s="469">
        <v>0.6</v>
      </c>
      <c r="AR34" s="469">
        <v>0.8</v>
      </c>
      <c r="AS34" s="469">
        <v>5</v>
      </c>
      <c r="AT34" s="469">
        <v>1</v>
      </c>
      <c r="AU34" s="469">
        <v>1</v>
      </c>
      <c r="AV34" s="469">
        <v>1</v>
      </c>
      <c r="AW34" s="469">
        <v>0</v>
      </c>
      <c r="AX34" s="469">
        <v>1</v>
      </c>
      <c r="AY34" s="469">
        <v>11.5</v>
      </c>
      <c r="AZ34" s="469">
        <v>36.17</v>
      </c>
      <c r="BA34" s="469">
        <v>64.16</v>
      </c>
      <c r="BB34" s="469">
        <v>96.41</v>
      </c>
      <c r="BC34" s="469">
        <v>87.5</v>
      </c>
      <c r="BD34" s="20">
        <v>103</v>
      </c>
      <c r="BE34" s="20">
        <v>60.42</v>
      </c>
      <c r="BF34" s="20"/>
      <c r="BG34" s="20"/>
      <c r="BH34" s="469">
        <v>7.7</v>
      </c>
      <c r="BI34" s="469">
        <v>38.799999999999997</v>
      </c>
      <c r="BJ34" s="469">
        <v>5.8</v>
      </c>
      <c r="BK34" s="469">
        <v>16.3</v>
      </c>
      <c r="BL34" s="469">
        <v>16.3</v>
      </c>
      <c r="BM34" s="469">
        <v>5</v>
      </c>
      <c r="BN34" s="469">
        <v>3.9</v>
      </c>
      <c r="BO34" s="469">
        <v>2.2999999999999998</v>
      </c>
      <c r="BP34" s="469">
        <v>5</v>
      </c>
      <c r="BQ34" s="469">
        <v>0</v>
      </c>
      <c r="BR34" s="469">
        <v>44.5</v>
      </c>
      <c r="BS34" s="469">
        <v>81.93</v>
      </c>
      <c r="BT34" s="469">
        <v>61.07</v>
      </c>
      <c r="BU34" s="469">
        <v>54.18</v>
      </c>
      <c r="BV34" s="469">
        <v>54.18</v>
      </c>
      <c r="BW34" s="20">
        <v>8</v>
      </c>
      <c r="BX34" s="20">
        <v>90</v>
      </c>
      <c r="BY34" s="20"/>
      <c r="BZ34" s="20" t="s">
        <v>40</v>
      </c>
      <c r="CA34" s="469">
        <v>10</v>
      </c>
      <c r="CB34" s="20" t="s">
        <v>40</v>
      </c>
      <c r="CC34" s="469">
        <v>8</v>
      </c>
      <c r="CD34" s="469">
        <v>0</v>
      </c>
      <c r="CE34" s="469">
        <v>100</v>
      </c>
      <c r="CF34" s="20"/>
      <c r="CG34" s="20">
        <v>18</v>
      </c>
      <c r="CH34" s="20" t="s">
        <v>40</v>
      </c>
      <c r="CI34" s="20" t="s">
        <v>40</v>
      </c>
      <c r="CJ34" s="469">
        <v>83.33</v>
      </c>
      <c r="CK34" s="469">
        <v>100</v>
      </c>
      <c r="CL34" s="20">
        <v>72</v>
      </c>
      <c r="CM34" s="20">
        <v>58.33</v>
      </c>
      <c r="CN34" s="20"/>
      <c r="CO34" s="469">
        <v>8</v>
      </c>
      <c r="CP34" s="469">
        <v>5</v>
      </c>
      <c r="CQ34" s="20" t="s">
        <v>40</v>
      </c>
      <c r="CR34" s="469">
        <v>5</v>
      </c>
      <c r="CS34" s="469">
        <v>7</v>
      </c>
      <c r="CT34" s="469">
        <v>6</v>
      </c>
      <c r="CU34" s="469">
        <v>4</v>
      </c>
      <c r="CV34" s="469">
        <v>6</v>
      </c>
      <c r="CW34" s="469">
        <v>5.7</v>
      </c>
      <c r="CX34" s="20" t="s">
        <v>40</v>
      </c>
      <c r="CY34" s="469">
        <v>5.8</v>
      </c>
      <c r="CZ34" s="469">
        <v>80</v>
      </c>
      <c r="DA34" s="469">
        <v>50</v>
      </c>
      <c r="DB34" s="20" t="s">
        <v>40</v>
      </c>
      <c r="DC34" s="469">
        <v>50</v>
      </c>
      <c r="DD34" s="469">
        <v>70</v>
      </c>
      <c r="DE34" s="469">
        <v>60</v>
      </c>
      <c r="DF34" s="469">
        <v>40</v>
      </c>
      <c r="DG34" s="20">
        <v>116</v>
      </c>
      <c r="DH34" s="20">
        <v>66.650000000000006</v>
      </c>
      <c r="DI34" s="20"/>
      <c r="DJ34" s="469">
        <v>6</v>
      </c>
      <c r="DK34" s="469">
        <v>240.5</v>
      </c>
      <c r="DL34" s="469">
        <v>53</v>
      </c>
      <c r="DM34" s="469">
        <v>25.1</v>
      </c>
      <c r="DN34" s="469">
        <v>26.9</v>
      </c>
      <c r="DO34" s="469">
        <v>0.9</v>
      </c>
      <c r="DP34" s="469">
        <v>20.5</v>
      </c>
      <c r="DQ34" s="469">
        <v>42</v>
      </c>
      <c r="DR34" s="469">
        <v>13.5</v>
      </c>
      <c r="DS34" s="469">
        <v>87.1</v>
      </c>
      <c r="DT34" s="469">
        <v>40.51</v>
      </c>
      <c r="DU34" s="469">
        <v>95</v>
      </c>
      <c r="DV34" s="469">
        <v>70.400000000000006</v>
      </c>
      <c r="DW34" s="469">
        <v>60.69</v>
      </c>
      <c r="DX34" s="469">
        <v>59</v>
      </c>
      <c r="DY34" s="469">
        <v>25.05</v>
      </c>
      <c r="DZ34" s="469">
        <v>77.98</v>
      </c>
      <c r="EA34" s="469">
        <v>0</v>
      </c>
      <c r="EB34" s="20">
        <v>66</v>
      </c>
      <c r="EC34" s="20">
        <v>82.09</v>
      </c>
      <c r="ED34" s="20"/>
      <c r="EE34" s="20" t="s">
        <v>40</v>
      </c>
      <c r="EF34" s="20" t="s">
        <v>40</v>
      </c>
      <c r="EG34" s="20" t="s">
        <v>40</v>
      </c>
      <c r="EH34" s="20" t="s">
        <v>40</v>
      </c>
      <c r="EI34" s="20" t="s">
        <v>40</v>
      </c>
      <c r="EJ34" s="20" t="s">
        <v>40</v>
      </c>
      <c r="EK34" s="469">
        <v>8</v>
      </c>
      <c r="EL34" s="469">
        <v>17.600000000000001</v>
      </c>
      <c r="EM34" s="469">
        <v>20.399999999999999</v>
      </c>
      <c r="EN34" s="469">
        <v>44.2</v>
      </c>
      <c r="EO34" s="469">
        <v>60</v>
      </c>
      <c r="EP34" s="469">
        <v>100</v>
      </c>
      <c r="EQ34" s="469">
        <v>400</v>
      </c>
      <c r="ER34" s="469">
        <v>450</v>
      </c>
      <c r="ES34" s="20" t="s">
        <v>40</v>
      </c>
      <c r="ET34" s="20" t="s">
        <v>40</v>
      </c>
      <c r="EU34" s="20" t="s">
        <v>40</v>
      </c>
      <c r="EV34" s="20" t="s">
        <v>40</v>
      </c>
      <c r="EW34" s="20" t="s">
        <v>40</v>
      </c>
      <c r="EX34" s="20" t="s">
        <v>40</v>
      </c>
      <c r="EY34" s="469">
        <v>95.86</v>
      </c>
      <c r="EZ34" s="469">
        <v>93.07</v>
      </c>
      <c r="FA34" s="469">
        <v>87.81</v>
      </c>
      <c r="FB34" s="469">
        <v>84.51</v>
      </c>
      <c r="FC34" s="469">
        <v>85</v>
      </c>
      <c r="FD34" s="469">
        <v>85.71</v>
      </c>
      <c r="FE34" s="469">
        <v>62.26</v>
      </c>
      <c r="FF34" s="469">
        <v>62.5</v>
      </c>
      <c r="FG34" s="20">
        <v>43</v>
      </c>
      <c r="FH34" s="20">
        <v>67.010000000000005</v>
      </c>
      <c r="FI34" s="20"/>
      <c r="FJ34" s="20"/>
      <c r="FK34" s="20" t="s">
        <v>40</v>
      </c>
      <c r="FL34" s="469">
        <v>340.7</v>
      </c>
      <c r="FM34" s="469">
        <v>37.4</v>
      </c>
      <c r="FN34" s="469">
        <v>124.2</v>
      </c>
      <c r="FO34" s="469">
        <v>179.1</v>
      </c>
      <c r="FP34" s="469">
        <v>33</v>
      </c>
      <c r="FQ34" s="469">
        <v>22.1</v>
      </c>
      <c r="FR34" s="469">
        <v>5</v>
      </c>
      <c r="FS34" s="469">
        <v>5.8</v>
      </c>
      <c r="FT34" s="469">
        <v>10.1</v>
      </c>
      <c r="FU34" s="469">
        <v>10.1</v>
      </c>
      <c r="FV34" s="20" t="s">
        <v>40</v>
      </c>
      <c r="FW34" s="469">
        <v>3.8</v>
      </c>
      <c r="FX34" s="469">
        <v>3.3</v>
      </c>
      <c r="FY34" s="469">
        <v>0.5</v>
      </c>
      <c r="FZ34" s="469">
        <v>2.5</v>
      </c>
      <c r="GA34" s="20" t="s">
        <v>40</v>
      </c>
      <c r="GB34" s="469">
        <v>81.91</v>
      </c>
      <c r="GC34" s="469">
        <v>63.02</v>
      </c>
      <c r="GD34" s="469">
        <v>56.08</v>
      </c>
      <c r="GE34" s="469">
        <v>56.08</v>
      </c>
      <c r="GF34" s="20">
        <v>32</v>
      </c>
      <c r="GG34" s="20">
        <v>70.77</v>
      </c>
      <c r="GH34" s="20"/>
      <c r="GI34" s="469">
        <v>1</v>
      </c>
      <c r="GJ34" s="469">
        <v>1.8</v>
      </c>
      <c r="GK34" s="469">
        <v>18</v>
      </c>
      <c r="GL34" s="469">
        <v>64.7</v>
      </c>
      <c r="GM34" s="469">
        <v>11.5</v>
      </c>
      <c r="GN34" s="469">
        <v>2.5</v>
      </c>
      <c r="GO34" s="469">
        <v>5.5</v>
      </c>
      <c r="GP34" s="469">
        <v>1.5</v>
      </c>
      <c r="GQ34" s="469">
        <v>2</v>
      </c>
      <c r="GR34" s="469">
        <v>69.66</v>
      </c>
      <c r="GS34" s="469">
        <v>71.88</v>
      </c>
      <c r="GT34" s="20">
        <v>54</v>
      </c>
      <c r="GU34" s="20">
        <v>72.09</v>
      </c>
    </row>
    <row r="35" spans="1:203" ht="14.45" customHeight="1">
      <c r="A35" s="324" t="s">
        <v>30</v>
      </c>
      <c r="B35" s="20">
        <v>22</v>
      </c>
      <c r="C35" s="20">
        <v>94.31</v>
      </c>
      <c r="D35" s="469">
        <v>4</v>
      </c>
      <c r="E35" s="469">
        <v>3.5</v>
      </c>
      <c r="F35" s="469">
        <v>4.2</v>
      </c>
      <c r="G35" s="469">
        <v>4</v>
      </c>
      <c r="H35" s="469">
        <v>3.5</v>
      </c>
      <c r="I35" s="469">
        <v>4.2</v>
      </c>
      <c r="J35" s="469">
        <v>0</v>
      </c>
      <c r="K35" s="469">
        <v>82.35</v>
      </c>
      <c r="L35" s="469">
        <v>96.98</v>
      </c>
      <c r="M35" s="469">
        <v>97.88</v>
      </c>
      <c r="N35" s="469">
        <v>82.35</v>
      </c>
      <c r="O35" s="469">
        <v>96.98</v>
      </c>
      <c r="P35" s="469">
        <v>97.88</v>
      </c>
      <c r="Q35" s="469">
        <v>100</v>
      </c>
      <c r="R35" s="20">
        <v>84</v>
      </c>
      <c r="S35" s="20">
        <v>69.36</v>
      </c>
      <c r="T35" s="20"/>
      <c r="U35" s="469">
        <v>13</v>
      </c>
      <c r="V35" s="469">
        <v>161</v>
      </c>
      <c r="W35" s="469">
        <v>3.7</v>
      </c>
      <c r="X35" s="469">
        <v>10</v>
      </c>
      <c r="Y35" s="469">
        <v>2</v>
      </c>
      <c r="Z35" s="469">
        <v>1</v>
      </c>
      <c r="AA35" s="469">
        <v>3</v>
      </c>
      <c r="AB35" s="469">
        <v>3</v>
      </c>
      <c r="AC35" s="469">
        <v>1</v>
      </c>
      <c r="AD35" s="469">
        <v>0</v>
      </c>
      <c r="AE35" s="469">
        <v>68</v>
      </c>
      <c r="AF35" s="469">
        <v>61.1</v>
      </c>
      <c r="AG35" s="469">
        <v>81.69</v>
      </c>
      <c r="AH35" s="469">
        <v>66.67</v>
      </c>
      <c r="AI35" s="20">
        <v>56</v>
      </c>
      <c r="AJ35" s="20">
        <v>81.58</v>
      </c>
      <c r="AK35" s="20"/>
      <c r="AL35" s="469">
        <v>5</v>
      </c>
      <c r="AM35" s="469">
        <v>110</v>
      </c>
      <c r="AN35" s="469">
        <v>28.1</v>
      </c>
      <c r="AO35" s="469">
        <v>8</v>
      </c>
      <c r="AP35" s="469">
        <v>3</v>
      </c>
      <c r="AQ35" s="469">
        <v>0.6</v>
      </c>
      <c r="AR35" s="469">
        <v>0.3</v>
      </c>
      <c r="AS35" s="469">
        <v>0.3</v>
      </c>
      <c r="AT35" s="469">
        <v>1</v>
      </c>
      <c r="AU35" s="469">
        <v>1</v>
      </c>
      <c r="AV35" s="469">
        <v>1</v>
      </c>
      <c r="AW35" s="469">
        <v>1</v>
      </c>
      <c r="AX35" s="469">
        <v>1</v>
      </c>
      <c r="AY35" s="469">
        <v>10.6</v>
      </c>
      <c r="AZ35" s="469">
        <v>66.67</v>
      </c>
      <c r="BA35" s="469">
        <v>60</v>
      </c>
      <c r="BB35" s="469">
        <v>99.65</v>
      </c>
      <c r="BC35" s="469">
        <v>100</v>
      </c>
      <c r="BD35" s="20">
        <v>31</v>
      </c>
      <c r="BE35" s="20">
        <v>80.05</v>
      </c>
      <c r="BF35" s="20"/>
      <c r="BG35" s="20"/>
      <c r="BH35" s="469">
        <v>5</v>
      </c>
      <c r="BI35" s="469">
        <v>2.5</v>
      </c>
      <c r="BJ35" s="469">
        <v>6.1</v>
      </c>
      <c r="BK35" s="469">
        <v>28.5</v>
      </c>
      <c r="BL35" s="469">
        <v>28.5</v>
      </c>
      <c r="BM35" s="469">
        <v>7</v>
      </c>
      <c r="BN35" s="469">
        <v>6</v>
      </c>
      <c r="BO35" s="469">
        <v>8</v>
      </c>
      <c r="BP35" s="469">
        <v>7.5</v>
      </c>
      <c r="BQ35" s="469">
        <v>0</v>
      </c>
      <c r="BR35" s="469">
        <v>66.67</v>
      </c>
      <c r="BS35" s="469">
        <v>99.28</v>
      </c>
      <c r="BT35" s="469">
        <v>59.26</v>
      </c>
      <c r="BU35" s="469">
        <v>95</v>
      </c>
      <c r="BV35" s="469">
        <v>95</v>
      </c>
      <c r="BW35" s="20">
        <v>112</v>
      </c>
      <c r="BX35" s="20">
        <v>45</v>
      </c>
      <c r="BY35" s="20"/>
      <c r="BZ35" s="20" t="s">
        <v>40</v>
      </c>
      <c r="CA35" s="469">
        <v>2</v>
      </c>
      <c r="CB35" s="20" t="s">
        <v>40</v>
      </c>
      <c r="CC35" s="469">
        <v>7</v>
      </c>
      <c r="CD35" s="469">
        <v>0</v>
      </c>
      <c r="CE35" s="469">
        <v>95.8</v>
      </c>
      <c r="CF35" s="20"/>
      <c r="CG35" s="20">
        <v>9</v>
      </c>
      <c r="CH35" s="20" t="s">
        <v>40</v>
      </c>
      <c r="CI35" s="20" t="s">
        <v>40</v>
      </c>
      <c r="CJ35" s="469">
        <v>16.670000000000002</v>
      </c>
      <c r="CK35" s="469">
        <v>87.5</v>
      </c>
      <c r="CL35" s="20">
        <v>72</v>
      </c>
      <c r="CM35" s="20">
        <v>58.33</v>
      </c>
      <c r="CN35" s="20"/>
      <c r="CO35" s="469">
        <v>4</v>
      </c>
      <c r="CP35" s="469">
        <v>4</v>
      </c>
      <c r="CQ35" s="20" t="s">
        <v>40</v>
      </c>
      <c r="CR35" s="469">
        <v>6</v>
      </c>
      <c r="CS35" s="469">
        <v>6</v>
      </c>
      <c r="CT35" s="469">
        <v>7</v>
      </c>
      <c r="CU35" s="469">
        <v>8</v>
      </c>
      <c r="CV35" s="469">
        <v>4.7</v>
      </c>
      <c r="CW35" s="469">
        <v>7</v>
      </c>
      <c r="CX35" s="20" t="s">
        <v>40</v>
      </c>
      <c r="CY35" s="469">
        <v>6</v>
      </c>
      <c r="CZ35" s="469">
        <v>40</v>
      </c>
      <c r="DA35" s="469">
        <v>40</v>
      </c>
      <c r="DB35" s="20" t="s">
        <v>40</v>
      </c>
      <c r="DC35" s="469">
        <v>60</v>
      </c>
      <c r="DD35" s="469">
        <v>60</v>
      </c>
      <c r="DE35" s="469">
        <v>70</v>
      </c>
      <c r="DF35" s="469">
        <v>80</v>
      </c>
      <c r="DG35" s="20">
        <v>21</v>
      </c>
      <c r="DH35" s="20">
        <v>87.58</v>
      </c>
      <c r="DI35" s="20"/>
      <c r="DJ35" s="469">
        <v>9</v>
      </c>
      <c r="DK35" s="469">
        <v>119</v>
      </c>
      <c r="DL35" s="469">
        <v>40.799999999999997</v>
      </c>
      <c r="DM35" s="469">
        <v>20.5</v>
      </c>
      <c r="DN35" s="469">
        <v>19.899999999999999</v>
      </c>
      <c r="DO35" s="469">
        <v>0.4</v>
      </c>
      <c r="DP35" s="469">
        <v>0</v>
      </c>
      <c r="DQ35" s="469">
        <v>14.5</v>
      </c>
      <c r="DR35" s="469">
        <v>3.5</v>
      </c>
      <c r="DS35" s="469">
        <v>2.1</v>
      </c>
      <c r="DT35" s="469">
        <v>91.95</v>
      </c>
      <c r="DU35" s="469">
        <v>90</v>
      </c>
      <c r="DV35" s="469">
        <v>89.18</v>
      </c>
      <c r="DW35" s="469">
        <v>79.17</v>
      </c>
      <c r="DX35" s="469">
        <v>100</v>
      </c>
      <c r="DY35" s="469">
        <v>78.19</v>
      </c>
      <c r="DZ35" s="469">
        <v>96.33</v>
      </c>
      <c r="EA35" s="469">
        <v>93.3</v>
      </c>
      <c r="EB35" s="20">
        <v>1</v>
      </c>
      <c r="EC35" s="20">
        <v>100</v>
      </c>
      <c r="ED35" s="20"/>
      <c r="EE35" s="20" t="s">
        <v>40</v>
      </c>
      <c r="EF35" s="20" t="s">
        <v>40</v>
      </c>
      <c r="EG35" s="20" t="s">
        <v>40</v>
      </c>
      <c r="EH35" s="20" t="s">
        <v>40</v>
      </c>
      <c r="EI35" s="20" t="s">
        <v>40</v>
      </c>
      <c r="EJ35" s="20" t="s">
        <v>40</v>
      </c>
      <c r="EK35" s="469">
        <v>1</v>
      </c>
      <c r="EL35" s="469">
        <v>1</v>
      </c>
      <c r="EM35" s="469">
        <v>0</v>
      </c>
      <c r="EN35" s="469">
        <v>0</v>
      </c>
      <c r="EO35" s="469">
        <v>0</v>
      </c>
      <c r="EP35" s="469">
        <v>0</v>
      </c>
      <c r="EQ35" s="469">
        <v>0</v>
      </c>
      <c r="ER35" s="469">
        <v>0</v>
      </c>
      <c r="ES35" s="20" t="s">
        <v>40</v>
      </c>
      <c r="ET35" s="20" t="s">
        <v>40</v>
      </c>
      <c r="EU35" s="20" t="s">
        <v>40</v>
      </c>
      <c r="EV35" s="20" t="s">
        <v>40</v>
      </c>
      <c r="EW35" s="20" t="s">
        <v>40</v>
      </c>
      <c r="EX35" s="20" t="s">
        <v>40</v>
      </c>
      <c r="EY35" s="469">
        <v>100</v>
      </c>
      <c r="EZ35" s="469">
        <v>100</v>
      </c>
      <c r="FA35" s="469">
        <v>100</v>
      </c>
      <c r="FB35" s="469">
        <v>100</v>
      </c>
      <c r="FC35" s="469">
        <v>100</v>
      </c>
      <c r="FD35" s="469">
        <v>100</v>
      </c>
      <c r="FE35" s="469">
        <v>100</v>
      </c>
      <c r="FF35" s="469">
        <v>100</v>
      </c>
      <c r="FG35" s="20">
        <v>74</v>
      </c>
      <c r="FH35" s="20">
        <v>59.94</v>
      </c>
      <c r="FI35" s="20"/>
      <c r="FJ35" s="20"/>
      <c r="FK35" s="20" t="s">
        <v>40</v>
      </c>
      <c r="FL35" s="469">
        <v>514</v>
      </c>
      <c r="FM35" s="469">
        <v>10</v>
      </c>
      <c r="FN35" s="469">
        <v>442</v>
      </c>
      <c r="FO35" s="469">
        <v>62</v>
      </c>
      <c r="FP35" s="469">
        <v>23.9</v>
      </c>
      <c r="FQ35" s="469">
        <v>13.7</v>
      </c>
      <c r="FR35" s="469">
        <v>5</v>
      </c>
      <c r="FS35" s="469">
        <v>5.2</v>
      </c>
      <c r="FT35" s="469">
        <v>7</v>
      </c>
      <c r="FU35" s="469">
        <v>7</v>
      </c>
      <c r="FV35" s="20" t="s">
        <v>40</v>
      </c>
      <c r="FW35" s="469">
        <v>3</v>
      </c>
      <c r="FX35" s="469">
        <v>0.5</v>
      </c>
      <c r="FY35" s="469">
        <v>2</v>
      </c>
      <c r="FZ35" s="469">
        <v>1.5</v>
      </c>
      <c r="GA35" s="20" t="s">
        <v>40</v>
      </c>
      <c r="GB35" s="469">
        <v>67.7</v>
      </c>
      <c r="GC35" s="469">
        <v>73.23</v>
      </c>
      <c r="GD35" s="469">
        <v>38.89</v>
      </c>
      <c r="GE35" s="469">
        <v>38.89</v>
      </c>
      <c r="GF35" s="20">
        <v>7</v>
      </c>
      <c r="GG35" s="20">
        <v>84.28</v>
      </c>
      <c r="GH35" s="20"/>
      <c r="GI35" s="469">
        <v>1</v>
      </c>
      <c r="GJ35" s="469">
        <v>1.1000000000000001</v>
      </c>
      <c r="GK35" s="469">
        <v>3.5</v>
      </c>
      <c r="GL35" s="469">
        <v>89.8</v>
      </c>
      <c r="GM35" s="469">
        <v>11.5</v>
      </c>
      <c r="GN35" s="469">
        <v>2.5</v>
      </c>
      <c r="GO35" s="469">
        <v>6</v>
      </c>
      <c r="GP35" s="469">
        <v>1</v>
      </c>
      <c r="GQ35" s="469">
        <v>2</v>
      </c>
      <c r="GR35" s="469">
        <v>96.68</v>
      </c>
      <c r="GS35" s="469">
        <v>71.88</v>
      </c>
      <c r="GT35" s="20">
        <v>36</v>
      </c>
      <c r="GU35" s="20">
        <v>76.040000000000006</v>
      </c>
    </row>
    <row r="36" spans="1:203" ht="14.45" customHeight="1">
      <c r="A36" s="324" t="s">
        <v>48</v>
      </c>
      <c r="B36" s="20">
        <v>1</v>
      </c>
      <c r="C36" s="20">
        <v>99.98</v>
      </c>
      <c r="D36" s="469">
        <v>1</v>
      </c>
      <c r="E36" s="469">
        <v>0.5</v>
      </c>
      <c r="F36" s="469">
        <v>0.2</v>
      </c>
      <c r="G36" s="469">
        <v>1</v>
      </c>
      <c r="H36" s="469">
        <v>0.5</v>
      </c>
      <c r="I36" s="469">
        <v>0.2</v>
      </c>
      <c r="J36" s="469">
        <v>0</v>
      </c>
      <c r="K36" s="469">
        <v>100</v>
      </c>
      <c r="L36" s="469">
        <v>100</v>
      </c>
      <c r="M36" s="469">
        <v>99.9</v>
      </c>
      <c r="N36" s="469">
        <v>100</v>
      </c>
      <c r="O36" s="469">
        <v>100</v>
      </c>
      <c r="P36" s="469">
        <v>99.9</v>
      </c>
      <c r="Q36" s="469">
        <v>100</v>
      </c>
      <c r="R36" s="20">
        <v>6</v>
      </c>
      <c r="S36" s="20">
        <v>86.4</v>
      </c>
      <c r="T36" s="20"/>
      <c r="U36" s="469">
        <v>11</v>
      </c>
      <c r="V36" s="469">
        <v>93</v>
      </c>
      <c r="W36" s="469">
        <v>2.2000000000000002</v>
      </c>
      <c r="X36" s="469">
        <v>15</v>
      </c>
      <c r="Y36" s="469">
        <v>2</v>
      </c>
      <c r="Z36" s="469">
        <v>1</v>
      </c>
      <c r="AA36" s="469">
        <v>3</v>
      </c>
      <c r="AB36" s="469">
        <v>3</v>
      </c>
      <c r="AC36" s="469">
        <v>2</v>
      </c>
      <c r="AD36" s="469">
        <v>4</v>
      </c>
      <c r="AE36" s="469">
        <v>76</v>
      </c>
      <c r="AF36" s="469">
        <v>80.69</v>
      </c>
      <c r="AG36" s="469">
        <v>88.91</v>
      </c>
      <c r="AH36" s="469">
        <v>100</v>
      </c>
      <c r="AI36" s="20">
        <v>45</v>
      </c>
      <c r="AJ36" s="20">
        <v>83.98</v>
      </c>
      <c r="AK36" s="20"/>
      <c r="AL36" s="469">
        <v>5</v>
      </c>
      <c r="AM36" s="469">
        <v>58</v>
      </c>
      <c r="AN36" s="469">
        <v>68</v>
      </c>
      <c r="AO36" s="469">
        <v>7</v>
      </c>
      <c r="AP36" s="469">
        <v>2</v>
      </c>
      <c r="AQ36" s="469">
        <v>2.9</v>
      </c>
      <c r="AR36" s="469">
        <v>1.9</v>
      </c>
      <c r="AS36" s="469">
        <v>1</v>
      </c>
      <c r="AT36" s="469">
        <v>1</v>
      </c>
      <c r="AU36" s="469">
        <v>1</v>
      </c>
      <c r="AV36" s="469">
        <v>1</v>
      </c>
      <c r="AW36" s="469">
        <v>1</v>
      </c>
      <c r="AX36" s="469">
        <v>1</v>
      </c>
      <c r="AY36" s="469">
        <v>11.5</v>
      </c>
      <c r="AZ36" s="469">
        <v>66.67</v>
      </c>
      <c r="BA36" s="469">
        <v>82.61</v>
      </c>
      <c r="BB36" s="469">
        <v>99.16</v>
      </c>
      <c r="BC36" s="469">
        <v>87.5</v>
      </c>
      <c r="BD36" s="20">
        <v>1</v>
      </c>
      <c r="BE36" s="20">
        <v>94.89</v>
      </c>
      <c r="BF36" s="20"/>
      <c r="BG36" s="20"/>
      <c r="BH36" s="469">
        <v>2</v>
      </c>
      <c r="BI36" s="469">
        <v>1</v>
      </c>
      <c r="BJ36" s="469">
        <v>0.1</v>
      </c>
      <c r="BK36" s="469">
        <v>26.5</v>
      </c>
      <c r="BL36" s="469">
        <v>26.5</v>
      </c>
      <c r="BM36" s="469">
        <v>8</v>
      </c>
      <c r="BN36" s="469">
        <v>4.5</v>
      </c>
      <c r="BO36" s="469">
        <v>8</v>
      </c>
      <c r="BP36" s="469">
        <v>6</v>
      </c>
      <c r="BQ36" s="469">
        <v>0</v>
      </c>
      <c r="BR36" s="469">
        <v>91.67</v>
      </c>
      <c r="BS36" s="469">
        <v>100</v>
      </c>
      <c r="BT36" s="469">
        <v>99.56</v>
      </c>
      <c r="BU36" s="469">
        <v>88.33</v>
      </c>
      <c r="BV36" s="469">
        <v>88.33</v>
      </c>
      <c r="BW36" s="20">
        <v>1</v>
      </c>
      <c r="BX36" s="20">
        <v>100</v>
      </c>
      <c r="BY36" s="20"/>
      <c r="BZ36" s="20" t="s">
        <v>40</v>
      </c>
      <c r="CA36" s="469">
        <v>12</v>
      </c>
      <c r="CB36" s="20" t="s">
        <v>40</v>
      </c>
      <c r="CC36" s="469">
        <v>8</v>
      </c>
      <c r="CD36" s="469">
        <v>0</v>
      </c>
      <c r="CE36" s="469">
        <v>100</v>
      </c>
      <c r="CF36" s="20"/>
      <c r="CG36" s="20">
        <v>20</v>
      </c>
      <c r="CH36" s="20" t="s">
        <v>40</v>
      </c>
      <c r="CI36" s="20" t="s">
        <v>40</v>
      </c>
      <c r="CJ36" s="469">
        <v>100</v>
      </c>
      <c r="CK36" s="469">
        <v>100</v>
      </c>
      <c r="CL36" s="20">
        <v>2</v>
      </c>
      <c r="CM36" s="20">
        <v>81.67</v>
      </c>
      <c r="CN36" s="20"/>
      <c r="CO36" s="469">
        <v>10</v>
      </c>
      <c r="CP36" s="469">
        <v>9</v>
      </c>
      <c r="CQ36" s="20" t="s">
        <v>40</v>
      </c>
      <c r="CR36" s="469">
        <v>9</v>
      </c>
      <c r="CS36" s="469">
        <v>7</v>
      </c>
      <c r="CT36" s="469">
        <v>7</v>
      </c>
      <c r="CU36" s="469">
        <v>7</v>
      </c>
      <c r="CV36" s="469">
        <v>9.3000000000000007</v>
      </c>
      <c r="CW36" s="469">
        <v>7</v>
      </c>
      <c r="CX36" s="20" t="s">
        <v>40</v>
      </c>
      <c r="CY36" s="469">
        <v>8</v>
      </c>
      <c r="CZ36" s="469">
        <v>100</v>
      </c>
      <c r="DA36" s="469">
        <v>90</v>
      </c>
      <c r="DB36" s="20" t="s">
        <v>40</v>
      </c>
      <c r="DC36" s="469">
        <v>90</v>
      </c>
      <c r="DD36" s="469">
        <v>70</v>
      </c>
      <c r="DE36" s="469">
        <v>70</v>
      </c>
      <c r="DF36" s="469">
        <v>70</v>
      </c>
      <c r="DG36" s="20">
        <v>10</v>
      </c>
      <c r="DH36" s="20">
        <v>91.08</v>
      </c>
      <c r="DI36" s="20"/>
      <c r="DJ36" s="469">
        <v>7</v>
      </c>
      <c r="DK36" s="469">
        <v>140</v>
      </c>
      <c r="DL36" s="469">
        <v>34.6</v>
      </c>
      <c r="DM36" s="469">
        <v>29.9</v>
      </c>
      <c r="DN36" s="469">
        <v>2.8</v>
      </c>
      <c r="DO36" s="469">
        <v>1.8</v>
      </c>
      <c r="DP36" s="469">
        <v>2</v>
      </c>
      <c r="DQ36" s="469">
        <v>5.2</v>
      </c>
      <c r="DR36" s="469">
        <v>4</v>
      </c>
      <c r="DS36" s="469">
        <v>0</v>
      </c>
      <c r="DT36" s="469">
        <v>96.9</v>
      </c>
      <c r="DU36" s="469">
        <v>93.33</v>
      </c>
      <c r="DV36" s="469">
        <v>85.94</v>
      </c>
      <c r="DW36" s="469">
        <v>88.14</v>
      </c>
      <c r="DX36" s="469">
        <v>96</v>
      </c>
      <c r="DY36" s="469">
        <v>96.2</v>
      </c>
      <c r="DZ36" s="469">
        <v>95.41</v>
      </c>
      <c r="EA36" s="469">
        <v>100</v>
      </c>
      <c r="EB36" s="20">
        <v>60</v>
      </c>
      <c r="EC36" s="20">
        <v>84.63</v>
      </c>
      <c r="ED36" s="20"/>
      <c r="EE36" s="20" t="s">
        <v>40</v>
      </c>
      <c r="EF36" s="20" t="s">
        <v>40</v>
      </c>
      <c r="EG36" s="20" t="s">
        <v>40</v>
      </c>
      <c r="EH36" s="20" t="s">
        <v>40</v>
      </c>
      <c r="EI36" s="20" t="s">
        <v>40</v>
      </c>
      <c r="EJ36" s="20" t="s">
        <v>40</v>
      </c>
      <c r="EK36" s="469">
        <v>3</v>
      </c>
      <c r="EL36" s="469">
        <v>1</v>
      </c>
      <c r="EM36" s="469">
        <v>37</v>
      </c>
      <c r="EN36" s="469">
        <v>25</v>
      </c>
      <c r="EO36" s="469">
        <v>67</v>
      </c>
      <c r="EP36" s="469">
        <v>80</v>
      </c>
      <c r="EQ36" s="469">
        <v>337</v>
      </c>
      <c r="ER36" s="469">
        <v>367</v>
      </c>
      <c r="ES36" s="20" t="s">
        <v>40</v>
      </c>
      <c r="ET36" s="20" t="s">
        <v>40</v>
      </c>
      <c r="EU36" s="20" t="s">
        <v>40</v>
      </c>
      <c r="EV36" s="20" t="s">
        <v>40</v>
      </c>
      <c r="EW36" s="20" t="s">
        <v>40</v>
      </c>
      <c r="EX36" s="20" t="s">
        <v>40</v>
      </c>
      <c r="EY36" s="469">
        <v>98.82</v>
      </c>
      <c r="EZ36" s="469">
        <v>100</v>
      </c>
      <c r="FA36" s="469">
        <v>77.36</v>
      </c>
      <c r="FB36" s="469">
        <v>91.4</v>
      </c>
      <c r="FC36" s="469">
        <v>83.25</v>
      </c>
      <c r="FD36" s="469">
        <v>88.57</v>
      </c>
      <c r="FE36" s="469">
        <v>68.209999999999994</v>
      </c>
      <c r="FF36" s="469">
        <v>69.459999999999994</v>
      </c>
      <c r="FG36" s="20">
        <v>21</v>
      </c>
      <c r="FH36" s="20">
        <v>71.48</v>
      </c>
      <c r="FI36" s="20"/>
      <c r="FJ36" s="20"/>
      <c r="FK36" s="20" t="s">
        <v>40</v>
      </c>
      <c r="FL36" s="469">
        <v>216</v>
      </c>
      <c r="FM36" s="469">
        <v>7</v>
      </c>
      <c r="FN36" s="469">
        <v>167</v>
      </c>
      <c r="FO36" s="469">
        <v>42</v>
      </c>
      <c r="FP36" s="469">
        <v>27.2</v>
      </c>
      <c r="FQ36" s="469">
        <v>22</v>
      </c>
      <c r="FR36" s="469">
        <v>2</v>
      </c>
      <c r="FS36" s="469">
        <v>3.2</v>
      </c>
      <c r="FT36" s="469">
        <v>9.5</v>
      </c>
      <c r="FU36" s="469">
        <v>9.5</v>
      </c>
      <c r="FV36" s="20" t="s">
        <v>40</v>
      </c>
      <c r="FW36" s="469">
        <v>3</v>
      </c>
      <c r="FX36" s="469">
        <v>3</v>
      </c>
      <c r="FY36" s="469">
        <v>1.5</v>
      </c>
      <c r="FZ36" s="469">
        <v>2</v>
      </c>
      <c r="GA36" s="20" t="s">
        <v>40</v>
      </c>
      <c r="GB36" s="469">
        <v>92.13</v>
      </c>
      <c r="GC36" s="469">
        <v>69.52</v>
      </c>
      <c r="GD36" s="469">
        <v>52.78</v>
      </c>
      <c r="GE36" s="469">
        <v>52.78</v>
      </c>
      <c r="GF36" s="20">
        <v>31</v>
      </c>
      <c r="GG36" s="20">
        <v>71.81</v>
      </c>
      <c r="GH36" s="20"/>
      <c r="GI36" s="469">
        <v>1</v>
      </c>
      <c r="GJ36" s="469">
        <v>1.3</v>
      </c>
      <c r="GK36" s="469">
        <v>3.5</v>
      </c>
      <c r="GL36" s="469">
        <v>84.1</v>
      </c>
      <c r="GM36" s="469">
        <v>8.5</v>
      </c>
      <c r="GN36" s="469">
        <v>3</v>
      </c>
      <c r="GO36" s="469">
        <v>3</v>
      </c>
      <c r="GP36" s="469">
        <v>0.5</v>
      </c>
      <c r="GQ36" s="469">
        <v>2</v>
      </c>
      <c r="GR36" s="469">
        <v>90.49</v>
      </c>
      <c r="GS36" s="469">
        <v>53.13</v>
      </c>
      <c r="GT36" s="20">
        <v>1</v>
      </c>
      <c r="GU36" s="20">
        <v>86.59</v>
      </c>
    </row>
    <row r="37" spans="1:203" ht="14.45" customHeight="1">
      <c r="A37" s="324" t="s">
        <v>49</v>
      </c>
      <c r="B37" s="20">
        <v>22</v>
      </c>
      <c r="C37" s="20">
        <v>94.31</v>
      </c>
      <c r="D37" s="469">
        <v>4</v>
      </c>
      <c r="E37" s="469">
        <v>4</v>
      </c>
      <c r="F37" s="469">
        <v>0.9</v>
      </c>
      <c r="G37" s="469">
        <v>4</v>
      </c>
      <c r="H37" s="469">
        <v>4</v>
      </c>
      <c r="I37" s="469">
        <v>0.9</v>
      </c>
      <c r="J37" s="469">
        <v>4.5999999999999996</v>
      </c>
      <c r="K37" s="469">
        <v>82.35</v>
      </c>
      <c r="L37" s="469">
        <v>96.48</v>
      </c>
      <c r="M37" s="469">
        <v>99.57</v>
      </c>
      <c r="N37" s="469">
        <v>82.35</v>
      </c>
      <c r="O37" s="469">
        <v>96.48</v>
      </c>
      <c r="P37" s="469">
        <v>99.57</v>
      </c>
      <c r="Q37" s="469">
        <v>98.85</v>
      </c>
      <c r="R37" s="20">
        <v>22</v>
      </c>
      <c r="S37" s="20">
        <v>78.86</v>
      </c>
      <c r="T37" s="20"/>
      <c r="U37" s="469">
        <v>11</v>
      </c>
      <c r="V37" s="469">
        <v>110.5</v>
      </c>
      <c r="W37" s="469">
        <v>0.6</v>
      </c>
      <c r="X37" s="469">
        <v>10</v>
      </c>
      <c r="Y37" s="469">
        <v>1</v>
      </c>
      <c r="Z37" s="469">
        <v>1</v>
      </c>
      <c r="AA37" s="469">
        <v>2</v>
      </c>
      <c r="AB37" s="469">
        <v>3</v>
      </c>
      <c r="AC37" s="469">
        <v>0</v>
      </c>
      <c r="AD37" s="469">
        <v>3</v>
      </c>
      <c r="AE37" s="469">
        <v>76</v>
      </c>
      <c r="AF37" s="469">
        <v>75.650000000000006</v>
      </c>
      <c r="AG37" s="469">
        <v>97.13</v>
      </c>
      <c r="AH37" s="469">
        <v>66.67</v>
      </c>
      <c r="AI37" s="20">
        <v>19</v>
      </c>
      <c r="AJ37" s="20">
        <v>90.58</v>
      </c>
      <c r="AK37" s="20"/>
      <c r="AL37" s="469">
        <v>4</v>
      </c>
      <c r="AM37" s="469">
        <v>66</v>
      </c>
      <c r="AN37" s="469">
        <v>11</v>
      </c>
      <c r="AO37" s="469">
        <v>8</v>
      </c>
      <c r="AP37" s="469">
        <v>3</v>
      </c>
      <c r="AQ37" s="469">
        <v>0.7</v>
      </c>
      <c r="AR37" s="469">
        <v>0.9</v>
      </c>
      <c r="AS37" s="469">
        <v>3</v>
      </c>
      <c r="AT37" s="469">
        <v>1</v>
      </c>
      <c r="AU37" s="469">
        <v>1</v>
      </c>
      <c r="AV37" s="469">
        <v>1</v>
      </c>
      <c r="AW37" s="469">
        <v>1</v>
      </c>
      <c r="AX37" s="469">
        <v>1</v>
      </c>
      <c r="AY37" s="469">
        <v>10</v>
      </c>
      <c r="AZ37" s="469">
        <v>83.33</v>
      </c>
      <c r="BA37" s="469">
        <v>79.13</v>
      </c>
      <c r="BB37" s="469">
        <v>99.86</v>
      </c>
      <c r="BC37" s="469">
        <v>100</v>
      </c>
      <c r="BD37" s="20">
        <v>13</v>
      </c>
      <c r="BE37" s="20">
        <v>87.26</v>
      </c>
      <c r="BF37" s="20"/>
      <c r="BG37" s="20"/>
      <c r="BH37" s="469">
        <v>1</v>
      </c>
      <c r="BI37" s="469">
        <v>3</v>
      </c>
      <c r="BJ37" s="469">
        <v>2.5</v>
      </c>
      <c r="BK37" s="469">
        <v>20</v>
      </c>
      <c r="BL37" s="469">
        <v>20</v>
      </c>
      <c r="BM37" s="469">
        <v>7</v>
      </c>
      <c r="BN37" s="469">
        <v>3.5</v>
      </c>
      <c r="BO37" s="469">
        <v>4</v>
      </c>
      <c r="BP37" s="469">
        <v>5.5</v>
      </c>
      <c r="BQ37" s="469">
        <v>0</v>
      </c>
      <c r="BR37" s="469">
        <v>100</v>
      </c>
      <c r="BS37" s="469">
        <v>99.04</v>
      </c>
      <c r="BT37" s="469">
        <v>83.32</v>
      </c>
      <c r="BU37" s="469">
        <v>66.67</v>
      </c>
      <c r="BV37" s="469">
        <v>66.67</v>
      </c>
      <c r="BW37" s="20">
        <v>85</v>
      </c>
      <c r="BX37" s="20">
        <v>55</v>
      </c>
      <c r="BY37" s="20"/>
      <c r="BZ37" s="20" t="s">
        <v>40</v>
      </c>
      <c r="CA37" s="469">
        <v>5</v>
      </c>
      <c r="CB37" s="20" t="s">
        <v>40</v>
      </c>
      <c r="CC37" s="469">
        <v>6</v>
      </c>
      <c r="CD37" s="469">
        <v>0</v>
      </c>
      <c r="CE37" s="469">
        <v>100</v>
      </c>
      <c r="CF37" s="20"/>
      <c r="CG37" s="20">
        <v>11</v>
      </c>
      <c r="CH37" s="20" t="s">
        <v>40</v>
      </c>
      <c r="CI37" s="20" t="s">
        <v>40</v>
      </c>
      <c r="CJ37" s="469">
        <v>41.67</v>
      </c>
      <c r="CK37" s="469">
        <v>75</v>
      </c>
      <c r="CL37" s="20">
        <v>15</v>
      </c>
      <c r="CM37" s="20">
        <v>75</v>
      </c>
      <c r="CN37" s="20"/>
      <c r="CO37" s="469">
        <v>7</v>
      </c>
      <c r="CP37" s="469">
        <v>5</v>
      </c>
      <c r="CQ37" s="20" t="s">
        <v>40</v>
      </c>
      <c r="CR37" s="469">
        <v>8</v>
      </c>
      <c r="CS37" s="469">
        <v>7</v>
      </c>
      <c r="CT37" s="469">
        <v>8</v>
      </c>
      <c r="CU37" s="469">
        <v>10</v>
      </c>
      <c r="CV37" s="469">
        <v>6.7</v>
      </c>
      <c r="CW37" s="469">
        <v>8.3000000000000007</v>
      </c>
      <c r="CX37" s="20" t="s">
        <v>40</v>
      </c>
      <c r="CY37" s="469">
        <v>8</v>
      </c>
      <c r="CZ37" s="469">
        <v>70</v>
      </c>
      <c r="DA37" s="469">
        <v>50</v>
      </c>
      <c r="DB37" s="20" t="s">
        <v>40</v>
      </c>
      <c r="DC37" s="469">
        <v>80</v>
      </c>
      <c r="DD37" s="469">
        <v>70</v>
      </c>
      <c r="DE37" s="469">
        <v>80</v>
      </c>
      <c r="DF37" s="469">
        <v>100</v>
      </c>
      <c r="DG37" s="20">
        <v>30</v>
      </c>
      <c r="DH37" s="20">
        <v>84.84</v>
      </c>
      <c r="DI37" s="20"/>
      <c r="DJ37" s="469">
        <v>5</v>
      </c>
      <c r="DK37" s="469">
        <v>79</v>
      </c>
      <c r="DL37" s="469">
        <v>37</v>
      </c>
      <c r="DM37" s="469">
        <v>20.8</v>
      </c>
      <c r="DN37" s="469">
        <v>15.9</v>
      </c>
      <c r="DO37" s="469">
        <v>0.2</v>
      </c>
      <c r="DP37" s="469">
        <v>9</v>
      </c>
      <c r="DQ37" s="469">
        <v>14.1</v>
      </c>
      <c r="DR37" s="469">
        <v>12</v>
      </c>
      <c r="DS37" s="469">
        <v>29.1</v>
      </c>
      <c r="DT37" s="469">
        <v>62.65</v>
      </c>
      <c r="DU37" s="469">
        <v>96.67</v>
      </c>
      <c r="DV37" s="469">
        <v>95.36</v>
      </c>
      <c r="DW37" s="469">
        <v>84.69</v>
      </c>
      <c r="DX37" s="469">
        <v>82</v>
      </c>
      <c r="DY37" s="469">
        <v>78.92</v>
      </c>
      <c r="DZ37" s="469">
        <v>80.73</v>
      </c>
      <c r="EA37" s="469">
        <v>8.93</v>
      </c>
      <c r="EB37" s="20">
        <v>22</v>
      </c>
      <c r="EC37" s="20">
        <v>96.97</v>
      </c>
      <c r="ED37" s="20"/>
      <c r="EE37" s="20" t="s">
        <v>40</v>
      </c>
      <c r="EF37" s="20" t="s">
        <v>40</v>
      </c>
      <c r="EG37" s="20" t="s">
        <v>40</v>
      </c>
      <c r="EH37" s="20" t="s">
        <v>40</v>
      </c>
      <c r="EI37" s="20" t="s">
        <v>40</v>
      </c>
      <c r="EJ37" s="20" t="s">
        <v>40</v>
      </c>
      <c r="EK37" s="469">
        <v>2</v>
      </c>
      <c r="EL37" s="469">
        <v>2</v>
      </c>
      <c r="EM37" s="469">
        <v>2</v>
      </c>
      <c r="EN37" s="469">
        <v>2</v>
      </c>
      <c r="EO37" s="469">
        <v>0</v>
      </c>
      <c r="EP37" s="469">
        <v>0</v>
      </c>
      <c r="EQ37" s="469">
        <v>125</v>
      </c>
      <c r="ER37" s="469">
        <v>125</v>
      </c>
      <c r="ES37" s="20" t="s">
        <v>40</v>
      </c>
      <c r="ET37" s="20" t="s">
        <v>40</v>
      </c>
      <c r="EU37" s="20" t="s">
        <v>40</v>
      </c>
      <c r="EV37" s="20" t="s">
        <v>40</v>
      </c>
      <c r="EW37" s="20" t="s">
        <v>40</v>
      </c>
      <c r="EX37" s="20" t="s">
        <v>40</v>
      </c>
      <c r="EY37" s="469">
        <v>99.41</v>
      </c>
      <c r="EZ37" s="469">
        <v>99.58</v>
      </c>
      <c r="FA37" s="469">
        <v>99.37</v>
      </c>
      <c r="FB37" s="469">
        <v>99.64</v>
      </c>
      <c r="FC37" s="469">
        <v>100</v>
      </c>
      <c r="FD37" s="469">
        <v>100</v>
      </c>
      <c r="FE37" s="469">
        <v>88.21</v>
      </c>
      <c r="FF37" s="469">
        <v>89.58</v>
      </c>
      <c r="FG37" s="20">
        <v>3</v>
      </c>
      <c r="FH37" s="20">
        <v>81.27</v>
      </c>
      <c r="FI37" s="20"/>
      <c r="FJ37" s="20"/>
      <c r="FK37" s="20" t="s">
        <v>40</v>
      </c>
      <c r="FL37" s="469">
        <v>400</v>
      </c>
      <c r="FM37" s="469">
        <v>40</v>
      </c>
      <c r="FN37" s="469">
        <v>300</v>
      </c>
      <c r="FO37" s="469">
        <v>60</v>
      </c>
      <c r="FP37" s="469">
        <v>9.9</v>
      </c>
      <c r="FQ37" s="469">
        <v>8</v>
      </c>
      <c r="FR37" s="469">
        <v>1.3</v>
      </c>
      <c r="FS37" s="469">
        <v>0.6</v>
      </c>
      <c r="FT37" s="469">
        <v>14</v>
      </c>
      <c r="FU37" s="469">
        <v>14</v>
      </c>
      <c r="FV37" s="20" t="s">
        <v>40</v>
      </c>
      <c r="FW37" s="469">
        <v>3.5</v>
      </c>
      <c r="FX37" s="469">
        <v>4</v>
      </c>
      <c r="FY37" s="469">
        <v>4</v>
      </c>
      <c r="FZ37" s="469">
        <v>2.5</v>
      </c>
      <c r="GA37" s="20" t="s">
        <v>40</v>
      </c>
      <c r="GB37" s="469">
        <v>77.05</v>
      </c>
      <c r="GC37" s="469">
        <v>88.98</v>
      </c>
      <c r="GD37" s="469">
        <v>77.78</v>
      </c>
      <c r="GE37" s="469">
        <v>77.78</v>
      </c>
      <c r="GF37" s="20">
        <v>5</v>
      </c>
      <c r="GG37" s="20">
        <v>85.44</v>
      </c>
      <c r="GH37" s="20"/>
      <c r="GI37" s="469">
        <v>1</v>
      </c>
      <c r="GJ37" s="469">
        <v>0.9</v>
      </c>
      <c r="GK37" s="469">
        <v>1</v>
      </c>
      <c r="GL37" s="469">
        <v>92</v>
      </c>
      <c r="GM37" s="469">
        <v>11.5</v>
      </c>
      <c r="GN37" s="469">
        <v>2.5</v>
      </c>
      <c r="GO37" s="469">
        <v>5</v>
      </c>
      <c r="GP37" s="469">
        <v>1</v>
      </c>
      <c r="GQ37" s="469">
        <v>3</v>
      </c>
      <c r="GR37" s="469">
        <v>99.01</v>
      </c>
      <c r="GS37" s="469">
        <v>71.88</v>
      </c>
      <c r="GT37" s="20">
        <v>7</v>
      </c>
      <c r="GU37" s="20">
        <v>82.95</v>
      </c>
    </row>
    <row r="38" spans="1:203" ht="14.45" customHeight="1">
      <c r="A38" s="324" t="s">
        <v>32</v>
      </c>
      <c r="B38" s="20">
        <v>121</v>
      </c>
      <c r="C38" s="20">
        <v>82.850000000000009</v>
      </c>
      <c r="D38" s="469">
        <v>5</v>
      </c>
      <c r="E38" s="469">
        <v>37</v>
      </c>
      <c r="F38" s="469">
        <v>11.8</v>
      </c>
      <c r="G38" s="469">
        <v>5</v>
      </c>
      <c r="H38" s="469">
        <v>37</v>
      </c>
      <c r="I38" s="469">
        <v>11.8</v>
      </c>
      <c r="J38" s="469">
        <v>10</v>
      </c>
      <c r="K38" s="469">
        <v>76.47</v>
      </c>
      <c r="L38" s="469">
        <v>63.32</v>
      </c>
      <c r="M38" s="469">
        <v>94.09</v>
      </c>
      <c r="N38" s="469">
        <v>76.47</v>
      </c>
      <c r="O38" s="469">
        <v>63.32</v>
      </c>
      <c r="P38" s="469">
        <v>94.09</v>
      </c>
      <c r="Q38" s="469">
        <v>97.51</v>
      </c>
      <c r="R38" s="20">
        <v>40</v>
      </c>
      <c r="S38" s="20">
        <v>75.180000000000007</v>
      </c>
      <c r="T38" s="20"/>
      <c r="U38" s="469">
        <v>12</v>
      </c>
      <c r="V38" s="469">
        <v>153</v>
      </c>
      <c r="W38" s="469">
        <v>0.3</v>
      </c>
      <c r="X38" s="469">
        <v>10</v>
      </c>
      <c r="Y38" s="469">
        <v>1</v>
      </c>
      <c r="Z38" s="469">
        <v>1</v>
      </c>
      <c r="AA38" s="469">
        <v>2</v>
      </c>
      <c r="AB38" s="469">
        <v>2</v>
      </c>
      <c r="AC38" s="469">
        <v>2</v>
      </c>
      <c r="AD38" s="469">
        <v>2</v>
      </c>
      <c r="AE38" s="469">
        <v>72</v>
      </c>
      <c r="AF38" s="469">
        <v>63.4</v>
      </c>
      <c r="AG38" s="469">
        <v>98.65</v>
      </c>
      <c r="AH38" s="469">
        <v>66.67</v>
      </c>
      <c r="AI38" s="20">
        <v>58</v>
      </c>
      <c r="AJ38" s="20">
        <v>81.350000000000009</v>
      </c>
      <c r="AK38" s="20"/>
      <c r="AL38" s="469">
        <v>4</v>
      </c>
      <c r="AM38" s="469">
        <v>122</v>
      </c>
      <c r="AN38" s="469">
        <v>17.3</v>
      </c>
      <c r="AO38" s="469">
        <v>7</v>
      </c>
      <c r="AP38" s="469">
        <v>2</v>
      </c>
      <c r="AQ38" s="469">
        <v>1.3</v>
      </c>
      <c r="AR38" s="469">
        <v>1.1000000000000001</v>
      </c>
      <c r="AS38" s="469">
        <v>3</v>
      </c>
      <c r="AT38" s="469">
        <v>1</v>
      </c>
      <c r="AU38" s="469">
        <v>1</v>
      </c>
      <c r="AV38" s="469">
        <v>1</v>
      </c>
      <c r="AW38" s="469">
        <v>1</v>
      </c>
      <c r="AX38" s="469">
        <v>1</v>
      </c>
      <c r="AY38" s="469">
        <v>13.2</v>
      </c>
      <c r="AZ38" s="469">
        <v>83.33</v>
      </c>
      <c r="BA38" s="469">
        <v>54.78</v>
      </c>
      <c r="BB38" s="469">
        <v>99.79</v>
      </c>
      <c r="BC38" s="469">
        <v>87.5</v>
      </c>
      <c r="BD38" s="20">
        <v>41</v>
      </c>
      <c r="BE38" s="20">
        <v>76.09</v>
      </c>
      <c r="BF38" s="20"/>
      <c r="BG38" s="20"/>
      <c r="BH38" s="469">
        <v>6</v>
      </c>
      <c r="BI38" s="469">
        <v>33</v>
      </c>
      <c r="BJ38" s="469">
        <v>0.3</v>
      </c>
      <c r="BK38" s="469">
        <v>19</v>
      </c>
      <c r="BL38" s="469">
        <v>19</v>
      </c>
      <c r="BM38" s="469">
        <v>7</v>
      </c>
      <c r="BN38" s="469">
        <v>2.5</v>
      </c>
      <c r="BO38" s="469">
        <v>4</v>
      </c>
      <c r="BP38" s="469">
        <v>5.5</v>
      </c>
      <c r="BQ38" s="469">
        <v>0</v>
      </c>
      <c r="BR38" s="469">
        <v>58.33</v>
      </c>
      <c r="BS38" s="469">
        <v>84.69</v>
      </c>
      <c r="BT38" s="469">
        <v>97.99</v>
      </c>
      <c r="BU38" s="469">
        <v>63.33</v>
      </c>
      <c r="BV38" s="469">
        <v>63.33</v>
      </c>
      <c r="BW38" s="20">
        <v>32</v>
      </c>
      <c r="BX38" s="20">
        <v>75</v>
      </c>
      <c r="BY38" s="20"/>
      <c r="BZ38" s="20" t="s">
        <v>40</v>
      </c>
      <c r="CA38" s="469">
        <v>7</v>
      </c>
      <c r="CB38" s="20" t="s">
        <v>40</v>
      </c>
      <c r="CC38" s="469">
        <v>8</v>
      </c>
      <c r="CD38" s="469">
        <v>0</v>
      </c>
      <c r="CE38" s="469">
        <v>98.1</v>
      </c>
      <c r="CF38" s="20"/>
      <c r="CG38" s="20">
        <v>15</v>
      </c>
      <c r="CH38" s="20" t="s">
        <v>40</v>
      </c>
      <c r="CI38" s="20" t="s">
        <v>40</v>
      </c>
      <c r="CJ38" s="469">
        <v>58.33</v>
      </c>
      <c r="CK38" s="469">
        <v>100</v>
      </c>
      <c r="CL38" s="20">
        <v>57</v>
      </c>
      <c r="CM38" s="20">
        <v>61.67</v>
      </c>
      <c r="CN38" s="20"/>
      <c r="CO38" s="469">
        <v>7</v>
      </c>
      <c r="CP38" s="469">
        <v>2</v>
      </c>
      <c r="CQ38" s="20" t="s">
        <v>40</v>
      </c>
      <c r="CR38" s="469">
        <v>9</v>
      </c>
      <c r="CS38" s="469">
        <v>6</v>
      </c>
      <c r="CT38" s="469">
        <v>5</v>
      </c>
      <c r="CU38" s="469">
        <v>8</v>
      </c>
      <c r="CV38" s="469">
        <v>6</v>
      </c>
      <c r="CW38" s="469">
        <v>6.3</v>
      </c>
      <c r="CX38" s="20" t="s">
        <v>40</v>
      </c>
      <c r="CY38" s="469">
        <v>6</v>
      </c>
      <c r="CZ38" s="469">
        <v>70</v>
      </c>
      <c r="DA38" s="469">
        <v>20</v>
      </c>
      <c r="DB38" s="20" t="s">
        <v>40</v>
      </c>
      <c r="DC38" s="469">
        <v>90</v>
      </c>
      <c r="DD38" s="469">
        <v>60</v>
      </c>
      <c r="DE38" s="469">
        <v>50</v>
      </c>
      <c r="DF38" s="469">
        <v>80</v>
      </c>
      <c r="DG38" s="20">
        <v>69</v>
      </c>
      <c r="DH38" s="20">
        <v>76.489999999999995</v>
      </c>
      <c r="DI38" s="20"/>
      <c r="DJ38" s="469">
        <v>7</v>
      </c>
      <c r="DK38" s="469">
        <v>334</v>
      </c>
      <c r="DL38" s="469">
        <v>40.700000000000003</v>
      </c>
      <c r="DM38" s="469">
        <v>14.5</v>
      </c>
      <c r="DN38" s="469">
        <v>25.2</v>
      </c>
      <c r="DO38" s="469">
        <v>1</v>
      </c>
      <c r="DP38" s="469">
        <v>8</v>
      </c>
      <c r="DQ38" s="469">
        <v>8.1999999999999993</v>
      </c>
      <c r="DR38" s="469">
        <v>6</v>
      </c>
      <c r="DS38" s="469">
        <v>18.100000000000001</v>
      </c>
      <c r="DT38" s="469">
        <v>77.36</v>
      </c>
      <c r="DU38" s="469">
        <v>93.33</v>
      </c>
      <c r="DV38" s="469">
        <v>55.95</v>
      </c>
      <c r="DW38" s="469">
        <v>79.31</v>
      </c>
      <c r="DX38" s="469">
        <v>84</v>
      </c>
      <c r="DY38" s="469">
        <v>90.41</v>
      </c>
      <c r="DZ38" s="469">
        <v>91.74</v>
      </c>
      <c r="EA38" s="469">
        <v>43.3</v>
      </c>
      <c r="EB38" s="20">
        <v>1</v>
      </c>
      <c r="EC38" s="20">
        <v>100</v>
      </c>
      <c r="ED38" s="20"/>
      <c r="EE38" s="20" t="s">
        <v>40</v>
      </c>
      <c r="EF38" s="20" t="s">
        <v>40</v>
      </c>
      <c r="EG38" s="20" t="s">
        <v>40</v>
      </c>
      <c r="EH38" s="20" t="s">
        <v>40</v>
      </c>
      <c r="EI38" s="20" t="s">
        <v>40</v>
      </c>
      <c r="EJ38" s="20" t="s">
        <v>40</v>
      </c>
      <c r="EK38" s="469">
        <v>1</v>
      </c>
      <c r="EL38" s="469">
        <v>1</v>
      </c>
      <c r="EM38" s="469">
        <v>0</v>
      </c>
      <c r="EN38" s="469">
        <v>0</v>
      </c>
      <c r="EO38" s="469">
        <v>0</v>
      </c>
      <c r="EP38" s="469">
        <v>0</v>
      </c>
      <c r="EQ38" s="469">
        <v>0</v>
      </c>
      <c r="ER38" s="469">
        <v>0</v>
      </c>
      <c r="ES38" s="20" t="s">
        <v>40</v>
      </c>
      <c r="ET38" s="20" t="s">
        <v>40</v>
      </c>
      <c r="EU38" s="20" t="s">
        <v>40</v>
      </c>
      <c r="EV38" s="20" t="s">
        <v>40</v>
      </c>
      <c r="EW38" s="20" t="s">
        <v>40</v>
      </c>
      <c r="EX38" s="20" t="s">
        <v>40</v>
      </c>
      <c r="EY38" s="469">
        <v>100</v>
      </c>
      <c r="EZ38" s="469">
        <v>100</v>
      </c>
      <c r="FA38" s="469">
        <v>100</v>
      </c>
      <c r="FB38" s="469">
        <v>100</v>
      </c>
      <c r="FC38" s="469">
        <v>100</v>
      </c>
      <c r="FD38" s="469">
        <v>100</v>
      </c>
      <c r="FE38" s="469">
        <v>100</v>
      </c>
      <c r="FF38" s="469">
        <v>100</v>
      </c>
      <c r="FG38" s="20">
        <v>53</v>
      </c>
      <c r="FH38" s="20">
        <v>64.36</v>
      </c>
      <c r="FI38" s="20"/>
      <c r="FJ38" s="20"/>
      <c r="FK38" s="20" t="s">
        <v>40</v>
      </c>
      <c r="FL38" s="469">
        <v>685</v>
      </c>
      <c r="FM38" s="469">
        <v>60</v>
      </c>
      <c r="FN38" s="469">
        <v>480</v>
      </c>
      <c r="FO38" s="469">
        <v>145</v>
      </c>
      <c r="FP38" s="469">
        <v>19.399999999999999</v>
      </c>
      <c r="FQ38" s="469">
        <v>12</v>
      </c>
      <c r="FR38" s="469">
        <v>5.4</v>
      </c>
      <c r="FS38" s="469">
        <v>2</v>
      </c>
      <c r="FT38" s="469">
        <v>11</v>
      </c>
      <c r="FU38" s="469">
        <v>11</v>
      </c>
      <c r="FV38" s="20" t="s">
        <v>40</v>
      </c>
      <c r="FW38" s="469">
        <v>5</v>
      </c>
      <c r="FX38" s="469">
        <v>1.5</v>
      </c>
      <c r="FY38" s="469">
        <v>1.5</v>
      </c>
      <c r="FZ38" s="469">
        <v>3</v>
      </c>
      <c r="GA38" s="20" t="s">
        <v>40</v>
      </c>
      <c r="GB38" s="469">
        <v>53.69</v>
      </c>
      <c r="GC38" s="469">
        <v>78.290000000000006</v>
      </c>
      <c r="GD38" s="469">
        <v>61.11</v>
      </c>
      <c r="GE38" s="469">
        <v>61.11</v>
      </c>
      <c r="GF38" s="20">
        <v>25</v>
      </c>
      <c r="GG38" s="20">
        <v>76.48</v>
      </c>
      <c r="GH38" s="20"/>
      <c r="GI38" s="469">
        <v>1</v>
      </c>
      <c r="GJ38" s="469">
        <v>3</v>
      </c>
      <c r="GK38" s="469">
        <v>15</v>
      </c>
      <c r="GL38" s="469">
        <v>60.8</v>
      </c>
      <c r="GM38" s="469">
        <v>14</v>
      </c>
      <c r="GN38" s="469">
        <v>3</v>
      </c>
      <c r="GO38" s="469">
        <v>6</v>
      </c>
      <c r="GP38" s="469">
        <v>3</v>
      </c>
      <c r="GQ38" s="469">
        <v>2</v>
      </c>
      <c r="GR38" s="469">
        <v>65.459999999999994</v>
      </c>
      <c r="GS38" s="469">
        <v>87.5</v>
      </c>
      <c r="GT38" s="20">
        <v>33</v>
      </c>
      <c r="GU38" s="20">
        <v>76.95</v>
      </c>
    </row>
    <row r="39" spans="1:203" ht="14.45" customHeight="1">
      <c r="A39" s="324" t="s">
        <v>50</v>
      </c>
      <c r="B39" s="20">
        <v>57</v>
      </c>
      <c r="C39" s="20">
        <v>90.89</v>
      </c>
      <c r="D39" s="469">
        <v>6</v>
      </c>
      <c r="E39" s="469">
        <v>6.5</v>
      </c>
      <c r="F39" s="469">
        <v>2</v>
      </c>
      <c r="G39" s="469">
        <v>6</v>
      </c>
      <c r="H39" s="469">
        <v>6.5</v>
      </c>
      <c r="I39" s="469">
        <v>2</v>
      </c>
      <c r="J39" s="469">
        <v>0</v>
      </c>
      <c r="K39" s="469">
        <v>70.59</v>
      </c>
      <c r="L39" s="469">
        <v>93.97</v>
      </c>
      <c r="M39" s="469">
        <v>99.02</v>
      </c>
      <c r="N39" s="469">
        <v>70.59</v>
      </c>
      <c r="O39" s="469">
        <v>93.97</v>
      </c>
      <c r="P39" s="469">
        <v>99.02</v>
      </c>
      <c r="Q39" s="469">
        <v>100</v>
      </c>
      <c r="R39" s="20">
        <v>60</v>
      </c>
      <c r="S39" s="20">
        <v>73.17</v>
      </c>
      <c r="T39" s="20"/>
      <c r="U39" s="469">
        <v>14</v>
      </c>
      <c r="V39" s="469">
        <v>160</v>
      </c>
      <c r="W39" s="469">
        <v>1.2</v>
      </c>
      <c r="X39" s="469">
        <v>11</v>
      </c>
      <c r="Y39" s="469">
        <v>2</v>
      </c>
      <c r="Z39" s="469">
        <v>1</v>
      </c>
      <c r="AA39" s="469">
        <v>2</v>
      </c>
      <c r="AB39" s="469">
        <v>3</v>
      </c>
      <c r="AC39" s="469">
        <v>1</v>
      </c>
      <c r="AD39" s="469">
        <v>2</v>
      </c>
      <c r="AE39" s="469">
        <v>64</v>
      </c>
      <c r="AF39" s="469">
        <v>61.38</v>
      </c>
      <c r="AG39" s="469">
        <v>93.96</v>
      </c>
      <c r="AH39" s="469">
        <v>73.33</v>
      </c>
      <c r="AI39" s="20">
        <v>32</v>
      </c>
      <c r="AJ39" s="20">
        <v>86.45</v>
      </c>
      <c r="AK39" s="20"/>
      <c r="AL39" s="469">
        <v>5</v>
      </c>
      <c r="AM39" s="469">
        <v>65</v>
      </c>
      <c r="AN39" s="469">
        <v>34.5</v>
      </c>
      <c r="AO39" s="469">
        <v>8</v>
      </c>
      <c r="AP39" s="469">
        <v>3</v>
      </c>
      <c r="AQ39" s="469">
        <v>0.6</v>
      </c>
      <c r="AR39" s="469">
        <v>0.6</v>
      </c>
      <c r="AS39" s="469">
        <v>3</v>
      </c>
      <c r="AT39" s="469">
        <v>1</v>
      </c>
      <c r="AU39" s="469">
        <v>1</v>
      </c>
      <c r="AV39" s="469">
        <v>1</v>
      </c>
      <c r="AW39" s="469">
        <v>1</v>
      </c>
      <c r="AX39" s="469">
        <v>1</v>
      </c>
      <c r="AY39" s="469">
        <v>25.2</v>
      </c>
      <c r="AZ39" s="469">
        <v>66.67</v>
      </c>
      <c r="BA39" s="469">
        <v>79.569999999999993</v>
      </c>
      <c r="BB39" s="469">
        <v>99.57</v>
      </c>
      <c r="BC39" s="469">
        <v>100</v>
      </c>
      <c r="BD39" s="20">
        <v>36</v>
      </c>
      <c r="BE39" s="20">
        <v>78.36</v>
      </c>
      <c r="BF39" s="20"/>
      <c r="BG39" s="20"/>
      <c r="BH39" s="469">
        <v>1</v>
      </c>
      <c r="BI39" s="469">
        <v>10</v>
      </c>
      <c r="BJ39" s="469">
        <v>7.3</v>
      </c>
      <c r="BK39" s="469">
        <v>20</v>
      </c>
      <c r="BL39" s="469">
        <v>20</v>
      </c>
      <c r="BM39" s="469">
        <v>6</v>
      </c>
      <c r="BN39" s="469">
        <v>4.5</v>
      </c>
      <c r="BO39" s="469">
        <v>4</v>
      </c>
      <c r="BP39" s="469">
        <v>5.5</v>
      </c>
      <c r="BQ39" s="469">
        <v>0</v>
      </c>
      <c r="BR39" s="469">
        <v>100</v>
      </c>
      <c r="BS39" s="469">
        <v>95.69</v>
      </c>
      <c r="BT39" s="469">
        <v>51.06</v>
      </c>
      <c r="BU39" s="469">
        <v>66.67</v>
      </c>
      <c r="BV39" s="469">
        <v>66.67</v>
      </c>
      <c r="BW39" s="20">
        <v>112</v>
      </c>
      <c r="BX39" s="20">
        <v>45</v>
      </c>
      <c r="BY39" s="20"/>
      <c r="BZ39" s="20" t="s">
        <v>40</v>
      </c>
      <c r="CA39" s="469">
        <v>2</v>
      </c>
      <c r="CB39" s="20" t="s">
        <v>40</v>
      </c>
      <c r="CC39" s="469">
        <v>7</v>
      </c>
      <c r="CD39" s="469">
        <v>100</v>
      </c>
      <c r="CE39" s="469">
        <v>7.9</v>
      </c>
      <c r="CF39" s="20"/>
      <c r="CG39" s="20">
        <v>9</v>
      </c>
      <c r="CH39" s="20" t="s">
        <v>40</v>
      </c>
      <c r="CI39" s="20" t="s">
        <v>40</v>
      </c>
      <c r="CJ39" s="469">
        <v>16.670000000000002</v>
      </c>
      <c r="CK39" s="469">
        <v>87.5</v>
      </c>
      <c r="CL39" s="20">
        <v>64</v>
      </c>
      <c r="CM39" s="20">
        <v>60</v>
      </c>
      <c r="CN39" s="20"/>
      <c r="CO39" s="469">
        <v>6</v>
      </c>
      <c r="CP39" s="469">
        <v>5</v>
      </c>
      <c r="CQ39" s="20" t="s">
        <v>40</v>
      </c>
      <c r="CR39" s="469">
        <v>7</v>
      </c>
      <c r="CS39" s="469">
        <v>4</v>
      </c>
      <c r="CT39" s="469">
        <v>6</v>
      </c>
      <c r="CU39" s="469">
        <v>8</v>
      </c>
      <c r="CV39" s="469">
        <v>6</v>
      </c>
      <c r="CW39" s="469">
        <v>6</v>
      </c>
      <c r="CX39" s="20" t="s">
        <v>40</v>
      </c>
      <c r="CY39" s="469">
        <v>6</v>
      </c>
      <c r="CZ39" s="469">
        <v>60</v>
      </c>
      <c r="DA39" s="469">
        <v>50</v>
      </c>
      <c r="DB39" s="20" t="s">
        <v>40</v>
      </c>
      <c r="DC39" s="469">
        <v>70</v>
      </c>
      <c r="DD39" s="469">
        <v>40</v>
      </c>
      <c r="DE39" s="469">
        <v>60</v>
      </c>
      <c r="DF39" s="469">
        <v>80</v>
      </c>
      <c r="DG39" s="20">
        <v>39</v>
      </c>
      <c r="DH39" s="20">
        <v>83.75</v>
      </c>
      <c r="DI39" s="20"/>
      <c r="DJ39" s="469">
        <v>8</v>
      </c>
      <c r="DK39" s="469">
        <v>243</v>
      </c>
      <c r="DL39" s="469">
        <v>39.799999999999997</v>
      </c>
      <c r="DM39" s="469">
        <v>12.5</v>
      </c>
      <c r="DN39" s="469">
        <v>26.8</v>
      </c>
      <c r="DO39" s="469">
        <v>0.5</v>
      </c>
      <c r="DP39" s="469">
        <v>4</v>
      </c>
      <c r="DQ39" s="469">
        <v>14.2</v>
      </c>
      <c r="DR39" s="469">
        <v>1</v>
      </c>
      <c r="DS39" s="469">
        <v>0</v>
      </c>
      <c r="DT39" s="469">
        <v>92.71</v>
      </c>
      <c r="DU39" s="469">
        <v>91.67</v>
      </c>
      <c r="DV39" s="469">
        <v>70.02</v>
      </c>
      <c r="DW39" s="469">
        <v>80.61</v>
      </c>
      <c r="DX39" s="469">
        <v>92</v>
      </c>
      <c r="DY39" s="469">
        <v>78.83</v>
      </c>
      <c r="DZ39" s="469">
        <v>100</v>
      </c>
      <c r="EA39" s="469">
        <v>100</v>
      </c>
      <c r="EB39" s="20">
        <v>1</v>
      </c>
      <c r="EC39" s="20">
        <v>100</v>
      </c>
      <c r="ED39" s="20"/>
      <c r="EE39" s="20" t="s">
        <v>40</v>
      </c>
      <c r="EF39" s="20" t="s">
        <v>40</v>
      </c>
      <c r="EG39" s="20" t="s">
        <v>40</v>
      </c>
      <c r="EH39" s="20" t="s">
        <v>40</v>
      </c>
      <c r="EI39" s="20" t="s">
        <v>40</v>
      </c>
      <c r="EJ39" s="20" t="s">
        <v>40</v>
      </c>
      <c r="EK39" s="469">
        <v>1</v>
      </c>
      <c r="EL39" s="469">
        <v>1</v>
      </c>
      <c r="EM39" s="469">
        <v>0</v>
      </c>
      <c r="EN39" s="469">
        <v>0</v>
      </c>
      <c r="EO39" s="469">
        <v>0</v>
      </c>
      <c r="EP39" s="469">
        <v>0</v>
      </c>
      <c r="EQ39" s="469">
        <v>0</v>
      </c>
      <c r="ER39" s="469">
        <v>0</v>
      </c>
      <c r="ES39" s="20" t="s">
        <v>40</v>
      </c>
      <c r="ET39" s="20" t="s">
        <v>40</v>
      </c>
      <c r="EU39" s="20" t="s">
        <v>40</v>
      </c>
      <c r="EV39" s="20" t="s">
        <v>40</v>
      </c>
      <c r="EW39" s="20" t="s">
        <v>40</v>
      </c>
      <c r="EX39" s="20" t="s">
        <v>40</v>
      </c>
      <c r="EY39" s="469">
        <v>100</v>
      </c>
      <c r="EZ39" s="469">
        <v>100</v>
      </c>
      <c r="FA39" s="469">
        <v>100</v>
      </c>
      <c r="FB39" s="469">
        <v>100</v>
      </c>
      <c r="FC39" s="469">
        <v>100</v>
      </c>
      <c r="FD39" s="469">
        <v>100</v>
      </c>
      <c r="FE39" s="469">
        <v>100</v>
      </c>
      <c r="FF39" s="469">
        <v>100</v>
      </c>
      <c r="FG39" s="20">
        <v>35</v>
      </c>
      <c r="FH39" s="20">
        <v>67.91</v>
      </c>
      <c r="FI39" s="20"/>
      <c r="FJ39" s="20"/>
      <c r="FK39" s="20" t="s">
        <v>40</v>
      </c>
      <c r="FL39" s="469">
        <v>755</v>
      </c>
      <c r="FM39" s="469">
        <v>30</v>
      </c>
      <c r="FN39" s="469">
        <v>545</v>
      </c>
      <c r="FO39" s="469">
        <v>180</v>
      </c>
      <c r="FP39" s="469">
        <v>17.2</v>
      </c>
      <c r="FQ39" s="469">
        <v>10.7</v>
      </c>
      <c r="FR39" s="469">
        <v>6</v>
      </c>
      <c r="FS39" s="469">
        <v>0.5</v>
      </c>
      <c r="FT39" s="469">
        <v>13.5</v>
      </c>
      <c r="FU39" s="469">
        <v>13.5</v>
      </c>
      <c r="FV39" s="20" t="s">
        <v>40</v>
      </c>
      <c r="FW39" s="469">
        <v>3.5</v>
      </c>
      <c r="FX39" s="469">
        <v>5</v>
      </c>
      <c r="FY39" s="469">
        <v>2.5</v>
      </c>
      <c r="FZ39" s="469">
        <v>2.5</v>
      </c>
      <c r="GA39" s="20" t="s">
        <v>40</v>
      </c>
      <c r="GB39" s="469">
        <v>47.95</v>
      </c>
      <c r="GC39" s="469">
        <v>80.760000000000005</v>
      </c>
      <c r="GD39" s="469">
        <v>75</v>
      </c>
      <c r="GE39" s="469">
        <v>75</v>
      </c>
      <c r="GF39" s="20">
        <v>16</v>
      </c>
      <c r="GG39" s="20">
        <v>80.010000000000005</v>
      </c>
      <c r="GH39" s="20"/>
      <c r="GI39" s="469">
        <v>1</v>
      </c>
      <c r="GJ39" s="469">
        <v>3</v>
      </c>
      <c r="GK39" s="469">
        <v>9</v>
      </c>
      <c r="GL39" s="469">
        <v>64.5</v>
      </c>
      <c r="GM39" s="469">
        <v>14.5</v>
      </c>
      <c r="GN39" s="469">
        <v>3</v>
      </c>
      <c r="GO39" s="469">
        <v>5.5</v>
      </c>
      <c r="GP39" s="469">
        <v>3</v>
      </c>
      <c r="GQ39" s="469">
        <v>3</v>
      </c>
      <c r="GR39" s="469">
        <v>69.400000000000006</v>
      </c>
      <c r="GS39" s="469">
        <v>90.63</v>
      </c>
      <c r="GT39" s="20">
        <v>34</v>
      </c>
      <c r="GU39" s="20">
        <v>76.55</v>
      </c>
    </row>
    <row r="40" spans="1:203" s="324" customFormat="1" ht="14.45" customHeight="1">
      <c r="A40" s="277" t="s">
        <v>51</v>
      </c>
      <c r="B40" s="277">
        <v>127</v>
      </c>
      <c r="C40" s="277">
        <v>82.02</v>
      </c>
      <c r="D40" s="476">
        <v>8</v>
      </c>
      <c r="E40" s="476">
        <v>26.5</v>
      </c>
      <c r="F40" s="476">
        <v>1</v>
      </c>
      <c r="G40" s="476">
        <v>8</v>
      </c>
      <c r="H40" s="476">
        <v>26.5</v>
      </c>
      <c r="I40" s="476">
        <v>1</v>
      </c>
      <c r="J40" s="476">
        <v>16.399999999999999</v>
      </c>
      <c r="K40" s="476">
        <v>58.82</v>
      </c>
      <c r="L40" s="476">
        <v>73.87</v>
      </c>
      <c r="M40" s="476">
        <v>99.48</v>
      </c>
      <c r="N40" s="476">
        <v>58.82</v>
      </c>
      <c r="O40" s="476">
        <v>73.87</v>
      </c>
      <c r="P40" s="476">
        <v>99.48</v>
      </c>
      <c r="Q40" s="476">
        <v>95.9</v>
      </c>
      <c r="R40" s="277">
        <v>143</v>
      </c>
      <c r="S40" s="277">
        <v>59.34</v>
      </c>
      <c r="T40" s="277"/>
      <c r="U40" s="476">
        <v>14</v>
      </c>
      <c r="V40" s="476">
        <v>300</v>
      </c>
      <c r="W40" s="476">
        <v>0.2</v>
      </c>
      <c r="X40" s="476">
        <v>8</v>
      </c>
      <c r="Y40" s="476">
        <v>2</v>
      </c>
      <c r="Z40" s="476">
        <v>0</v>
      </c>
      <c r="AA40" s="476">
        <v>2</v>
      </c>
      <c r="AB40" s="476">
        <v>3</v>
      </c>
      <c r="AC40" s="476">
        <v>1</v>
      </c>
      <c r="AD40" s="476">
        <v>0</v>
      </c>
      <c r="AE40" s="476">
        <v>64</v>
      </c>
      <c r="AF40" s="476">
        <v>21.04</v>
      </c>
      <c r="AG40" s="476">
        <v>99.01</v>
      </c>
      <c r="AH40" s="476">
        <v>53.33</v>
      </c>
      <c r="AI40" s="277">
        <v>47</v>
      </c>
      <c r="AJ40" s="277">
        <v>83.23</v>
      </c>
      <c r="AK40" s="277"/>
      <c r="AL40" s="476">
        <v>5</v>
      </c>
      <c r="AM40" s="476">
        <v>89</v>
      </c>
      <c r="AN40" s="476">
        <v>233.3</v>
      </c>
      <c r="AO40" s="476">
        <v>8</v>
      </c>
      <c r="AP40" s="476">
        <v>3</v>
      </c>
      <c r="AQ40" s="476">
        <v>1</v>
      </c>
      <c r="AR40" s="476">
        <v>0.6</v>
      </c>
      <c r="AS40" s="476">
        <v>3</v>
      </c>
      <c r="AT40" s="476">
        <v>1</v>
      </c>
      <c r="AU40" s="476">
        <v>1</v>
      </c>
      <c r="AV40" s="476">
        <v>1</v>
      </c>
      <c r="AW40" s="476">
        <v>1</v>
      </c>
      <c r="AX40" s="476">
        <v>1</v>
      </c>
      <c r="AY40" s="476">
        <v>11.6</v>
      </c>
      <c r="AZ40" s="476">
        <v>66.67</v>
      </c>
      <c r="BA40" s="476">
        <v>69.13</v>
      </c>
      <c r="BB40" s="476">
        <v>97.12</v>
      </c>
      <c r="BC40" s="476">
        <v>100</v>
      </c>
      <c r="BD40" s="277">
        <v>9</v>
      </c>
      <c r="BE40" s="277">
        <v>90.17</v>
      </c>
      <c r="BF40" s="277"/>
      <c r="BG40" s="277"/>
      <c r="BH40" s="476">
        <v>3</v>
      </c>
      <c r="BI40" s="476">
        <v>16.5</v>
      </c>
      <c r="BJ40" s="476">
        <v>0</v>
      </c>
      <c r="BK40" s="476">
        <v>25.5</v>
      </c>
      <c r="BL40" s="476">
        <v>25.5</v>
      </c>
      <c r="BM40" s="476">
        <v>6</v>
      </c>
      <c r="BN40" s="476">
        <v>5.5</v>
      </c>
      <c r="BO40" s="476">
        <v>8</v>
      </c>
      <c r="BP40" s="476">
        <v>6</v>
      </c>
      <c r="BQ40" s="476">
        <v>0</v>
      </c>
      <c r="BR40" s="476">
        <v>83.33</v>
      </c>
      <c r="BS40" s="476">
        <v>92.58</v>
      </c>
      <c r="BT40" s="476">
        <v>99.75</v>
      </c>
      <c r="BU40" s="476">
        <v>85</v>
      </c>
      <c r="BV40" s="476">
        <v>85</v>
      </c>
      <c r="BW40" s="277">
        <v>44</v>
      </c>
      <c r="BX40" s="277">
        <v>70</v>
      </c>
      <c r="BY40" s="277"/>
      <c r="BZ40" s="277" t="s">
        <v>40</v>
      </c>
      <c r="CA40" s="476">
        <v>7</v>
      </c>
      <c r="CB40" s="277" t="s">
        <v>40</v>
      </c>
      <c r="CC40" s="476">
        <v>7</v>
      </c>
      <c r="CD40" s="476">
        <v>3.3</v>
      </c>
      <c r="CE40" s="476">
        <v>80.7</v>
      </c>
      <c r="CF40" s="277"/>
      <c r="CG40" s="277">
        <v>14</v>
      </c>
      <c r="CH40" s="277" t="s">
        <v>40</v>
      </c>
      <c r="CI40" s="277" t="s">
        <v>40</v>
      </c>
      <c r="CJ40" s="476">
        <v>58.33</v>
      </c>
      <c r="CK40" s="476">
        <v>87.5</v>
      </c>
      <c r="CL40" s="277">
        <v>95</v>
      </c>
      <c r="CM40" s="277">
        <v>53.33</v>
      </c>
      <c r="CN40" s="277"/>
      <c r="CO40" s="476">
        <v>3</v>
      </c>
      <c r="CP40" s="476">
        <v>4</v>
      </c>
      <c r="CQ40" s="277" t="s">
        <v>40</v>
      </c>
      <c r="CR40" s="476">
        <v>7</v>
      </c>
      <c r="CS40" s="476">
        <v>6</v>
      </c>
      <c r="CT40" s="476">
        <v>6</v>
      </c>
      <c r="CU40" s="476">
        <v>6</v>
      </c>
      <c r="CV40" s="476">
        <v>4.7</v>
      </c>
      <c r="CW40" s="476">
        <v>6</v>
      </c>
      <c r="CX40" s="277" t="s">
        <v>40</v>
      </c>
      <c r="CY40" s="476">
        <v>5</v>
      </c>
      <c r="CZ40" s="476">
        <v>30</v>
      </c>
      <c r="DA40" s="476">
        <v>40</v>
      </c>
      <c r="DB40" s="277" t="s">
        <v>40</v>
      </c>
      <c r="DC40" s="476">
        <v>70</v>
      </c>
      <c r="DD40" s="476">
        <v>60</v>
      </c>
      <c r="DE40" s="476">
        <v>60</v>
      </c>
      <c r="DF40" s="476">
        <v>60</v>
      </c>
      <c r="DG40" s="277">
        <v>48</v>
      </c>
      <c r="DH40" s="277">
        <v>80.62</v>
      </c>
      <c r="DI40" s="277"/>
      <c r="DJ40" s="476">
        <v>8</v>
      </c>
      <c r="DK40" s="476">
        <v>192</v>
      </c>
      <c r="DL40" s="476">
        <v>49.7</v>
      </c>
      <c r="DM40" s="476">
        <v>9.1</v>
      </c>
      <c r="DN40" s="476">
        <v>39.700000000000003</v>
      </c>
      <c r="DO40" s="476">
        <v>0.9</v>
      </c>
      <c r="DP40" s="476">
        <v>5</v>
      </c>
      <c r="DQ40" s="476">
        <v>24.1</v>
      </c>
      <c r="DR40" s="476">
        <v>2</v>
      </c>
      <c r="DS40" s="476">
        <v>0</v>
      </c>
      <c r="DT40" s="476">
        <v>87.17</v>
      </c>
      <c r="DU40" s="476">
        <v>91.67</v>
      </c>
      <c r="DV40" s="476">
        <v>77.900000000000006</v>
      </c>
      <c r="DW40" s="476">
        <v>65.760000000000005</v>
      </c>
      <c r="DX40" s="476">
        <v>90</v>
      </c>
      <c r="DY40" s="476">
        <v>59.58</v>
      </c>
      <c r="DZ40" s="476">
        <v>99.08</v>
      </c>
      <c r="EA40" s="476">
        <v>100</v>
      </c>
      <c r="EB40" s="277">
        <v>1</v>
      </c>
      <c r="EC40" s="277">
        <v>100</v>
      </c>
      <c r="ED40" s="277"/>
      <c r="EE40" s="277" t="s">
        <v>40</v>
      </c>
      <c r="EF40" s="277" t="s">
        <v>40</v>
      </c>
      <c r="EG40" s="277" t="s">
        <v>40</v>
      </c>
      <c r="EH40" s="277" t="s">
        <v>40</v>
      </c>
      <c r="EI40" s="277" t="s">
        <v>40</v>
      </c>
      <c r="EJ40" s="277" t="s">
        <v>40</v>
      </c>
      <c r="EK40" s="476">
        <v>1</v>
      </c>
      <c r="EL40" s="476">
        <v>1</v>
      </c>
      <c r="EM40" s="476">
        <v>0</v>
      </c>
      <c r="EN40" s="476">
        <v>0</v>
      </c>
      <c r="EO40" s="476">
        <v>0</v>
      </c>
      <c r="EP40" s="476">
        <v>0</v>
      </c>
      <c r="EQ40" s="476">
        <v>0</v>
      </c>
      <c r="ER40" s="476">
        <v>0</v>
      </c>
      <c r="ES40" s="277" t="s">
        <v>40</v>
      </c>
      <c r="ET40" s="277" t="s">
        <v>40</v>
      </c>
      <c r="EU40" s="277" t="s">
        <v>40</v>
      </c>
      <c r="EV40" s="277" t="s">
        <v>40</v>
      </c>
      <c r="EW40" s="277" t="s">
        <v>40</v>
      </c>
      <c r="EX40" s="277" t="s">
        <v>40</v>
      </c>
      <c r="EY40" s="476">
        <v>100</v>
      </c>
      <c r="EZ40" s="476">
        <v>100</v>
      </c>
      <c r="FA40" s="476">
        <v>100</v>
      </c>
      <c r="FB40" s="476">
        <v>100</v>
      </c>
      <c r="FC40" s="476">
        <v>100</v>
      </c>
      <c r="FD40" s="476">
        <v>100</v>
      </c>
      <c r="FE40" s="476">
        <v>100</v>
      </c>
      <c r="FF40" s="476">
        <v>100</v>
      </c>
      <c r="FG40" s="277">
        <v>47</v>
      </c>
      <c r="FH40" s="277">
        <v>66.12</v>
      </c>
      <c r="FI40" s="277"/>
      <c r="FJ40" s="277"/>
      <c r="FK40" s="277" t="s">
        <v>40</v>
      </c>
      <c r="FL40" s="476">
        <v>775</v>
      </c>
      <c r="FM40" s="476">
        <v>70</v>
      </c>
      <c r="FN40" s="476">
        <v>525</v>
      </c>
      <c r="FO40" s="476">
        <v>180</v>
      </c>
      <c r="FP40" s="476">
        <v>20.5</v>
      </c>
      <c r="FQ40" s="476">
        <v>14</v>
      </c>
      <c r="FR40" s="476">
        <v>6.4</v>
      </c>
      <c r="FS40" s="476">
        <v>0.1</v>
      </c>
      <c r="FT40" s="476">
        <v>13.5</v>
      </c>
      <c r="FU40" s="476">
        <v>13.5</v>
      </c>
      <c r="FV40" s="277" t="s">
        <v>40</v>
      </c>
      <c r="FW40" s="476">
        <v>3.5</v>
      </c>
      <c r="FX40" s="476">
        <v>4</v>
      </c>
      <c r="FY40" s="476">
        <v>4</v>
      </c>
      <c r="FZ40" s="476">
        <v>2</v>
      </c>
      <c r="GA40" s="277" t="s">
        <v>40</v>
      </c>
      <c r="GB40" s="476">
        <v>46.31</v>
      </c>
      <c r="GC40" s="476">
        <v>77.05</v>
      </c>
      <c r="GD40" s="476">
        <v>75</v>
      </c>
      <c r="GE40" s="476">
        <v>75</v>
      </c>
      <c r="GF40" s="277">
        <v>42</v>
      </c>
      <c r="GG40" s="277">
        <v>66.900000000000006</v>
      </c>
      <c r="GH40" s="277"/>
      <c r="GI40" s="476">
        <v>1</v>
      </c>
      <c r="GJ40" s="476">
        <v>4</v>
      </c>
      <c r="GK40" s="476">
        <v>18</v>
      </c>
      <c r="GL40" s="476">
        <v>48.8</v>
      </c>
      <c r="GM40" s="476">
        <v>13</v>
      </c>
      <c r="GN40" s="476">
        <v>3</v>
      </c>
      <c r="GO40" s="476">
        <v>4</v>
      </c>
      <c r="GP40" s="476">
        <v>3</v>
      </c>
      <c r="GQ40" s="476">
        <v>3</v>
      </c>
      <c r="GR40" s="476">
        <v>52.55</v>
      </c>
      <c r="GS40" s="476">
        <v>81.25</v>
      </c>
      <c r="GT40" s="277">
        <v>42</v>
      </c>
      <c r="GU40" s="277">
        <v>75.17</v>
      </c>
    </row>
    <row r="41" spans="1:203" ht="14.45" customHeight="1">
      <c r="A41" s="324" t="s">
        <v>34</v>
      </c>
      <c r="B41" s="20">
        <v>38</v>
      </c>
      <c r="C41" s="20">
        <v>92.88</v>
      </c>
      <c r="D41" s="469">
        <v>3</v>
      </c>
      <c r="E41" s="469">
        <v>8</v>
      </c>
      <c r="F41" s="469">
        <v>0</v>
      </c>
      <c r="G41" s="469">
        <v>3</v>
      </c>
      <c r="H41" s="469">
        <v>8</v>
      </c>
      <c r="I41" s="469">
        <v>0</v>
      </c>
      <c r="J41" s="469">
        <v>36.799999999999997</v>
      </c>
      <c r="K41" s="469">
        <v>88.24</v>
      </c>
      <c r="L41" s="469">
        <v>92.46</v>
      </c>
      <c r="M41" s="469">
        <v>100</v>
      </c>
      <c r="N41" s="469">
        <v>88.24</v>
      </c>
      <c r="O41" s="469">
        <v>92.46</v>
      </c>
      <c r="P41" s="469">
        <v>100</v>
      </c>
      <c r="Q41" s="469">
        <v>90.81</v>
      </c>
      <c r="R41" s="20">
        <v>120</v>
      </c>
      <c r="S41" s="20">
        <v>65.22</v>
      </c>
      <c r="T41" s="20"/>
      <c r="U41" s="469">
        <v>17</v>
      </c>
      <c r="V41" s="469">
        <v>247.5</v>
      </c>
      <c r="W41" s="469">
        <v>2.8</v>
      </c>
      <c r="X41" s="469">
        <v>13</v>
      </c>
      <c r="Y41" s="469">
        <v>2</v>
      </c>
      <c r="Z41" s="469">
        <v>1</v>
      </c>
      <c r="AA41" s="469">
        <v>2</v>
      </c>
      <c r="AB41" s="469">
        <v>3</v>
      </c>
      <c r="AC41" s="469">
        <v>1</v>
      </c>
      <c r="AD41" s="469">
        <v>4</v>
      </c>
      <c r="AE41" s="469">
        <v>52</v>
      </c>
      <c r="AF41" s="469">
        <v>36.17</v>
      </c>
      <c r="AG41" s="469">
        <v>86.06</v>
      </c>
      <c r="AH41" s="469">
        <v>86.67</v>
      </c>
      <c r="AI41" s="20">
        <v>23</v>
      </c>
      <c r="AJ41" s="20">
        <v>89.19</v>
      </c>
      <c r="AK41" s="20"/>
      <c r="AL41" s="469">
        <v>5</v>
      </c>
      <c r="AM41" s="469">
        <v>38</v>
      </c>
      <c r="AN41" s="469">
        <v>99.5</v>
      </c>
      <c r="AO41" s="469">
        <v>8</v>
      </c>
      <c r="AP41" s="469">
        <v>3</v>
      </c>
      <c r="AQ41" s="469">
        <v>0.6</v>
      </c>
      <c r="AR41" s="469">
        <v>0.3</v>
      </c>
      <c r="AS41" s="469">
        <v>3</v>
      </c>
      <c r="AT41" s="469">
        <v>1</v>
      </c>
      <c r="AU41" s="469">
        <v>1</v>
      </c>
      <c r="AV41" s="469">
        <v>1</v>
      </c>
      <c r="AW41" s="469">
        <v>1</v>
      </c>
      <c r="AX41" s="469">
        <v>1</v>
      </c>
      <c r="AY41" s="469">
        <v>14.6</v>
      </c>
      <c r="AZ41" s="469">
        <v>66.67</v>
      </c>
      <c r="BA41" s="469">
        <v>91.3</v>
      </c>
      <c r="BB41" s="469">
        <v>98.77</v>
      </c>
      <c r="BC41" s="469">
        <v>100</v>
      </c>
      <c r="BD41" s="20">
        <v>56</v>
      </c>
      <c r="BE41" s="20">
        <v>72.100000000000009</v>
      </c>
      <c r="BF41" s="20"/>
      <c r="BG41" s="20"/>
      <c r="BH41" s="469">
        <v>7</v>
      </c>
      <c r="BI41" s="469">
        <v>50.5</v>
      </c>
      <c r="BJ41" s="469">
        <v>2.2000000000000002</v>
      </c>
      <c r="BK41" s="469">
        <v>23</v>
      </c>
      <c r="BL41" s="469">
        <v>23</v>
      </c>
      <c r="BM41" s="469">
        <v>6</v>
      </c>
      <c r="BN41" s="469">
        <v>3.5</v>
      </c>
      <c r="BO41" s="469">
        <v>8</v>
      </c>
      <c r="BP41" s="469">
        <v>5.5</v>
      </c>
      <c r="BQ41" s="469">
        <v>0</v>
      </c>
      <c r="BR41" s="469">
        <v>50</v>
      </c>
      <c r="BS41" s="469">
        <v>76.319999999999993</v>
      </c>
      <c r="BT41" s="469">
        <v>85.42</v>
      </c>
      <c r="BU41" s="469">
        <v>76.67</v>
      </c>
      <c r="BV41" s="469">
        <v>76.67</v>
      </c>
      <c r="BW41" s="20">
        <v>112</v>
      </c>
      <c r="BX41" s="20">
        <v>45</v>
      </c>
      <c r="BY41" s="20"/>
      <c r="BZ41" s="20" t="s">
        <v>40</v>
      </c>
      <c r="CA41" s="469">
        <v>3</v>
      </c>
      <c r="CB41" s="20" t="s">
        <v>40</v>
      </c>
      <c r="CC41" s="469">
        <v>6</v>
      </c>
      <c r="CD41" s="469">
        <v>100</v>
      </c>
      <c r="CE41" s="469">
        <v>0</v>
      </c>
      <c r="CF41" s="20"/>
      <c r="CG41" s="20">
        <v>9</v>
      </c>
      <c r="CH41" s="20" t="s">
        <v>40</v>
      </c>
      <c r="CI41" s="20" t="s">
        <v>40</v>
      </c>
      <c r="CJ41" s="469">
        <v>25</v>
      </c>
      <c r="CK41" s="469">
        <v>75</v>
      </c>
      <c r="CL41" s="20">
        <v>30</v>
      </c>
      <c r="CM41" s="20">
        <v>70</v>
      </c>
      <c r="CN41" s="20"/>
      <c r="CO41" s="469">
        <v>5</v>
      </c>
      <c r="CP41" s="469">
        <v>9</v>
      </c>
      <c r="CQ41" s="20" t="s">
        <v>40</v>
      </c>
      <c r="CR41" s="469">
        <v>8</v>
      </c>
      <c r="CS41" s="469">
        <v>8</v>
      </c>
      <c r="CT41" s="469">
        <v>6</v>
      </c>
      <c r="CU41" s="469">
        <v>6</v>
      </c>
      <c r="CV41" s="469">
        <v>7.3</v>
      </c>
      <c r="CW41" s="469">
        <v>6.7</v>
      </c>
      <c r="CX41" s="20" t="s">
        <v>40</v>
      </c>
      <c r="CY41" s="469">
        <v>7</v>
      </c>
      <c r="CZ41" s="469">
        <v>50</v>
      </c>
      <c r="DA41" s="469">
        <v>90</v>
      </c>
      <c r="DB41" s="20" t="s">
        <v>40</v>
      </c>
      <c r="DC41" s="469">
        <v>80</v>
      </c>
      <c r="DD41" s="469">
        <v>80</v>
      </c>
      <c r="DE41" s="469">
        <v>60</v>
      </c>
      <c r="DF41" s="469">
        <v>60</v>
      </c>
      <c r="DG41" s="20">
        <v>41</v>
      </c>
      <c r="DH41" s="20">
        <v>83.27</v>
      </c>
      <c r="DI41" s="20"/>
      <c r="DJ41" s="469">
        <v>10</v>
      </c>
      <c r="DK41" s="469">
        <v>233</v>
      </c>
      <c r="DL41" s="469">
        <v>31</v>
      </c>
      <c r="DM41" s="469">
        <v>12.7</v>
      </c>
      <c r="DN41" s="469">
        <v>18.2</v>
      </c>
      <c r="DO41" s="469">
        <v>0.2</v>
      </c>
      <c r="DP41" s="469">
        <v>3</v>
      </c>
      <c r="DQ41" s="469">
        <v>5.2</v>
      </c>
      <c r="DR41" s="469">
        <v>29</v>
      </c>
      <c r="DS41" s="469">
        <v>6.3</v>
      </c>
      <c r="DT41" s="469">
        <v>80.03</v>
      </c>
      <c r="DU41" s="469">
        <v>88.33</v>
      </c>
      <c r="DV41" s="469">
        <v>71.56</v>
      </c>
      <c r="DW41" s="469">
        <v>93.15</v>
      </c>
      <c r="DX41" s="469">
        <v>94</v>
      </c>
      <c r="DY41" s="469">
        <v>96.2</v>
      </c>
      <c r="DZ41" s="469">
        <v>49.54</v>
      </c>
      <c r="EA41" s="469">
        <v>80.36</v>
      </c>
      <c r="EB41" s="20">
        <v>1</v>
      </c>
      <c r="EC41" s="20">
        <v>100</v>
      </c>
      <c r="ED41" s="20"/>
      <c r="EE41" s="20" t="s">
        <v>40</v>
      </c>
      <c r="EF41" s="20" t="s">
        <v>40</v>
      </c>
      <c r="EG41" s="20" t="s">
        <v>40</v>
      </c>
      <c r="EH41" s="20" t="s">
        <v>40</v>
      </c>
      <c r="EI41" s="20" t="s">
        <v>40</v>
      </c>
      <c r="EJ41" s="20" t="s">
        <v>40</v>
      </c>
      <c r="EK41" s="469">
        <v>1</v>
      </c>
      <c r="EL41" s="469">
        <v>1</v>
      </c>
      <c r="EM41" s="469">
        <v>0</v>
      </c>
      <c r="EN41" s="469">
        <v>0</v>
      </c>
      <c r="EO41" s="469">
        <v>0</v>
      </c>
      <c r="EP41" s="469">
        <v>0</v>
      </c>
      <c r="EQ41" s="469">
        <v>0</v>
      </c>
      <c r="ER41" s="469">
        <v>0</v>
      </c>
      <c r="ES41" s="20" t="s">
        <v>40</v>
      </c>
      <c r="ET41" s="20" t="s">
        <v>40</v>
      </c>
      <c r="EU41" s="20" t="s">
        <v>40</v>
      </c>
      <c r="EV41" s="20" t="s">
        <v>40</v>
      </c>
      <c r="EW41" s="20" t="s">
        <v>40</v>
      </c>
      <c r="EX41" s="20" t="s">
        <v>40</v>
      </c>
      <c r="EY41" s="469">
        <v>100</v>
      </c>
      <c r="EZ41" s="469">
        <v>100</v>
      </c>
      <c r="FA41" s="469">
        <v>100</v>
      </c>
      <c r="FB41" s="469">
        <v>100</v>
      </c>
      <c r="FC41" s="469">
        <v>100</v>
      </c>
      <c r="FD41" s="469">
        <v>100</v>
      </c>
      <c r="FE41" s="469">
        <v>100</v>
      </c>
      <c r="FF41" s="469">
        <v>100</v>
      </c>
      <c r="FG41" s="20">
        <v>110</v>
      </c>
      <c r="FH41" s="20">
        <v>54.82</v>
      </c>
      <c r="FI41" s="20"/>
      <c r="FJ41" s="20"/>
      <c r="FK41" s="20" t="s">
        <v>40</v>
      </c>
      <c r="FL41" s="469">
        <v>1160</v>
      </c>
      <c r="FM41" s="469">
        <v>30</v>
      </c>
      <c r="FN41" s="469">
        <v>800</v>
      </c>
      <c r="FO41" s="469">
        <v>330</v>
      </c>
      <c r="FP41" s="469">
        <v>12.7</v>
      </c>
      <c r="FQ41" s="469">
        <v>7.6</v>
      </c>
      <c r="FR41" s="469">
        <v>3.5</v>
      </c>
      <c r="FS41" s="469">
        <v>1.6</v>
      </c>
      <c r="FT41" s="469">
        <v>11.5</v>
      </c>
      <c r="FU41" s="469">
        <v>11.5</v>
      </c>
      <c r="FV41" s="20" t="s">
        <v>40</v>
      </c>
      <c r="FW41" s="469">
        <v>4.5</v>
      </c>
      <c r="FX41" s="469">
        <v>3</v>
      </c>
      <c r="FY41" s="469">
        <v>1.5</v>
      </c>
      <c r="FZ41" s="469">
        <v>2.5</v>
      </c>
      <c r="GA41" s="20" t="s">
        <v>40</v>
      </c>
      <c r="GB41" s="469">
        <v>14.75</v>
      </c>
      <c r="GC41" s="469">
        <v>85.83</v>
      </c>
      <c r="GD41" s="469">
        <v>63.89</v>
      </c>
      <c r="GE41" s="469">
        <v>63.89</v>
      </c>
      <c r="GF41" s="20">
        <v>9</v>
      </c>
      <c r="GG41" s="20">
        <v>83.66</v>
      </c>
      <c r="GH41" s="20"/>
      <c r="GI41" s="469">
        <v>1</v>
      </c>
      <c r="GJ41" s="469">
        <v>0.8</v>
      </c>
      <c r="GK41" s="469">
        <v>4</v>
      </c>
      <c r="GL41" s="469">
        <v>88.7</v>
      </c>
      <c r="GM41" s="469">
        <v>11.5</v>
      </c>
      <c r="GN41" s="469">
        <v>2.5</v>
      </c>
      <c r="GO41" s="469">
        <v>6</v>
      </c>
      <c r="GP41" s="469">
        <v>2</v>
      </c>
      <c r="GQ41" s="469">
        <v>1</v>
      </c>
      <c r="GR41" s="469">
        <v>95.45</v>
      </c>
      <c r="GS41" s="469">
        <v>71.88</v>
      </c>
      <c r="GT41" s="20">
        <v>40</v>
      </c>
      <c r="GU41" s="20">
        <v>75.61</v>
      </c>
    </row>
    <row r="42" spans="1:203" ht="14.45" customHeight="1">
      <c r="A42" s="324" t="s">
        <v>21</v>
      </c>
      <c r="B42" s="20">
        <v>86</v>
      </c>
      <c r="C42" s="20">
        <v>86.91</v>
      </c>
      <c r="D42" s="469">
        <v>7</v>
      </c>
      <c r="E42" s="469">
        <v>12.5</v>
      </c>
      <c r="F42" s="469">
        <v>4</v>
      </c>
      <c r="G42" s="469">
        <v>7</v>
      </c>
      <c r="H42" s="469">
        <v>12.5</v>
      </c>
      <c r="I42" s="469">
        <v>4</v>
      </c>
      <c r="J42" s="469">
        <v>12</v>
      </c>
      <c r="K42" s="469">
        <v>64.709999999999994</v>
      </c>
      <c r="L42" s="469">
        <v>87.94</v>
      </c>
      <c r="M42" s="469">
        <v>98</v>
      </c>
      <c r="N42" s="469">
        <v>64.709999999999994</v>
      </c>
      <c r="O42" s="469">
        <v>87.94</v>
      </c>
      <c r="P42" s="469">
        <v>98</v>
      </c>
      <c r="Q42" s="469">
        <v>97</v>
      </c>
      <c r="R42" s="20">
        <v>78</v>
      </c>
      <c r="S42" s="20">
        <v>70.600000000000009</v>
      </c>
      <c r="T42" s="20"/>
      <c r="U42" s="469">
        <v>13</v>
      </c>
      <c r="V42" s="469">
        <v>147</v>
      </c>
      <c r="W42" s="469">
        <v>4.8</v>
      </c>
      <c r="X42" s="469">
        <v>11</v>
      </c>
      <c r="Y42" s="469">
        <v>2</v>
      </c>
      <c r="Z42" s="469">
        <v>1</v>
      </c>
      <c r="AA42" s="469">
        <v>2</v>
      </c>
      <c r="AB42" s="469">
        <v>3</v>
      </c>
      <c r="AC42" s="469">
        <v>1</v>
      </c>
      <c r="AD42" s="469">
        <v>2</v>
      </c>
      <c r="AE42" s="469">
        <v>68</v>
      </c>
      <c r="AF42" s="469">
        <v>65.13</v>
      </c>
      <c r="AG42" s="469">
        <v>75.930000000000007</v>
      </c>
      <c r="AH42" s="469">
        <v>73.33</v>
      </c>
      <c r="AI42" s="20">
        <v>48</v>
      </c>
      <c r="AJ42" s="20">
        <v>83</v>
      </c>
      <c r="AK42" s="20"/>
      <c r="AL42" s="469">
        <v>5</v>
      </c>
      <c r="AM42" s="469">
        <v>95</v>
      </c>
      <c r="AN42" s="469">
        <v>96.4</v>
      </c>
      <c r="AO42" s="469">
        <v>8</v>
      </c>
      <c r="AP42" s="469">
        <v>3</v>
      </c>
      <c r="AQ42" s="469">
        <v>0.5</v>
      </c>
      <c r="AR42" s="469">
        <v>0.7</v>
      </c>
      <c r="AS42" s="469">
        <v>3</v>
      </c>
      <c r="AT42" s="469">
        <v>1</v>
      </c>
      <c r="AU42" s="469">
        <v>1</v>
      </c>
      <c r="AV42" s="469">
        <v>1</v>
      </c>
      <c r="AW42" s="469">
        <v>1</v>
      </c>
      <c r="AX42" s="469">
        <v>1</v>
      </c>
      <c r="AY42" s="469">
        <v>24.8</v>
      </c>
      <c r="AZ42" s="469">
        <v>66.67</v>
      </c>
      <c r="BA42" s="469">
        <v>66.52</v>
      </c>
      <c r="BB42" s="469">
        <v>98.81</v>
      </c>
      <c r="BC42" s="469">
        <v>100</v>
      </c>
      <c r="BD42" s="20">
        <v>58</v>
      </c>
      <c r="BE42" s="20">
        <v>71.739999999999995</v>
      </c>
      <c r="BF42" s="20"/>
      <c r="BG42" s="20"/>
      <c r="BH42" s="469">
        <v>6</v>
      </c>
      <c r="BI42" s="469">
        <v>13</v>
      </c>
      <c r="BJ42" s="469">
        <v>6.1</v>
      </c>
      <c r="BK42" s="469">
        <v>22.5</v>
      </c>
      <c r="BL42" s="469">
        <v>22.5</v>
      </c>
      <c r="BM42" s="469">
        <v>7</v>
      </c>
      <c r="BN42" s="469">
        <v>3</v>
      </c>
      <c r="BO42" s="469">
        <v>6</v>
      </c>
      <c r="BP42" s="469">
        <v>6.5</v>
      </c>
      <c r="BQ42" s="469">
        <v>0</v>
      </c>
      <c r="BR42" s="469">
        <v>58.33</v>
      </c>
      <c r="BS42" s="469">
        <v>94.26</v>
      </c>
      <c r="BT42" s="469">
        <v>59.39</v>
      </c>
      <c r="BU42" s="469">
        <v>75</v>
      </c>
      <c r="BV42" s="469">
        <v>75</v>
      </c>
      <c r="BW42" s="20">
        <v>73</v>
      </c>
      <c r="BX42" s="20">
        <v>60</v>
      </c>
      <c r="BY42" s="20"/>
      <c r="BZ42" s="20" t="s">
        <v>40</v>
      </c>
      <c r="CA42" s="469">
        <v>5</v>
      </c>
      <c r="CB42" s="20" t="s">
        <v>40</v>
      </c>
      <c r="CC42" s="469">
        <v>7</v>
      </c>
      <c r="CD42" s="469">
        <v>67.7</v>
      </c>
      <c r="CE42" s="469">
        <v>15.7</v>
      </c>
      <c r="CF42" s="20"/>
      <c r="CG42" s="20">
        <v>12</v>
      </c>
      <c r="CH42" s="20" t="s">
        <v>40</v>
      </c>
      <c r="CI42" s="20" t="s">
        <v>40</v>
      </c>
      <c r="CJ42" s="469">
        <v>41.67</v>
      </c>
      <c r="CK42" s="469">
        <v>87.5</v>
      </c>
      <c r="CL42" s="20">
        <v>30</v>
      </c>
      <c r="CM42" s="20">
        <v>70</v>
      </c>
      <c r="CN42" s="20"/>
      <c r="CO42" s="469">
        <v>7</v>
      </c>
      <c r="CP42" s="469">
        <v>6</v>
      </c>
      <c r="CQ42" s="20" t="s">
        <v>40</v>
      </c>
      <c r="CR42" s="469">
        <v>6</v>
      </c>
      <c r="CS42" s="469">
        <v>9</v>
      </c>
      <c r="CT42" s="469">
        <v>5</v>
      </c>
      <c r="CU42" s="469">
        <v>9</v>
      </c>
      <c r="CV42" s="469">
        <v>6.3</v>
      </c>
      <c r="CW42" s="469">
        <v>7.7</v>
      </c>
      <c r="CX42" s="20" t="s">
        <v>40</v>
      </c>
      <c r="CY42" s="469">
        <v>7</v>
      </c>
      <c r="CZ42" s="469">
        <v>70</v>
      </c>
      <c r="DA42" s="469">
        <v>60</v>
      </c>
      <c r="DB42" s="20" t="s">
        <v>40</v>
      </c>
      <c r="DC42" s="469">
        <v>60</v>
      </c>
      <c r="DD42" s="469">
        <v>90</v>
      </c>
      <c r="DE42" s="469">
        <v>50</v>
      </c>
      <c r="DF42" s="469">
        <v>90</v>
      </c>
      <c r="DG42" s="20">
        <v>34</v>
      </c>
      <c r="DH42" s="20">
        <v>84.58</v>
      </c>
      <c r="DI42" s="20"/>
      <c r="DJ42" s="469">
        <v>9</v>
      </c>
      <c r="DK42" s="469">
        <v>147.5</v>
      </c>
      <c r="DL42" s="469">
        <v>47</v>
      </c>
      <c r="DM42" s="469">
        <v>10.6</v>
      </c>
      <c r="DN42" s="469">
        <v>35.700000000000003</v>
      </c>
      <c r="DO42" s="469">
        <v>0.7</v>
      </c>
      <c r="DP42" s="469">
        <v>0</v>
      </c>
      <c r="DQ42" s="469">
        <v>16.5</v>
      </c>
      <c r="DR42" s="469">
        <v>1.5</v>
      </c>
      <c r="DS42" s="469">
        <v>0</v>
      </c>
      <c r="DT42" s="469">
        <v>93.6</v>
      </c>
      <c r="DU42" s="469">
        <v>90</v>
      </c>
      <c r="DV42" s="469">
        <v>84.78</v>
      </c>
      <c r="DW42" s="469">
        <v>69.92</v>
      </c>
      <c r="DX42" s="469">
        <v>100</v>
      </c>
      <c r="DY42" s="469">
        <v>74.42</v>
      </c>
      <c r="DZ42" s="469">
        <v>100</v>
      </c>
      <c r="EA42" s="469">
        <v>100</v>
      </c>
      <c r="EB42" s="20">
        <v>1</v>
      </c>
      <c r="EC42" s="20">
        <v>100</v>
      </c>
      <c r="ED42" s="20"/>
      <c r="EE42" s="20" t="s">
        <v>40</v>
      </c>
      <c r="EF42" s="20" t="s">
        <v>40</v>
      </c>
      <c r="EG42" s="20" t="s">
        <v>40</v>
      </c>
      <c r="EH42" s="20" t="s">
        <v>40</v>
      </c>
      <c r="EI42" s="20" t="s">
        <v>40</v>
      </c>
      <c r="EJ42" s="20" t="s">
        <v>40</v>
      </c>
      <c r="EK42" s="469">
        <v>1</v>
      </c>
      <c r="EL42" s="469">
        <v>1</v>
      </c>
      <c r="EM42" s="469">
        <v>0</v>
      </c>
      <c r="EN42" s="469">
        <v>0</v>
      </c>
      <c r="EO42" s="469">
        <v>0</v>
      </c>
      <c r="EP42" s="469">
        <v>0</v>
      </c>
      <c r="EQ42" s="469">
        <v>0</v>
      </c>
      <c r="ER42" s="469">
        <v>0</v>
      </c>
      <c r="ES42" s="20" t="s">
        <v>40</v>
      </c>
      <c r="ET42" s="20" t="s">
        <v>40</v>
      </c>
      <c r="EU42" s="20" t="s">
        <v>40</v>
      </c>
      <c r="EV42" s="20" t="s">
        <v>40</v>
      </c>
      <c r="EW42" s="20" t="s">
        <v>40</v>
      </c>
      <c r="EX42" s="20" t="s">
        <v>40</v>
      </c>
      <c r="EY42" s="469">
        <v>100</v>
      </c>
      <c r="EZ42" s="469">
        <v>100</v>
      </c>
      <c r="FA42" s="469">
        <v>100</v>
      </c>
      <c r="FB42" s="469">
        <v>100</v>
      </c>
      <c r="FC42" s="469">
        <v>100</v>
      </c>
      <c r="FD42" s="469">
        <v>100</v>
      </c>
      <c r="FE42" s="469">
        <v>100</v>
      </c>
      <c r="FF42" s="469">
        <v>100</v>
      </c>
      <c r="FG42" s="20">
        <v>23</v>
      </c>
      <c r="FH42" s="20">
        <v>70.900000000000006</v>
      </c>
      <c r="FI42" s="20"/>
      <c r="FJ42" s="20"/>
      <c r="FK42" s="20" t="s">
        <v>40</v>
      </c>
      <c r="FL42" s="469">
        <v>510</v>
      </c>
      <c r="FM42" s="469">
        <v>50</v>
      </c>
      <c r="FN42" s="469">
        <v>280</v>
      </c>
      <c r="FO42" s="469">
        <v>180</v>
      </c>
      <c r="FP42" s="469">
        <v>17.2</v>
      </c>
      <c r="FQ42" s="469">
        <v>12.7</v>
      </c>
      <c r="FR42" s="469">
        <v>4.5</v>
      </c>
      <c r="FS42" s="469">
        <v>0</v>
      </c>
      <c r="FT42" s="469">
        <v>11.5</v>
      </c>
      <c r="FU42" s="469">
        <v>11.5</v>
      </c>
      <c r="FV42" s="20" t="s">
        <v>40</v>
      </c>
      <c r="FW42" s="469">
        <v>3.5</v>
      </c>
      <c r="FX42" s="469">
        <v>2.5</v>
      </c>
      <c r="FY42" s="469">
        <v>2.5</v>
      </c>
      <c r="FZ42" s="469">
        <v>3</v>
      </c>
      <c r="GA42" s="20" t="s">
        <v>40</v>
      </c>
      <c r="GB42" s="469">
        <v>68.03</v>
      </c>
      <c r="GC42" s="469">
        <v>80.760000000000005</v>
      </c>
      <c r="GD42" s="469">
        <v>63.89</v>
      </c>
      <c r="GE42" s="469">
        <v>63.89</v>
      </c>
      <c r="GF42" s="20">
        <v>19</v>
      </c>
      <c r="GG42" s="20">
        <v>79.100000000000009</v>
      </c>
      <c r="GH42" s="20"/>
      <c r="GI42" s="469">
        <v>1</v>
      </c>
      <c r="GJ42" s="469">
        <v>1.5</v>
      </c>
      <c r="GK42" s="469">
        <v>11</v>
      </c>
      <c r="GL42" s="469">
        <v>77.3</v>
      </c>
      <c r="GM42" s="469">
        <v>12</v>
      </c>
      <c r="GN42" s="469">
        <v>3</v>
      </c>
      <c r="GO42" s="469">
        <v>6</v>
      </c>
      <c r="GP42" s="469">
        <v>2</v>
      </c>
      <c r="GQ42" s="469">
        <v>1</v>
      </c>
      <c r="GR42" s="469">
        <v>83.21</v>
      </c>
      <c r="GS42" s="469">
        <v>75</v>
      </c>
      <c r="GT42" s="20">
        <v>30</v>
      </c>
      <c r="GU42" s="20">
        <v>77.680000000000007</v>
      </c>
    </row>
    <row r="43" spans="1:203" ht="14.45" customHeight="1">
      <c r="A43" s="324" t="s">
        <v>37</v>
      </c>
      <c r="B43" s="20">
        <v>18</v>
      </c>
      <c r="C43" s="20">
        <v>94.69</v>
      </c>
      <c r="D43" s="469">
        <v>3</v>
      </c>
      <c r="E43" s="469">
        <v>7</v>
      </c>
      <c r="F43" s="469">
        <v>0.5</v>
      </c>
      <c r="G43" s="469">
        <v>3</v>
      </c>
      <c r="H43" s="469">
        <v>7</v>
      </c>
      <c r="I43" s="469">
        <v>0.5</v>
      </c>
      <c r="J43" s="469">
        <v>10.8</v>
      </c>
      <c r="K43" s="469">
        <v>88.24</v>
      </c>
      <c r="L43" s="469">
        <v>93.47</v>
      </c>
      <c r="M43" s="469">
        <v>99.76</v>
      </c>
      <c r="N43" s="469">
        <v>88.24</v>
      </c>
      <c r="O43" s="469">
        <v>93.47</v>
      </c>
      <c r="P43" s="469">
        <v>99.76</v>
      </c>
      <c r="Q43" s="469">
        <v>97.31</v>
      </c>
      <c r="R43" s="20">
        <v>25</v>
      </c>
      <c r="S43" s="20">
        <v>77.97</v>
      </c>
      <c r="T43" s="20"/>
      <c r="U43" s="469">
        <v>8</v>
      </c>
      <c r="V43" s="469">
        <v>117</v>
      </c>
      <c r="W43" s="469">
        <v>2</v>
      </c>
      <c r="X43" s="469">
        <v>9</v>
      </c>
      <c r="Y43" s="469">
        <v>2</v>
      </c>
      <c r="Z43" s="469">
        <v>1</v>
      </c>
      <c r="AA43" s="469">
        <v>3</v>
      </c>
      <c r="AB43" s="469">
        <v>3</v>
      </c>
      <c r="AC43" s="469">
        <v>0</v>
      </c>
      <c r="AD43" s="469">
        <v>0</v>
      </c>
      <c r="AE43" s="469">
        <v>88</v>
      </c>
      <c r="AF43" s="469">
        <v>73.78</v>
      </c>
      <c r="AG43" s="469">
        <v>90.11</v>
      </c>
      <c r="AH43" s="469">
        <v>60</v>
      </c>
      <c r="AI43" s="20">
        <v>9</v>
      </c>
      <c r="AJ43" s="20">
        <v>96.210000000000008</v>
      </c>
      <c r="AK43" s="20"/>
      <c r="AL43" s="469">
        <v>3</v>
      </c>
      <c r="AM43" s="469">
        <v>52</v>
      </c>
      <c r="AN43" s="469">
        <v>30.2</v>
      </c>
      <c r="AO43" s="469">
        <v>8</v>
      </c>
      <c r="AP43" s="469">
        <v>3</v>
      </c>
      <c r="AQ43" s="469">
        <v>0.6</v>
      </c>
      <c r="AR43" s="469">
        <v>0.5</v>
      </c>
      <c r="AS43" s="469">
        <v>3</v>
      </c>
      <c r="AT43" s="469">
        <v>1</v>
      </c>
      <c r="AU43" s="469">
        <v>1</v>
      </c>
      <c r="AV43" s="469">
        <v>1</v>
      </c>
      <c r="AW43" s="469">
        <v>1</v>
      </c>
      <c r="AX43" s="469">
        <v>1</v>
      </c>
      <c r="AY43" s="469">
        <v>10.199999999999999</v>
      </c>
      <c r="AZ43" s="469">
        <v>100</v>
      </c>
      <c r="BA43" s="469">
        <v>85.22</v>
      </c>
      <c r="BB43" s="469">
        <v>99.63</v>
      </c>
      <c r="BC43" s="469">
        <v>100</v>
      </c>
      <c r="BD43" s="20">
        <v>10</v>
      </c>
      <c r="BE43" s="20">
        <v>90.11</v>
      </c>
      <c r="BF43" s="20"/>
      <c r="BG43" s="20"/>
      <c r="BH43" s="469">
        <v>1</v>
      </c>
      <c r="BI43" s="469">
        <v>7</v>
      </c>
      <c r="BJ43" s="469">
        <v>4.3</v>
      </c>
      <c r="BK43" s="469">
        <v>27.5</v>
      </c>
      <c r="BL43" s="469">
        <v>27.5</v>
      </c>
      <c r="BM43" s="469">
        <v>8</v>
      </c>
      <c r="BN43" s="469">
        <v>4.5</v>
      </c>
      <c r="BO43" s="469">
        <v>8</v>
      </c>
      <c r="BP43" s="469">
        <v>7</v>
      </c>
      <c r="BQ43" s="469">
        <v>0</v>
      </c>
      <c r="BR43" s="469">
        <v>100</v>
      </c>
      <c r="BS43" s="469">
        <v>97.13</v>
      </c>
      <c r="BT43" s="469">
        <v>71.64</v>
      </c>
      <c r="BU43" s="469">
        <v>91.67</v>
      </c>
      <c r="BV43" s="469">
        <v>91.67</v>
      </c>
      <c r="BW43" s="20">
        <v>85</v>
      </c>
      <c r="BX43" s="20">
        <v>55</v>
      </c>
      <c r="BY43" s="20"/>
      <c r="BZ43" s="20" t="s">
        <v>40</v>
      </c>
      <c r="CA43" s="469">
        <v>6</v>
      </c>
      <c r="CB43" s="20" t="s">
        <v>40</v>
      </c>
      <c r="CC43" s="469">
        <v>5</v>
      </c>
      <c r="CD43" s="469">
        <v>0</v>
      </c>
      <c r="CE43" s="469">
        <v>100</v>
      </c>
      <c r="CF43" s="20"/>
      <c r="CG43" s="20">
        <v>11</v>
      </c>
      <c r="CH43" s="20" t="s">
        <v>40</v>
      </c>
      <c r="CI43" s="20" t="s">
        <v>40</v>
      </c>
      <c r="CJ43" s="469">
        <v>50</v>
      </c>
      <c r="CK43" s="469">
        <v>62.5</v>
      </c>
      <c r="CL43" s="20">
        <v>33</v>
      </c>
      <c r="CM43" s="20">
        <v>68.33</v>
      </c>
      <c r="CN43" s="20"/>
      <c r="CO43" s="469">
        <v>8</v>
      </c>
      <c r="CP43" s="469">
        <v>4</v>
      </c>
      <c r="CQ43" s="20" t="s">
        <v>40</v>
      </c>
      <c r="CR43" s="469">
        <v>7</v>
      </c>
      <c r="CS43" s="469">
        <v>7</v>
      </c>
      <c r="CT43" s="469">
        <v>7</v>
      </c>
      <c r="CU43" s="469">
        <v>8</v>
      </c>
      <c r="CV43" s="469">
        <v>6.3</v>
      </c>
      <c r="CW43" s="469">
        <v>7.3</v>
      </c>
      <c r="CX43" s="20" t="s">
        <v>40</v>
      </c>
      <c r="CY43" s="469">
        <v>7</v>
      </c>
      <c r="CZ43" s="469">
        <v>80</v>
      </c>
      <c r="DA43" s="469">
        <v>40</v>
      </c>
      <c r="DB43" s="20" t="s">
        <v>40</v>
      </c>
      <c r="DC43" s="469">
        <v>70</v>
      </c>
      <c r="DD43" s="469">
        <v>70</v>
      </c>
      <c r="DE43" s="469">
        <v>70</v>
      </c>
      <c r="DF43" s="469">
        <v>80</v>
      </c>
      <c r="DG43" s="20">
        <v>27</v>
      </c>
      <c r="DH43" s="20">
        <v>85.28</v>
      </c>
      <c r="DI43" s="20"/>
      <c r="DJ43" s="469">
        <v>6</v>
      </c>
      <c r="DK43" s="469">
        <v>122</v>
      </c>
      <c r="DL43" s="469">
        <v>49.1</v>
      </c>
      <c r="DM43" s="469">
        <v>13.1</v>
      </c>
      <c r="DN43" s="469">
        <v>35.4</v>
      </c>
      <c r="DO43" s="469">
        <v>0.6</v>
      </c>
      <c r="DP43" s="469">
        <v>10.5</v>
      </c>
      <c r="DQ43" s="469">
        <v>8.1999999999999993</v>
      </c>
      <c r="DR43" s="469">
        <v>5</v>
      </c>
      <c r="DS43" s="469">
        <v>0</v>
      </c>
      <c r="DT43" s="469">
        <v>90.75</v>
      </c>
      <c r="DU43" s="469">
        <v>95</v>
      </c>
      <c r="DV43" s="469">
        <v>88.72</v>
      </c>
      <c r="DW43" s="469">
        <v>66.650000000000006</v>
      </c>
      <c r="DX43" s="469">
        <v>79</v>
      </c>
      <c r="DY43" s="469">
        <v>90.41</v>
      </c>
      <c r="DZ43" s="469">
        <v>93.58</v>
      </c>
      <c r="EA43" s="469">
        <v>100</v>
      </c>
      <c r="EB43" s="20">
        <v>18</v>
      </c>
      <c r="EC43" s="20">
        <v>98.04</v>
      </c>
      <c r="ED43" s="20"/>
      <c r="EE43" s="20" t="s">
        <v>40</v>
      </c>
      <c r="EF43" s="20" t="s">
        <v>40</v>
      </c>
      <c r="EG43" s="20" t="s">
        <v>40</v>
      </c>
      <c r="EH43" s="20" t="s">
        <v>40</v>
      </c>
      <c r="EI43" s="20" t="s">
        <v>40</v>
      </c>
      <c r="EJ43" s="20" t="s">
        <v>40</v>
      </c>
      <c r="EK43" s="469">
        <v>1</v>
      </c>
      <c r="EL43" s="469">
        <v>1</v>
      </c>
      <c r="EM43" s="469">
        <v>2</v>
      </c>
      <c r="EN43" s="469">
        <v>0</v>
      </c>
      <c r="EO43" s="469">
        <v>40</v>
      </c>
      <c r="EP43" s="469">
        <v>0</v>
      </c>
      <c r="EQ43" s="469">
        <v>55</v>
      </c>
      <c r="ER43" s="469">
        <v>0</v>
      </c>
      <c r="ES43" s="20" t="s">
        <v>40</v>
      </c>
      <c r="ET43" s="20" t="s">
        <v>40</v>
      </c>
      <c r="EU43" s="20" t="s">
        <v>40</v>
      </c>
      <c r="EV43" s="20" t="s">
        <v>40</v>
      </c>
      <c r="EW43" s="20" t="s">
        <v>40</v>
      </c>
      <c r="EX43" s="20" t="s">
        <v>40</v>
      </c>
      <c r="EY43" s="469">
        <v>100</v>
      </c>
      <c r="EZ43" s="469">
        <v>100</v>
      </c>
      <c r="FA43" s="469">
        <v>99.48</v>
      </c>
      <c r="FB43" s="469">
        <v>100</v>
      </c>
      <c r="FC43" s="469">
        <v>90</v>
      </c>
      <c r="FD43" s="469">
        <v>100</v>
      </c>
      <c r="FE43" s="469">
        <v>94.81</v>
      </c>
      <c r="FF43" s="469">
        <v>100</v>
      </c>
      <c r="FG43" s="20">
        <v>38</v>
      </c>
      <c r="FH43" s="20">
        <v>67.61</v>
      </c>
      <c r="FI43" s="20"/>
      <c r="FJ43" s="20"/>
      <c r="FK43" s="20" t="s">
        <v>40</v>
      </c>
      <c r="FL43" s="469">
        <v>483</v>
      </c>
      <c r="FM43" s="469">
        <v>28</v>
      </c>
      <c r="FN43" s="469">
        <v>365</v>
      </c>
      <c r="FO43" s="469">
        <v>90</v>
      </c>
      <c r="FP43" s="469">
        <v>30.4</v>
      </c>
      <c r="FQ43" s="469">
        <v>28</v>
      </c>
      <c r="FR43" s="469">
        <v>2.2999999999999998</v>
      </c>
      <c r="FS43" s="469">
        <v>0.1</v>
      </c>
      <c r="FT43" s="469">
        <v>12</v>
      </c>
      <c r="FU43" s="469">
        <v>12</v>
      </c>
      <c r="FV43" s="20" t="s">
        <v>40</v>
      </c>
      <c r="FW43" s="469">
        <v>3.5</v>
      </c>
      <c r="FX43" s="469">
        <v>4</v>
      </c>
      <c r="FY43" s="469">
        <v>2</v>
      </c>
      <c r="FZ43" s="469">
        <v>2.5</v>
      </c>
      <c r="GA43" s="20" t="s">
        <v>40</v>
      </c>
      <c r="GB43" s="469">
        <v>70.25</v>
      </c>
      <c r="GC43" s="469">
        <v>65.92</v>
      </c>
      <c r="GD43" s="469">
        <v>66.67</v>
      </c>
      <c r="GE43" s="469">
        <v>66.67</v>
      </c>
      <c r="GF43" s="20">
        <v>17</v>
      </c>
      <c r="GG43" s="20">
        <v>79.460000000000008</v>
      </c>
      <c r="GH43" s="20"/>
      <c r="GI43" s="469">
        <v>1</v>
      </c>
      <c r="GJ43" s="469">
        <v>2</v>
      </c>
      <c r="GK43" s="469">
        <v>9</v>
      </c>
      <c r="GL43" s="469">
        <v>78</v>
      </c>
      <c r="GM43" s="469">
        <v>12</v>
      </c>
      <c r="GN43" s="469">
        <v>3</v>
      </c>
      <c r="GO43" s="469">
        <v>6</v>
      </c>
      <c r="GP43" s="469">
        <v>1</v>
      </c>
      <c r="GQ43" s="469">
        <v>2</v>
      </c>
      <c r="GR43" s="469">
        <v>83.92</v>
      </c>
      <c r="GS43" s="469">
        <v>75</v>
      </c>
      <c r="GT43" s="20">
        <v>12</v>
      </c>
      <c r="GU43" s="20">
        <v>81.27</v>
      </c>
    </row>
    <row r="44" spans="1:203" ht="14.45" customHeight="1">
      <c r="A44" s="324" t="s">
        <v>52</v>
      </c>
      <c r="B44" s="20">
        <v>77</v>
      </c>
      <c r="C44" s="20">
        <v>88.41</v>
      </c>
      <c r="D44" s="469">
        <v>6</v>
      </c>
      <c r="E44" s="469">
        <v>10</v>
      </c>
      <c r="F44" s="469">
        <v>2.2999999999999998</v>
      </c>
      <c r="G44" s="469">
        <v>6</v>
      </c>
      <c r="H44" s="469">
        <v>10</v>
      </c>
      <c r="I44" s="469">
        <v>2.2999999999999998</v>
      </c>
      <c r="J44" s="469">
        <v>25</v>
      </c>
      <c r="K44" s="469">
        <v>70.59</v>
      </c>
      <c r="L44" s="469">
        <v>90.45</v>
      </c>
      <c r="M44" s="469">
        <v>98.86</v>
      </c>
      <c r="N44" s="469">
        <v>70.59</v>
      </c>
      <c r="O44" s="469">
        <v>90.45</v>
      </c>
      <c r="P44" s="469">
        <v>98.86</v>
      </c>
      <c r="Q44" s="469">
        <v>93.75</v>
      </c>
      <c r="R44" s="20">
        <v>69</v>
      </c>
      <c r="S44" s="20">
        <v>71.75</v>
      </c>
      <c r="T44" s="20"/>
      <c r="U44" s="469">
        <v>13</v>
      </c>
      <c r="V44" s="469">
        <v>156</v>
      </c>
      <c r="W44" s="469">
        <v>0.7</v>
      </c>
      <c r="X44" s="469">
        <v>9</v>
      </c>
      <c r="Y44" s="469">
        <v>2</v>
      </c>
      <c r="Z44" s="469">
        <v>1</v>
      </c>
      <c r="AA44" s="469">
        <v>2</v>
      </c>
      <c r="AB44" s="469">
        <v>3</v>
      </c>
      <c r="AC44" s="469">
        <v>0</v>
      </c>
      <c r="AD44" s="469">
        <v>1</v>
      </c>
      <c r="AE44" s="469">
        <v>68</v>
      </c>
      <c r="AF44" s="469">
        <v>62.54</v>
      </c>
      <c r="AG44" s="469">
        <v>96.46</v>
      </c>
      <c r="AH44" s="469">
        <v>60</v>
      </c>
      <c r="AI44" s="20">
        <v>11</v>
      </c>
      <c r="AJ44" s="20">
        <v>94.41</v>
      </c>
      <c r="AK44" s="20"/>
      <c r="AL44" s="469">
        <v>3</v>
      </c>
      <c r="AM44" s="469">
        <v>39</v>
      </c>
      <c r="AN44" s="469">
        <v>58.1</v>
      </c>
      <c r="AO44" s="469">
        <v>7</v>
      </c>
      <c r="AP44" s="469">
        <v>3</v>
      </c>
      <c r="AQ44" s="469">
        <v>0.2</v>
      </c>
      <c r="AR44" s="469">
        <v>0.2</v>
      </c>
      <c r="AS44" s="469">
        <v>3</v>
      </c>
      <c r="AT44" s="469">
        <v>1</v>
      </c>
      <c r="AU44" s="469">
        <v>1</v>
      </c>
      <c r="AV44" s="469">
        <v>1</v>
      </c>
      <c r="AW44" s="469">
        <v>0</v>
      </c>
      <c r="AX44" s="469">
        <v>1</v>
      </c>
      <c r="AY44" s="469">
        <v>12.3</v>
      </c>
      <c r="AZ44" s="469">
        <v>100</v>
      </c>
      <c r="BA44" s="469">
        <v>90.87</v>
      </c>
      <c r="BB44" s="469">
        <v>99.28</v>
      </c>
      <c r="BC44" s="469">
        <v>87.5</v>
      </c>
      <c r="BD44" s="20">
        <v>16</v>
      </c>
      <c r="BE44" s="20">
        <v>86.12</v>
      </c>
      <c r="BF44" s="20"/>
      <c r="BG44" s="20"/>
      <c r="BH44" s="469">
        <v>4</v>
      </c>
      <c r="BI44" s="469">
        <v>16</v>
      </c>
      <c r="BJ44" s="469">
        <v>0.3</v>
      </c>
      <c r="BK44" s="469">
        <v>23.5</v>
      </c>
      <c r="BL44" s="469">
        <v>23.5</v>
      </c>
      <c r="BM44" s="469">
        <v>7</v>
      </c>
      <c r="BN44" s="469">
        <v>2.5</v>
      </c>
      <c r="BO44" s="469">
        <v>8</v>
      </c>
      <c r="BP44" s="469">
        <v>6</v>
      </c>
      <c r="BQ44" s="469">
        <v>0</v>
      </c>
      <c r="BR44" s="469">
        <v>75</v>
      </c>
      <c r="BS44" s="469">
        <v>92.82</v>
      </c>
      <c r="BT44" s="469">
        <v>98.31</v>
      </c>
      <c r="BU44" s="469">
        <v>78.33</v>
      </c>
      <c r="BV44" s="469">
        <v>78.33</v>
      </c>
      <c r="BW44" s="20">
        <v>73</v>
      </c>
      <c r="BX44" s="20">
        <v>60</v>
      </c>
      <c r="BY44" s="20"/>
      <c r="BZ44" s="20" t="s">
        <v>40</v>
      </c>
      <c r="CA44" s="469">
        <v>6</v>
      </c>
      <c r="CB44" s="20" t="s">
        <v>40</v>
      </c>
      <c r="CC44" s="469">
        <v>6</v>
      </c>
      <c r="CD44" s="469">
        <v>0</v>
      </c>
      <c r="CE44" s="469">
        <v>25.4</v>
      </c>
      <c r="CF44" s="20"/>
      <c r="CG44" s="20">
        <v>12</v>
      </c>
      <c r="CH44" s="20" t="s">
        <v>40</v>
      </c>
      <c r="CI44" s="20" t="s">
        <v>40</v>
      </c>
      <c r="CJ44" s="469">
        <v>50</v>
      </c>
      <c r="CK44" s="469">
        <v>75</v>
      </c>
      <c r="CL44" s="20">
        <v>110</v>
      </c>
      <c r="CM44" s="20">
        <v>50</v>
      </c>
      <c r="CN44" s="20"/>
      <c r="CO44" s="469">
        <v>0</v>
      </c>
      <c r="CP44" s="469">
        <v>5</v>
      </c>
      <c r="CQ44" s="20" t="s">
        <v>40</v>
      </c>
      <c r="CR44" s="469">
        <v>5</v>
      </c>
      <c r="CS44" s="469">
        <v>8</v>
      </c>
      <c r="CT44" s="469">
        <v>5</v>
      </c>
      <c r="CU44" s="469">
        <v>7</v>
      </c>
      <c r="CV44" s="469">
        <v>3.3</v>
      </c>
      <c r="CW44" s="469">
        <v>6.7</v>
      </c>
      <c r="CX44" s="20" t="s">
        <v>40</v>
      </c>
      <c r="CY44" s="469">
        <v>5</v>
      </c>
      <c r="CZ44" s="469">
        <v>0</v>
      </c>
      <c r="DA44" s="469">
        <v>50</v>
      </c>
      <c r="DB44" s="20" t="s">
        <v>40</v>
      </c>
      <c r="DC44" s="469">
        <v>50</v>
      </c>
      <c r="DD44" s="469">
        <v>80</v>
      </c>
      <c r="DE44" s="469">
        <v>50</v>
      </c>
      <c r="DF44" s="469">
        <v>70</v>
      </c>
      <c r="DG44" s="20">
        <v>20</v>
      </c>
      <c r="DH44" s="20">
        <v>87.66</v>
      </c>
      <c r="DI44" s="20"/>
      <c r="DJ44" s="469">
        <v>19</v>
      </c>
      <c r="DK44" s="469">
        <v>63</v>
      </c>
      <c r="DL44" s="469">
        <v>28.8</v>
      </c>
      <c r="DM44" s="469">
        <v>9.3000000000000007</v>
      </c>
      <c r="DN44" s="469">
        <v>17.7</v>
      </c>
      <c r="DO44" s="469">
        <v>1.8</v>
      </c>
      <c r="DP44" s="469">
        <v>1.5</v>
      </c>
      <c r="DQ44" s="469">
        <v>14.5</v>
      </c>
      <c r="DR44" s="469">
        <v>9.5</v>
      </c>
      <c r="DS44" s="469">
        <v>8.9</v>
      </c>
      <c r="DT44" s="469">
        <v>83.21</v>
      </c>
      <c r="DU44" s="469">
        <v>73.33</v>
      </c>
      <c r="DV44" s="469">
        <v>97.84</v>
      </c>
      <c r="DW44" s="469">
        <v>96.25</v>
      </c>
      <c r="DX44" s="469">
        <v>97</v>
      </c>
      <c r="DY44" s="469">
        <v>78.19</v>
      </c>
      <c r="DZ44" s="469">
        <v>85.32</v>
      </c>
      <c r="EA44" s="469">
        <v>72.319999999999993</v>
      </c>
      <c r="EB44" s="20">
        <v>39</v>
      </c>
      <c r="EC44" s="20">
        <v>91.79</v>
      </c>
      <c r="ED44" s="20"/>
      <c r="EE44" s="20" t="s">
        <v>40</v>
      </c>
      <c r="EF44" s="20" t="s">
        <v>40</v>
      </c>
      <c r="EG44" s="20" t="s">
        <v>40</v>
      </c>
      <c r="EH44" s="20" t="s">
        <v>40</v>
      </c>
      <c r="EI44" s="20" t="s">
        <v>40</v>
      </c>
      <c r="EJ44" s="20" t="s">
        <v>40</v>
      </c>
      <c r="EK44" s="469">
        <v>2</v>
      </c>
      <c r="EL44" s="469">
        <v>2</v>
      </c>
      <c r="EM44" s="469">
        <v>1</v>
      </c>
      <c r="EN44" s="469">
        <v>1</v>
      </c>
      <c r="EO44" s="469">
        <v>75</v>
      </c>
      <c r="EP44" s="469">
        <v>75</v>
      </c>
      <c r="EQ44" s="469">
        <v>201</v>
      </c>
      <c r="ER44" s="469">
        <v>201</v>
      </c>
      <c r="ES44" s="20" t="s">
        <v>40</v>
      </c>
      <c r="ET44" s="20" t="s">
        <v>40</v>
      </c>
      <c r="EU44" s="20" t="s">
        <v>40</v>
      </c>
      <c r="EV44" s="20" t="s">
        <v>40</v>
      </c>
      <c r="EW44" s="20" t="s">
        <v>40</v>
      </c>
      <c r="EX44" s="20" t="s">
        <v>40</v>
      </c>
      <c r="EY44" s="469">
        <v>99.67</v>
      </c>
      <c r="EZ44" s="469">
        <v>99.77</v>
      </c>
      <c r="FA44" s="469">
        <v>100</v>
      </c>
      <c r="FB44" s="469">
        <v>100</v>
      </c>
      <c r="FC44" s="469">
        <v>81.25</v>
      </c>
      <c r="FD44" s="469">
        <v>89.29</v>
      </c>
      <c r="FE44" s="469">
        <v>81.08</v>
      </c>
      <c r="FF44" s="469">
        <v>83.29</v>
      </c>
      <c r="FG44" s="20">
        <v>55</v>
      </c>
      <c r="FH44" s="20">
        <v>64.09</v>
      </c>
      <c r="FI44" s="20"/>
      <c r="FJ44" s="20"/>
      <c r="FK44" s="20" t="s">
        <v>40</v>
      </c>
      <c r="FL44" s="469">
        <v>598</v>
      </c>
      <c r="FM44" s="469">
        <v>40</v>
      </c>
      <c r="FN44" s="469">
        <v>408</v>
      </c>
      <c r="FO44" s="469">
        <v>150</v>
      </c>
      <c r="FP44" s="469">
        <v>24</v>
      </c>
      <c r="FQ44" s="469">
        <v>14.1</v>
      </c>
      <c r="FR44" s="469">
        <v>9.1</v>
      </c>
      <c r="FS44" s="469">
        <v>0.8</v>
      </c>
      <c r="FT44" s="469">
        <v>10.5</v>
      </c>
      <c r="FU44" s="469">
        <v>10.5</v>
      </c>
      <c r="FV44" s="20" t="s">
        <v>40</v>
      </c>
      <c r="FW44" s="469">
        <v>4.5</v>
      </c>
      <c r="FX44" s="469">
        <v>1</v>
      </c>
      <c r="FY44" s="469">
        <v>2.5</v>
      </c>
      <c r="FZ44" s="469">
        <v>2.5</v>
      </c>
      <c r="GA44" s="20" t="s">
        <v>40</v>
      </c>
      <c r="GB44" s="469">
        <v>60.82</v>
      </c>
      <c r="GC44" s="469">
        <v>73.12</v>
      </c>
      <c r="GD44" s="469">
        <v>58.33</v>
      </c>
      <c r="GE44" s="469">
        <v>58.33</v>
      </c>
      <c r="GF44" s="20">
        <v>46</v>
      </c>
      <c r="GG44" s="20">
        <v>62.67</v>
      </c>
      <c r="GH44" s="20"/>
      <c r="GI44" s="469">
        <v>0</v>
      </c>
      <c r="GJ44" s="469">
        <v>3</v>
      </c>
      <c r="GK44" s="469">
        <v>4.5</v>
      </c>
      <c r="GL44" s="469">
        <v>46.8</v>
      </c>
      <c r="GM44" s="469">
        <v>12</v>
      </c>
      <c r="GN44" s="469">
        <v>3</v>
      </c>
      <c r="GO44" s="469">
        <v>4</v>
      </c>
      <c r="GP44" s="469">
        <v>1</v>
      </c>
      <c r="GQ44" s="469">
        <v>4</v>
      </c>
      <c r="GR44" s="469">
        <v>50.33</v>
      </c>
      <c r="GS44" s="469">
        <v>75</v>
      </c>
      <c r="GT44" s="20">
        <v>38</v>
      </c>
      <c r="GU44" s="20">
        <v>75.69</v>
      </c>
    </row>
    <row r="45" spans="1:203" ht="14.45" customHeight="1">
      <c r="A45" s="324" t="s">
        <v>53</v>
      </c>
      <c r="B45" s="20">
        <v>78</v>
      </c>
      <c r="C45" s="20">
        <v>88.210000000000008</v>
      </c>
      <c r="D45" s="469">
        <v>7</v>
      </c>
      <c r="E45" s="469">
        <v>7</v>
      </c>
      <c r="F45" s="469">
        <v>10.6</v>
      </c>
      <c r="G45" s="469">
        <v>7</v>
      </c>
      <c r="H45" s="469">
        <v>7</v>
      </c>
      <c r="I45" s="469">
        <v>10.6</v>
      </c>
      <c r="J45" s="469">
        <v>0</v>
      </c>
      <c r="K45" s="469">
        <v>64.709999999999994</v>
      </c>
      <c r="L45" s="469">
        <v>93.47</v>
      </c>
      <c r="M45" s="469">
        <v>94.68</v>
      </c>
      <c r="N45" s="469">
        <v>64.709999999999994</v>
      </c>
      <c r="O45" s="469">
        <v>93.47</v>
      </c>
      <c r="P45" s="469">
        <v>94.68</v>
      </c>
      <c r="Q45" s="469">
        <v>100</v>
      </c>
      <c r="R45" s="20">
        <v>59</v>
      </c>
      <c r="S45" s="20">
        <v>73.19</v>
      </c>
      <c r="T45" s="20"/>
      <c r="U45" s="469">
        <v>18</v>
      </c>
      <c r="V45" s="469">
        <v>103</v>
      </c>
      <c r="W45" s="469">
        <v>3.9</v>
      </c>
      <c r="X45" s="469">
        <v>13</v>
      </c>
      <c r="Y45" s="469">
        <v>2</v>
      </c>
      <c r="Z45" s="469">
        <v>1</v>
      </c>
      <c r="AA45" s="469">
        <v>2</v>
      </c>
      <c r="AB45" s="469">
        <v>3</v>
      </c>
      <c r="AC45" s="469">
        <v>1</v>
      </c>
      <c r="AD45" s="469">
        <v>4</v>
      </c>
      <c r="AE45" s="469">
        <v>48</v>
      </c>
      <c r="AF45" s="469">
        <v>77.81</v>
      </c>
      <c r="AG45" s="469">
        <v>80.27</v>
      </c>
      <c r="AH45" s="469">
        <v>86.67</v>
      </c>
      <c r="AI45" s="20">
        <v>60</v>
      </c>
      <c r="AJ45" s="20">
        <v>81.23</v>
      </c>
      <c r="AK45" s="20"/>
      <c r="AL45" s="469">
        <v>4</v>
      </c>
      <c r="AM45" s="469">
        <v>55</v>
      </c>
      <c r="AN45" s="469">
        <v>389.5</v>
      </c>
      <c r="AO45" s="469">
        <v>5</v>
      </c>
      <c r="AP45" s="469">
        <v>0</v>
      </c>
      <c r="AQ45" s="469">
        <v>22.4</v>
      </c>
      <c r="AR45" s="469">
        <v>12.6</v>
      </c>
      <c r="AS45" s="469">
        <v>5</v>
      </c>
      <c r="AT45" s="469">
        <v>1</v>
      </c>
      <c r="AU45" s="469">
        <v>1</v>
      </c>
      <c r="AV45" s="469">
        <v>1</v>
      </c>
      <c r="AW45" s="469">
        <v>1</v>
      </c>
      <c r="AX45" s="469">
        <v>1</v>
      </c>
      <c r="AY45" s="469">
        <v>10.1</v>
      </c>
      <c r="AZ45" s="469">
        <v>83.33</v>
      </c>
      <c r="BA45" s="469">
        <v>83.91</v>
      </c>
      <c r="BB45" s="469">
        <v>95.19</v>
      </c>
      <c r="BC45" s="469">
        <v>62.5</v>
      </c>
      <c r="BD45" s="20">
        <v>39</v>
      </c>
      <c r="BE45" s="20">
        <v>76.58</v>
      </c>
      <c r="BF45" s="20"/>
      <c r="BG45" s="20"/>
      <c r="BH45" s="469">
        <v>6</v>
      </c>
      <c r="BI45" s="469">
        <v>5</v>
      </c>
      <c r="BJ45" s="469">
        <v>4</v>
      </c>
      <c r="BK45" s="469">
        <v>23</v>
      </c>
      <c r="BL45" s="469">
        <v>23</v>
      </c>
      <c r="BM45" s="469">
        <v>8</v>
      </c>
      <c r="BN45" s="469">
        <v>4</v>
      </c>
      <c r="BO45" s="469">
        <v>4</v>
      </c>
      <c r="BP45" s="469">
        <v>7</v>
      </c>
      <c r="BQ45" s="469">
        <v>0</v>
      </c>
      <c r="BR45" s="469">
        <v>58.33</v>
      </c>
      <c r="BS45" s="469">
        <v>98.09</v>
      </c>
      <c r="BT45" s="469">
        <v>73.23</v>
      </c>
      <c r="BU45" s="469">
        <v>76.67</v>
      </c>
      <c r="BV45" s="469">
        <v>76.67</v>
      </c>
      <c r="BW45" s="20">
        <v>32</v>
      </c>
      <c r="BX45" s="20">
        <v>75</v>
      </c>
      <c r="BY45" s="20"/>
      <c r="BZ45" s="20" t="s">
        <v>40</v>
      </c>
      <c r="CA45" s="469">
        <v>7</v>
      </c>
      <c r="CB45" s="20" t="s">
        <v>40</v>
      </c>
      <c r="CC45" s="469">
        <v>8</v>
      </c>
      <c r="CD45" s="469">
        <v>77.7</v>
      </c>
      <c r="CE45" s="469">
        <v>0</v>
      </c>
      <c r="CF45" s="20"/>
      <c r="CG45" s="20">
        <v>15</v>
      </c>
      <c r="CH45" s="20" t="s">
        <v>40</v>
      </c>
      <c r="CI45" s="20" t="s">
        <v>40</v>
      </c>
      <c r="CJ45" s="469">
        <v>58.33</v>
      </c>
      <c r="CK45" s="469">
        <v>100</v>
      </c>
      <c r="CL45" s="20">
        <v>26</v>
      </c>
      <c r="CM45" s="20">
        <v>71.67</v>
      </c>
      <c r="CN45" s="20"/>
      <c r="CO45" s="469">
        <v>9</v>
      </c>
      <c r="CP45" s="469">
        <v>5</v>
      </c>
      <c r="CQ45" s="20" t="s">
        <v>40</v>
      </c>
      <c r="CR45" s="469">
        <v>6</v>
      </c>
      <c r="CS45" s="469">
        <v>8</v>
      </c>
      <c r="CT45" s="469">
        <v>7</v>
      </c>
      <c r="CU45" s="469">
        <v>8</v>
      </c>
      <c r="CV45" s="469">
        <v>6.7</v>
      </c>
      <c r="CW45" s="469">
        <v>7.7</v>
      </c>
      <c r="CX45" s="20" t="s">
        <v>40</v>
      </c>
      <c r="CY45" s="469">
        <v>7</v>
      </c>
      <c r="CZ45" s="469">
        <v>90</v>
      </c>
      <c r="DA45" s="469">
        <v>50</v>
      </c>
      <c r="DB45" s="20" t="s">
        <v>40</v>
      </c>
      <c r="DC45" s="469">
        <v>60</v>
      </c>
      <c r="DD45" s="469">
        <v>80</v>
      </c>
      <c r="DE45" s="469">
        <v>70</v>
      </c>
      <c r="DF45" s="469">
        <v>80</v>
      </c>
      <c r="DG45" s="20">
        <v>80</v>
      </c>
      <c r="DH45" s="20">
        <v>74.650000000000006</v>
      </c>
      <c r="DI45" s="20"/>
      <c r="DJ45" s="469">
        <v>10</v>
      </c>
      <c r="DK45" s="469">
        <v>170</v>
      </c>
      <c r="DL45" s="469">
        <v>40.9</v>
      </c>
      <c r="DM45" s="469">
        <v>18.100000000000001</v>
      </c>
      <c r="DN45" s="469">
        <v>20.3</v>
      </c>
      <c r="DO45" s="469">
        <v>2.5</v>
      </c>
      <c r="DP45" s="20" t="s">
        <v>944</v>
      </c>
      <c r="DQ45" s="20" t="s">
        <v>944</v>
      </c>
      <c r="DR45" s="469">
        <v>1.5</v>
      </c>
      <c r="DS45" s="469">
        <v>0</v>
      </c>
      <c r="DT45" s="469">
        <v>50</v>
      </c>
      <c r="DU45" s="469">
        <v>88.33</v>
      </c>
      <c r="DV45" s="469">
        <v>81.3</v>
      </c>
      <c r="DW45" s="469">
        <v>78.97</v>
      </c>
      <c r="DX45" s="469">
        <v>0</v>
      </c>
      <c r="DY45" s="469">
        <v>0</v>
      </c>
      <c r="DZ45" s="469">
        <v>100</v>
      </c>
      <c r="EA45" s="469">
        <v>100</v>
      </c>
      <c r="EB45" s="20">
        <v>42</v>
      </c>
      <c r="EC45" s="20">
        <v>90.27</v>
      </c>
      <c r="ED45" s="20"/>
      <c r="EE45" s="20" t="s">
        <v>40</v>
      </c>
      <c r="EF45" s="20" t="s">
        <v>40</v>
      </c>
      <c r="EG45" s="20" t="s">
        <v>40</v>
      </c>
      <c r="EH45" s="20" t="s">
        <v>40</v>
      </c>
      <c r="EI45" s="20" t="s">
        <v>40</v>
      </c>
      <c r="EJ45" s="20" t="s">
        <v>40</v>
      </c>
      <c r="EK45" s="469">
        <v>4</v>
      </c>
      <c r="EL45" s="469">
        <v>3</v>
      </c>
      <c r="EM45" s="469">
        <v>16</v>
      </c>
      <c r="EN45" s="469">
        <v>11</v>
      </c>
      <c r="EO45" s="469">
        <v>55</v>
      </c>
      <c r="EP45" s="469">
        <v>80</v>
      </c>
      <c r="EQ45" s="469">
        <v>358</v>
      </c>
      <c r="ER45" s="469">
        <v>46</v>
      </c>
      <c r="ES45" s="20" t="s">
        <v>40</v>
      </c>
      <c r="ET45" s="20" t="s">
        <v>40</v>
      </c>
      <c r="EU45" s="20" t="s">
        <v>40</v>
      </c>
      <c r="EV45" s="20" t="s">
        <v>40</v>
      </c>
      <c r="EW45" s="20" t="s">
        <v>40</v>
      </c>
      <c r="EX45" s="20" t="s">
        <v>40</v>
      </c>
      <c r="EY45" s="469">
        <v>98.22</v>
      </c>
      <c r="EZ45" s="469">
        <v>99.37</v>
      </c>
      <c r="FA45" s="469">
        <v>90.72</v>
      </c>
      <c r="FB45" s="469">
        <v>96.59</v>
      </c>
      <c r="FC45" s="469">
        <v>86.25</v>
      </c>
      <c r="FD45" s="469">
        <v>88.57</v>
      </c>
      <c r="FE45" s="469">
        <v>66.23</v>
      </c>
      <c r="FF45" s="469">
        <v>96.17</v>
      </c>
      <c r="FG45" s="20">
        <v>19</v>
      </c>
      <c r="FH45" s="20">
        <v>71.78</v>
      </c>
      <c r="FI45" s="20"/>
      <c r="FJ45" s="20"/>
      <c r="FK45" s="20" t="s">
        <v>40</v>
      </c>
      <c r="FL45" s="469">
        <v>609</v>
      </c>
      <c r="FM45" s="469">
        <v>30</v>
      </c>
      <c r="FN45" s="469">
        <v>450</v>
      </c>
      <c r="FO45" s="469">
        <v>129</v>
      </c>
      <c r="FP45" s="469">
        <v>24.9</v>
      </c>
      <c r="FQ45" s="469">
        <v>12</v>
      </c>
      <c r="FR45" s="469">
        <v>3</v>
      </c>
      <c r="FS45" s="469">
        <v>9.9</v>
      </c>
      <c r="FT45" s="469">
        <v>15</v>
      </c>
      <c r="FU45" s="469">
        <v>15</v>
      </c>
      <c r="FV45" s="20" t="s">
        <v>40</v>
      </c>
      <c r="FW45" s="469">
        <v>3.5</v>
      </c>
      <c r="FX45" s="469">
        <v>5</v>
      </c>
      <c r="FY45" s="469">
        <v>4</v>
      </c>
      <c r="FZ45" s="469">
        <v>2.5</v>
      </c>
      <c r="GA45" s="20" t="s">
        <v>40</v>
      </c>
      <c r="GB45" s="469">
        <v>59.92</v>
      </c>
      <c r="GC45" s="469">
        <v>72.099999999999994</v>
      </c>
      <c r="GD45" s="469">
        <v>83.33</v>
      </c>
      <c r="GE45" s="469">
        <v>83.33</v>
      </c>
      <c r="GF45" s="20">
        <v>109</v>
      </c>
      <c r="GG45" s="20">
        <v>40.71</v>
      </c>
      <c r="GH45" s="20"/>
      <c r="GI45" s="469">
        <v>0</v>
      </c>
      <c r="GJ45" s="469">
        <v>5</v>
      </c>
      <c r="GK45" s="469">
        <v>14.5</v>
      </c>
      <c r="GL45" s="469">
        <v>14.7</v>
      </c>
      <c r="GM45" s="469">
        <v>10.5</v>
      </c>
      <c r="GN45" s="469">
        <v>3</v>
      </c>
      <c r="GO45" s="469">
        <v>3</v>
      </c>
      <c r="GP45" s="469">
        <v>1.5</v>
      </c>
      <c r="GQ45" s="469">
        <v>3</v>
      </c>
      <c r="GR45" s="469">
        <v>15.79</v>
      </c>
      <c r="GS45" s="469">
        <v>65.63</v>
      </c>
      <c r="GT45" s="20">
        <v>43</v>
      </c>
      <c r="GU45" s="20">
        <v>74.33</v>
      </c>
    </row>
    <row r="46" spans="1:203" ht="14.45" customHeight="1">
      <c r="A46" s="324" t="s">
        <v>54</v>
      </c>
      <c r="B46" s="20">
        <v>19</v>
      </c>
      <c r="C46" s="20">
        <v>94.58</v>
      </c>
      <c r="D46" s="469">
        <v>4</v>
      </c>
      <c r="E46" s="469">
        <v>4.5</v>
      </c>
      <c r="F46" s="469">
        <v>0</v>
      </c>
      <c r="G46" s="469">
        <v>4</v>
      </c>
      <c r="H46" s="469">
        <v>4.5</v>
      </c>
      <c r="I46" s="469">
        <v>0</v>
      </c>
      <c r="J46" s="469">
        <v>0</v>
      </c>
      <c r="K46" s="469">
        <v>82.35</v>
      </c>
      <c r="L46" s="469">
        <v>95.98</v>
      </c>
      <c r="M46" s="469">
        <v>99.98</v>
      </c>
      <c r="N46" s="469">
        <v>82.35</v>
      </c>
      <c r="O46" s="469">
        <v>95.98</v>
      </c>
      <c r="P46" s="469">
        <v>99.98</v>
      </c>
      <c r="Q46" s="469">
        <v>100</v>
      </c>
      <c r="R46" s="20">
        <v>17</v>
      </c>
      <c r="S46" s="20">
        <v>80.290000000000006</v>
      </c>
      <c r="T46" s="20"/>
      <c r="U46" s="469">
        <v>9</v>
      </c>
      <c r="V46" s="469">
        <v>86</v>
      </c>
      <c r="W46" s="469">
        <v>1.1000000000000001</v>
      </c>
      <c r="X46" s="469">
        <v>9</v>
      </c>
      <c r="Y46" s="469">
        <v>2</v>
      </c>
      <c r="Z46" s="469">
        <v>1</v>
      </c>
      <c r="AA46" s="469">
        <v>3</v>
      </c>
      <c r="AB46" s="469">
        <v>3</v>
      </c>
      <c r="AC46" s="469">
        <v>0</v>
      </c>
      <c r="AD46" s="469">
        <v>0</v>
      </c>
      <c r="AE46" s="469">
        <v>84</v>
      </c>
      <c r="AF46" s="469">
        <v>82.71</v>
      </c>
      <c r="AG46" s="469">
        <v>94.45</v>
      </c>
      <c r="AH46" s="469">
        <v>60</v>
      </c>
      <c r="AI46" s="20">
        <v>7</v>
      </c>
      <c r="AJ46" s="20">
        <v>96.45</v>
      </c>
      <c r="AK46" s="20"/>
      <c r="AL46" s="469">
        <v>3</v>
      </c>
      <c r="AM46" s="469">
        <v>50</v>
      </c>
      <c r="AN46" s="469">
        <v>23.9</v>
      </c>
      <c r="AO46" s="469">
        <v>8</v>
      </c>
      <c r="AP46" s="469">
        <v>3</v>
      </c>
      <c r="AQ46" s="469">
        <v>0.3</v>
      </c>
      <c r="AR46" s="469">
        <v>0.1</v>
      </c>
      <c r="AS46" s="469">
        <v>3</v>
      </c>
      <c r="AT46" s="469">
        <v>1</v>
      </c>
      <c r="AU46" s="469">
        <v>1</v>
      </c>
      <c r="AV46" s="469">
        <v>1</v>
      </c>
      <c r="AW46" s="469">
        <v>1</v>
      </c>
      <c r="AX46" s="469">
        <v>1</v>
      </c>
      <c r="AY46" s="469">
        <v>17.2</v>
      </c>
      <c r="AZ46" s="469">
        <v>100</v>
      </c>
      <c r="BA46" s="469">
        <v>86.09</v>
      </c>
      <c r="BB46" s="469">
        <v>99.7</v>
      </c>
      <c r="BC46" s="469">
        <v>100</v>
      </c>
      <c r="BD46" s="20">
        <v>42</v>
      </c>
      <c r="BE46" s="20">
        <v>75.34</v>
      </c>
      <c r="BF46" s="20"/>
      <c r="BG46" s="20"/>
      <c r="BH46" s="469">
        <v>6</v>
      </c>
      <c r="BI46" s="469">
        <v>21.5</v>
      </c>
      <c r="BJ46" s="469">
        <v>4.8</v>
      </c>
      <c r="BK46" s="469">
        <v>25.5</v>
      </c>
      <c r="BL46" s="469">
        <v>25.5</v>
      </c>
      <c r="BM46" s="469">
        <v>8</v>
      </c>
      <c r="BN46" s="469">
        <v>5.5</v>
      </c>
      <c r="BO46" s="469">
        <v>4</v>
      </c>
      <c r="BP46" s="469">
        <v>8</v>
      </c>
      <c r="BQ46" s="469">
        <v>0</v>
      </c>
      <c r="BR46" s="469">
        <v>58.33</v>
      </c>
      <c r="BS46" s="469">
        <v>90.19</v>
      </c>
      <c r="BT46" s="469">
        <v>67.819999999999993</v>
      </c>
      <c r="BU46" s="469">
        <v>85</v>
      </c>
      <c r="BV46" s="469">
        <v>85</v>
      </c>
      <c r="BW46" s="20">
        <v>32</v>
      </c>
      <c r="BX46" s="20">
        <v>75</v>
      </c>
      <c r="BY46" s="20"/>
      <c r="BZ46" s="20" t="s">
        <v>40</v>
      </c>
      <c r="CA46" s="469">
        <v>7</v>
      </c>
      <c r="CB46" s="20" t="s">
        <v>40</v>
      </c>
      <c r="CC46" s="469">
        <v>8</v>
      </c>
      <c r="CD46" s="469">
        <v>0</v>
      </c>
      <c r="CE46" s="469">
        <v>100</v>
      </c>
      <c r="CF46" s="20"/>
      <c r="CG46" s="20">
        <v>15</v>
      </c>
      <c r="CH46" s="20" t="s">
        <v>40</v>
      </c>
      <c r="CI46" s="20" t="s">
        <v>40</v>
      </c>
      <c r="CJ46" s="469">
        <v>58.33</v>
      </c>
      <c r="CK46" s="469">
        <v>100</v>
      </c>
      <c r="CL46" s="20">
        <v>15</v>
      </c>
      <c r="CM46" s="20">
        <v>75</v>
      </c>
      <c r="CN46" s="20"/>
      <c r="CO46" s="469">
        <v>10</v>
      </c>
      <c r="CP46" s="469">
        <v>7</v>
      </c>
      <c r="CQ46" s="20" t="s">
        <v>40</v>
      </c>
      <c r="CR46" s="469">
        <v>8</v>
      </c>
      <c r="CS46" s="469">
        <v>7</v>
      </c>
      <c r="CT46" s="469">
        <v>5</v>
      </c>
      <c r="CU46" s="469">
        <v>8</v>
      </c>
      <c r="CV46" s="469">
        <v>8.3000000000000007</v>
      </c>
      <c r="CW46" s="469">
        <v>6.7</v>
      </c>
      <c r="CX46" s="20" t="s">
        <v>40</v>
      </c>
      <c r="CY46" s="469">
        <v>8</v>
      </c>
      <c r="CZ46" s="469">
        <v>100</v>
      </c>
      <c r="DA46" s="469">
        <v>70</v>
      </c>
      <c r="DB46" s="20" t="s">
        <v>40</v>
      </c>
      <c r="DC46" s="469">
        <v>80</v>
      </c>
      <c r="DD46" s="469">
        <v>70</v>
      </c>
      <c r="DE46" s="469">
        <v>50</v>
      </c>
      <c r="DF46" s="469">
        <v>80</v>
      </c>
      <c r="DG46" s="20">
        <v>23</v>
      </c>
      <c r="DH46" s="20">
        <v>87.14</v>
      </c>
      <c r="DI46" s="20"/>
      <c r="DJ46" s="469">
        <v>8</v>
      </c>
      <c r="DK46" s="469">
        <v>105</v>
      </c>
      <c r="DL46" s="469">
        <v>30</v>
      </c>
      <c r="DM46" s="469">
        <v>17.3</v>
      </c>
      <c r="DN46" s="469">
        <v>10.8</v>
      </c>
      <c r="DO46" s="469">
        <v>1.9</v>
      </c>
      <c r="DP46" s="469">
        <v>0</v>
      </c>
      <c r="DQ46" s="469">
        <v>7.2</v>
      </c>
      <c r="DR46" s="469">
        <v>6</v>
      </c>
      <c r="DS46" s="469">
        <v>34</v>
      </c>
      <c r="DT46" s="469">
        <v>71</v>
      </c>
      <c r="DU46" s="469">
        <v>91.67</v>
      </c>
      <c r="DV46" s="469">
        <v>91.34</v>
      </c>
      <c r="DW46" s="469">
        <v>94.57</v>
      </c>
      <c r="DX46" s="469">
        <v>100</v>
      </c>
      <c r="DY46" s="469">
        <v>92.25</v>
      </c>
      <c r="DZ46" s="469">
        <v>91.74</v>
      </c>
      <c r="EA46" s="469">
        <v>0</v>
      </c>
      <c r="EB46" s="20">
        <v>30</v>
      </c>
      <c r="EC46" s="20">
        <v>93.76</v>
      </c>
      <c r="ED46" s="20"/>
      <c r="EE46" s="20" t="s">
        <v>40</v>
      </c>
      <c r="EF46" s="20" t="s">
        <v>40</v>
      </c>
      <c r="EG46" s="20" t="s">
        <v>40</v>
      </c>
      <c r="EH46" s="20" t="s">
        <v>40</v>
      </c>
      <c r="EI46" s="20" t="s">
        <v>40</v>
      </c>
      <c r="EJ46" s="20" t="s">
        <v>40</v>
      </c>
      <c r="EK46" s="469">
        <v>4</v>
      </c>
      <c r="EL46" s="469">
        <v>2</v>
      </c>
      <c r="EM46" s="469">
        <v>24</v>
      </c>
      <c r="EN46" s="469">
        <v>3</v>
      </c>
      <c r="EO46" s="469">
        <v>25</v>
      </c>
      <c r="EP46" s="469">
        <v>0</v>
      </c>
      <c r="EQ46" s="469">
        <v>280</v>
      </c>
      <c r="ER46" s="469">
        <v>0</v>
      </c>
      <c r="ES46" s="20" t="s">
        <v>40</v>
      </c>
      <c r="ET46" s="20" t="s">
        <v>40</v>
      </c>
      <c r="EU46" s="20" t="s">
        <v>40</v>
      </c>
      <c r="EV46" s="20" t="s">
        <v>40</v>
      </c>
      <c r="EW46" s="20" t="s">
        <v>40</v>
      </c>
      <c r="EX46" s="20" t="s">
        <v>40</v>
      </c>
      <c r="EY46" s="469">
        <v>98.22</v>
      </c>
      <c r="EZ46" s="469">
        <v>99.72</v>
      </c>
      <c r="FA46" s="469">
        <v>85.53</v>
      </c>
      <c r="FB46" s="469">
        <v>99.28</v>
      </c>
      <c r="FC46" s="469">
        <v>93.75</v>
      </c>
      <c r="FD46" s="469">
        <v>100</v>
      </c>
      <c r="FE46" s="469">
        <v>73.58</v>
      </c>
      <c r="FF46" s="469">
        <v>100</v>
      </c>
      <c r="FG46" s="20">
        <v>32</v>
      </c>
      <c r="FH46" s="20">
        <v>68.69</v>
      </c>
      <c r="FI46" s="20"/>
      <c r="FJ46" s="20"/>
      <c r="FK46" s="20" t="s">
        <v>40</v>
      </c>
      <c r="FL46" s="469">
        <v>437</v>
      </c>
      <c r="FM46" s="469">
        <v>30</v>
      </c>
      <c r="FN46" s="469">
        <v>345</v>
      </c>
      <c r="FO46" s="469">
        <v>62</v>
      </c>
      <c r="FP46" s="469">
        <v>45.7</v>
      </c>
      <c r="FQ46" s="469">
        <v>35</v>
      </c>
      <c r="FR46" s="469">
        <v>9.5</v>
      </c>
      <c r="FS46" s="469">
        <v>1.2</v>
      </c>
      <c r="FT46" s="469">
        <v>15</v>
      </c>
      <c r="FU46" s="469">
        <v>15</v>
      </c>
      <c r="FV46" s="20" t="s">
        <v>40</v>
      </c>
      <c r="FW46" s="469">
        <v>4.5</v>
      </c>
      <c r="FX46" s="469">
        <v>5</v>
      </c>
      <c r="FY46" s="469">
        <v>3.5</v>
      </c>
      <c r="FZ46" s="469">
        <v>2</v>
      </c>
      <c r="GA46" s="20" t="s">
        <v>40</v>
      </c>
      <c r="GB46" s="469">
        <v>74.02</v>
      </c>
      <c r="GC46" s="469">
        <v>48.71</v>
      </c>
      <c r="GD46" s="469">
        <v>83.33</v>
      </c>
      <c r="GE46" s="469">
        <v>83.33</v>
      </c>
      <c r="GF46" s="20">
        <v>14</v>
      </c>
      <c r="GG46" s="20">
        <v>80.27</v>
      </c>
      <c r="GH46" s="20"/>
      <c r="GI46" s="469">
        <v>1</v>
      </c>
      <c r="GJ46" s="469">
        <v>1</v>
      </c>
      <c r="GK46" s="469">
        <v>6</v>
      </c>
      <c r="GL46" s="469">
        <v>85.3</v>
      </c>
      <c r="GM46" s="469">
        <v>11</v>
      </c>
      <c r="GN46" s="469">
        <v>3</v>
      </c>
      <c r="GO46" s="469">
        <v>5</v>
      </c>
      <c r="GP46" s="469">
        <v>1</v>
      </c>
      <c r="GQ46" s="469">
        <v>2</v>
      </c>
      <c r="GR46" s="469">
        <v>91.78</v>
      </c>
      <c r="GS46" s="469">
        <v>68.75</v>
      </c>
      <c r="GT46" s="20">
        <v>9</v>
      </c>
      <c r="GU46" s="20">
        <v>82.65</v>
      </c>
    </row>
    <row r="47" spans="1:203" s="324" customFormat="1" ht="14.45" customHeight="1">
      <c r="A47" s="324" t="s">
        <v>55</v>
      </c>
      <c r="B47" s="20">
        <v>53</v>
      </c>
      <c r="C47" s="20">
        <v>91.23</v>
      </c>
      <c r="D47" s="469">
        <v>6</v>
      </c>
      <c r="E47" s="469">
        <v>5.6</v>
      </c>
      <c r="F47" s="469">
        <v>1</v>
      </c>
      <c r="G47" s="469">
        <v>6</v>
      </c>
      <c r="H47" s="469">
        <v>5.6</v>
      </c>
      <c r="I47" s="469">
        <v>1</v>
      </c>
      <c r="J47" s="469">
        <v>0</v>
      </c>
      <c r="K47" s="469">
        <v>70.59</v>
      </c>
      <c r="L47" s="469">
        <v>94.87</v>
      </c>
      <c r="M47" s="469">
        <v>99.48</v>
      </c>
      <c r="N47" s="469">
        <v>70.59</v>
      </c>
      <c r="O47" s="469">
        <v>94.87</v>
      </c>
      <c r="P47" s="469">
        <v>99.48</v>
      </c>
      <c r="Q47" s="469">
        <v>100</v>
      </c>
      <c r="R47" s="20">
        <v>26</v>
      </c>
      <c r="S47" s="20">
        <v>77.88</v>
      </c>
      <c r="T47" s="20"/>
      <c r="U47" s="469">
        <v>15.8</v>
      </c>
      <c r="V47" s="469">
        <v>80.599999999999994</v>
      </c>
      <c r="W47" s="469">
        <v>0.8</v>
      </c>
      <c r="X47" s="469">
        <v>11.2</v>
      </c>
      <c r="Y47" s="469">
        <v>2</v>
      </c>
      <c r="Z47" s="469">
        <v>1</v>
      </c>
      <c r="AA47" s="469">
        <v>0.8</v>
      </c>
      <c r="AB47" s="469">
        <v>3</v>
      </c>
      <c r="AC47" s="469">
        <v>0.4</v>
      </c>
      <c r="AD47" s="469">
        <v>4</v>
      </c>
      <c r="AE47" s="469">
        <v>56.8</v>
      </c>
      <c r="AF47" s="469">
        <v>84.27</v>
      </c>
      <c r="AG47" s="469">
        <v>95.78</v>
      </c>
      <c r="AH47" s="469">
        <v>74.67</v>
      </c>
      <c r="AI47" s="20">
        <v>54</v>
      </c>
      <c r="AJ47" s="20">
        <v>82.15</v>
      </c>
      <c r="AK47" s="20"/>
      <c r="AL47" s="469">
        <v>4.8</v>
      </c>
      <c r="AM47" s="469">
        <v>89.6</v>
      </c>
      <c r="AN47" s="469">
        <v>22.9</v>
      </c>
      <c r="AO47" s="469">
        <v>7.2</v>
      </c>
      <c r="AP47" s="469">
        <v>2.6</v>
      </c>
      <c r="AQ47" s="469">
        <v>1.3</v>
      </c>
      <c r="AR47" s="469">
        <v>0.5</v>
      </c>
      <c r="AS47" s="469">
        <v>4.2</v>
      </c>
      <c r="AT47" s="469">
        <v>1</v>
      </c>
      <c r="AU47" s="469">
        <v>1</v>
      </c>
      <c r="AV47" s="469">
        <v>0.6</v>
      </c>
      <c r="AW47" s="469">
        <v>1</v>
      </c>
      <c r="AX47" s="469">
        <v>1</v>
      </c>
      <c r="AY47" s="469">
        <v>22.8</v>
      </c>
      <c r="AZ47" s="469">
        <v>70</v>
      </c>
      <c r="BA47" s="469">
        <v>68.87</v>
      </c>
      <c r="BB47" s="469">
        <v>99.72</v>
      </c>
      <c r="BC47" s="469">
        <v>90</v>
      </c>
      <c r="BD47" s="20">
        <v>38</v>
      </c>
      <c r="BE47" s="20">
        <v>76.87</v>
      </c>
      <c r="BF47" s="20"/>
      <c r="BG47" s="20"/>
      <c r="BH47" s="469">
        <v>4.4000000000000004</v>
      </c>
      <c r="BI47" s="469">
        <v>15.2</v>
      </c>
      <c r="BJ47" s="469">
        <v>2.4</v>
      </c>
      <c r="BK47" s="469">
        <v>17.600000000000001</v>
      </c>
      <c r="BL47" s="469">
        <v>17.600000000000001</v>
      </c>
      <c r="BM47" s="469">
        <v>7</v>
      </c>
      <c r="BN47" s="469">
        <v>3.2</v>
      </c>
      <c r="BO47" s="469">
        <v>4</v>
      </c>
      <c r="BP47" s="469">
        <v>3.4</v>
      </c>
      <c r="BQ47" s="469">
        <v>0</v>
      </c>
      <c r="BR47" s="469">
        <v>71.67</v>
      </c>
      <c r="BS47" s="469">
        <v>93.21</v>
      </c>
      <c r="BT47" s="469">
        <v>83.93</v>
      </c>
      <c r="BU47" s="469">
        <v>58.67</v>
      </c>
      <c r="BV47" s="469">
        <v>58.67</v>
      </c>
      <c r="BW47" s="20">
        <v>3</v>
      </c>
      <c r="BX47" s="20">
        <v>95</v>
      </c>
      <c r="BY47" s="20"/>
      <c r="BZ47" s="20" t="s">
        <v>40</v>
      </c>
      <c r="CA47" s="469">
        <v>11</v>
      </c>
      <c r="CB47" s="20" t="s">
        <v>40</v>
      </c>
      <c r="CC47" s="469">
        <v>8</v>
      </c>
      <c r="CD47" s="469">
        <v>0</v>
      </c>
      <c r="CE47" s="469">
        <v>100</v>
      </c>
      <c r="CF47" s="20"/>
      <c r="CG47" s="20">
        <v>19</v>
      </c>
      <c r="CH47" s="20" t="s">
        <v>40</v>
      </c>
      <c r="CI47" s="20" t="s">
        <v>40</v>
      </c>
      <c r="CJ47" s="469">
        <v>91.67</v>
      </c>
      <c r="CK47" s="469">
        <v>100</v>
      </c>
      <c r="CL47" s="20">
        <v>50</v>
      </c>
      <c r="CM47" s="20">
        <v>64.67</v>
      </c>
      <c r="CN47" s="20"/>
      <c r="CO47" s="469">
        <v>7.4</v>
      </c>
      <c r="CP47" s="469">
        <v>8.6</v>
      </c>
      <c r="CQ47" s="20" t="s">
        <v>40</v>
      </c>
      <c r="CR47" s="469">
        <v>9</v>
      </c>
      <c r="CS47" s="469">
        <v>4</v>
      </c>
      <c r="CT47" s="469">
        <v>4.4000000000000004</v>
      </c>
      <c r="CU47" s="469">
        <v>5.4</v>
      </c>
      <c r="CV47" s="469">
        <v>8.3000000000000007</v>
      </c>
      <c r="CW47" s="469">
        <v>4.5999999999999996</v>
      </c>
      <c r="CX47" s="20" t="s">
        <v>40</v>
      </c>
      <c r="CY47" s="469">
        <v>6.5</v>
      </c>
      <c r="CZ47" s="469">
        <v>74</v>
      </c>
      <c r="DA47" s="469">
        <v>86</v>
      </c>
      <c r="DB47" s="20" t="s">
        <v>40</v>
      </c>
      <c r="DC47" s="469">
        <v>90</v>
      </c>
      <c r="DD47" s="469">
        <v>40</v>
      </c>
      <c r="DE47" s="469">
        <v>44</v>
      </c>
      <c r="DF47" s="469">
        <v>54</v>
      </c>
      <c r="DG47" s="20">
        <v>37</v>
      </c>
      <c r="DH47" s="20">
        <v>84.14</v>
      </c>
      <c r="DI47" s="20"/>
      <c r="DJ47" s="469">
        <v>10.6</v>
      </c>
      <c r="DK47" s="469">
        <v>175</v>
      </c>
      <c r="DL47" s="469">
        <v>43.8</v>
      </c>
      <c r="DM47" s="469">
        <v>27.9</v>
      </c>
      <c r="DN47" s="469">
        <v>9.8000000000000007</v>
      </c>
      <c r="DO47" s="469">
        <v>6.1</v>
      </c>
      <c r="DP47" s="20" t="s">
        <v>475</v>
      </c>
      <c r="DQ47" s="20" t="s">
        <v>475</v>
      </c>
      <c r="DR47" s="469">
        <v>8</v>
      </c>
      <c r="DS47" s="469">
        <v>0</v>
      </c>
      <c r="DT47" s="469">
        <v>94.04</v>
      </c>
      <c r="DU47" s="469">
        <v>87.33</v>
      </c>
      <c r="DV47" s="469">
        <v>80.53</v>
      </c>
      <c r="DW47" s="469">
        <v>74.650000000000006</v>
      </c>
      <c r="DX47" s="20" t="s">
        <v>475</v>
      </c>
      <c r="DY47" s="20" t="s">
        <v>475</v>
      </c>
      <c r="DZ47" s="469">
        <v>88.07</v>
      </c>
      <c r="EA47" s="469">
        <v>100</v>
      </c>
      <c r="EB47" s="20">
        <v>36</v>
      </c>
      <c r="EC47" s="20">
        <v>92.01</v>
      </c>
      <c r="ED47" s="20"/>
      <c r="EE47" s="20" t="s">
        <v>40</v>
      </c>
      <c r="EF47" s="20" t="s">
        <v>40</v>
      </c>
      <c r="EG47" s="20" t="s">
        <v>40</v>
      </c>
      <c r="EH47" s="20" t="s">
        <v>40</v>
      </c>
      <c r="EI47" s="20" t="s">
        <v>40</v>
      </c>
      <c r="EJ47" s="20" t="s">
        <v>40</v>
      </c>
      <c r="EK47" s="469">
        <v>1.5</v>
      </c>
      <c r="EL47" s="469">
        <v>7.5</v>
      </c>
      <c r="EM47" s="469">
        <v>1.5</v>
      </c>
      <c r="EN47" s="469">
        <v>1.5</v>
      </c>
      <c r="EO47" s="469">
        <v>60</v>
      </c>
      <c r="EP47" s="469">
        <v>100</v>
      </c>
      <c r="EQ47" s="469">
        <v>175</v>
      </c>
      <c r="ER47" s="469">
        <v>175</v>
      </c>
      <c r="ES47" s="20" t="s">
        <v>40</v>
      </c>
      <c r="ET47" s="20" t="s">
        <v>40</v>
      </c>
      <c r="EU47" s="20" t="s">
        <v>40</v>
      </c>
      <c r="EV47" s="20" t="s">
        <v>40</v>
      </c>
      <c r="EW47" s="20" t="s">
        <v>40</v>
      </c>
      <c r="EX47" s="20" t="s">
        <v>40</v>
      </c>
      <c r="EY47" s="469">
        <v>99.7</v>
      </c>
      <c r="EZ47" s="469">
        <v>97.28</v>
      </c>
      <c r="FA47" s="469">
        <v>99.69</v>
      </c>
      <c r="FB47" s="469">
        <v>99.82</v>
      </c>
      <c r="FC47" s="469">
        <v>85</v>
      </c>
      <c r="FD47" s="469">
        <v>85.71</v>
      </c>
      <c r="FE47" s="469">
        <v>83.49</v>
      </c>
      <c r="FF47" s="469">
        <v>85.42</v>
      </c>
      <c r="FG47" s="20">
        <v>16</v>
      </c>
      <c r="FH47" s="20">
        <v>72.61</v>
      </c>
      <c r="FI47" s="20"/>
      <c r="FJ47" s="20"/>
      <c r="FK47" s="20" t="s">
        <v>40</v>
      </c>
      <c r="FL47" s="469">
        <v>420</v>
      </c>
      <c r="FM47" s="469">
        <v>30</v>
      </c>
      <c r="FN47" s="469">
        <v>290</v>
      </c>
      <c r="FO47" s="469">
        <v>100</v>
      </c>
      <c r="FP47" s="469">
        <v>30.5</v>
      </c>
      <c r="FQ47" s="469">
        <v>20.6</v>
      </c>
      <c r="FR47" s="469">
        <v>5</v>
      </c>
      <c r="FS47" s="469">
        <v>4.9000000000000004</v>
      </c>
      <c r="FT47" s="469">
        <v>13.8</v>
      </c>
      <c r="FU47" s="469">
        <v>13.8</v>
      </c>
      <c r="FV47" s="20" t="s">
        <v>40</v>
      </c>
      <c r="FW47" s="469">
        <v>4.4000000000000004</v>
      </c>
      <c r="FX47" s="469">
        <v>4.7</v>
      </c>
      <c r="FY47" s="469">
        <v>2.2000000000000002</v>
      </c>
      <c r="FZ47" s="469">
        <v>2.5</v>
      </c>
      <c r="GA47" s="20" t="s">
        <v>40</v>
      </c>
      <c r="GB47" s="469">
        <v>75.41</v>
      </c>
      <c r="GC47" s="469">
        <v>65.760000000000005</v>
      </c>
      <c r="GD47" s="469">
        <v>76.67</v>
      </c>
      <c r="GE47" s="469">
        <v>76.67</v>
      </c>
      <c r="GF47" s="20">
        <v>3</v>
      </c>
      <c r="GG47" s="20">
        <v>90.91</v>
      </c>
      <c r="GH47" s="20"/>
      <c r="GI47" s="469">
        <v>1</v>
      </c>
      <c r="GJ47" s="469">
        <v>1</v>
      </c>
      <c r="GK47" s="469">
        <v>10</v>
      </c>
      <c r="GL47" s="469">
        <v>81.8</v>
      </c>
      <c r="GM47" s="469">
        <v>15</v>
      </c>
      <c r="GN47" s="469">
        <v>3</v>
      </c>
      <c r="GO47" s="469">
        <v>6</v>
      </c>
      <c r="GP47" s="469">
        <v>3</v>
      </c>
      <c r="GQ47" s="469">
        <v>3</v>
      </c>
      <c r="GR47" s="469">
        <v>88.06</v>
      </c>
      <c r="GS47" s="469">
        <v>93.75</v>
      </c>
      <c r="GT47" s="20">
        <v>8</v>
      </c>
      <c r="GU47" s="20">
        <v>82.75</v>
      </c>
    </row>
    <row r="48" spans="1:203" ht="14.45" customHeight="1">
      <c r="A48" s="94" t="s">
        <v>58</v>
      </c>
      <c r="B48" s="296">
        <f t="shared" ref="B48:AG48" si="0">AVERAGE(B12:B47)</f>
        <v>54</v>
      </c>
      <c r="C48" s="296">
        <f t="shared" si="0"/>
        <v>90.960277777777762</v>
      </c>
      <c r="D48" s="296">
        <f t="shared" si="0"/>
        <v>4.9944444444444445</v>
      </c>
      <c r="E48" s="296">
        <f t="shared" si="0"/>
        <v>9.2416666666666671</v>
      </c>
      <c r="F48" s="296">
        <f t="shared" si="0"/>
        <v>3.6972222222222229</v>
      </c>
      <c r="G48" s="296">
        <f t="shared" si="0"/>
        <v>4.9944444444444445</v>
      </c>
      <c r="H48" s="296">
        <f t="shared" si="0"/>
        <v>9.2416666666666671</v>
      </c>
      <c r="I48" s="296">
        <f t="shared" si="0"/>
        <v>3.6972222222222229</v>
      </c>
      <c r="J48" s="296">
        <f t="shared" si="0"/>
        <v>8.0888888888888886</v>
      </c>
      <c r="K48" s="296">
        <f t="shared" si="0"/>
        <v>76.498611111111089</v>
      </c>
      <c r="L48" s="296">
        <f t="shared" si="0"/>
        <v>91.214444444444439</v>
      </c>
      <c r="M48" s="296">
        <f t="shared" si="0"/>
        <v>98.147777777777804</v>
      </c>
      <c r="N48" s="296">
        <f t="shared" si="0"/>
        <v>76.498611111111089</v>
      </c>
      <c r="O48" s="296">
        <f t="shared" si="0"/>
        <v>91.214444444444439</v>
      </c>
      <c r="P48" s="296">
        <f t="shared" si="0"/>
        <v>98.147777777777804</v>
      </c>
      <c r="Q48" s="296">
        <f t="shared" si="0"/>
        <v>97.979166666666671</v>
      </c>
      <c r="R48" s="326">
        <f t="shared" si="0"/>
        <v>50</v>
      </c>
      <c r="S48" s="296">
        <f t="shared" si="0"/>
        <v>75.159722222222214</v>
      </c>
      <c r="T48" s="296" t="e">
        <f t="shared" si="0"/>
        <v>#DIV/0!</v>
      </c>
      <c r="U48" s="296">
        <f t="shared" si="0"/>
        <v>12.875</v>
      </c>
      <c r="V48" s="296">
        <f t="shared" si="0"/>
        <v>149.76944444444447</v>
      </c>
      <c r="W48" s="296">
        <f t="shared" si="0"/>
        <v>1.8250000000000002</v>
      </c>
      <c r="X48" s="296">
        <f t="shared" si="0"/>
        <v>11.538888888888888</v>
      </c>
      <c r="Y48" s="296">
        <f t="shared" si="0"/>
        <v>1.9166666666666667</v>
      </c>
      <c r="Z48" s="296">
        <f t="shared" si="0"/>
        <v>0.86111111111111116</v>
      </c>
      <c r="AA48" s="296">
        <f t="shared" si="0"/>
        <v>2.2444444444444445</v>
      </c>
      <c r="AB48" s="296">
        <f t="shared" si="0"/>
        <v>2.9222222222222225</v>
      </c>
      <c r="AC48" s="296">
        <f t="shared" si="0"/>
        <v>1.0027777777777778</v>
      </c>
      <c r="AD48" s="326">
        <f t="shared" si="0"/>
        <v>2.5916666666666668</v>
      </c>
      <c r="AE48" s="296">
        <f t="shared" si="0"/>
        <v>68.504444444444445</v>
      </c>
      <c r="AF48" s="296">
        <f t="shared" si="0"/>
        <v>64.332777777777792</v>
      </c>
      <c r="AG48" s="296">
        <f t="shared" si="0"/>
        <v>90.884722222222251</v>
      </c>
      <c r="AH48" s="296">
        <f t="shared" ref="AH48:BM48" si="1">AVERAGE(AH12:AH47)</f>
        <v>76.918333333333337</v>
      </c>
      <c r="AI48" s="296">
        <f t="shared" si="1"/>
        <v>43.166666666666664</v>
      </c>
      <c r="AJ48" s="296">
        <f t="shared" si="1"/>
        <v>84.952222222222218</v>
      </c>
      <c r="AK48" s="296" t="e">
        <f t="shared" si="1"/>
        <v>#DIV/0!</v>
      </c>
      <c r="AL48" s="296">
        <f t="shared" si="1"/>
        <v>4.5555555555555554</v>
      </c>
      <c r="AM48" s="296">
        <f t="shared" si="1"/>
        <v>77.269444444444446</v>
      </c>
      <c r="AN48" s="296">
        <f t="shared" si="1"/>
        <v>79.558333333333323</v>
      </c>
      <c r="AO48" s="296">
        <f t="shared" si="1"/>
        <v>7.3944444444444439</v>
      </c>
      <c r="AP48" s="326">
        <f t="shared" si="1"/>
        <v>2.6555555555555554</v>
      </c>
      <c r="AQ48" s="296">
        <f t="shared" si="1"/>
        <v>1.3888888888888888</v>
      </c>
      <c r="AR48" s="296">
        <f t="shared" si="1"/>
        <v>0.96388888888888902</v>
      </c>
      <c r="AS48" s="296">
        <f t="shared" si="1"/>
        <v>2.6277777777777782</v>
      </c>
      <c r="AT48" s="296">
        <f t="shared" si="1"/>
        <v>1</v>
      </c>
      <c r="AU48" s="296">
        <f t="shared" si="1"/>
        <v>1</v>
      </c>
      <c r="AV48" s="296">
        <f t="shared" si="1"/>
        <v>0.98888888888888893</v>
      </c>
      <c r="AW48" s="296">
        <f t="shared" si="1"/>
        <v>0.77777777777777779</v>
      </c>
      <c r="AX48" s="296">
        <f t="shared" si="1"/>
        <v>0.97222222222222221</v>
      </c>
      <c r="AY48" s="296">
        <f t="shared" si="1"/>
        <v>14.683333333333334</v>
      </c>
      <c r="AZ48" s="296">
        <f t="shared" si="1"/>
        <v>74.083888888888907</v>
      </c>
      <c r="BA48" s="296">
        <f t="shared" si="1"/>
        <v>74.278888888888886</v>
      </c>
      <c r="BB48" s="326">
        <f t="shared" si="1"/>
        <v>99.017499999999998</v>
      </c>
      <c r="BC48" s="296">
        <f t="shared" si="1"/>
        <v>92.430555555555557</v>
      </c>
      <c r="BD48" s="296">
        <f t="shared" si="1"/>
        <v>45.75</v>
      </c>
      <c r="BE48" s="296">
        <f t="shared" si="1"/>
        <v>76.689444444444433</v>
      </c>
      <c r="BF48" s="296" t="e">
        <f t="shared" si="1"/>
        <v>#DIV/0!</v>
      </c>
      <c r="BG48" s="296" t="e">
        <f t="shared" si="1"/>
        <v>#DIV/0!</v>
      </c>
      <c r="BH48" s="296">
        <f t="shared" si="1"/>
        <v>4.8361111111111112</v>
      </c>
      <c r="BI48" s="326">
        <f t="shared" si="1"/>
        <v>20.194444444444443</v>
      </c>
      <c r="BJ48" s="296">
        <f t="shared" si="1"/>
        <v>4.2027777777777775</v>
      </c>
      <c r="BK48" s="296">
        <f t="shared" si="1"/>
        <v>22.811111111111114</v>
      </c>
      <c r="BL48" s="296">
        <f t="shared" si="1"/>
        <v>22.783333333333335</v>
      </c>
      <c r="BM48" s="296">
        <f t="shared" si="1"/>
        <v>6.8611111111111107</v>
      </c>
      <c r="BN48" s="296">
        <f t="shared" ref="BN48:CS48" si="2">AVERAGE(BN12:BN47)</f>
        <v>3.7472222222222218</v>
      </c>
      <c r="BO48" s="296">
        <f t="shared" si="2"/>
        <v>6.1750000000000007</v>
      </c>
      <c r="BP48" s="296">
        <f t="shared" si="2"/>
        <v>6.0250000000000004</v>
      </c>
      <c r="BQ48" s="296">
        <f t="shared" si="2"/>
        <v>-2.7777777777777776E-2</v>
      </c>
      <c r="BR48" s="296">
        <f t="shared" si="2"/>
        <v>68.041111111111107</v>
      </c>
      <c r="BS48" s="296">
        <f t="shared" si="2"/>
        <v>90.816388888888909</v>
      </c>
      <c r="BT48" s="296">
        <f t="shared" si="2"/>
        <v>71.953888888888869</v>
      </c>
      <c r="BU48" s="296">
        <f t="shared" si="2"/>
        <v>76.035555555555561</v>
      </c>
      <c r="BV48" s="296">
        <f t="shared" si="2"/>
        <v>75.94305555555556</v>
      </c>
      <c r="BW48" s="296">
        <f t="shared" si="2"/>
        <v>60.694444444444443</v>
      </c>
      <c r="BX48" s="296">
        <f t="shared" si="2"/>
        <v>65.138888888888886</v>
      </c>
      <c r="BY48" s="296" t="e">
        <f t="shared" si="2"/>
        <v>#DIV/0!</v>
      </c>
      <c r="BZ48" s="326" t="e">
        <f t="shared" si="2"/>
        <v>#DIV/0!</v>
      </c>
      <c r="CA48" s="296">
        <f t="shared" si="2"/>
        <v>6.25</v>
      </c>
      <c r="CB48" s="296" t="e">
        <f t="shared" si="2"/>
        <v>#DIV/0!</v>
      </c>
      <c r="CC48" s="296">
        <f t="shared" si="2"/>
        <v>6.7777777777777777</v>
      </c>
      <c r="CD48" s="296">
        <f t="shared" si="2"/>
        <v>24.569444444444443</v>
      </c>
      <c r="CE48" s="296">
        <f t="shared" si="2"/>
        <v>64.438888888888883</v>
      </c>
      <c r="CF48" s="296" t="e">
        <f t="shared" si="2"/>
        <v>#DIV/0!</v>
      </c>
      <c r="CG48" s="296">
        <f t="shared" si="2"/>
        <v>13.027777777777779</v>
      </c>
      <c r="CH48" s="296" t="e">
        <f t="shared" si="2"/>
        <v>#DIV/0!</v>
      </c>
      <c r="CI48" s="296" t="e">
        <f t="shared" si="2"/>
        <v>#DIV/0!</v>
      </c>
      <c r="CJ48" s="296">
        <f t="shared" si="2"/>
        <v>52.083333333333336</v>
      </c>
      <c r="CK48" s="296">
        <f t="shared" si="2"/>
        <v>84.722222222222229</v>
      </c>
      <c r="CL48" s="296">
        <f t="shared" si="2"/>
        <v>52.055555555555557</v>
      </c>
      <c r="CM48" s="296">
        <f t="shared" si="2"/>
        <v>64.24944444444445</v>
      </c>
      <c r="CN48" s="296" t="e">
        <f t="shared" si="2"/>
        <v>#DIV/0!</v>
      </c>
      <c r="CO48" s="296">
        <f t="shared" si="2"/>
        <v>6.5666666666666664</v>
      </c>
      <c r="CP48" s="296">
        <f t="shared" si="2"/>
        <v>5.322222222222222</v>
      </c>
      <c r="CQ48" s="296" t="e">
        <f t="shared" si="2"/>
        <v>#DIV/0!</v>
      </c>
      <c r="CR48" s="296">
        <f t="shared" si="2"/>
        <v>7.1944444444444446</v>
      </c>
      <c r="CS48" s="296">
        <f t="shared" si="2"/>
        <v>6.5</v>
      </c>
      <c r="CT48" s="326">
        <f t="shared" ref="CT48:DY48" si="3">AVERAGE(CT12:CT47)</f>
        <v>5.427777777777778</v>
      </c>
      <c r="CU48" s="296">
        <f t="shared" si="3"/>
        <v>7.5388888888888879</v>
      </c>
      <c r="CV48" s="296">
        <f t="shared" si="3"/>
        <v>6.3638888888888898</v>
      </c>
      <c r="CW48" s="296">
        <f t="shared" si="3"/>
        <v>6.4916666666666654</v>
      </c>
      <c r="CX48" s="296" t="e">
        <f t="shared" si="3"/>
        <v>#DIV/0!</v>
      </c>
      <c r="CY48" s="296">
        <f t="shared" si="3"/>
        <v>6.4805555555555561</v>
      </c>
      <c r="CZ48" s="296">
        <f t="shared" si="3"/>
        <v>65.666666666666671</v>
      </c>
      <c r="DA48" s="296">
        <f t="shared" si="3"/>
        <v>53.222222222222221</v>
      </c>
      <c r="DB48" s="296" t="e">
        <f t="shared" si="3"/>
        <v>#DIV/0!</v>
      </c>
      <c r="DC48" s="296">
        <f t="shared" si="3"/>
        <v>71.944444444444443</v>
      </c>
      <c r="DD48" s="296">
        <f t="shared" si="3"/>
        <v>65</v>
      </c>
      <c r="DE48" s="296">
        <f t="shared" si="3"/>
        <v>54.277777777777779</v>
      </c>
      <c r="DF48" s="296">
        <f t="shared" si="3"/>
        <v>75.388888888888886</v>
      </c>
      <c r="DG48" s="296">
        <f t="shared" si="3"/>
        <v>43.416666666666664</v>
      </c>
      <c r="DH48" s="296">
        <f t="shared" si="3"/>
        <v>82.619722222222222</v>
      </c>
      <c r="DI48" s="296" t="e">
        <f t="shared" si="3"/>
        <v>#DIV/0!</v>
      </c>
      <c r="DJ48" s="296">
        <f t="shared" si="3"/>
        <v>11.016666666666667</v>
      </c>
      <c r="DK48" s="296">
        <f t="shared" si="3"/>
        <v>161.94444444444446</v>
      </c>
      <c r="DL48" s="296">
        <f t="shared" si="3"/>
        <v>40.233333333333334</v>
      </c>
      <c r="DM48" s="296">
        <f t="shared" si="3"/>
        <v>14.972222222222225</v>
      </c>
      <c r="DN48" s="326">
        <f t="shared" si="3"/>
        <v>23.255555555555556</v>
      </c>
      <c r="DO48" s="296">
        <f t="shared" si="3"/>
        <v>2.0055555555555551</v>
      </c>
      <c r="DP48" s="296">
        <f t="shared" si="3"/>
        <v>7.8352941176470585</v>
      </c>
      <c r="DQ48" s="296">
        <f t="shared" si="3"/>
        <v>16.179411764705886</v>
      </c>
      <c r="DR48" s="296">
        <f t="shared" si="3"/>
        <v>7.1833333333333336</v>
      </c>
      <c r="DS48" s="296">
        <f t="shared" si="3"/>
        <v>6.916666666666667</v>
      </c>
      <c r="DT48" s="296">
        <f t="shared" si="3"/>
        <v>82.231666666666683</v>
      </c>
      <c r="DU48" s="296">
        <f t="shared" si="3"/>
        <v>86.639166666666654</v>
      </c>
      <c r="DV48" s="296">
        <f t="shared" si="3"/>
        <v>82.543611111111133</v>
      </c>
      <c r="DW48" s="296">
        <f t="shared" si="3"/>
        <v>79.063888888888926</v>
      </c>
      <c r="DX48" s="326">
        <f t="shared" si="3"/>
        <v>81.922857142857154</v>
      </c>
      <c r="DY48" s="296">
        <f t="shared" si="3"/>
        <v>73.19142857142856</v>
      </c>
      <c r="DZ48" s="296">
        <f t="shared" ref="DZ48:EL48" si="4">AVERAGE(DZ12:DZ47)</f>
        <v>89.551111111111098</v>
      </c>
      <c r="EA48" s="296">
        <f t="shared" si="4"/>
        <v>83.345833333333346</v>
      </c>
      <c r="EB48" s="296">
        <f t="shared" si="4"/>
        <v>27.111111111111111</v>
      </c>
      <c r="EC48" s="296">
        <f t="shared" si="4"/>
        <v>93.765555555555551</v>
      </c>
      <c r="ED48" s="296" t="e">
        <f t="shared" si="4"/>
        <v>#DIV/0!</v>
      </c>
      <c r="EE48" s="296" t="e">
        <f t="shared" si="4"/>
        <v>#DIV/0!</v>
      </c>
      <c r="EF48" s="326" t="e">
        <f t="shared" si="4"/>
        <v>#DIV/0!</v>
      </c>
      <c r="EG48" s="296" t="e">
        <f t="shared" si="4"/>
        <v>#DIV/0!</v>
      </c>
      <c r="EH48" s="296" t="e">
        <f t="shared" si="4"/>
        <v>#DIV/0!</v>
      </c>
      <c r="EI48" s="296" t="e">
        <f t="shared" si="4"/>
        <v>#DIV/0!</v>
      </c>
      <c r="EJ48" s="296" t="e">
        <f t="shared" si="4"/>
        <v>#DIV/0!</v>
      </c>
      <c r="EK48" s="296">
        <f t="shared" si="4"/>
        <v>2.802777777777778</v>
      </c>
      <c r="EL48" s="326">
        <f t="shared" si="4"/>
        <v>4.1527777777777777</v>
      </c>
      <c r="EM48" s="326">
        <f t="shared" ref="EM48:GU48" si="5">AVERAGE(EM12:EM47)</f>
        <v>12.847222222222221</v>
      </c>
      <c r="EN48" s="326">
        <f t="shared" si="5"/>
        <v>9.5361111111111114</v>
      </c>
      <c r="EO48" s="326">
        <f t="shared" si="5"/>
        <v>36.472222222222221</v>
      </c>
      <c r="EP48" s="326">
        <f t="shared" si="5"/>
        <v>28.527777777777779</v>
      </c>
      <c r="EQ48" s="326">
        <f t="shared" si="5"/>
        <v>152.49722222222221</v>
      </c>
      <c r="ER48" s="326">
        <f t="shared" si="5"/>
        <v>108.44999999999999</v>
      </c>
      <c r="ES48" s="326" t="e">
        <f t="shared" si="5"/>
        <v>#DIV/0!</v>
      </c>
      <c r="ET48" s="326" t="e">
        <f t="shared" si="5"/>
        <v>#DIV/0!</v>
      </c>
      <c r="EU48" s="326" t="e">
        <f t="shared" si="5"/>
        <v>#DIV/0!</v>
      </c>
      <c r="EV48" s="326" t="e">
        <f t="shared" si="5"/>
        <v>#DIV/0!</v>
      </c>
      <c r="EW48" s="326" t="e">
        <f t="shared" si="5"/>
        <v>#DIV/0!</v>
      </c>
      <c r="EX48" s="326" t="e">
        <f t="shared" si="5"/>
        <v>#DIV/0!</v>
      </c>
      <c r="EY48" s="326">
        <f t="shared" si="5"/>
        <v>98.957499999999996</v>
      </c>
      <c r="EZ48" s="326">
        <f t="shared" si="5"/>
        <v>98.702500000000001</v>
      </c>
      <c r="FA48" s="326">
        <f t="shared" si="5"/>
        <v>92.308611111111119</v>
      </c>
      <c r="FB48" s="326">
        <f t="shared" si="5"/>
        <v>96.755833333333356</v>
      </c>
      <c r="FC48" s="326">
        <f t="shared" si="5"/>
        <v>90.888055555555567</v>
      </c>
      <c r="FD48" s="326">
        <f t="shared" si="5"/>
        <v>95.927500000000009</v>
      </c>
      <c r="FE48" s="326">
        <f t="shared" si="5"/>
        <v>85.617777777777761</v>
      </c>
      <c r="FF48" s="326">
        <f t="shared" si="5"/>
        <v>90.966666666666669</v>
      </c>
      <c r="FG48" s="326">
        <f t="shared" si="5"/>
        <v>43.805555555555557</v>
      </c>
      <c r="FH48" s="326">
        <f t="shared" si="5"/>
        <v>67.743888888888904</v>
      </c>
      <c r="FI48" s="326" t="e">
        <f t="shared" si="5"/>
        <v>#DIV/0!</v>
      </c>
      <c r="FJ48" s="326" t="e">
        <f t="shared" si="5"/>
        <v>#DIV/0!</v>
      </c>
      <c r="FK48" s="326" t="e">
        <f t="shared" si="5"/>
        <v>#DIV/0!</v>
      </c>
      <c r="FL48" s="326">
        <f t="shared" si="5"/>
        <v>576.4083333333333</v>
      </c>
      <c r="FM48" s="326">
        <f t="shared" si="5"/>
        <v>34.511111111111113</v>
      </c>
      <c r="FN48" s="326">
        <f t="shared" si="5"/>
        <v>413.8388888888889</v>
      </c>
      <c r="FO48" s="326">
        <f t="shared" si="5"/>
        <v>128.05833333333334</v>
      </c>
      <c r="FP48" s="326">
        <f t="shared" si="5"/>
        <v>21.650000000000002</v>
      </c>
      <c r="FQ48" s="326">
        <f t="shared" si="5"/>
        <v>13.702777777777779</v>
      </c>
      <c r="FR48" s="326">
        <f t="shared" si="5"/>
        <v>4.6805555555555554</v>
      </c>
      <c r="FS48" s="326">
        <f t="shared" si="5"/>
        <v>3.2638888888888893</v>
      </c>
      <c r="FT48" s="326">
        <f t="shared" si="5"/>
        <v>11.580555555555556</v>
      </c>
      <c r="FU48" s="326">
        <f t="shared" si="5"/>
        <v>11.580555555555556</v>
      </c>
      <c r="FV48" s="326" t="e">
        <f t="shared" si="5"/>
        <v>#DIV/0!</v>
      </c>
      <c r="FW48" s="326">
        <f t="shared" si="5"/>
        <v>3.5749999999999997</v>
      </c>
      <c r="FX48" s="326">
        <f t="shared" si="5"/>
        <v>3.1666666666666665</v>
      </c>
      <c r="FY48" s="326">
        <f t="shared" si="5"/>
        <v>2.3527777777777779</v>
      </c>
      <c r="FZ48" s="326">
        <f t="shared" si="5"/>
        <v>2.4861111111111112</v>
      </c>
      <c r="GA48" s="326" t="e">
        <f t="shared" si="5"/>
        <v>#DIV/0!</v>
      </c>
      <c r="GB48" s="326">
        <f t="shared" si="5"/>
        <v>63.136111111111113</v>
      </c>
      <c r="GC48" s="326">
        <f t="shared" si="5"/>
        <v>75.759166666666673</v>
      </c>
      <c r="GD48" s="326">
        <f t="shared" si="5"/>
        <v>64.335555555555558</v>
      </c>
      <c r="GE48" s="326">
        <f t="shared" si="5"/>
        <v>64.335555555555558</v>
      </c>
      <c r="GF48" s="326">
        <f t="shared" si="5"/>
        <v>28.861111111111111</v>
      </c>
      <c r="GG48" s="326">
        <f t="shared" si="5"/>
        <v>74.126111111111115</v>
      </c>
      <c r="GH48" s="326" t="e">
        <f t="shared" si="5"/>
        <v>#DIV/0!</v>
      </c>
      <c r="GI48" s="326">
        <f t="shared" si="5"/>
        <v>0.75</v>
      </c>
      <c r="GJ48" s="326">
        <f>AVERAGE(GJ12:GJ47)</f>
        <v>1.7749999999999997</v>
      </c>
      <c r="GK48" s="326">
        <f t="shared" si="5"/>
        <v>9.68611111111111</v>
      </c>
      <c r="GL48" s="326">
        <f t="shared" si="5"/>
        <v>68.786111111111111</v>
      </c>
      <c r="GM48" s="326">
        <f t="shared" si="5"/>
        <v>11.875</v>
      </c>
      <c r="GN48" s="326">
        <f t="shared" si="5"/>
        <v>2.75</v>
      </c>
      <c r="GO48" s="326">
        <f t="shared" si="5"/>
        <v>5.208333333333333</v>
      </c>
      <c r="GP48" s="326">
        <f t="shared" si="5"/>
        <v>1.75</v>
      </c>
      <c r="GQ48" s="326">
        <f t="shared" si="5"/>
        <v>2.1666666666666665</v>
      </c>
      <c r="GR48" s="326">
        <f t="shared" si="5"/>
        <v>74.032222222222231</v>
      </c>
      <c r="GS48" s="326">
        <f t="shared" si="5"/>
        <v>74.220555555555578</v>
      </c>
      <c r="GT48" s="326">
        <f t="shared" si="5"/>
        <v>30.361111111111111</v>
      </c>
      <c r="GU48" s="326">
        <f t="shared" si="5"/>
        <v>77.540277777777789</v>
      </c>
    </row>
    <row r="49" spans="1:203" ht="14.45" customHeight="1">
      <c r="A49" s="94" t="s">
        <v>718</v>
      </c>
      <c r="B49" s="296">
        <f t="shared" ref="B49:AG49" si="6">STDEV(B12:B47)</f>
        <v>37.340135434753236</v>
      </c>
      <c r="C49" s="296">
        <f t="shared" si="6"/>
        <v>4.5731661343169554</v>
      </c>
      <c r="D49" s="296">
        <f t="shared" si="6"/>
        <v>2.0201760099335684</v>
      </c>
      <c r="E49" s="296">
        <f t="shared" si="6"/>
        <v>7.7752491921481175</v>
      </c>
      <c r="F49" s="296">
        <f t="shared" si="6"/>
        <v>4.5116665347335791</v>
      </c>
      <c r="G49" s="296">
        <f t="shared" si="6"/>
        <v>2.0201760099335684</v>
      </c>
      <c r="H49" s="296">
        <f t="shared" si="6"/>
        <v>7.7752491921481175</v>
      </c>
      <c r="I49" s="296">
        <f t="shared" si="6"/>
        <v>4.5116665347335791</v>
      </c>
      <c r="J49" s="296">
        <f t="shared" si="6"/>
        <v>11.160050634236844</v>
      </c>
      <c r="K49" s="296">
        <f t="shared" si="6"/>
        <v>11.891422155193084</v>
      </c>
      <c r="L49" s="296">
        <f t="shared" si="6"/>
        <v>7.8124652938911643</v>
      </c>
      <c r="M49" s="296">
        <f t="shared" si="6"/>
        <v>2.2552378539253413</v>
      </c>
      <c r="N49" s="296">
        <f t="shared" si="6"/>
        <v>11.891422155193084</v>
      </c>
      <c r="O49" s="296">
        <f t="shared" si="6"/>
        <v>7.8124652938911643</v>
      </c>
      <c r="P49" s="296">
        <f t="shared" si="6"/>
        <v>2.2552378539253413</v>
      </c>
      <c r="Q49" s="296">
        <f t="shared" si="6"/>
        <v>2.7885268768396587</v>
      </c>
      <c r="R49" s="326">
        <f t="shared" si="6"/>
        <v>39.455580811120463</v>
      </c>
      <c r="S49" s="296">
        <f t="shared" si="6"/>
        <v>7.0233624369410768</v>
      </c>
      <c r="T49" s="296" t="e">
        <f t="shared" si="6"/>
        <v>#DIV/0!</v>
      </c>
      <c r="U49" s="296">
        <f t="shared" si="6"/>
        <v>3.4524008209608921</v>
      </c>
      <c r="V49" s="296">
        <f t="shared" si="6"/>
        <v>63.848561095519202</v>
      </c>
      <c r="W49" s="296">
        <f t="shared" si="6"/>
        <v>1.895464511481477</v>
      </c>
      <c r="X49" s="296">
        <f t="shared" si="6"/>
        <v>1.9880037047648376</v>
      </c>
      <c r="Y49" s="296">
        <f t="shared" si="6"/>
        <v>0.28030595529069402</v>
      </c>
      <c r="Z49" s="296">
        <f t="shared" si="6"/>
        <v>0.35073618720610089</v>
      </c>
      <c r="AA49" s="296">
        <f t="shared" si="6"/>
        <v>0.51516679376375329</v>
      </c>
      <c r="AB49" s="296">
        <f t="shared" si="6"/>
        <v>0.26307099651301213</v>
      </c>
      <c r="AC49" s="296">
        <f t="shared" si="6"/>
        <v>0.71012518458211127</v>
      </c>
      <c r="AD49" s="326">
        <f t="shared" si="6"/>
        <v>1.5407558441974418</v>
      </c>
      <c r="AE49" s="296">
        <f t="shared" si="6"/>
        <v>13.807212286015995</v>
      </c>
      <c r="AF49" s="296">
        <f t="shared" si="6"/>
        <v>18.400194659080643</v>
      </c>
      <c r="AG49" s="296">
        <f t="shared" si="6"/>
        <v>9.4789979838467637</v>
      </c>
      <c r="AH49" s="296">
        <f t="shared" ref="AH49:BM49" si="7">STDEV(AH12:AH47)</f>
        <v>13.253347932827076</v>
      </c>
      <c r="AI49" s="296">
        <f t="shared" si="7"/>
        <v>32.142984126733296</v>
      </c>
      <c r="AJ49" s="296">
        <f t="shared" si="7"/>
        <v>8.8882137402328585</v>
      </c>
      <c r="AK49" s="296" t="e">
        <f t="shared" si="7"/>
        <v>#DIV/0!</v>
      </c>
      <c r="AL49" s="296">
        <f t="shared" si="7"/>
        <v>1.0787411828990947</v>
      </c>
      <c r="AM49" s="296">
        <f t="shared" si="7"/>
        <v>48.263324256146788</v>
      </c>
      <c r="AN49" s="296">
        <f t="shared" si="7"/>
        <v>88.439362196446709</v>
      </c>
      <c r="AO49" s="296">
        <f t="shared" si="7"/>
        <v>0.72582738776199152</v>
      </c>
      <c r="AP49" s="326">
        <f t="shared" si="7"/>
        <v>0.62994078834871259</v>
      </c>
      <c r="AQ49" s="296">
        <f t="shared" si="7"/>
        <v>3.6591785009189293</v>
      </c>
      <c r="AR49" s="296">
        <f t="shared" si="7"/>
        <v>2.0553974628180138</v>
      </c>
      <c r="AS49" s="296">
        <f t="shared" si="7"/>
        <v>1.2778578304806187</v>
      </c>
      <c r="AT49" s="296">
        <f t="shared" si="7"/>
        <v>0</v>
      </c>
      <c r="AU49" s="296">
        <f t="shared" si="7"/>
        <v>0</v>
      </c>
      <c r="AV49" s="296">
        <f t="shared" si="7"/>
        <v>6.666666666666668E-2</v>
      </c>
      <c r="AW49" s="296">
        <f t="shared" si="7"/>
        <v>0.4216370213557839</v>
      </c>
      <c r="AX49" s="296">
        <f t="shared" si="7"/>
        <v>0.1666666666666666</v>
      </c>
      <c r="AY49" s="296">
        <f t="shared" si="7"/>
        <v>5.7682133901482597</v>
      </c>
      <c r="AZ49" s="296">
        <f t="shared" si="7"/>
        <v>18.034218154509528</v>
      </c>
      <c r="BA49" s="296">
        <f t="shared" si="7"/>
        <v>20.493286256413363</v>
      </c>
      <c r="BB49" s="326">
        <f t="shared" si="7"/>
        <v>1.0924085447173282</v>
      </c>
      <c r="BC49" s="296">
        <f t="shared" si="7"/>
        <v>9.0728423470248991</v>
      </c>
      <c r="BD49" s="296">
        <f t="shared" si="7"/>
        <v>36.759741177388229</v>
      </c>
      <c r="BE49" s="296">
        <f t="shared" si="7"/>
        <v>11.042993368633521</v>
      </c>
      <c r="BF49" s="296" t="e">
        <f t="shared" si="7"/>
        <v>#DIV/0!</v>
      </c>
      <c r="BG49" s="296" t="e">
        <f t="shared" si="7"/>
        <v>#DIV/0!</v>
      </c>
      <c r="BH49" s="296">
        <f t="shared" si="7"/>
        <v>2.2083158130481997</v>
      </c>
      <c r="BI49" s="326">
        <f t="shared" si="7"/>
        <v>15.789796785889378</v>
      </c>
      <c r="BJ49" s="296">
        <f t="shared" si="7"/>
        <v>2.8882506926324916</v>
      </c>
      <c r="BK49" s="296">
        <f t="shared" si="7"/>
        <v>4.6499018593500772</v>
      </c>
      <c r="BL49" s="296">
        <f t="shared" si="7"/>
        <v>4.700607863427277</v>
      </c>
      <c r="BM49" s="296">
        <f t="shared" si="7"/>
        <v>1.6759266567276032</v>
      </c>
      <c r="BN49" s="296">
        <f t="shared" ref="BN49:CS49" si="8">STDEV(BN12:BN47)</f>
        <v>0.94702122803515354</v>
      </c>
      <c r="BO49" s="296">
        <f t="shared" si="8"/>
        <v>2.3939656281098562</v>
      </c>
      <c r="BP49" s="296">
        <f t="shared" si="8"/>
        <v>1.114674840480397</v>
      </c>
      <c r="BQ49" s="296">
        <f t="shared" si="8"/>
        <v>0.16666666666666666</v>
      </c>
      <c r="BR49" s="296">
        <f t="shared" si="8"/>
        <v>18.389781910891678</v>
      </c>
      <c r="BS49" s="296">
        <f t="shared" si="8"/>
        <v>7.5538732364937049</v>
      </c>
      <c r="BT49" s="296">
        <f t="shared" si="8"/>
        <v>19.277671951587312</v>
      </c>
      <c r="BU49" s="296">
        <f t="shared" si="8"/>
        <v>15.50673041791749</v>
      </c>
      <c r="BV49" s="296">
        <f t="shared" si="8"/>
        <v>15.675487473749598</v>
      </c>
      <c r="BW49" s="296">
        <f t="shared" si="8"/>
        <v>38.682457777169994</v>
      </c>
      <c r="BX49" s="296">
        <f t="shared" si="8"/>
        <v>16.796517968704588</v>
      </c>
      <c r="BY49" s="296" t="e">
        <f t="shared" si="8"/>
        <v>#DIV/0!</v>
      </c>
      <c r="BZ49" s="326" t="e">
        <f t="shared" si="8"/>
        <v>#DIV/0!</v>
      </c>
      <c r="CA49" s="296">
        <f t="shared" si="8"/>
        <v>2.5898152167949853</v>
      </c>
      <c r="CB49" s="296" t="e">
        <f t="shared" si="8"/>
        <v>#DIV/0!</v>
      </c>
      <c r="CC49" s="296">
        <f t="shared" si="8"/>
        <v>1.4562399941750397</v>
      </c>
      <c r="CD49" s="296">
        <f t="shared" si="8"/>
        <v>36.888130645773884</v>
      </c>
      <c r="CE49" s="296">
        <f t="shared" si="8"/>
        <v>40.760213638706752</v>
      </c>
      <c r="CF49" s="296" t="e">
        <f t="shared" si="8"/>
        <v>#DIV/0!</v>
      </c>
      <c r="CG49" s="296">
        <f t="shared" si="8"/>
        <v>3.3593035937409179</v>
      </c>
      <c r="CH49" s="296" t="e">
        <f t="shared" si="8"/>
        <v>#DIV/0!</v>
      </c>
      <c r="CI49" s="296" t="e">
        <f t="shared" si="8"/>
        <v>#DIV/0!</v>
      </c>
      <c r="CJ49" s="296">
        <f t="shared" si="8"/>
        <v>21.581462680471223</v>
      </c>
      <c r="CK49" s="296">
        <f t="shared" si="8"/>
        <v>18.202999927187999</v>
      </c>
      <c r="CL49" s="296">
        <f t="shared" si="8"/>
        <v>29.702279320371979</v>
      </c>
      <c r="CM49" s="296">
        <f t="shared" si="8"/>
        <v>8.1982116323167986</v>
      </c>
      <c r="CN49" s="296" t="e">
        <f t="shared" si="8"/>
        <v>#DIV/0!</v>
      </c>
      <c r="CO49" s="296">
        <f t="shared" si="8"/>
        <v>2.2129489052264311</v>
      </c>
      <c r="CP49" s="296">
        <f t="shared" si="8"/>
        <v>1.9065467827778675</v>
      </c>
      <c r="CQ49" s="296" t="e">
        <f t="shared" si="8"/>
        <v>#DIV/0!</v>
      </c>
      <c r="CR49" s="296">
        <f t="shared" si="8"/>
        <v>1.4306730572794741</v>
      </c>
      <c r="CS49" s="296">
        <f t="shared" si="8"/>
        <v>1.1832159566199232</v>
      </c>
      <c r="CT49" s="326">
        <f t="shared" ref="CT49:DY49" si="9">STDEV(CT12:CT47)</f>
        <v>1.7052207416571541</v>
      </c>
      <c r="CU49" s="296">
        <f t="shared" si="9"/>
        <v>1.6996264762382822</v>
      </c>
      <c r="CV49" s="296">
        <f t="shared" si="9"/>
        <v>1.3384752044830255</v>
      </c>
      <c r="CW49" s="296">
        <f t="shared" si="9"/>
        <v>0.93085981758803449</v>
      </c>
      <c r="CX49" s="296" t="e">
        <f t="shared" si="9"/>
        <v>#DIV/0!</v>
      </c>
      <c r="CY49" s="296">
        <f t="shared" si="9"/>
        <v>0.87792594690780079</v>
      </c>
      <c r="CZ49" s="296">
        <f t="shared" si="9"/>
        <v>22.129489052264304</v>
      </c>
      <c r="DA49" s="296">
        <f t="shared" si="9"/>
        <v>19.065467827778665</v>
      </c>
      <c r="DB49" s="296" t="e">
        <f t="shared" si="9"/>
        <v>#DIV/0!</v>
      </c>
      <c r="DC49" s="296">
        <f t="shared" si="9"/>
        <v>14.306730572794725</v>
      </c>
      <c r="DD49" s="296">
        <f t="shared" si="9"/>
        <v>11.832159566199232</v>
      </c>
      <c r="DE49" s="296">
        <f t="shared" si="9"/>
        <v>17.052207416571548</v>
      </c>
      <c r="DF49" s="296">
        <f t="shared" si="9"/>
        <v>16.996264762382825</v>
      </c>
      <c r="DG49" s="296">
        <f t="shared" si="9"/>
        <v>30.663496212923928</v>
      </c>
      <c r="DH49" s="296">
        <f t="shared" si="9"/>
        <v>7.0119508131724082</v>
      </c>
      <c r="DI49" s="296" t="e">
        <f t="shared" si="9"/>
        <v>#DIV/0!</v>
      </c>
      <c r="DJ49" s="296">
        <f t="shared" si="9"/>
        <v>5.892246721631011</v>
      </c>
      <c r="DK49" s="296">
        <f t="shared" si="9"/>
        <v>70.356416884498856</v>
      </c>
      <c r="DL49" s="296">
        <f t="shared" si="9"/>
        <v>10.498870687568539</v>
      </c>
      <c r="DM49" s="296">
        <f t="shared" si="9"/>
        <v>7.613206987526393</v>
      </c>
      <c r="DN49" s="326">
        <f t="shared" si="9"/>
        <v>12.070967399850522</v>
      </c>
      <c r="DO49" s="296">
        <f t="shared" si="9"/>
        <v>1.9746890452415107</v>
      </c>
      <c r="DP49" s="296">
        <f t="shared" si="9"/>
        <v>10.023877020241923</v>
      </c>
      <c r="DQ49" s="296">
        <f t="shared" si="9"/>
        <v>13.38578575390904</v>
      </c>
      <c r="DR49" s="296">
        <f t="shared" si="9"/>
        <v>7.2802472485486369</v>
      </c>
      <c r="DS49" s="296">
        <f t="shared" si="9"/>
        <v>16.414880009134571</v>
      </c>
      <c r="DT49" s="296">
        <f t="shared" si="9"/>
        <v>15.775869367033591</v>
      </c>
      <c r="DU49" s="296">
        <f t="shared" si="9"/>
        <v>9.8207292062686147</v>
      </c>
      <c r="DV49" s="296">
        <f t="shared" si="9"/>
        <v>10.874601116567078</v>
      </c>
      <c r="DW49" s="296">
        <f t="shared" si="9"/>
        <v>14.510816906762463</v>
      </c>
      <c r="DX49" s="326">
        <f t="shared" si="9"/>
        <v>24.359127842426897</v>
      </c>
      <c r="DY49" s="296">
        <f t="shared" si="9"/>
        <v>27.149428348749211</v>
      </c>
      <c r="DZ49" s="296">
        <f t="shared" ref="DZ49:EL49" si="10">STDEV(DZ12:DZ47)</f>
        <v>13.340386539222797</v>
      </c>
      <c r="EA49" s="296">
        <f t="shared" si="10"/>
        <v>30.967951025443767</v>
      </c>
      <c r="EB49" s="296">
        <f t="shared" si="10"/>
        <v>26.63271648370829</v>
      </c>
      <c r="EC49" s="296">
        <f t="shared" si="10"/>
        <v>7.3559773340924952</v>
      </c>
      <c r="ED49" s="296" t="e">
        <f t="shared" si="10"/>
        <v>#DIV/0!</v>
      </c>
      <c r="EE49" s="296" t="e">
        <f t="shared" si="10"/>
        <v>#DIV/0!</v>
      </c>
      <c r="EF49" s="326" t="e">
        <f t="shared" si="10"/>
        <v>#DIV/0!</v>
      </c>
      <c r="EG49" s="296" t="e">
        <f t="shared" si="10"/>
        <v>#DIV/0!</v>
      </c>
      <c r="EH49" s="296" t="e">
        <f t="shared" si="10"/>
        <v>#DIV/0!</v>
      </c>
      <c r="EI49" s="296" t="e">
        <f t="shared" si="10"/>
        <v>#DIV/0!</v>
      </c>
      <c r="EJ49" s="296" t="e">
        <f t="shared" si="10"/>
        <v>#DIV/0!</v>
      </c>
      <c r="EK49" s="296">
        <f t="shared" si="10"/>
        <v>4.3889788015704649</v>
      </c>
      <c r="EL49" s="326">
        <f t="shared" si="10"/>
        <v>9.3499117218479242</v>
      </c>
      <c r="EM49" s="326">
        <f t="shared" ref="EM49:GU49" si="11">STDEV(EM12:EM47)</f>
        <v>16.240451895737934</v>
      </c>
      <c r="EN49" s="326">
        <f t="shared" si="11"/>
        <v>17.517585495361555</v>
      </c>
      <c r="EO49" s="326">
        <f t="shared" si="11"/>
        <v>52.544667317360222</v>
      </c>
      <c r="EP49" s="326">
        <f t="shared" si="11"/>
        <v>45.007609585879145</v>
      </c>
      <c r="EQ49" s="326">
        <f t="shared" si="11"/>
        <v>174.41858597901955</v>
      </c>
      <c r="ER49" s="326">
        <f t="shared" si="11"/>
        <v>159.19252943706698</v>
      </c>
      <c r="ES49" s="326" t="e">
        <f t="shared" si="11"/>
        <v>#DIV/0!</v>
      </c>
      <c r="ET49" s="326" t="e">
        <f t="shared" si="11"/>
        <v>#DIV/0!</v>
      </c>
      <c r="EU49" s="326" t="e">
        <f t="shared" si="11"/>
        <v>#DIV/0!</v>
      </c>
      <c r="EV49" s="326" t="e">
        <f t="shared" si="11"/>
        <v>#DIV/0!</v>
      </c>
      <c r="EW49" s="326" t="e">
        <f t="shared" si="11"/>
        <v>#DIV/0!</v>
      </c>
      <c r="EX49" s="326" t="e">
        <f t="shared" si="11"/>
        <v>#DIV/0!</v>
      </c>
      <c r="EY49" s="326">
        <f t="shared" si="11"/>
        <v>2.5793569242850309</v>
      </c>
      <c r="EZ49" s="326">
        <f t="shared" si="11"/>
        <v>3.9149394266432425</v>
      </c>
      <c r="FA49" s="326">
        <f t="shared" si="11"/>
        <v>10.004576710622365</v>
      </c>
      <c r="FB49" s="326">
        <f t="shared" si="11"/>
        <v>6.1748042768287705</v>
      </c>
      <c r="FC49" s="326">
        <f t="shared" si="11"/>
        <v>13.126185131679009</v>
      </c>
      <c r="FD49" s="326">
        <f t="shared" si="11"/>
        <v>6.4238423637481734</v>
      </c>
      <c r="FE49" s="326">
        <f t="shared" si="11"/>
        <v>16.453126166018553</v>
      </c>
      <c r="FF49" s="326">
        <f t="shared" si="11"/>
        <v>13.261603867664626</v>
      </c>
      <c r="FG49" s="326">
        <f t="shared" si="11"/>
        <v>35.661759787076001</v>
      </c>
      <c r="FH49" s="326">
        <f t="shared" si="11"/>
        <v>8.0276587149954803</v>
      </c>
      <c r="FI49" s="326" t="e">
        <f t="shared" si="11"/>
        <v>#DIV/0!</v>
      </c>
      <c r="FJ49" s="326" t="e">
        <f t="shared" si="11"/>
        <v>#DIV/0!</v>
      </c>
      <c r="FK49" s="326" t="e">
        <f t="shared" si="11"/>
        <v>#DIV/0!</v>
      </c>
      <c r="FL49" s="326">
        <f t="shared" si="11"/>
        <v>278.42075494782046</v>
      </c>
      <c r="FM49" s="326">
        <f t="shared" si="11"/>
        <v>19.308884376706384</v>
      </c>
      <c r="FN49" s="326">
        <f t="shared" si="11"/>
        <v>234.65872517677087</v>
      </c>
      <c r="FO49" s="326">
        <f t="shared" si="11"/>
        <v>73.832646186203718</v>
      </c>
      <c r="FP49" s="326">
        <f t="shared" si="11"/>
        <v>7.5469388306972354</v>
      </c>
      <c r="FQ49" s="326">
        <f t="shared" si="11"/>
        <v>6.3762723597999749</v>
      </c>
      <c r="FR49" s="326">
        <f t="shared" si="11"/>
        <v>2.3998594535566871</v>
      </c>
      <c r="FS49" s="326">
        <f t="shared" si="11"/>
        <v>3.8018907159297739</v>
      </c>
      <c r="FT49" s="326">
        <f t="shared" si="11"/>
        <v>2.4728028567303846</v>
      </c>
      <c r="FU49" s="326">
        <f t="shared" si="11"/>
        <v>2.4728028567303846</v>
      </c>
      <c r="FV49" s="326" t="e">
        <f t="shared" si="11"/>
        <v>#DIV/0!</v>
      </c>
      <c r="FW49" s="326">
        <f t="shared" si="11"/>
        <v>0.88555874210257057</v>
      </c>
      <c r="FX49" s="326">
        <f t="shared" si="11"/>
        <v>1.4926486525636233</v>
      </c>
      <c r="FY49" s="326">
        <f t="shared" si="11"/>
        <v>1.0994767875445151</v>
      </c>
      <c r="FZ49" s="326">
        <f t="shared" si="11"/>
        <v>0.40507690823756076</v>
      </c>
      <c r="GA49" s="326" t="e">
        <f t="shared" si="11"/>
        <v>#DIV/0!</v>
      </c>
      <c r="GB49" s="326">
        <f t="shared" si="11"/>
        <v>20.954986215733658</v>
      </c>
      <c r="GC49" s="326">
        <f t="shared" si="11"/>
        <v>8.489163302200275</v>
      </c>
      <c r="GD49" s="326">
        <f t="shared" si="11"/>
        <v>13.737805906006644</v>
      </c>
      <c r="GE49" s="326">
        <f t="shared" si="11"/>
        <v>13.737805906006644</v>
      </c>
      <c r="GF49" s="326">
        <f t="shared" si="11"/>
        <v>26.632045978780393</v>
      </c>
      <c r="GG49" s="326">
        <f t="shared" si="11"/>
        <v>13.493599176282087</v>
      </c>
      <c r="GH49" s="326" t="e">
        <f t="shared" si="11"/>
        <v>#DIV/0!</v>
      </c>
      <c r="GI49" s="326">
        <f t="shared" si="11"/>
        <v>0.43915503282683993</v>
      </c>
      <c r="GJ49" s="326">
        <f t="shared" si="11"/>
        <v>1.03022189010773</v>
      </c>
      <c r="GK49" s="326">
        <f t="shared" si="11"/>
        <v>5.6766264014454295</v>
      </c>
      <c r="GL49" s="326">
        <f t="shared" si="11"/>
        <v>20.80313373066355</v>
      </c>
      <c r="GM49" s="326">
        <f t="shared" si="11"/>
        <v>1.8101894139248838</v>
      </c>
      <c r="GN49" s="326">
        <f t="shared" si="11"/>
        <v>0.25354627641855498</v>
      </c>
      <c r="GO49" s="326">
        <f t="shared" si="11"/>
        <v>0.91319689630909906</v>
      </c>
      <c r="GP49" s="326">
        <f t="shared" si="11"/>
        <v>0.94491118252306805</v>
      </c>
      <c r="GQ49" s="326">
        <f t="shared" si="11"/>
        <v>0.81064348337777759</v>
      </c>
      <c r="GR49" s="326">
        <f t="shared" si="11"/>
        <v>22.385151342685166</v>
      </c>
      <c r="GS49" s="326">
        <f t="shared" si="11"/>
        <v>11.313615045458267</v>
      </c>
      <c r="GT49" s="326">
        <f t="shared" si="11"/>
        <v>18.217970371159474</v>
      </c>
      <c r="GU49" s="326">
        <f t="shared" si="11"/>
        <v>4.3517434838471756</v>
      </c>
    </row>
    <row r="50" spans="1:203" s="324" customFormat="1" ht="14.45" customHeight="1">
      <c r="A50" s="305" t="s">
        <v>719</v>
      </c>
      <c r="B50" s="327"/>
      <c r="C50" s="327">
        <f>(C40-C48)/C49</f>
        <v>-1.9549427060368711</v>
      </c>
      <c r="D50" s="327"/>
      <c r="E50" s="327"/>
      <c r="F50" s="327"/>
      <c r="G50" s="327"/>
      <c r="H50" s="327"/>
      <c r="I50" s="327"/>
      <c r="J50" s="327"/>
      <c r="K50" s="327"/>
      <c r="L50" s="327"/>
      <c r="M50" s="327"/>
      <c r="N50" s="327"/>
      <c r="O50" s="327"/>
      <c r="P50" s="327"/>
      <c r="Q50" s="327"/>
      <c r="R50" s="327"/>
      <c r="S50" s="327">
        <f>(S40-S48)/S49</f>
        <v>-2.2524428098733091</v>
      </c>
      <c r="T50" s="327" t="e">
        <f>(T40-T48)/T49</f>
        <v>#DIV/0!</v>
      </c>
      <c r="U50" s="327"/>
      <c r="V50" s="327"/>
      <c r="W50" s="327"/>
      <c r="X50" s="327"/>
      <c r="Y50" s="327"/>
      <c r="Z50" s="327"/>
      <c r="AA50" s="327"/>
      <c r="AB50" s="327"/>
      <c r="AC50" s="327"/>
      <c r="AD50" s="327"/>
      <c r="AE50" s="327"/>
      <c r="AF50" s="327"/>
      <c r="AG50" s="327"/>
      <c r="AH50" s="327"/>
      <c r="AI50" s="327"/>
      <c r="AJ50" s="327">
        <f>(AJ40-AJ48)/AJ49</f>
        <v>-0.19376471724869823</v>
      </c>
      <c r="AK50" s="327" t="e">
        <f>(AK40-AK48)/AK49</f>
        <v>#DIV/0!</v>
      </c>
      <c r="AL50" s="327"/>
      <c r="AM50" s="327"/>
      <c r="AN50" s="327"/>
      <c r="AO50" s="327"/>
      <c r="AP50" s="327"/>
      <c r="AQ50" s="327"/>
      <c r="AR50" s="327"/>
      <c r="AS50" s="327"/>
      <c r="AT50" s="327"/>
      <c r="AU50" s="327"/>
      <c r="AV50" s="327"/>
      <c r="AW50" s="327"/>
      <c r="AX50" s="327"/>
      <c r="AY50" s="327"/>
      <c r="AZ50" s="327"/>
      <c r="BA50" s="327"/>
      <c r="BB50" s="327"/>
      <c r="BC50" s="327"/>
      <c r="BD50" s="327"/>
      <c r="BE50" s="327">
        <f>(BE40-BE48)/BE49</f>
        <v>1.2207338269210313</v>
      </c>
      <c r="BF50" s="327" t="e">
        <f>(BF40-BF48)/BF49</f>
        <v>#DIV/0!</v>
      </c>
      <c r="BG50" s="327" t="e">
        <f>(BG40-BG48)/BG49</f>
        <v>#DIV/0!</v>
      </c>
      <c r="BH50" s="327"/>
      <c r="BI50" s="327"/>
      <c r="BJ50" s="327"/>
      <c r="BK50" s="327"/>
      <c r="BL50" s="327"/>
      <c r="BM50" s="327"/>
      <c r="BN50" s="327"/>
      <c r="BO50" s="327"/>
      <c r="BP50" s="327"/>
      <c r="BQ50" s="327"/>
      <c r="BR50" s="327"/>
      <c r="BS50" s="327"/>
      <c r="BT50" s="327"/>
      <c r="BU50" s="327"/>
      <c r="BV50" s="327"/>
      <c r="BW50" s="327"/>
      <c r="BX50" s="327">
        <f>(BX40-BX48)/BX49</f>
        <v>0.28941183643945589</v>
      </c>
      <c r="BY50" s="327" t="e">
        <f>(BY40-BY48)/BY49</f>
        <v>#DIV/0!</v>
      </c>
      <c r="BZ50" s="327" t="e">
        <f>(BZ40-BZ48)/BZ49</f>
        <v>#VALUE!</v>
      </c>
      <c r="CA50" s="327"/>
      <c r="CB50" s="327"/>
      <c r="CC50" s="327"/>
      <c r="CD50" s="327"/>
      <c r="CE50" s="327"/>
      <c r="CF50" s="327"/>
      <c r="CG50" s="327"/>
      <c r="CH50" s="327"/>
      <c r="CI50" s="327"/>
      <c r="CJ50" s="327"/>
      <c r="CK50" s="327"/>
      <c r="CL50" s="327"/>
      <c r="CM50" s="327">
        <f>(CM40-CM48)/CM49</f>
        <v>-1.3319300518421282</v>
      </c>
      <c r="CN50" s="327" t="e">
        <f>(CN40-CN48)/CN49</f>
        <v>#DIV/0!</v>
      </c>
      <c r="CO50" s="327"/>
      <c r="CP50" s="327"/>
      <c r="CQ50" s="327"/>
      <c r="CR50" s="327"/>
      <c r="CS50" s="327"/>
      <c r="CT50" s="327"/>
      <c r="CU50" s="327"/>
      <c r="CV50" s="327"/>
      <c r="CW50" s="327"/>
      <c r="CX50" s="327"/>
      <c r="CY50" s="327"/>
      <c r="CZ50" s="327"/>
      <c r="DA50" s="327"/>
      <c r="DB50" s="327"/>
      <c r="DC50" s="327"/>
      <c r="DD50" s="327"/>
      <c r="DE50" s="327"/>
      <c r="DF50" s="327"/>
      <c r="DG50" s="327"/>
      <c r="DH50" s="327">
        <f>(DH40-DH48)/DH49</f>
        <v>-0.28518771387637359</v>
      </c>
      <c r="DI50" s="327" t="e">
        <f>(DI40-DI48)/DI49</f>
        <v>#DIV/0!</v>
      </c>
      <c r="DJ50" s="327"/>
      <c r="DK50" s="327"/>
      <c r="DL50" s="327"/>
      <c r="DM50" s="327"/>
      <c r="DN50" s="327"/>
      <c r="DO50" s="327"/>
      <c r="DP50" s="327"/>
      <c r="DQ50" s="327"/>
      <c r="DR50" s="327"/>
      <c r="DS50" s="327"/>
      <c r="DT50" s="327"/>
      <c r="DU50" s="327"/>
      <c r="DV50" s="327"/>
      <c r="DW50" s="327"/>
      <c r="DX50" s="327"/>
      <c r="DY50" s="327"/>
      <c r="DZ50" s="327"/>
      <c r="EA50" s="327"/>
      <c r="EB50" s="327"/>
      <c r="EC50" s="327">
        <f t="shared" ref="EC50:EJ50" si="12">(EC40-EC48)/EC49</f>
        <v>0.84753448267844489</v>
      </c>
      <c r="ED50" s="327" t="e">
        <f t="shared" si="12"/>
        <v>#DIV/0!</v>
      </c>
      <c r="EE50" s="327" t="e">
        <f t="shared" si="12"/>
        <v>#VALUE!</v>
      </c>
      <c r="EF50" s="327" t="e">
        <f t="shared" si="12"/>
        <v>#VALUE!</v>
      </c>
      <c r="EG50" s="327" t="e">
        <f t="shared" si="12"/>
        <v>#VALUE!</v>
      </c>
      <c r="EH50" s="327" t="e">
        <f t="shared" si="12"/>
        <v>#VALUE!</v>
      </c>
      <c r="EI50" s="327" t="e">
        <f t="shared" si="12"/>
        <v>#VALUE!</v>
      </c>
      <c r="EJ50" s="327" t="e">
        <f t="shared" si="12"/>
        <v>#VALUE!</v>
      </c>
      <c r="EK50" s="327"/>
      <c r="EL50" s="327"/>
      <c r="EM50" s="327"/>
      <c r="EN50" s="327"/>
      <c r="EO50" s="327"/>
      <c r="EP50" s="327"/>
      <c r="EQ50" s="327"/>
      <c r="ER50" s="327"/>
      <c r="ES50" s="327"/>
      <c r="ET50" s="327"/>
      <c r="EU50" s="327"/>
      <c r="EV50" s="327"/>
      <c r="EW50" s="327"/>
      <c r="EX50" s="327"/>
      <c r="EY50" s="327"/>
      <c r="EZ50" s="327"/>
      <c r="FA50" s="327"/>
      <c r="FB50" s="327"/>
      <c r="FC50" s="327"/>
      <c r="FD50" s="327"/>
      <c r="FE50" s="327"/>
      <c r="FF50" s="327"/>
      <c r="FG50" s="327"/>
      <c r="FH50" s="327">
        <f>(FH40-FH48)/FH49</f>
        <v>-0.20228673720963156</v>
      </c>
      <c r="FI50" s="327" t="e">
        <f>(FI40-FI48)/FI49</f>
        <v>#DIV/0!</v>
      </c>
      <c r="FJ50" s="327" t="e">
        <f>(FJ40-FJ48)/FJ49</f>
        <v>#DIV/0!</v>
      </c>
      <c r="FK50" s="327" t="e">
        <f>(FK40-FK48)/FK49</f>
        <v>#VALUE!</v>
      </c>
      <c r="FL50" s="327"/>
      <c r="FM50" s="327"/>
      <c r="FN50" s="327"/>
      <c r="FO50" s="327"/>
      <c r="FP50" s="327"/>
      <c r="FQ50" s="327"/>
      <c r="FR50" s="327"/>
      <c r="FS50" s="327"/>
      <c r="FT50" s="327"/>
      <c r="FU50" s="327"/>
      <c r="FV50" s="327"/>
      <c r="FW50" s="327"/>
      <c r="FX50" s="327"/>
      <c r="FY50" s="327"/>
      <c r="FZ50" s="327"/>
      <c r="GA50" s="327"/>
      <c r="GB50" s="327"/>
      <c r="GC50" s="327"/>
      <c r="GD50" s="327"/>
      <c r="GE50" s="327"/>
      <c r="GF50" s="327"/>
      <c r="GG50" s="327">
        <f>(GG40-GG48)/GG49</f>
        <v>-0.53552139919885566</v>
      </c>
      <c r="GH50" s="327" t="e">
        <f>(GH40-GH48)/GH49</f>
        <v>#DIV/0!</v>
      </c>
      <c r="GI50" s="327"/>
      <c r="GJ50" s="327"/>
      <c r="GK50" s="327"/>
      <c r="GL50" s="327"/>
      <c r="GM50" s="327"/>
      <c r="GN50" s="327"/>
      <c r="GO50" s="327"/>
      <c r="GP50" s="327"/>
      <c r="GQ50" s="327"/>
      <c r="GR50" s="327"/>
      <c r="GS50" s="327"/>
      <c r="GT50" s="327"/>
      <c r="GU50" s="327">
        <f>(GU40-GU48)/GU49</f>
        <v>-0.54467313769200698</v>
      </c>
    </row>
    <row r="51" spans="1:203" s="324" customFormat="1" ht="14.45" customHeight="1">
      <c r="B51" s="329"/>
      <c r="C51" s="330"/>
      <c r="D51" s="310"/>
      <c r="E51" s="310"/>
      <c r="F51" s="311"/>
      <c r="G51" s="311"/>
      <c r="H51" s="311"/>
      <c r="I51" s="311"/>
      <c r="J51" s="311"/>
      <c r="K51" s="311"/>
      <c r="L51" s="311"/>
      <c r="M51" s="311"/>
      <c r="N51" s="311"/>
      <c r="O51" s="311"/>
      <c r="P51" s="311"/>
      <c r="Q51" s="311"/>
      <c r="R51" s="311"/>
      <c r="S51" s="310"/>
      <c r="T51" s="310"/>
      <c r="U51" s="310"/>
      <c r="V51" s="310"/>
      <c r="W51" s="331"/>
      <c r="X51" s="311"/>
      <c r="Y51" s="311"/>
      <c r="Z51" s="311"/>
      <c r="AA51" s="311"/>
      <c r="AB51" s="311"/>
      <c r="AC51" s="311"/>
      <c r="AD51" s="311"/>
      <c r="AE51" s="310"/>
      <c r="AF51" s="311"/>
      <c r="AG51" s="311"/>
      <c r="AH51" s="311"/>
      <c r="AI51" s="311"/>
      <c r="AJ51" s="311"/>
      <c r="AK51" s="311"/>
      <c r="AL51" s="311"/>
      <c r="AM51" s="311"/>
      <c r="AN51" s="311"/>
      <c r="AO51" s="311"/>
      <c r="AP51" s="311"/>
      <c r="AQ51" s="311"/>
      <c r="AR51" s="310"/>
      <c r="AS51" s="310"/>
      <c r="AT51" s="310"/>
      <c r="AU51" s="310"/>
      <c r="AV51" s="311"/>
      <c r="AW51" s="311"/>
      <c r="AX51" s="311"/>
      <c r="AY51" s="311"/>
      <c r="AZ51" s="311"/>
      <c r="BA51" s="311"/>
      <c r="BB51" s="311"/>
      <c r="BC51" s="310"/>
      <c r="BD51" s="310"/>
      <c r="BE51" s="310"/>
      <c r="BF51" s="310"/>
      <c r="BG51" s="310"/>
      <c r="BH51" s="310"/>
      <c r="BI51" s="311"/>
      <c r="BJ51" s="310"/>
      <c r="BK51" s="310"/>
      <c r="BL51" s="310"/>
      <c r="BM51" s="310"/>
      <c r="BN51" s="310"/>
      <c r="BO51" s="310"/>
      <c r="BP51" s="310"/>
      <c r="BQ51" s="310"/>
      <c r="BR51" s="310"/>
      <c r="BS51" s="310"/>
      <c r="BT51" s="310"/>
      <c r="BU51" s="310"/>
      <c r="BV51" s="310"/>
      <c r="BW51" s="311"/>
      <c r="BX51" s="311"/>
      <c r="BY51" s="311"/>
      <c r="BZ51" s="311"/>
      <c r="CA51" s="310"/>
      <c r="CB51" s="310"/>
      <c r="CC51" s="310"/>
      <c r="CD51" s="310"/>
      <c r="CE51" s="310"/>
      <c r="CF51" s="331"/>
      <c r="CG51" s="331"/>
      <c r="CH51" s="331"/>
      <c r="CI51" s="331"/>
      <c r="CJ51" s="331"/>
      <c r="CK51" s="331"/>
      <c r="CL51" s="331"/>
      <c r="CM51" s="331"/>
      <c r="CN51" s="331"/>
      <c r="CO51" s="331"/>
      <c r="CP51" s="331"/>
      <c r="CQ51" s="331"/>
      <c r="CR51" s="331"/>
      <c r="CS51" s="331"/>
      <c r="CT51" s="311"/>
      <c r="CU51" s="310"/>
      <c r="CV51" s="310"/>
      <c r="CW51" s="310"/>
      <c r="CX51" s="310"/>
      <c r="CY51" s="310"/>
      <c r="CZ51" s="310"/>
      <c r="DA51" s="310"/>
      <c r="DB51" s="310"/>
      <c r="DC51" s="310"/>
      <c r="DD51" s="310"/>
      <c r="DE51" s="310"/>
      <c r="DF51" s="310"/>
      <c r="DG51" s="310"/>
      <c r="DH51" s="310"/>
      <c r="DI51" s="310"/>
      <c r="DJ51" s="310"/>
      <c r="DK51" s="310"/>
      <c r="DL51" s="310"/>
      <c r="DM51" s="310"/>
      <c r="DN51" s="311"/>
      <c r="DO51" s="310"/>
      <c r="DP51" s="310"/>
      <c r="DQ51" s="310"/>
      <c r="DR51" s="310"/>
      <c r="DS51" s="310"/>
      <c r="DT51" s="311"/>
      <c r="DU51" s="311"/>
      <c r="DV51" s="311"/>
      <c r="DW51" s="311"/>
      <c r="DX51" s="311"/>
      <c r="DY51" s="310"/>
      <c r="DZ51" s="331"/>
      <c r="EA51" s="331"/>
      <c r="EB51" s="311"/>
      <c r="EC51" s="311"/>
      <c r="ED51" s="311"/>
      <c r="EE51" s="311"/>
      <c r="EF51" s="311"/>
      <c r="EG51" s="310"/>
      <c r="EH51" s="311"/>
      <c r="EI51" s="311"/>
      <c r="EJ51" s="311"/>
      <c r="EK51" s="310"/>
      <c r="EL51" s="310"/>
      <c r="EM51" s="310"/>
      <c r="EN51" s="328"/>
      <c r="EO51" s="311"/>
      <c r="EP51" s="311"/>
      <c r="EQ51" s="311"/>
    </row>
    <row r="52" spans="1:203" s="324" customFormat="1" ht="14.45" customHeight="1">
      <c r="A52" s="311"/>
      <c r="B52" s="329"/>
      <c r="C52" s="330"/>
      <c r="D52" s="310"/>
      <c r="E52" s="310"/>
      <c r="F52" s="311"/>
      <c r="G52" s="311"/>
      <c r="H52" s="311"/>
      <c r="I52" s="311"/>
      <c r="J52" s="311"/>
      <c r="K52" s="311"/>
      <c r="L52" s="311"/>
      <c r="M52" s="311"/>
      <c r="N52" s="311"/>
      <c r="O52" s="311"/>
      <c r="P52" s="311"/>
      <c r="Q52" s="311"/>
      <c r="R52" s="311"/>
      <c r="S52" s="310"/>
      <c r="T52" s="310"/>
      <c r="U52" s="310"/>
      <c r="V52" s="310"/>
      <c r="W52" s="310"/>
      <c r="X52" s="311"/>
      <c r="Y52" s="311"/>
      <c r="Z52" s="311"/>
      <c r="AA52" s="311"/>
      <c r="AB52" s="311"/>
      <c r="AC52" s="311"/>
      <c r="AD52" s="311"/>
      <c r="AE52" s="310"/>
      <c r="AF52" s="311"/>
      <c r="AG52" s="311"/>
      <c r="AH52" s="311"/>
      <c r="AI52" s="311"/>
      <c r="AJ52" s="311"/>
      <c r="AK52" s="311"/>
      <c r="AL52" s="311"/>
      <c r="AM52" s="311"/>
      <c r="AN52" s="311"/>
      <c r="AO52" s="311"/>
      <c r="AP52" s="311"/>
      <c r="AQ52" s="311"/>
      <c r="AR52" s="310"/>
      <c r="AS52" s="310"/>
      <c r="AT52" s="310"/>
      <c r="AU52" s="310"/>
      <c r="AV52" s="311"/>
      <c r="AW52" s="311"/>
      <c r="AX52" s="311"/>
      <c r="AY52" s="311"/>
      <c r="AZ52" s="311"/>
      <c r="BA52" s="311"/>
      <c r="BB52" s="311"/>
      <c r="BC52" s="310"/>
      <c r="BD52" s="310"/>
      <c r="BE52" s="310"/>
      <c r="BF52" s="310"/>
      <c r="BG52" s="310"/>
      <c r="BH52" s="310"/>
      <c r="BI52" s="311"/>
      <c r="BJ52" s="310"/>
      <c r="BK52" s="310"/>
      <c r="BL52" s="310"/>
      <c r="BM52" s="310"/>
      <c r="BN52" s="310"/>
      <c r="BO52" s="310"/>
      <c r="BP52" s="310"/>
      <c r="BQ52" s="310"/>
      <c r="BR52" s="310"/>
      <c r="BS52" s="310"/>
      <c r="BT52" s="310"/>
      <c r="BU52" s="310"/>
      <c r="BV52" s="310"/>
      <c r="BW52" s="311"/>
      <c r="BX52" s="311"/>
      <c r="BY52" s="311"/>
      <c r="BZ52" s="311"/>
      <c r="CA52" s="310"/>
      <c r="CB52" s="310"/>
      <c r="CC52" s="310"/>
      <c r="CD52" s="310"/>
      <c r="CE52" s="310"/>
      <c r="CF52" s="331"/>
      <c r="CG52" s="331"/>
      <c r="CH52" s="331"/>
      <c r="CI52" s="331"/>
      <c r="CJ52" s="331"/>
      <c r="CK52" s="331"/>
      <c r="CL52" s="331"/>
      <c r="CM52" s="331"/>
      <c r="CN52" s="331"/>
      <c r="CO52" s="331"/>
      <c r="CP52" s="331"/>
      <c r="CQ52" s="331"/>
      <c r="CR52" s="331"/>
      <c r="CS52" s="331"/>
      <c r="CT52" s="311"/>
      <c r="CU52" s="310"/>
      <c r="CV52" s="310"/>
      <c r="CW52" s="310"/>
      <c r="CX52" s="310"/>
      <c r="CY52" s="310"/>
      <c r="CZ52" s="310"/>
      <c r="DA52" s="310"/>
      <c r="DB52" s="310"/>
      <c r="DC52" s="310"/>
      <c r="DD52" s="310"/>
      <c r="DE52" s="310"/>
      <c r="DF52" s="310"/>
      <c r="DG52" s="310"/>
      <c r="DH52" s="310"/>
      <c r="DI52" s="310"/>
      <c r="DJ52" s="310"/>
      <c r="DK52" s="310"/>
      <c r="DL52" s="310"/>
      <c r="DM52" s="310"/>
      <c r="DN52" s="311"/>
      <c r="DO52" s="310"/>
      <c r="DP52" s="310"/>
      <c r="DQ52" s="310"/>
      <c r="DR52" s="310"/>
      <c r="DS52" s="310"/>
      <c r="DT52" s="311"/>
      <c r="DU52" s="311"/>
      <c r="DV52" s="311"/>
      <c r="DW52" s="311"/>
      <c r="DX52" s="311"/>
      <c r="DY52" s="310"/>
      <c r="DZ52" s="331"/>
      <c r="EA52" s="331"/>
      <c r="EB52" s="311"/>
      <c r="EC52" s="311"/>
      <c r="ED52" s="311"/>
      <c r="EE52" s="311"/>
      <c r="EF52" s="311"/>
      <c r="EG52" s="310"/>
      <c r="EH52" s="311"/>
      <c r="EI52" s="311"/>
      <c r="EJ52" s="311"/>
      <c r="EK52" s="310"/>
      <c r="EL52" s="310"/>
      <c r="EM52" s="310"/>
      <c r="EN52" s="328"/>
      <c r="EO52" s="311"/>
      <c r="EP52" s="311"/>
      <c r="EQ52" s="311"/>
    </row>
    <row r="53" spans="1:203" s="324" customFormat="1" ht="14.45" customHeight="1">
      <c r="A53" s="310"/>
      <c r="B53" s="329"/>
      <c r="C53" s="330"/>
      <c r="D53" s="310"/>
      <c r="E53" s="310"/>
      <c r="F53" s="311"/>
      <c r="G53" s="311"/>
      <c r="H53" s="311"/>
      <c r="I53" s="311"/>
      <c r="J53" s="311"/>
      <c r="K53" s="311"/>
      <c r="L53" s="311"/>
      <c r="M53" s="311"/>
      <c r="N53" s="311"/>
      <c r="O53" s="311"/>
      <c r="P53" s="311"/>
      <c r="Q53" s="311"/>
      <c r="R53" s="311"/>
      <c r="S53" s="310"/>
      <c r="T53" s="310"/>
      <c r="U53" s="310"/>
      <c r="V53" s="310"/>
      <c r="W53" s="310"/>
      <c r="X53" s="311"/>
      <c r="Y53" s="311"/>
      <c r="Z53" s="311"/>
      <c r="AA53" s="311"/>
      <c r="AB53" s="311"/>
      <c r="AC53" s="311"/>
      <c r="AD53" s="311"/>
      <c r="AE53" s="310"/>
      <c r="AF53" s="311"/>
      <c r="AG53" s="311"/>
      <c r="AH53" s="311"/>
      <c r="AI53" s="311"/>
      <c r="AJ53" s="311"/>
      <c r="AK53" s="311"/>
      <c r="AL53" s="311"/>
      <c r="AM53" s="311"/>
      <c r="AN53" s="311"/>
      <c r="AO53" s="311"/>
      <c r="AP53" s="311"/>
      <c r="AQ53" s="311"/>
      <c r="AR53" s="310"/>
      <c r="AS53" s="310"/>
      <c r="AT53" s="310"/>
      <c r="AU53" s="310"/>
      <c r="AV53" s="311"/>
      <c r="AW53" s="311"/>
      <c r="AX53" s="311"/>
      <c r="AY53" s="311"/>
      <c r="AZ53" s="311"/>
      <c r="BA53" s="311"/>
      <c r="BB53" s="311"/>
      <c r="BC53" s="310"/>
      <c r="BD53" s="310"/>
      <c r="BE53" s="310"/>
      <c r="BF53" s="310"/>
      <c r="BG53" s="310"/>
      <c r="BH53" s="310"/>
      <c r="BI53" s="311"/>
      <c r="BJ53" s="310"/>
      <c r="BK53" s="310"/>
      <c r="BL53" s="310"/>
      <c r="BM53" s="310"/>
      <c r="BN53" s="310"/>
      <c r="BO53" s="310"/>
      <c r="BP53" s="310"/>
      <c r="BQ53" s="310"/>
      <c r="BR53" s="310"/>
      <c r="BS53" s="310"/>
      <c r="BT53" s="310"/>
      <c r="BU53" s="310"/>
      <c r="BV53" s="310"/>
      <c r="BW53" s="311"/>
      <c r="BX53" s="311"/>
      <c r="BY53" s="311"/>
      <c r="BZ53" s="311"/>
      <c r="CA53" s="310"/>
      <c r="CB53" s="310"/>
      <c r="CC53" s="310"/>
      <c r="CD53" s="310"/>
      <c r="CE53" s="310"/>
      <c r="CF53" s="331"/>
      <c r="CG53" s="331"/>
      <c r="CH53" s="331"/>
      <c r="CI53" s="331"/>
      <c r="CJ53" s="331"/>
      <c r="CK53" s="331"/>
      <c r="CL53" s="331"/>
      <c r="CM53" s="331"/>
      <c r="CN53" s="331"/>
      <c r="CO53" s="331"/>
      <c r="CP53" s="331"/>
      <c r="CQ53" s="331"/>
      <c r="CR53" s="331"/>
      <c r="CS53" s="331"/>
      <c r="CT53" s="311"/>
      <c r="CU53" s="310"/>
      <c r="CV53" s="310"/>
      <c r="CW53" s="310"/>
      <c r="CX53" s="310"/>
      <c r="CY53" s="310"/>
      <c r="CZ53" s="310"/>
      <c r="DA53" s="310"/>
      <c r="DB53" s="310"/>
      <c r="DC53" s="310"/>
      <c r="DD53" s="310"/>
      <c r="DE53" s="310"/>
      <c r="DF53" s="310"/>
      <c r="DG53" s="310"/>
      <c r="DH53" s="310"/>
      <c r="DI53" s="310"/>
      <c r="DJ53" s="310"/>
      <c r="DK53" s="310"/>
      <c r="DL53" s="310"/>
      <c r="DM53" s="310"/>
      <c r="DN53" s="311"/>
      <c r="DO53" s="310"/>
      <c r="DP53" s="310"/>
      <c r="DQ53" s="310"/>
      <c r="DR53" s="310"/>
      <c r="DS53" s="310"/>
      <c r="DT53" s="311"/>
      <c r="DU53" s="311"/>
      <c r="DV53" s="311"/>
      <c r="DW53" s="311"/>
      <c r="DX53" s="311"/>
      <c r="DY53" s="310"/>
      <c r="DZ53" s="331"/>
      <c r="EA53" s="331"/>
      <c r="EB53" s="311"/>
      <c r="EC53" s="311"/>
      <c r="ED53" s="311"/>
      <c r="EE53" s="311"/>
      <c r="EF53" s="311"/>
      <c r="EG53" s="310"/>
      <c r="EH53" s="311"/>
      <c r="EI53" s="311"/>
      <c r="EJ53" s="311"/>
      <c r="EK53" s="310"/>
      <c r="EL53" s="310"/>
      <c r="EM53" s="310"/>
      <c r="EN53" s="328"/>
      <c r="EO53" s="311"/>
      <c r="EP53" s="311"/>
      <c r="EQ53" s="311"/>
    </row>
    <row r="54" spans="1:203" s="324" customFormat="1" ht="14.45" customHeight="1">
      <c r="A54" s="310"/>
      <c r="B54" s="329"/>
      <c r="C54" s="330"/>
      <c r="D54" s="310"/>
      <c r="E54" s="310"/>
      <c r="F54" s="311"/>
      <c r="G54" s="311"/>
      <c r="H54" s="311"/>
      <c r="I54" s="311"/>
      <c r="J54" s="311"/>
      <c r="K54" s="311"/>
      <c r="L54" s="311"/>
      <c r="M54" s="311"/>
      <c r="N54" s="311"/>
      <c r="O54" s="311"/>
      <c r="P54" s="311"/>
      <c r="Q54" s="311"/>
      <c r="R54" s="311"/>
      <c r="S54" s="310"/>
      <c r="T54" s="310"/>
      <c r="U54" s="310"/>
      <c r="V54" s="310"/>
      <c r="W54" s="310"/>
      <c r="X54" s="311"/>
      <c r="Y54" s="311"/>
      <c r="Z54" s="311"/>
      <c r="AA54" s="311"/>
      <c r="AB54" s="311"/>
      <c r="AC54" s="311"/>
      <c r="AD54" s="311"/>
      <c r="AE54" s="310"/>
      <c r="AF54" s="311"/>
      <c r="AG54" s="311"/>
      <c r="AH54" s="311"/>
      <c r="AI54" s="311"/>
      <c r="AJ54" s="311"/>
      <c r="AK54" s="311"/>
      <c r="AL54" s="311"/>
      <c r="AM54" s="311"/>
      <c r="AN54" s="311"/>
      <c r="AO54" s="311"/>
      <c r="AP54" s="311"/>
      <c r="AQ54" s="311"/>
      <c r="AR54" s="310"/>
      <c r="AS54" s="310"/>
      <c r="AT54" s="310"/>
      <c r="AU54" s="310"/>
      <c r="AV54" s="311"/>
      <c r="AW54" s="311"/>
      <c r="AX54" s="311"/>
      <c r="AY54" s="311"/>
      <c r="AZ54" s="311"/>
      <c r="BA54" s="311"/>
      <c r="BB54" s="311"/>
      <c r="BC54" s="310"/>
      <c r="BD54" s="310"/>
      <c r="BE54" s="310"/>
      <c r="BF54" s="310"/>
      <c r="BG54" s="310"/>
      <c r="BH54" s="310"/>
      <c r="BI54" s="311"/>
      <c r="BJ54" s="310"/>
      <c r="BK54" s="310"/>
      <c r="BL54" s="310"/>
      <c r="BM54" s="310"/>
      <c r="BN54" s="310"/>
      <c r="BO54" s="310"/>
      <c r="BP54" s="310"/>
      <c r="BQ54" s="310"/>
      <c r="BR54" s="310"/>
      <c r="BS54" s="310"/>
      <c r="BT54" s="310"/>
      <c r="BU54" s="310"/>
      <c r="BV54" s="310"/>
      <c r="BW54" s="311"/>
      <c r="BX54" s="311"/>
      <c r="BY54" s="311"/>
      <c r="BZ54" s="311"/>
      <c r="CA54" s="310"/>
      <c r="CB54" s="310"/>
      <c r="CC54" s="310"/>
      <c r="CD54" s="310"/>
      <c r="CE54" s="310"/>
      <c r="CF54" s="331"/>
      <c r="CG54" s="331"/>
      <c r="CH54" s="331"/>
      <c r="CI54" s="331"/>
      <c r="CJ54" s="331"/>
      <c r="CK54" s="331"/>
      <c r="CL54" s="331"/>
      <c r="CM54" s="331"/>
      <c r="CN54" s="331"/>
      <c r="CO54" s="331"/>
      <c r="CP54" s="331"/>
      <c r="CQ54" s="331"/>
      <c r="CR54" s="331"/>
      <c r="CS54" s="331"/>
      <c r="CT54" s="311"/>
      <c r="CU54" s="310"/>
      <c r="CV54" s="310"/>
      <c r="CW54" s="310"/>
      <c r="CX54" s="310"/>
      <c r="CY54" s="310"/>
      <c r="CZ54" s="310"/>
      <c r="DA54" s="310"/>
      <c r="DB54" s="310"/>
      <c r="DC54" s="310"/>
      <c r="DD54" s="310"/>
      <c r="DE54" s="310"/>
      <c r="DF54" s="310"/>
      <c r="DG54" s="310"/>
      <c r="DH54" s="310"/>
      <c r="DI54" s="310"/>
      <c r="DJ54" s="310"/>
      <c r="DK54" s="310"/>
      <c r="DL54" s="310"/>
      <c r="DM54" s="310"/>
      <c r="DN54" s="311"/>
      <c r="DO54" s="310"/>
      <c r="DP54" s="310"/>
      <c r="DQ54" s="310"/>
      <c r="DR54" s="310"/>
      <c r="DS54" s="310"/>
      <c r="DT54" s="311"/>
      <c r="DU54" s="311"/>
      <c r="DV54" s="311"/>
      <c r="DW54" s="311"/>
      <c r="DX54" s="311"/>
      <c r="DY54" s="310"/>
      <c r="DZ54" s="331"/>
      <c r="EA54" s="331"/>
      <c r="EB54" s="311"/>
      <c r="EC54" s="311"/>
      <c r="ED54" s="311"/>
      <c r="EE54" s="311"/>
      <c r="EF54" s="311"/>
      <c r="EG54" s="310"/>
      <c r="EH54" s="311"/>
      <c r="EI54" s="311"/>
      <c r="EJ54" s="311"/>
      <c r="EK54" s="310"/>
      <c r="EL54" s="310"/>
      <c r="EM54" s="310"/>
      <c r="EN54" s="328"/>
      <c r="EO54" s="311"/>
      <c r="EP54" s="311"/>
      <c r="EQ54" s="311"/>
    </row>
    <row r="55" spans="1:203" s="324" customFormat="1" ht="14.45" customHeight="1">
      <c r="A55" s="310"/>
      <c r="B55" s="329"/>
      <c r="C55" s="330"/>
      <c r="D55" s="310"/>
      <c r="E55" s="310"/>
      <c r="F55" s="311"/>
      <c r="G55" s="311"/>
      <c r="H55" s="311"/>
      <c r="I55" s="311"/>
      <c r="J55" s="311"/>
      <c r="K55" s="311"/>
      <c r="L55" s="311"/>
      <c r="M55" s="311"/>
      <c r="N55" s="311"/>
      <c r="O55" s="311"/>
      <c r="P55" s="311"/>
      <c r="Q55" s="311"/>
      <c r="R55" s="311"/>
      <c r="S55" s="310"/>
      <c r="T55" s="310"/>
      <c r="U55" s="310"/>
      <c r="V55" s="310"/>
      <c r="W55" s="310"/>
      <c r="X55" s="311"/>
      <c r="Y55" s="311"/>
      <c r="Z55" s="311"/>
      <c r="AA55" s="311"/>
      <c r="AB55" s="311"/>
      <c r="AC55" s="311"/>
      <c r="AD55" s="311"/>
      <c r="AE55" s="310"/>
      <c r="AF55" s="311"/>
      <c r="AG55" s="311"/>
      <c r="AH55" s="311"/>
      <c r="AI55" s="311"/>
      <c r="AJ55" s="311"/>
      <c r="AK55" s="311"/>
      <c r="AL55" s="311"/>
      <c r="AM55" s="311"/>
      <c r="AN55" s="311"/>
      <c r="AO55" s="311"/>
      <c r="AP55" s="311"/>
      <c r="AQ55" s="311"/>
      <c r="AR55" s="310"/>
      <c r="AS55" s="310"/>
      <c r="AT55" s="310"/>
      <c r="AU55" s="310"/>
      <c r="AV55" s="311"/>
      <c r="AW55" s="311"/>
      <c r="AX55" s="311"/>
      <c r="AY55" s="311"/>
      <c r="AZ55" s="311"/>
      <c r="BA55" s="311"/>
      <c r="BB55" s="311"/>
      <c r="BC55" s="310"/>
      <c r="BD55" s="310"/>
      <c r="BE55" s="310"/>
      <c r="BF55" s="310"/>
      <c r="BG55" s="310"/>
      <c r="BH55" s="310"/>
      <c r="BI55" s="311"/>
      <c r="BJ55" s="310"/>
      <c r="BK55" s="310"/>
      <c r="BL55" s="310"/>
      <c r="BM55" s="310"/>
      <c r="BN55" s="310"/>
      <c r="BO55" s="310"/>
      <c r="BP55" s="310"/>
      <c r="BQ55" s="310"/>
      <c r="BR55" s="310"/>
      <c r="BS55" s="310"/>
      <c r="BT55" s="310"/>
      <c r="BU55" s="310"/>
      <c r="BV55" s="310"/>
      <c r="BW55" s="311"/>
      <c r="BX55" s="311"/>
      <c r="BY55" s="311"/>
      <c r="BZ55" s="311"/>
      <c r="CA55" s="310"/>
      <c r="CB55" s="310"/>
      <c r="CC55" s="310"/>
      <c r="CD55" s="310"/>
      <c r="CE55" s="310"/>
      <c r="CF55" s="331"/>
      <c r="CG55" s="331"/>
      <c r="CH55" s="331"/>
      <c r="CI55" s="331"/>
      <c r="CJ55" s="331"/>
      <c r="CK55" s="331"/>
      <c r="CL55" s="331"/>
      <c r="CM55" s="331"/>
      <c r="CN55" s="331"/>
      <c r="CO55" s="331"/>
      <c r="CP55" s="331"/>
      <c r="CQ55" s="331"/>
      <c r="CR55" s="331"/>
      <c r="CS55" s="331"/>
      <c r="CT55" s="311"/>
      <c r="CU55" s="310"/>
      <c r="CV55" s="310"/>
      <c r="CW55" s="310"/>
      <c r="CX55" s="310"/>
      <c r="CY55" s="310"/>
      <c r="CZ55" s="310"/>
      <c r="DA55" s="310"/>
      <c r="DB55" s="310"/>
      <c r="DC55" s="310"/>
      <c r="DD55" s="310"/>
      <c r="DE55" s="310"/>
      <c r="DF55" s="310"/>
      <c r="DG55" s="310"/>
      <c r="DH55" s="310"/>
      <c r="DI55" s="310"/>
      <c r="DJ55" s="310"/>
      <c r="DK55" s="310"/>
      <c r="DL55" s="310"/>
      <c r="DM55" s="310"/>
      <c r="DN55" s="311"/>
      <c r="DO55" s="310"/>
      <c r="DP55" s="310"/>
      <c r="DQ55" s="310"/>
      <c r="DR55" s="310"/>
      <c r="DS55" s="310"/>
      <c r="DT55" s="311"/>
      <c r="DU55" s="311"/>
      <c r="DV55" s="311"/>
      <c r="DW55" s="311"/>
      <c r="DX55" s="311"/>
      <c r="DY55" s="310"/>
      <c r="DZ55" s="331"/>
      <c r="EA55" s="331"/>
      <c r="EB55" s="311"/>
      <c r="EC55" s="311"/>
      <c r="ED55" s="311"/>
      <c r="EE55" s="311"/>
      <c r="EF55" s="311"/>
      <c r="EG55" s="310"/>
      <c r="EH55" s="311"/>
      <c r="EI55" s="311"/>
      <c r="EJ55" s="311"/>
      <c r="EK55" s="310"/>
      <c r="EL55" s="310"/>
      <c r="EM55" s="310"/>
      <c r="EN55" s="328"/>
      <c r="EO55" s="311"/>
      <c r="EP55" s="311"/>
      <c r="EQ55" s="311"/>
    </row>
    <row r="56" spans="1:203" s="324" customFormat="1" ht="14.45" customHeight="1">
      <c r="A56" s="310"/>
      <c r="B56" s="329"/>
      <c r="C56" s="330"/>
      <c r="D56" s="310"/>
      <c r="E56" s="310"/>
      <c r="F56" s="311"/>
      <c r="G56" s="311"/>
      <c r="H56" s="311"/>
      <c r="I56" s="311"/>
      <c r="J56" s="311"/>
      <c r="K56" s="311"/>
      <c r="L56" s="311"/>
      <c r="M56" s="311"/>
      <c r="N56" s="311"/>
      <c r="O56" s="311"/>
      <c r="P56" s="311"/>
      <c r="Q56" s="311"/>
      <c r="R56" s="311"/>
      <c r="S56" s="310"/>
      <c r="T56" s="310"/>
      <c r="U56" s="310"/>
      <c r="V56" s="310"/>
      <c r="W56" s="310"/>
      <c r="X56" s="311"/>
      <c r="Y56" s="311"/>
      <c r="Z56" s="311"/>
      <c r="AA56" s="311"/>
      <c r="AB56" s="311"/>
      <c r="AC56" s="311"/>
      <c r="AD56" s="311"/>
      <c r="AE56" s="310"/>
      <c r="AF56" s="311"/>
      <c r="AG56" s="311"/>
      <c r="AH56" s="311"/>
      <c r="AI56" s="311"/>
      <c r="AJ56" s="311"/>
      <c r="AK56" s="311"/>
      <c r="AL56" s="311"/>
      <c r="AM56" s="311"/>
      <c r="AN56" s="311"/>
      <c r="AO56" s="311"/>
      <c r="AP56" s="311"/>
      <c r="AQ56" s="311"/>
      <c r="AR56" s="310"/>
      <c r="AS56" s="310"/>
      <c r="AT56" s="310"/>
      <c r="AU56" s="310"/>
      <c r="AV56" s="311"/>
      <c r="AW56" s="311"/>
      <c r="AX56" s="311"/>
      <c r="AY56" s="311"/>
      <c r="AZ56" s="311"/>
      <c r="BA56" s="311"/>
      <c r="BB56" s="311"/>
      <c r="BC56" s="310"/>
      <c r="BD56" s="310"/>
      <c r="BE56" s="310"/>
      <c r="BF56" s="310"/>
      <c r="BG56" s="310"/>
      <c r="BH56" s="310"/>
      <c r="BI56" s="311"/>
      <c r="BJ56" s="310"/>
      <c r="BK56" s="310"/>
      <c r="BL56" s="310"/>
      <c r="BM56" s="310"/>
      <c r="BN56" s="310"/>
      <c r="BO56" s="310"/>
      <c r="BP56" s="310"/>
      <c r="BQ56" s="310"/>
      <c r="BR56" s="310"/>
      <c r="BS56" s="310"/>
      <c r="BT56" s="310"/>
      <c r="BU56" s="310"/>
      <c r="BV56" s="310"/>
      <c r="BW56" s="311"/>
      <c r="BX56" s="311"/>
      <c r="BY56" s="311"/>
      <c r="BZ56" s="311"/>
      <c r="CA56" s="310"/>
      <c r="CB56" s="310"/>
      <c r="CC56" s="310"/>
      <c r="CD56" s="310"/>
      <c r="CE56" s="310"/>
      <c r="CF56" s="331"/>
      <c r="CG56" s="331"/>
      <c r="CH56" s="331"/>
      <c r="CI56" s="331"/>
      <c r="CJ56" s="331"/>
      <c r="CK56" s="331"/>
      <c r="CL56" s="331"/>
      <c r="CM56" s="331"/>
      <c r="CN56" s="331"/>
      <c r="CO56" s="331"/>
      <c r="CP56" s="331"/>
      <c r="CQ56" s="331"/>
      <c r="CR56" s="331"/>
      <c r="CS56" s="331"/>
      <c r="CT56" s="311"/>
      <c r="CU56" s="310"/>
      <c r="CV56" s="310"/>
      <c r="CW56" s="310"/>
      <c r="CX56" s="310"/>
      <c r="CY56" s="310"/>
      <c r="CZ56" s="310"/>
      <c r="DA56" s="310"/>
      <c r="DB56" s="310"/>
      <c r="DC56" s="310"/>
      <c r="DD56" s="310"/>
      <c r="DE56" s="310"/>
      <c r="DF56" s="310"/>
      <c r="DG56" s="310"/>
      <c r="DH56" s="310"/>
      <c r="DI56" s="310"/>
      <c r="DJ56" s="310"/>
      <c r="DK56" s="310"/>
      <c r="DL56" s="310"/>
      <c r="DM56" s="310"/>
      <c r="DN56" s="311"/>
      <c r="DO56" s="310"/>
      <c r="DP56" s="310"/>
      <c r="DQ56" s="310"/>
      <c r="DR56" s="310"/>
      <c r="DS56" s="310"/>
      <c r="DT56" s="311"/>
      <c r="DU56" s="311"/>
      <c r="DV56" s="311"/>
      <c r="DW56" s="311"/>
      <c r="DX56" s="311"/>
      <c r="DY56" s="310"/>
      <c r="DZ56" s="331"/>
      <c r="EA56" s="331"/>
      <c r="EB56" s="311"/>
      <c r="EC56" s="311"/>
      <c r="ED56" s="311"/>
      <c r="EE56" s="311"/>
      <c r="EF56" s="311"/>
      <c r="EG56" s="310"/>
      <c r="EH56" s="311"/>
      <c r="EI56" s="311"/>
      <c r="EJ56" s="311"/>
      <c r="EK56" s="310"/>
      <c r="EL56" s="310"/>
      <c r="EM56" s="310"/>
      <c r="EN56" s="328"/>
      <c r="EO56" s="311"/>
      <c r="EP56" s="311"/>
      <c r="EQ56" s="311"/>
    </row>
    <row r="57" spans="1:203" s="324" customFormat="1" ht="14.45" customHeight="1">
      <c r="A57" s="310"/>
      <c r="B57" s="329"/>
      <c r="C57" s="330"/>
      <c r="D57" s="310"/>
      <c r="E57" s="310"/>
      <c r="F57" s="311"/>
      <c r="G57" s="311"/>
      <c r="H57" s="311"/>
      <c r="I57" s="311"/>
      <c r="J57" s="311"/>
      <c r="K57" s="311"/>
      <c r="L57" s="311"/>
      <c r="M57" s="311"/>
      <c r="N57" s="311"/>
      <c r="O57" s="311"/>
      <c r="P57" s="311"/>
      <c r="Q57" s="311"/>
      <c r="R57" s="311"/>
      <c r="S57" s="310"/>
      <c r="T57" s="310"/>
      <c r="U57" s="310"/>
      <c r="V57" s="310"/>
      <c r="W57" s="310"/>
      <c r="X57" s="311"/>
      <c r="Y57" s="311"/>
      <c r="Z57" s="311"/>
      <c r="AA57" s="311"/>
      <c r="AB57" s="311"/>
      <c r="AC57" s="311"/>
      <c r="AD57" s="311"/>
      <c r="AE57" s="310"/>
      <c r="AF57" s="311"/>
      <c r="AG57" s="311"/>
      <c r="AH57" s="311"/>
      <c r="AI57" s="311"/>
      <c r="AJ57" s="311"/>
      <c r="AK57" s="311"/>
      <c r="AL57" s="311"/>
      <c r="AM57" s="311"/>
      <c r="AN57" s="311"/>
      <c r="AO57" s="311"/>
      <c r="AP57" s="311"/>
      <c r="AQ57" s="311"/>
      <c r="AR57" s="310"/>
      <c r="AS57" s="310"/>
      <c r="AT57" s="310"/>
      <c r="AU57" s="310"/>
      <c r="AV57" s="311"/>
      <c r="AW57" s="311"/>
      <c r="AX57" s="311"/>
      <c r="AY57" s="311"/>
      <c r="AZ57" s="311"/>
      <c r="BA57" s="311"/>
      <c r="BB57" s="311"/>
      <c r="BC57" s="310"/>
      <c r="BD57" s="310"/>
      <c r="BE57" s="310"/>
      <c r="BF57" s="310"/>
      <c r="BG57" s="310"/>
      <c r="BH57" s="310"/>
      <c r="BI57" s="311"/>
      <c r="BJ57" s="310"/>
      <c r="BK57" s="310"/>
      <c r="BL57" s="310"/>
      <c r="BM57" s="310"/>
      <c r="BN57" s="310"/>
      <c r="BO57" s="310"/>
      <c r="BP57" s="310"/>
      <c r="BQ57" s="310"/>
      <c r="BR57" s="310"/>
      <c r="BS57" s="310"/>
      <c r="BT57" s="310"/>
      <c r="BU57" s="310"/>
      <c r="BV57" s="310"/>
      <c r="BW57" s="311"/>
      <c r="BX57" s="311"/>
      <c r="BY57" s="311"/>
      <c r="BZ57" s="311"/>
      <c r="CA57" s="310"/>
      <c r="CB57" s="310"/>
      <c r="CC57" s="310"/>
      <c r="CD57" s="310"/>
      <c r="CE57" s="310"/>
      <c r="CF57" s="331"/>
      <c r="CG57" s="331"/>
      <c r="CH57" s="331"/>
      <c r="CI57" s="331"/>
      <c r="CJ57" s="331"/>
      <c r="CK57" s="331"/>
      <c r="CL57" s="331"/>
      <c r="CM57" s="331"/>
      <c r="CN57" s="331"/>
      <c r="CO57" s="331"/>
      <c r="CP57" s="331"/>
      <c r="CQ57" s="331"/>
      <c r="CR57" s="331"/>
      <c r="CS57" s="331"/>
      <c r="CT57" s="311"/>
      <c r="CU57" s="310"/>
      <c r="CV57" s="310"/>
      <c r="CW57" s="310"/>
      <c r="CX57" s="310"/>
      <c r="CY57" s="310"/>
      <c r="CZ57" s="310"/>
      <c r="DA57" s="310"/>
      <c r="DB57" s="310"/>
      <c r="DC57" s="310"/>
      <c r="DD57" s="310"/>
      <c r="DE57" s="310"/>
      <c r="DF57" s="310"/>
      <c r="DG57" s="310"/>
      <c r="DH57" s="310"/>
      <c r="DI57" s="310"/>
      <c r="DJ57" s="310"/>
      <c r="DK57" s="310"/>
      <c r="DL57" s="310"/>
      <c r="DM57" s="310"/>
      <c r="DN57" s="311"/>
      <c r="DO57" s="310"/>
      <c r="DP57" s="310"/>
      <c r="DQ57" s="310"/>
      <c r="DR57" s="310"/>
      <c r="DS57" s="310"/>
      <c r="DT57" s="311"/>
      <c r="DU57" s="311"/>
      <c r="DV57" s="311"/>
      <c r="DW57" s="311"/>
      <c r="DX57" s="311"/>
      <c r="DY57" s="310"/>
      <c r="DZ57" s="331"/>
      <c r="EA57" s="331"/>
      <c r="EB57" s="311"/>
      <c r="EC57" s="311"/>
      <c r="ED57" s="311"/>
      <c r="EE57" s="311"/>
      <c r="EF57" s="311"/>
      <c r="EG57" s="310"/>
      <c r="EH57" s="311"/>
      <c r="EI57" s="311"/>
      <c r="EJ57" s="311"/>
      <c r="EK57" s="310"/>
      <c r="EL57" s="310"/>
      <c r="EM57" s="310"/>
      <c r="EN57" s="328"/>
      <c r="EO57" s="311"/>
      <c r="EP57" s="311"/>
      <c r="EQ57" s="311"/>
    </row>
    <row r="58" spans="1:203" s="324" customFormat="1" ht="14.45" customHeight="1">
      <c r="A58" s="310"/>
      <c r="B58" s="329"/>
      <c r="C58" s="330"/>
      <c r="D58" s="310"/>
      <c r="E58" s="310"/>
      <c r="F58" s="311"/>
      <c r="G58" s="311"/>
      <c r="H58" s="311"/>
      <c r="I58" s="311"/>
      <c r="J58" s="311"/>
      <c r="K58" s="311"/>
      <c r="L58" s="311"/>
      <c r="M58" s="311"/>
      <c r="N58" s="311"/>
      <c r="O58" s="311"/>
      <c r="P58" s="311"/>
      <c r="Q58" s="311"/>
      <c r="R58" s="311"/>
      <c r="S58" s="310"/>
      <c r="T58" s="310"/>
      <c r="U58" s="310"/>
      <c r="V58" s="310"/>
      <c r="W58" s="310"/>
      <c r="X58" s="311"/>
      <c r="Y58" s="311"/>
      <c r="Z58" s="311"/>
      <c r="AA58" s="311"/>
      <c r="AB58" s="311"/>
      <c r="AC58" s="311"/>
      <c r="AD58" s="311"/>
      <c r="AE58" s="310"/>
      <c r="AF58" s="311"/>
      <c r="AG58" s="311"/>
      <c r="AH58" s="311"/>
      <c r="AI58" s="311"/>
      <c r="AJ58" s="311"/>
      <c r="AK58" s="311"/>
      <c r="AL58" s="311"/>
      <c r="AM58" s="311"/>
      <c r="AN58" s="311"/>
      <c r="AO58" s="311"/>
      <c r="AP58" s="311"/>
      <c r="AQ58" s="311"/>
      <c r="AR58" s="310"/>
      <c r="AS58" s="310"/>
      <c r="AT58" s="310"/>
      <c r="AU58" s="310"/>
      <c r="AV58" s="311"/>
      <c r="AW58" s="311"/>
      <c r="AX58" s="311"/>
      <c r="AY58" s="311"/>
      <c r="AZ58" s="311"/>
      <c r="BA58" s="311"/>
      <c r="BB58" s="311"/>
      <c r="BC58" s="310"/>
      <c r="BD58" s="310"/>
      <c r="BE58" s="310"/>
      <c r="BF58" s="310"/>
      <c r="BG58" s="310"/>
      <c r="BH58" s="310"/>
      <c r="BI58" s="311"/>
      <c r="BJ58" s="310"/>
      <c r="BK58" s="310"/>
      <c r="BL58" s="310"/>
      <c r="BM58" s="310"/>
      <c r="BN58" s="310"/>
      <c r="BO58" s="310"/>
      <c r="BP58" s="310"/>
      <c r="BQ58" s="310"/>
      <c r="BR58" s="310"/>
      <c r="BS58" s="310"/>
      <c r="BT58" s="310"/>
      <c r="BU58" s="310"/>
      <c r="BV58" s="310"/>
      <c r="BW58" s="311"/>
      <c r="BX58" s="311"/>
      <c r="BY58" s="311"/>
      <c r="BZ58" s="311"/>
      <c r="CA58" s="310"/>
      <c r="CB58" s="310"/>
      <c r="CC58" s="310"/>
      <c r="CD58" s="310"/>
      <c r="CE58" s="310"/>
      <c r="CF58" s="331"/>
      <c r="CG58" s="331"/>
      <c r="CH58" s="331"/>
      <c r="CI58" s="331"/>
      <c r="CJ58" s="331"/>
      <c r="CK58" s="331"/>
      <c r="CL58" s="331"/>
      <c r="CM58" s="331"/>
      <c r="CN58" s="331"/>
      <c r="CO58" s="331"/>
      <c r="CP58" s="331"/>
      <c r="CQ58" s="331"/>
      <c r="CR58" s="331"/>
      <c r="CS58" s="331"/>
      <c r="CT58" s="311"/>
      <c r="CU58" s="310"/>
      <c r="CV58" s="310"/>
      <c r="CW58" s="310"/>
      <c r="CX58" s="310"/>
      <c r="CY58" s="310"/>
      <c r="CZ58" s="310"/>
      <c r="DA58" s="310"/>
      <c r="DB58" s="310"/>
      <c r="DC58" s="310"/>
      <c r="DD58" s="310"/>
      <c r="DE58" s="310"/>
      <c r="DF58" s="310"/>
      <c r="DG58" s="310"/>
      <c r="DH58" s="310"/>
      <c r="DI58" s="310"/>
      <c r="DJ58" s="310"/>
      <c r="DK58" s="310"/>
      <c r="DL58" s="310"/>
      <c r="DM58" s="310"/>
      <c r="DN58" s="311"/>
      <c r="DO58" s="310"/>
      <c r="DP58" s="310"/>
      <c r="DQ58" s="310"/>
      <c r="DR58" s="310"/>
      <c r="DS58" s="310"/>
      <c r="DT58" s="311"/>
      <c r="DU58" s="311"/>
      <c r="DV58" s="311"/>
      <c r="DW58" s="311"/>
      <c r="DX58" s="311"/>
      <c r="DY58" s="310"/>
      <c r="DZ58" s="331"/>
      <c r="EA58" s="331"/>
      <c r="EB58" s="311"/>
      <c r="EC58" s="311"/>
      <c r="ED58" s="311"/>
      <c r="EE58" s="311"/>
      <c r="EF58" s="311"/>
      <c r="EG58" s="310"/>
      <c r="EH58" s="311"/>
      <c r="EI58" s="311"/>
      <c r="EJ58" s="311"/>
      <c r="EK58" s="310"/>
      <c r="EL58" s="310"/>
      <c r="EM58" s="310"/>
      <c r="EN58" s="328"/>
      <c r="EO58" s="311"/>
      <c r="EP58" s="311"/>
      <c r="EQ58" s="311"/>
    </row>
    <row r="59" spans="1:203" s="324" customFormat="1" ht="14.45" customHeight="1">
      <c r="A59" s="310"/>
      <c r="B59" s="329"/>
      <c r="C59" s="330"/>
      <c r="D59" s="310"/>
      <c r="E59" s="310"/>
      <c r="F59" s="311"/>
      <c r="G59" s="311"/>
      <c r="H59" s="311"/>
      <c r="I59" s="311"/>
      <c r="J59" s="311"/>
      <c r="K59" s="311"/>
      <c r="L59" s="311"/>
      <c r="M59" s="311"/>
      <c r="N59" s="311"/>
      <c r="O59" s="311"/>
      <c r="P59" s="311"/>
      <c r="Q59" s="311"/>
      <c r="R59" s="311"/>
      <c r="S59" s="310"/>
      <c r="T59" s="310"/>
      <c r="U59" s="310"/>
      <c r="V59" s="310"/>
      <c r="W59" s="310"/>
      <c r="X59" s="311"/>
      <c r="Y59" s="311"/>
      <c r="Z59" s="311"/>
      <c r="AA59" s="311"/>
      <c r="AB59" s="311"/>
      <c r="AC59" s="311"/>
      <c r="AD59" s="311"/>
      <c r="AE59" s="310"/>
      <c r="AF59" s="311"/>
      <c r="AG59" s="311"/>
      <c r="AH59" s="311"/>
      <c r="AI59" s="311"/>
      <c r="AJ59" s="311"/>
      <c r="AK59" s="311"/>
      <c r="AL59" s="311"/>
      <c r="AM59" s="311"/>
      <c r="AN59" s="311"/>
      <c r="AO59" s="311"/>
      <c r="AP59" s="311"/>
      <c r="AQ59" s="311"/>
      <c r="AR59" s="310"/>
      <c r="AS59" s="310"/>
      <c r="AT59" s="310"/>
      <c r="AU59" s="310"/>
      <c r="AV59" s="311"/>
      <c r="AW59" s="311"/>
      <c r="AX59" s="311"/>
      <c r="AY59" s="311"/>
      <c r="AZ59" s="311"/>
      <c r="BA59" s="311"/>
      <c r="BB59" s="311"/>
      <c r="BC59" s="310"/>
      <c r="BD59" s="310"/>
      <c r="BE59" s="310"/>
      <c r="BF59" s="310"/>
      <c r="BG59" s="310"/>
      <c r="BH59" s="310"/>
      <c r="BI59" s="311"/>
      <c r="BJ59" s="310"/>
      <c r="BK59" s="310"/>
      <c r="BL59" s="310"/>
      <c r="BM59" s="310"/>
      <c r="BN59" s="310"/>
      <c r="BO59" s="310"/>
      <c r="BP59" s="310"/>
      <c r="BQ59" s="310"/>
      <c r="BR59" s="310"/>
      <c r="BS59" s="310"/>
      <c r="BT59" s="310"/>
      <c r="BU59" s="310"/>
      <c r="BV59" s="310"/>
      <c r="BW59" s="311"/>
      <c r="BX59" s="311"/>
      <c r="BY59" s="311"/>
      <c r="BZ59" s="311"/>
      <c r="CA59" s="310"/>
      <c r="CB59" s="310"/>
      <c r="CC59" s="310"/>
      <c r="CD59" s="310"/>
      <c r="CE59" s="310"/>
      <c r="CF59" s="331"/>
      <c r="CG59" s="331"/>
      <c r="CH59" s="331"/>
      <c r="CI59" s="331"/>
      <c r="CJ59" s="331"/>
      <c r="CK59" s="331"/>
      <c r="CL59" s="331"/>
      <c r="CM59" s="331"/>
      <c r="CN59" s="331"/>
      <c r="CO59" s="331"/>
      <c r="CP59" s="331"/>
      <c r="CQ59" s="331"/>
      <c r="CR59" s="331"/>
      <c r="CS59" s="331"/>
      <c r="CT59" s="311"/>
      <c r="CU59" s="310"/>
      <c r="CV59" s="310"/>
      <c r="CW59" s="310"/>
      <c r="CX59" s="310"/>
      <c r="CY59" s="310"/>
      <c r="CZ59" s="310"/>
      <c r="DA59" s="310"/>
      <c r="DB59" s="310"/>
      <c r="DC59" s="310"/>
      <c r="DD59" s="310"/>
      <c r="DE59" s="310"/>
      <c r="DF59" s="310"/>
      <c r="DG59" s="310"/>
      <c r="DH59" s="310"/>
      <c r="DI59" s="310"/>
      <c r="DJ59" s="310"/>
      <c r="DK59" s="310"/>
      <c r="DL59" s="310"/>
      <c r="DM59" s="310"/>
      <c r="DN59" s="311"/>
      <c r="DO59" s="310"/>
      <c r="DP59" s="310"/>
      <c r="DQ59" s="310"/>
      <c r="DR59" s="310"/>
      <c r="DS59" s="310"/>
      <c r="DT59" s="311"/>
      <c r="DU59" s="311"/>
      <c r="DV59" s="311"/>
      <c r="DW59" s="311"/>
      <c r="DX59" s="311"/>
      <c r="DY59" s="310"/>
      <c r="DZ59" s="331"/>
      <c r="EA59" s="331"/>
      <c r="EB59" s="311"/>
      <c r="EC59" s="311"/>
      <c r="ED59" s="311"/>
      <c r="EE59" s="311"/>
      <c r="EF59" s="311"/>
      <c r="EG59" s="310"/>
      <c r="EH59" s="311"/>
      <c r="EI59" s="311"/>
      <c r="EJ59" s="311"/>
      <c r="EK59" s="310"/>
      <c r="EL59" s="310"/>
      <c r="EM59" s="310"/>
      <c r="EN59" s="328"/>
      <c r="EO59" s="311"/>
      <c r="EP59" s="311"/>
      <c r="EQ59" s="311"/>
    </row>
    <row r="60" spans="1:203" s="324" customFormat="1" ht="14.45" customHeight="1">
      <c r="A60" s="310"/>
      <c r="B60" s="329"/>
      <c r="C60" s="330"/>
      <c r="D60" s="310"/>
      <c r="E60" s="310"/>
      <c r="F60" s="311"/>
      <c r="G60" s="311"/>
      <c r="H60" s="311"/>
      <c r="I60" s="311"/>
      <c r="J60" s="311"/>
      <c r="K60" s="311"/>
      <c r="L60" s="311"/>
      <c r="M60" s="311"/>
      <c r="N60" s="311"/>
      <c r="O60" s="311"/>
      <c r="P60" s="311"/>
      <c r="Q60" s="311"/>
      <c r="R60" s="311"/>
      <c r="S60" s="310"/>
      <c r="T60" s="310"/>
      <c r="U60" s="310"/>
      <c r="V60" s="310"/>
      <c r="W60" s="310"/>
      <c r="X60" s="311"/>
      <c r="Y60" s="311"/>
      <c r="Z60" s="311"/>
      <c r="AA60" s="311"/>
      <c r="AB60" s="311"/>
      <c r="AC60" s="311"/>
      <c r="AD60" s="311"/>
      <c r="AE60" s="310"/>
      <c r="AF60" s="311"/>
      <c r="AG60" s="311"/>
      <c r="AH60" s="311"/>
      <c r="AI60" s="311"/>
      <c r="AJ60" s="311"/>
      <c r="AK60" s="311"/>
      <c r="AL60" s="311"/>
      <c r="AM60" s="311"/>
      <c r="AN60" s="311"/>
      <c r="AO60" s="311"/>
      <c r="AP60" s="311"/>
      <c r="AQ60" s="311"/>
      <c r="AR60" s="310"/>
      <c r="AS60" s="310"/>
      <c r="AT60" s="310"/>
      <c r="AU60" s="310"/>
      <c r="AV60" s="311"/>
      <c r="AW60" s="311"/>
      <c r="AX60" s="311"/>
      <c r="AY60" s="311"/>
      <c r="AZ60" s="311"/>
      <c r="BA60" s="311"/>
      <c r="BB60" s="311"/>
      <c r="BC60" s="310"/>
      <c r="BD60" s="310"/>
      <c r="BE60" s="310"/>
      <c r="BF60" s="310"/>
      <c r="BG60" s="310"/>
      <c r="BH60" s="310"/>
      <c r="BI60" s="311"/>
      <c r="BJ60" s="310"/>
      <c r="BK60" s="310"/>
      <c r="BL60" s="310"/>
      <c r="BM60" s="310"/>
      <c r="BN60" s="310"/>
      <c r="BO60" s="310"/>
      <c r="BP60" s="310"/>
      <c r="BQ60" s="310"/>
      <c r="BR60" s="310"/>
      <c r="BS60" s="310"/>
      <c r="BT60" s="310"/>
      <c r="BU60" s="310"/>
      <c r="BV60" s="310"/>
      <c r="BW60" s="311"/>
      <c r="BX60" s="311"/>
      <c r="BY60" s="311"/>
      <c r="BZ60" s="311"/>
      <c r="CA60" s="310"/>
      <c r="CB60" s="310"/>
      <c r="CC60" s="310"/>
      <c r="CD60" s="310"/>
      <c r="CE60" s="310"/>
      <c r="CF60" s="331"/>
      <c r="CG60" s="331"/>
      <c r="CH60" s="331"/>
      <c r="CI60" s="331"/>
      <c r="CJ60" s="331"/>
      <c r="CK60" s="331"/>
      <c r="CL60" s="331"/>
      <c r="CM60" s="331"/>
      <c r="CN60" s="331"/>
      <c r="CO60" s="331"/>
      <c r="CP60" s="331"/>
      <c r="CQ60" s="331"/>
      <c r="CR60" s="331"/>
      <c r="CS60" s="331"/>
      <c r="CT60" s="311"/>
      <c r="CU60" s="310"/>
      <c r="CV60" s="310"/>
      <c r="CW60" s="310"/>
      <c r="CX60" s="310"/>
      <c r="CY60" s="310"/>
      <c r="CZ60" s="310"/>
      <c r="DA60" s="310"/>
      <c r="DB60" s="310"/>
      <c r="DC60" s="310"/>
      <c r="DD60" s="310"/>
      <c r="DE60" s="310"/>
      <c r="DF60" s="310"/>
      <c r="DG60" s="310"/>
      <c r="DH60" s="310"/>
      <c r="DI60" s="310"/>
      <c r="DJ60" s="310"/>
      <c r="DK60" s="310"/>
      <c r="DL60" s="310"/>
      <c r="DM60" s="310"/>
      <c r="DN60" s="311"/>
      <c r="DO60" s="310"/>
      <c r="DP60" s="310"/>
      <c r="DQ60" s="310"/>
      <c r="DR60" s="310"/>
      <c r="DS60" s="310"/>
      <c r="DT60" s="311"/>
      <c r="DU60" s="311"/>
      <c r="DV60" s="311"/>
      <c r="DW60" s="311"/>
      <c r="DX60" s="311"/>
      <c r="DY60" s="310"/>
      <c r="DZ60" s="331"/>
      <c r="EA60" s="331"/>
      <c r="EB60" s="311"/>
      <c r="EC60" s="311"/>
      <c r="ED60" s="311"/>
      <c r="EE60" s="311"/>
      <c r="EF60" s="311"/>
      <c r="EG60" s="310"/>
      <c r="EH60" s="311"/>
      <c r="EI60" s="311"/>
      <c r="EJ60" s="311"/>
      <c r="EK60" s="310"/>
      <c r="EL60" s="310"/>
      <c r="EM60" s="310"/>
      <c r="EN60" s="328"/>
      <c r="EO60" s="311"/>
      <c r="EP60" s="311"/>
      <c r="EQ60" s="311"/>
    </row>
    <row r="61" spans="1:203" s="324" customFormat="1" ht="14.45" customHeight="1">
      <c r="A61" s="310"/>
      <c r="B61" s="329"/>
      <c r="C61" s="330"/>
      <c r="D61" s="310"/>
      <c r="E61" s="310"/>
      <c r="F61" s="311"/>
      <c r="G61" s="311"/>
      <c r="H61" s="311"/>
      <c r="I61" s="311"/>
      <c r="J61" s="311"/>
      <c r="K61" s="311"/>
      <c r="L61" s="311"/>
      <c r="M61" s="311"/>
      <c r="N61" s="311"/>
      <c r="O61" s="311"/>
      <c r="P61" s="311"/>
      <c r="Q61" s="311"/>
      <c r="R61" s="311"/>
      <c r="S61" s="310"/>
      <c r="T61" s="310"/>
      <c r="U61" s="310"/>
      <c r="V61" s="310"/>
      <c r="W61" s="310"/>
      <c r="X61" s="311"/>
      <c r="Y61" s="311"/>
      <c r="Z61" s="311"/>
      <c r="AA61" s="311"/>
      <c r="AB61" s="311"/>
      <c r="AC61" s="311"/>
      <c r="AD61" s="311"/>
      <c r="AE61" s="310"/>
      <c r="AF61" s="311"/>
      <c r="AG61" s="311"/>
      <c r="AH61" s="311"/>
      <c r="AI61" s="311"/>
      <c r="AJ61" s="311"/>
      <c r="AK61" s="311"/>
      <c r="AL61" s="311"/>
      <c r="AM61" s="311"/>
      <c r="AN61" s="311"/>
      <c r="AO61" s="311"/>
      <c r="AP61" s="311"/>
      <c r="AQ61" s="311"/>
      <c r="AR61" s="310"/>
      <c r="AS61" s="310"/>
      <c r="AT61" s="310"/>
      <c r="AU61" s="310"/>
      <c r="AV61" s="311"/>
      <c r="AW61" s="311"/>
      <c r="AX61" s="311"/>
      <c r="AY61" s="311"/>
      <c r="AZ61" s="311"/>
      <c r="BA61" s="311"/>
      <c r="BB61" s="311"/>
      <c r="BC61" s="310"/>
      <c r="BD61" s="310"/>
      <c r="BE61" s="310"/>
      <c r="BF61" s="310"/>
      <c r="BG61" s="310"/>
      <c r="BH61" s="310"/>
      <c r="BI61" s="311"/>
      <c r="BJ61" s="310"/>
      <c r="BK61" s="310"/>
      <c r="BL61" s="310"/>
      <c r="BM61" s="310"/>
      <c r="BN61" s="310"/>
      <c r="BO61" s="310"/>
      <c r="BP61" s="310"/>
      <c r="BQ61" s="310"/>
      <c r="BR61" s="310"/>
      <c r="BS61" s="310"/>
      <c r="BT61" s="310"/>
      <c r="BU61" s="310"/>
      <c r="BV61" s="310"/>
      <c r="BW61" s="311"/>
      <c r="BX61" s="311"/>
      <c r="BY61" s="311"/>
      <c r="BZ61" s="311"/>
      <c r="CA61" s="310"/>
      <c r="CB61" s="310"/>
      <c r="CC61" s="310"/>
      <c r="CD61" s="310"/>
      <c r="CE61" s="310"/>
      <c r="CF61" s="331"/>
      <c r="CG61" s="331"/>
      <c r="CH61" s="331"/>
      <c r="CI61" s="331"/>
      <c r="CJ61" s="331"/>
      <c r="CK61" s="331"/>
      <c r="CL61" s="331"/>
      <c r="CM61" s="331"/>
      <c r="CN61" s="331"/>
      <c r="CO61" s="331"/>
      <c r="CP61" s="331"/>
      <c r="CQ61" s="331"/>
      <c r="CR61" s="331"/>
      <c r="CS61" s="331"/>
      <c r="CT61" s="311"/>
      <c r="CU61" s="310"/>
      <c r="CV61" s="310"/>
      <c r="CW61" s="310"/>
      <c r="CX61" s="310"/>
      <c r="CY61" s="310"/>
      <c r="CZ61" s="310"/>
      <c r="DA61" s="310"/>
      <c r="DB61" s="310"/>
      <c r="DC61" s="310"/>
      <c r="DD61" s="310"/>
      <c r="DE61" s="310"/>
      <c r="DF61" s="310"/>
      <c r="DG61" s="310"/>
      <c r="DH61" s="310"/>
      <c r="DI61" s="310"/>
      <c r="DJ61" s="310"/>
      <c r="DK61" s="310"/>
      <c r="DL61" s="310"/>
      <c r="DM61" s="310"/>
      <c r="DN61" s="311"/>
      <c r="DO61" s="310"/>
      <c r="DP61" s="310"/>
      <c r="DQ61" s="310"/>
      <c r="DR61" s="310"/>
      <c r="DS61" s="310"/>
      <c r="DT61" s="311"/>
      <c r="DU61" s="311"/>
      <c r="DV61" s="311"/>
      <c r="DW61" s="311"/>
      <c r="DX61" s="311"/>
      <c r="DY61" s="310"/>
      <c r="DZ61" s="331"/>
      <c r="EA61" s="331"/>
      <c r="EB61" s="311"/>
      <c r="EC61" s="311"/>
      <c r="ED61" s="311"/>
      <c r="EE61" s="311"/>
      <c r="EF61" s="311"/>
      <c r="EG61" s="310"/>
      <c r="EH61" s="311"/>
      <c r="EI61" s="311"/>
      <c r="EJ61" s="311"/>
      <c r="EK61" s="310"/>
      <c r="EL61" s="310"/>
      <c r="EM61" s="310"/>
      <c r="EN61" s="328"/>
      <c r="EO61" s="311"/>
      <c r="EP61" s="311"/>
      <c r="EQ61" s="311"/>
    </row>
    <row r="62" spans="1:203" s="324" customFormat="1" ht="14.45" customHeight="1">
      <c r="A62" s="310"/>
      <c r="B62" s="329"/>
      <c r="C62" s="330"/>
      <c r="D62" s="310"/>
      <c r="E62" s="310"/>
      <c r="F62" s="311"/>
      <c r="G62" s="311"/>
      <c r="H62" s="311"/>
      <c r="I62" s="311"/>
      <c r="J62" s="311"/>
      <c r="K62" s="311"/>
      <c r="L62" s="311"/>
      <c r="M62" s="311"/>
      <c r="N62" s="311"/>
      <c r="O62" s="311"/>
      <c r="P62" s="311"/>
      <c r="Q62" s="311"/>
      <c r="R62" s="311"/>
      <c r="S62" s="310"/>
      <c r="T62" s="310"/>
      <c r="U62" s="310"/>
      <c r="V62" s="310"/>
      <c r="W62" s="310"/>
      <c r="X62" s="311"/>
      <c r="Y62" s="311"/>
      <c r="Z62" s="311"/>
      <c r="AA62" s="311"/>
      <c r="AB62" s="311"/>
      <c r="AC62" s="311"/>
      <c r="AD62" s="311"/>
      <c r="AE62" s="310"/>
      <c r="AF62" s="311"/>
      <c r="AG62" s="311"/>
      <c r="AH62" s="311"/>
      <c r="AI62" s="311"/>
      <c r="AJ62" s="311"/>
      <c r="AK62" s="311"/>
      <c r="AL62" s="311"/>
      <c r="AM62" s="311"/>
      <c r="AN62" s="311"/>
      <c r="AO62" s="311"/>
      <c r="AP62" s="311"/>
      <c r="AQ62" s="311"/>
      <c r="AR62" s="310"/>
      <c r="AS62" s="310"/>
      <c r="AT62" s="310"/>
      <c r="AU62" s="310"/>
      <c r="AV62" s="311"/>
      <c r="AW62" s="311"/>
      <c r="AX62" s="311"/>
      <c r="AY62" s="311"/>
      <c r="AZ62" s="311"/>
      <c r="BA62" s="311"/>
      <c r="BB62" s="311"/>
      <c r="BC62" s="310"/>
      <c r="BD62" s="310"/>
      <c r="BE62" s="310"/>
      <c r="BF62" s="310"/>
      <c r="BG62" s="310"/>
      <c r="BH62" s="310"/>
      <c r="BI62" s="311"/>
      <c r="BJ62" s="310"/>
      <c r="BK62" s="310"/>
      <c r="BL62" s="310"/>
      <c r="BM62" s="310"/>
      <c r="BN62" s="310"/>
      <c r="BO62" s="310"/>
      <c r="BP62" s="310"/>
      <c r="BQ62" s="310"/>
      <c r="BR62" s="310"/>
      <c r="BS62" s="310"/>
      <c r="BT62" s="310"/>
      <c r="BU62" s="310"/>
      <c r="BV62" s="310"/>
      <c r="BW62" s="311"/>
      <c r="BX62" s="311"/>
      <c r="BY62" s="311"/>
      <c r="BZ62" s="311"/>
      <c r="CA62" s="310"/>
      <c r="CB62" s="310"/>
      <c r="CC62" s="310"/>
      <c r="CD62" s="310"/>
      <c r="CE62" s="310"/>
      <c r="CF62" s="331"/>
      <c r="CG62" s="331"/>
      <c r="CH62" s="331"/>
      <c r="CI62" s="331"/>
      <c r="CJ62" s="331"/>
      <c r="CK62" s="331"/>
      <c r="CL62" s="331"/>
      <c r="CM62" s="331"/>
      <c r="CN62" s="331"/>
      <c r="CO62" s="331"/>
      <c r="CP62" s="331"/>
      <c r="CQ62" s="331"/>
      <c r="CR62" s="331"/>
      <c r="CS62" s="331"/>
      <c r="CT62" s="311"/>
      <c r="CU62" s="310"/>
      <c r="CV62" s="310"/>
      <c r="CW62" s="310"/>
      <c r="CX62" s="310"/>
      <c r="CY62" s="310"/>
      <c r="CZ62" s="310"/>
      <c r="DA62" s="310"/>
      <c r="DB62" s="310"/>
      <c r="DC62" s="310"/>
      <c r="DD62" s="310"/>
      <c r="DE62" s="310"/>
      <c r="DF62" s="310"/>
      <c r="DG62" s="310"/>
      <c r="DH62" s="310"/>
      <c r="DI62" s="310"/>
      <c r="DJ62" s="310"/>
      <c r="DK62" s="310"/>
      <c r="DL62" s="310"/>
      <c r="DM62" s="310"/>
      <c r="DN62" s="311"/>
      <c r="DO62" s="310"/>
      <c r="DP62" s="310"/>
      <c r="DQ62" s="310"/>
      <c r="DR62" s="310"/>
      <c r="DS62" s="310"/>
      <c r="DT62" s="311"/>
      <c r="DU62" s="311"/>
      <c r="DV62" s="311"/>
      <c r="DW62" s="311"/>
      <c r="DX62" s="311"/>
      <c r="DY62" s="310"/>
      <c r="DZ62" s="331"/>
      <c r="EA62" s="331"/>
      <c r="EB62" s="311"/>
      <c r="EC62" s="311"/>
      <c r="ED62" s="311"/>
      <c r="EE62" s="311"/>
      <c r="EF62" s="311"/>
      <c r="EG62" s="310"/>
      <c r="EH62" s="311"/>
      <c r="EI62" s="311"/>
      <c r="EJ62" s="311"/>
      <c r="EK62" s="310"/>
      <c r="EL62" s="310"/>
      <c r="EM62" s="310"/>
      <c r="EN62" s="328"/>
      <c r="EO62" s="311"/>
      <c r="EP62" s="311"/>
      <c r="EQ62" s="311"/>
    </row>
    <row r="63" spans="1:203" s="310" customFormat="1" ht="14.45" customHeight="1">
      <c r="B63" s="329"/>
      <c r="C63" s="330"/>
      <c r="F63" s="311"/>
      <c r="G63" s="311"/>
      <c r="H63" s="311"/>
      <c r="I63" s="311"/>
      <c r="J63" s="311"/>
      <c r="K63" s="311"/>
      <c r="L63" s="311"/>
      <c r="M63" s="311"/>
      <c r="N63" s="311"/>
      <c r="O63" s="311"/>
      <c r="P63" s="311"/>
      <c r="Q63" s="311"/>
      <c r="R63" s="311"/>
      <c r="X63" s="311"/>
      <c r="Y63" s="311"/>
      <c r="Z63" s="311"/>
      <c r="AA63" s="311"/>
      <c r="AB63" s="311"/>
      <c r="AC63" s="311"/>
      <c r="AD63" s="311"/>
      <c r="AF63" s="311"/>
      <c r="AG63" s="311"/>
      <c r="AH63" s="311"/>
      <c r="AI63" s="311"/>
      <c r="AJ63" s="311"/>
      <c r="AK63" s="311"/>
      <c r="AL63" s="311"/>
      <c r="AM63" s="311"/>
      <c r="AN63" s="311"/>
      <c r="AO63" s="311"/>
      <c r="AP63" s="311"/>
      <c r="AQ63" s="311"/>
      <c r="AV63" s="311"/>
      <c r="AW63" s="311"/>
      <c r="AX63" s="311"/>
      <c r="AY63" s="311"/>
      <c r="AZ63" s="311"/>
      <c r="BA63" s="311"/>
      <c r="BB63" s="311"/>
      <c r="BI63" s="311"/>
      <c r="BW63" s="311"/>
      <c r="BX63" s="311"/>
      <c r="BY63" s="311"/>
      <c r="BZ63" s="311"/>
      <c r="CF63" s="331"/>
      <c r="CG63" s="331"/>
      <c r="CH63" s="331"/>
      <c r="CI63" s="331"/>
      <c r="CJ63" s="331"/>
      <c r="CK63" s="331"/>
      <c r="CL63" s="331"/>
      <c r="CM63" s="331"/>
      <c r="CN63" s="331"/>
      <c r="CO63" s="331"/>
      <c r="CP63" s="331"/>
      <c r="CQ63" s="331"/>
      <c r="CR63" s="331"/>
      <c r="CS63" s="331"/>
      <c r="CT63" s="311"/>
      <c r="DN63" s="311"/>
      <c r="DT63" s="311"/>
      <c r="DU63" s="311"/>
      <c r="DV63" s="311"/>
      <c r="DW63" s="311"/>
      <c r="DX63" s="311"/>
      <c r="DZ63" s="331"/>
      <c r="EA63" s="331"/>
      <c r="EB63" s="311"/>
      <c r="EC63" s="311"/>
      <c r="ED63" s="311"/>
      <c r="EE63" s="311"/>
      <c r="EF63" s="311"/>
      <c r="EH63" s="311"/>
      <c r="EI63" s="311"/>
      <c r="EJ63" s="311"/>
      <c r="EN63" s="328"/>
      <c r="EO63" s="311"/>
      <c r="EP63" s="311"/>
      <c r="EQ63" s="311"/>
      <c r="ER63" s="324"/>
      <c r="ES63" s="324"/>
    </row>
    <row r="64" spans="1:203" s="310" customFormat="1" ht="14.45" customHeight="1">
      <c r="B64" s="329"/>
      <c r="C64" s="330"/>
      <c r="F64" s="311"/>
      <c r="G64" s="311"/>
      <c r="H64" s="311"/>
      <c r="I64" s="311"/>
      <c r="J64" s="311"/>
      <c r="K64" s="311"/>
      <c r="L64" s="311"/>
      <c r="M64" s="311"/>
      <c r="N64" s="311"/>
      <c r="O64" s="311"/>
      <c r="P64" s="311"/>
      <c r="Q64" s="311"/>
      <c r="R64" s="311"/>
      <c r="X64" s="311"/>
      <c r="Y64" s="311"/>
      <c r="Z64" s="311"/>
      <c r="AA64" s="311"/>
      <c r="AB64" s="311"/>
      <c r="AC64" s="311"/>
      <c r="AD64" s="311"/>
      <c r="AF64" s="311"/>
      <c r="AG64" s="311"/>
      <c r="AH64" s="311"/>
      <c r="AI64" s="311"/>
      <c r="AJ64" s="311"/>
      <c r="AK64" s="311"/>
      <c r="AL64" s="311"/>
      <c r="AM64" s="311"/>
      <c r="AN64" s="311"/>
      <c r="AO64" s="311"/>
      <c r="AP64" s="311"/>
      <c r="AQ64" s="311"/>
      <c r="AV64" s="311"/>
      <c r="AW64" s="311"/>
      <c r="AX64" s="311"/>
      <c r="AY64" s="311"/>
      <c r="AZ64" s="311"/>
      <c r="BA64" s="311"/>
      <c r="BB64" s="311"/>
      <c r="BI64" s="311"/>
      <c r="BW64" s="311"/>
      <c r="BX64" s="311"/>
      <c r="BY64" s="311"/>
      <c r="BZ64" s="311"/>
      <c r="CF64" s="331"/>
      <c r="CG64" s="331"/>
      <c r="CH64" s="331"/>
      <c r="CI64" s="331"/>
      <c r="CJ64" s="331"/>
      <c r="CK64" s="331"/>
      <c r="CL64" s="331"/>
      <c r="CM64" s="331"/>
      <c r="CN64" s="331"/>
      <c r="CO64" s="331"/>
      <c r="CP64" s="331"/>
      <c r="CQ64" s="331"/>
      <c r="CR64" s="331"/>
      <c r="CS64" s="331"/>
      <c r="CT64" s="311"/>
      <c r="DN64" s="311"/>
      <c r="DT64" s="311"/>
      <c r="DU64" s="311"/>
      <c r="DV64" s="311"/>
      <c r="DW64" s="311"/>
      <c r="DX64" s="311"/>
      <c r="DZ64" s="331"/>
      <c r="EA64" s="331"/>
      <c r="EB64" s="311"/>
      <c r="EC64" s="311"/>
      <c r="ED64" s="311"/>
      <c r="EE64" s="311"/>
      <c r="EF64" s="311"/>
      <c r="EH64" s="311"/>
      <c r="EI64" s="311"/>
      <c r="EJ64" s="311"/>
      <c r="EN64" s="328"/>
      <c r="EO64" s="311"/>
      <c r="EP64" s="311"/>
      <c r="EQ64" s="311"/>
      <c r="ER64" s="324"/>
      <c r="ES64" s="324"/>
    </row>
    <row r="65" spans="1:149" s="310" customFormat="1" ht="14.45" customHeight="1">
      <c r="B65" s="329"/>
      <c r="C65" s="330"/>
      <c r="F65" s="311"/>
      <c r="G65" s="311"/>
      <c r="H65" s="311"/>
      <c r="I65" s="311"/>
      <c r="J65" s="311"/>
      <c r="K65" s="311"/>
      <c r="L65" s="311"/>
      <c r="M65" s="311"/>
      <c r="N65" s="311"/>
      <c r="O65" s="311"/>
      <c r="P65" s="311"/>
      <c r="Q65" s="311"/>
      <c r="R65" s="311"/>
      <c r="X65" s="311"/>
      <c r="Y65" s="311"/>
      <c r="Z65" s="311"/>
      <c r="AA65" s="311"/>
      <c r="AB65" s="311"/>
      <c r="AC65" s="311"/>
      <c r="AD65" s="311"/>
      <c r="AF65" s="311"/>
      <c r="AG65" s="311"/>
      <c r="AH65" s="311"/>
      <c r="AI65" s="311"/>
      <c r="AJ65" s="311"/>
      <c r="AK65" s="311"/>
      <c r="AL65" s="311"/>
      <c r="AM65" s="311"/>
      <c r="AN65" s="311"/>
      <c r="AO65" s="311"/>
      <c r="AP65" s="311"/>
      <c r="AQ65" s="311"/>
      <c r="AV65" s="311"/>
      <c r="AW65" s="311"/>
      <c r="AX65" s="311"/>
      <c r="AY65" s="311"/>
      <c r="AZ65" s="311"/>
      <c r="BA65" s="311"/>
      <c r="BB65" s="311"/>
      <c r="BI65" s="311"/>
      <c r="BW65" s="311"/>
      <c r="BX65" s="311"/>
      <c r="BY65" s="311"/>
      <c r="BZ65" s="311"/>
      <c r="CF65" s="331"/>
      <c r="CG65" s="331"/>
      <c r="CH65" s="331"/>
      <c r="CI65" s="331"/>
      <c r="CJ65" s="331"/>
      <c r="CK65" s="331"/>
      <c r="CL65" s="331"/>
      <c r="CM65" s="331"/>
      <c r="CN65" s="331"/>
      <c r="CO65" s="331"/>
      <c r="CP65" s="331"/>
      <c r="CQ65" s="331"/>
      <c r="CR65" s="331"/>
      <c r="CS65" s="331"/>
      <c r="CT65" s="311"/>
      <c r="DN65" s="311"/>
      <c r="DT65" s="311"/>
      <c r="DU65" s="311"/>
      <c r="DV65" s="311"/>
      <c r="DW65" s="311"/>
      <c r="DX65" s="311"/>
      <c r="DZ65" s="331"/>
      <c r="EA65" s="331"/>
      <c r="EB65" s="311"/>
      <c r="EC65" s="311"/>
      <c r="ED65" s="311"/>
      <c r="EE65" s="311"/>
      <c r="EF65" s="311"/>
      <c r="EH65" s="311"/>
      <c r="EI65" s="311"/>
      <c r="EJ65" s="311"/>
      <c r="EN65" s="328"/>
      <c r="EO65" s="311"/>
      <c r="EP65" s="311"/>
      <c r="EQ65" s="311"/>
      <c r="ER65" s="324"/>
      <c r="ES65" s="324"/>
    </row>
    <row r="66" spans="1:149" s="310" customFormat="1" ht="14.45" customHeight="1">
      <c r="B66" s="329"/>
      <c r="C66" s="330"/>
      <c r="F66" s="311"/>
      <c r="G66" s="311"/>
      <c r="H66" s="311"/>
      <c r="I66" s="311"/>
      <c r="J66" s="311"/>
      <c r="K66" s="311"/>
      <c r="L66" s="311"/>
      <c r="M66" s="311"/>
      <c r="N66" s="311"/>
      <c r="O66" s="311"/>
      <c r="P66" s="311"/>
      <c r="Q66" s="311"/>
      <c r="R66" s="311"/>
      <c r="X66" s="311"/>
      <c r="Y66" s="311"/>
      <c r="Z66" s="311"/>
      <c r="AA66" s="311"/>
      <c r="AB66" s="311"/>
      <c r="AC66" s="311"/>
      <c r="AD66" s="311"/>
      <c r="AF66" s="311"/>
      <c r="AG66" s="311"/>
      <c r="AH66" s="311"/>
      <c r="AI66" s="311"/>
      <c r="AJ66" s="311"/>
      <c r="AK66" s="311"/>
      <c r="AL66" s="311"/>
      <c r="AM66" s="311"/>
      <c r="AN66" s="311"/>
      <c r="AO66" s="311"/>
      <c r="AP66" s="311"/>
      <c r="AQ66" s="311"/>
      <c r="AV66" s="311"/>
      <c r="AW66" s="311"/>
      <c r="AX66" s="311"/>
      <c r="AY66" s="311"/>
      <c r="AZ66" s="311"/>
      <c r="BA66" s="311"/>
      <c r="BB66" s="311"/>
      <c r="BI66" s="311"/>
      <c r="BW66" s="311"/>
      <c r="BX66" s="311"/>
      <c r="BY66" s="311"/>
      <c r="BZ66" s="311"/>
      <c r="CF66" s="331"/>
      <c r="CG66" s="331"/>
      <c r="CH66" s="331"/>
      <c r="CI66" s="331"/>
      <c r="CJ66" s="331"/>
      <c r="CK66" s="331"/>
      <c r="CL66" s="331"/>
      <c r="CM66" s="331"/>
      <c r="CN66" s="331"/>
      <c r="CO66" s="331"/>
      <c r="CP66" s="331"/>
      <c r="CQ66" s="331"/>
      <c r="CR66" s="331"/>
      <c r="CS66" s="331"/>
      <c r="CT66" s="311"/>
      <c r="DN66" s="311"/>
      <c r="DT66" s="311"/>
      <c r="DU66" s="311"/>
      <c r="DV66" s="311"/>
      <c r="DW66" s="311"/>
      <c r="DX66" s="311"/>
      <c r="DZ66" s="331"/>
      <c r="EA66" s="331"/>
      <c r="EB66" s="311"/>
      <c r="EC66" s="311"/>
      <c r="ED66" s="311"/>
      <c r="EE66" s="311"/>
      <c r="EF66" s="311"/>
      <c r="EH66" s="311"/>
      <c r="EI66" s="311"/>
      <c r="EJ66" s="311"/>
      <c r="EN66" s="328"/>
      <c r="EO66" s="311"/>
      <c r="EP66" s="311"/>
      <c r="EQ66" s="311"/>
      <c r="ER66" s="324"/>
      <c r="ES66" s="324"/>
    </row>
    <row r="67" spans="1:149" s="310" customFormat="1" ht="14.45" customHeight="1">
      <c r="B67" s="329"/>
      <c r="C67" s="330"/>
      <c r="F67" s="311"/>
      <c r="G67" s="311"/>
      <c r="H67" s="311"/>
      <c r="I67" s="311"/>
      <c r="J67" s="311"/>
      <c r="K67" s="311"/>
      <c r="L67" s="311"/>
      <c r="M67" s="311"/>
      <c r="N67" s="311"/>
      <c r="O67" s="311"/>
      <c r="P67" s="311"/>
      <c r="Q67" s="311"/>
      <c r="R67" s="311"/>
      <c r="X67" s="311"/>
      <c r="Y67" s="311"/>
      <c r="Z67" s="311"/>
      <c r="AA67" s="311"/>
      <c r="AB67" s="311"/>
      <c r="AC67" s="311"/>
      <c r="AD67" s="311"/>
      <c r="AF67" s="311"/>
      <c r="AG67" s="311"/>
      <c r="AH67" s="311"/>
      <c r="AI67" s="311"/>
      <c r="AJ67" s="311"/>
      <c r="AK67" s="311"/>
      <c r="AL67" s="311"/>
      <c r="AM67" s="311"/>
      <c r="AN67" s="311"/>
      <c r="AO67" s="311"/>
      <c r="AP67" s="311"/>
      <c r="AQ67" s="311"/>
      <c r="AV67" s="311"/>
      <c r="AW67" s="311"/>
      <c r="AX67" s="311"/>
      <c r="AY67" s="311"/>
      <c r="AZ67" s="311"/>
      <c r="BA67" s="311"/>
      <c r="BB67" s="311"/>
      <c r="BI67" s="311"/>
      <c r="BW67" s="311"/>
      <c r="BX67" s="311"/>
      <c r="BY67" s="311"/>
      <c r="BZ67" s="311"/>
      <c r="CF67" s="331"/>
      <c r="CG67" s="331"/>
      <c r="CH67" s="331"/>
      <c r="CI67" s="331"/>
      <c r="CJ67" s="331"/>
      <c r="CK67" s="331"/>
      <c r="CL67" s="331"/>
      <c r="CM67" s="331"/>
      <c r="CN67" s="331"/>
      <c r="CO67" s="331"/>
      <c r="CP67" s="331"/>
      <c r="CQ67" s="331"/>
      <c r="CR67" s="331"/>
      <c r="CS67" s="331"/>
      <c r="CT67" s="311"/>
      <c r="DN67" s="311"/>
      <c r="DT67" s="311"/>
      <c r="DU67" s="311"/>
      <c r="DV67" s="311"/>
      <c r="DW67" s="311"/>
      <c r="DX67" s="311"/>
      <c r="DZ67" s="331"/>
      <c r="EA67" s="331"/>
      <c r="EB67" s="311"/>
      <c r="EC67" s="311"/>
      <c r="ED67" s="311"/>
      <c r="EE67" s="311"/>
      <c r="EF67" s="311"/>
      <c r="EH67" s="311"/>
      <c r="EI67" s="311"/>
      <c r="EJ67" s="311"/>
      <c r="EN67" s="328"/>
      <c r="EO67" s="311"/>
      <c r="EP67" s="311"/>
      <c r="EQ67" s="311"/>
      <c r="ER67" s="324"/>
      <c r="ES67" s="324"/>
    </row>
    <row r="68" spans="1:149" s="310" customFormat="1" ht="14.45" customHeight="1">
      <c r="B68" s="329"/>
      <c r="C68" s="330"/>
      <c r="F68" s="311"/>
      <c r="G68" s="311"/>
      <c r="H68" s="311"/>
      <c r="I68" s="311"/>
      <c r="J68" s="311"/>
      <c r="K68" s="311"/>
      <c r="L68" s="311"/>
      <c r="M68" s="311"/>
      <c r="N68" s="311"/>
      <c r="O68" s="311"/>
      <c r="P68" s="311"/>
      <c r="Q68" s="311"/>
      <c r="R68" s="311"/>
      <c r="X68" s="311"/>
      <c r="Y68" s="311"/>
      <c r="Z68" s="311"/>
      <c r="AA68" s="311"/>
      <c r="AB68" s="311"/>
      <c r="AC68" s="311"/>
      <c r="AD68" s="311"/>
      <c r="AF68" s="311"/>
      <c r="AG68" s="311"/>
      <c r="AH68" s="311"/>
      <c r="AI68" s="311"/>
      <c r="AJ68" s="311"/>
      <c r="AK68" s="311"/>
      <c r="AL68" s="311"/>
      <c r="AM68" s="311"/>
      <c r="AN68" s="311"/>
      <c r="AO68" s="311"/>
      <c r="AP68" s="311"/>
      <c r="AQ68" s="311"/>
      <c r="AV68" s="311"/>
      <c r="AW68" s="311"/>
      <c r="AX68" s="311"/>
      <c r="AY68" s="311"/>
      <c r="AZ68" s="311"/>
      <c r="BA68" s="311"/>
      <c r="BB68" s="311"/>
      <c r="BI68" s="311"/>
      <c r="BW68" s="311"/>
      <c r="BX68" s="311"/>
      <c r="BY68" s="311"/>
      <c r="BZ68" s="311"/>
      <c r="CF68" s="331"/>
      <c r="CG68" s="331"/>
      <c r="CH68" s="331"/>
      <c r="CI68" s="331"/>
      <c r="CJ68" s="331"/>
      <c r="CK68" s="331"/>
      <c r="CL68" s="331"/>
      <c r="CM68" s="331"/>
      <c r="CN68" s="331"/>
      <c r="CO68" s="331"/>
      <c r="CP68" s="331"/>
      <c r="CQ68" s="331"/>
      <c r="CR68" s="331"/>
      <c r="CS68" s="331"/>
      <c r="CT68" s="311"/>
      <c r="DN68" s="311"/>
      <c r="DT68" s="311"/>
      <c r="DU68" s="311"/>
      <c r="DV68" s="311"/>
      <c r="DW68" s="311"/>
      <c r="DX68" s="311"/>
      <c r="DZ68" s="331"/>
      <c r="EA68" s="331"/>
      <c r="EB68" s="311"/>
      <c r="EC68" s="311"/>
      <c r="ED68" s="311"/>
      <c r="EE68" s="311"/>
      <c r="EF68" s="311"/>
      <c r="EH68" s="311"/>
      <c r="EI68" s="311"/>
      <c r="EJ68" s="311"/>
      <c r="EN68" s="328"/>
      <c r="EO68" s="311"/>
      <c r="EP68" s="311"/>
      <c r="EQ68" s="311"/>
      <c r="ER68" s="324"/>
      <c r="ES68" s="324"/>
    </row>
    <row r="69" spans="1:149" s="310" customFormat="1" ht="14.45" customHeight="1">
      <c r="B69" s="329"/>
      <c r="C69" s="330"/>
      <c r="F69" s="311"/>
      <c r="G69" s="311"/>
      <c r="H69" s="311"/>
      <c r="I69" s="311"/>
      <c r="J69" s="311"/>
      <c r="K69" s="311"/>
      <c r="L69" s="311"/>
      <c r="M69" s="311"/>
      <c r="N69" s="311"/>
      <c r="O69" s="311"/>
      <c r="P69" s="311"/>
      <c r="Q69" s="311"/>
      <c r="R69" s="311"/>
      <c r="X69" s="311"/>
      <c r="Y69" s="311"/>
      <c r="Z69" s="311"/>
      <c r="AA69" s="311"/>
      <c r="AB69" s="311"/>
      <c r="AC69" s="311"/>
      <c r="AD69" s="311"/>
      <c r="AF69" s="311"/>
      <c r="AG69" s="311"/>
      <c r="AH69" s="311"/>
      <c r="AI69" s="311"/>
      <c r="AJ69" s="311"/>
      <c r="AK69" s="311"/>
      <c r="AL69" s="311"/>
      <c r="AM69" s="311"/>
      <c r="AN69" s="311"/>
      <c r="AO69" s="311"/>
      <c r="AP69" s="311"/>
      <c r="AQ69" s="311"/>
      <c r="AV69" s="311"/>
      <c r="AW69" s="311"/>
      <c r="AX69" s="311"/>
      <c r="AY69" s="311"/>
      <c r="AZ69" s="311"/>
      <c r="BA69" s="311"/>
      <c r="BB69" s="311"/>
      <c r="BI69" s="311"/>
      <c r="BW69" s="311"/>
      <c r="BX69" s="311"/>
      <c r="BY69" s="311"/>
      <c r="BZ69" s="311"/>
      <c r="CF69" s="331"/>
      <c r="CG69" s="331"/>
      <c r="CH69" s="331"/>
      <c r="CI69" s="331"/>
      <c r="CJ69" s="331"/>
      <c r="CK69" s="331"/>
      <c r="CL69" s="331"/>
      <c r="CM69" s="331"/>
      <c r="CN69" s="331"/>
      <c r="CO69" s="331"/>
      <c r="CP69" s="331"/>
      <c r="CQ69" s="331"/>
      <c r="CR69" s="331"/>
      <c r="CS69" s="331"/>
      <c r="CT69" s="311"/>
      <c r="DN69" s="311"/>
      <c r="DT69" s="311"/>
      <c r="DU69" s="311"/>
      <c r="DV69" s="311"/>
      <c r="DW69" s="311"/>
      <c r="DX69" s="311"/>
      <c r="DZ69" s="331"/>
      <c r="EA69" s="331"/>
      <c r="EB69" s="311"/>
      <c r="EC69" s="311"/>
      <c r="ED69" s="311"/>
      <c r="EE69" s="311"/>
      <c r="EF69" s="311"/>
      <c r="EH69" s="311"/>
      <c r="EI69" s="311"/>
      <c r="EJ69" s="311"/>
      <c r="EN69" s="328"/>
      <c r="EO69" s="311"/>
      <c r="EP69" s="311"/>
      <c r="EQ69" s="311"/>
      <c r="ER69" s="324"/>
      <c r="ES69" s="324"/>
    </row>
    <row r="70" spans="1:149" s="310" customFormat="1" ht="14.45" customHeight="1">
      <c r="B70" s="329"/>
      <c r="C70" s="330"/>
      <c r="F70" s="311"/>
      <c r="G70" s="311"/>
      <c r="H70" s="311"/>
      <c r="I70" s="311"/>
      <c r="J70" s="311"/>
      <c r="K70" s="311"/>
      <c r="L70" s="311"/>
      <c r="M70" s="311"/>
      <c r="N70" s="311"/>
      <c r="O70" s="311"/>
      <c r="P70" s="311"/>
      <c r="Q70" s="311"/>
      <c r="R70" s="311"/>
      <c r="X70" s="311"/>
      <c r="Y70" s="311"/>
      <c r="Z70" s="311"/>
      <c r="AA70" s="311"/>
      <c r="AB70" s="311"/>
      <c r="AC70" s="311"/>
      <c r="AD70" s="311"/>
      <c r="AF70" s="311"/>
      <c r="AG70" s="311"/>
      <c r="AH70" s="311"/>
      <c r="AI70" s="311"/>
      <c r="AJ70" s="311"/>
      <c r="AK70" s="311"/>
      <c r="AL70" s="311"/>
      <c r="AM70" s="311"/>
      <c r="AN70" s="311"/>
      <c r="AO70" s="311"/>
      <c r="AP70" s="311"/>
      <c r="AQ70" s="311"/>
      <c r="AV70" s="311"/>
      <c r="AW70" s="311"/>
      <c r="AX70" s="311"/>
      <c r="AY70" s="311"/>
      <c r="AZ70" s="311"/>
      <c r="BA70" s="311"/>
      <c r="BB70" s="311"/>
      <c r="BI70" s="311"/>
      <c r="BW70" s="311"/>
      <c r="BX70" s="311"/>
      <c r="BY70" s="311"/>
      <c r="BZ70" s="311"/>
      <c r="CF70" s="331"/>
      <c r="CG70" s="331"/>
      <c r="CH70" s="331"/>
      <c r="CI70" s="331"/>
      <c r="CJ70" s="331"/>
      <c r="CK70" s="331"/>
      <c r="CL70" s="331"/>
      <c r="CM70" s="331"/>
      <c r="CN70" s="331"/>
      <c r="CO70" s="331"/>
      <c r="CP70" s="331"/>
      <c r="CQ70" s="331"/>
      <c r="CR70" s="331"/>
      <c r="CS70" s="331"/>
      <c r="CT70" s="311"/>
      <c r="DN70" s="311"/>
      <c r="DT70" s="311"/>
      <c r="DU70" s="311"/>
      <c r="DV70" s="311"/>
      <c r="DW70" s="311"/>
      <c r="DX70" s="311"/>
      <c r="DZ70" s="331"/>
      <c r="EA70" s="331"/>
      <c r="EB70" s="311"/>
      <c r="EC70" s="311"/>
      <c r="ED70" s="311"/>
      <c r="EE70" s="311"/>
      <c r="EF70" s="311"/>
      <c r="EH70" s="311"/>
      <c r="EI70" s="311"/>
      <c r="EJ70" s="311"/>
      <c r="EN70" s="328"/>
      <c r="EO70" s="311"/>
      <c r="EP70" s="311"/>
      <c r="EQ70" s="311"/>
      <c r="ER70" s="324"/>
      <c r="ES70" s="324"/>
    </row>
    <row r="71" spans="1:149" s="310" customFormat="1" ht="14.45" customHeight="1">
      <c r="B71" s="329"/>
      <c r="C71" s="330"/>
      <c r="F71" s="311"/>
      <c r="G71" s="311"/>
      <c r="H71" s="311"/>
      <c r="I71" s="311"/>
      <c r="J71" s="311"/>
      <c r="K71" s="311"/>
      <c r="L71" s="311"/>
      <c r="M71" s="311"/>
      <c r="N71" s="311"/>
      <c r="O71" s="311"/>
      <c r="P71" s="311"/>
      <c r="Q71" s="311"/>
      <c r="R71" s="311"/>
      <c r="X71" s="311"/>
      <c r="Y71" s="311"/>
      <c r="Z71" s="311"/>
      <c r="AA71" s="311"/>
      <c r="AB71" s="311"/>
      <c r="AC71" s="311"/>
      <c r="AD71" s="311"/>
      <c r="AF71" s="311"/>
      <c r="AG71" s="311"/>
      <c r="AH71" s="311"/>
      <c r="AI71" s="311"/>
      <c r="AJ71" s="311"/>
      <c r="AK71" s="311"/>
      <c r="AL71" s="311"/>
      <c r="AM71" s="311"/>
      <c r="AN71" s="311"/>
      <c r="AO71" s="311"/>
      <c r="AP71" s="311"/>
      <c r="AQ71" s="311"/>
      <c r="AV71" s="311"/>
      <c r="AW71" s="311"/>
      <c r="AX71" s="311"/>
      <c r="AY71" s="311"/>
      <c r="AZ71" s="311"/>
      <c r="BA71" s="311"/>
      <c r="BB71" s="311"/>
      <c r="BI71" s="311"/>
      <c r="BW71" s="311"/>
      <c r="BX71" s="311"/>
      <c r="BY71" s="311"/>
      <c r="BZ71" s="311"/>
      <c r="CF71" s="331"/>
      <c r="CG71" s="331"/>
      <c r="CH71" s="331"/>
      <c r="CI71" s="331"/>
      <c r="CJ71" s="331"/>
      <c r="CK71" s="331"/>
      <c r="CL71" s="331"/>
      <c r="CM71" s="331"/>
      <c r="CN71" s="331"/>
      <c r="CO71" s="331"/>
      <c r="CP71" s="331"/>
      <c r="CQ71" s="331"/>
      <c r="CR71" s="331"/>
      <c r="CS71" s="331"/>
      <c r="CT71" s="311"/>
      <c r="DN71" s="311"/>
      <c r="DT71" s="311"/>
      <c r="DU71" s="311"/>
      <c r="DV71" s="311"/>
      <c r="DW71" s="311"/>
      <c r="DX71" s="311"/>
      <c r="DZ71" s="331"/>
      <c r="EA71" s="331"/>
      <c r="EB71" s="311"/>
      <c r="EC71" s="311"/>
      <c r="ED71" s="311"/>
      <c r="EE71" s="311"/>
      <c r="EF71" s="311"/>
      <c r="EH71" s="311"/>
      <c r="EI71" s="311"/>
      <c r="EJ71" s="311"/>
      <c r="EN71" s="328"/>
      <c r="EO71" s="311"/>
      <c r="EP71" s="311"/>
      <c r="EQ71" s="311"/>
      <c r="ER71" s="324"/>
      <c r="ES71" s="324"/>
    </row>
    <row r="72" spans="1:149" s="310" customFormat="1" ht="14.45" customHeight="1">
      <c r="F72" s="311"/>
      <c r="G72" s="311"/>
      <c r="H72" s="311"/>
      <c r="I72" s="311"/>
      <c r="J72" s="311"/>
      <c r="K72" s="311"/>
      <c r="L72" s="311"/>
      <c r="M72" s="311"/>
      <c r="N72" s="311"/>
      <c r="O72" s="311"/>
      <c r="P72" s="311"/>
      <c r="Q72" s="311"/>
      <c r="R72" s="311"/>
      <c r="X72" s="311"/>
      <c r="Y72" s="311"/>
      <c r="Z72" s="311"/>
      <c r="AA72" s="311"/>
      <c r="AB72" s="311"/>
      <c r="AC72" s="311"/>
      <c r="AD72" s="311"/>
      <c r="AF72" s="311"/>
      <c r="AG72" s="311"/>
      <c r="AH72" s="311"/>
      <c r="AI72" s="311"/>
      <c r="AJ72" s="311"/>
      <c r="AK72" s="311"/>
      <c r="AL72" s="311"/>
      <c r="AM72" s="311"/>
      <c r="AN72" s="311"/>
      <c r="AO72" s="311"/>
      <c r="AP72" s="311"/>
      <c r="AQ72" s="311"/>
      <c r="AV72" s="311"/>
      <c r="AW72" s="311"/>
      <c r="AX72" s="311"/>
      <c r="AY72" s="311"/>
      <c r="AZ72" s="311"/>
      <c r="BA72" s="311"/>
      <c r="BB72" s="311"/>
      <c r="BI72" s="311"/>
      <c r="BW72" s="311"/>
      <c r="BX72" s="311"/>
      <c r="BY72" s="311"/>
      <c r="BZ72" s="311"/>
      <c r="CF72" s="331"/>
      <c r="CG72" s="331"/>
      <c r="CH72" s="331"/>
      <c r="CI72" s="331"/>
      <c r="CJ72" s="331"/>
      <c r="CK72" s="331"/>
      <c r="CL72" s="331"/>
      <c r="CM72" s="331"/>
      <c r="CN72" s="331"/>
      <c r="CO72" s="331"/>
      <c r="CP72" s="331"/>
      <c r="CQ72" s="331"/>
      <c r="CR72" s="331"/>
      <c r="CS72" s="331"/>
      <c r="CT72" s="311"/>
      <c r="DN72" s="311"/>
      <c r="DT72" s="311"/>
      <c r="DU72" s="311"/>
      <c r="DV72" s="311"/>
      <c r="DW72" s="311"/>
      <c r="DX72" s="311"/>
      <c r="DZ72" s="331"/>
      <c r="EA72" s="331"/>
      <c r="EB72" s="311"/>
      <c r="EC72" s="311"/>
      <c r="ED72" s="311"/>
      <c r="EE72" s="311"/>
      <c r="EF72" s="311"/>
      <c r="EH72" s="311"/>
      <c r="EI72" s="311"/>
      <c r="EJ72" s="311"/>
      <c r="EN72" s="328"/>
      <c r="EO72" s="311"/>
      <c r="EP72" s="311"/>
      <c r="EQ72" s="311"/>
      <c r="ER72" s="324"/>
      <c r="ES72" s="324"/>
    </row>
    <row r="73" spans="1:149" s="309" customFormat="1" ht="14.45" customHeight="1">
      <c r="F73" s="307"/>
      <c r="G73" s="307"/>
      <c r="H73" s="307"/>
      <c r="I73" s="307"/>
      <c r="J73" s="307"/>
      <c r="K73" s="307"/>
      <c r="L73" s="307"/>
      <c r="M73" s="307"/>
      <c r="N73" s="307"/>
      <c r="O73" s="307"/>
      <c r="P73" s="307"/>
      <c r="Q73" s="307"/>
      <c r="R73" s="307"/>
      <c r="S73" s="310"/>
      <c r="X73" s="307"/>
      <c r="Y73" s="307"/>
      <c r="Z73" s="307"/>
      <c r="AA73" s="307"/>
      <c r="AB73" s="307"/>
      <c r="AC73" s="307"/>
      <c r="AD73" s="307"/>
      <c r="AE73" s="310"/>
      <c r="AF73" s="307"/>
      <c r="AG73" s="307"/>
      <c r="AH73" s="307"/>
      <c r="AI73" s="307"/>
      <c r="AJ73" s="307"/>
      <c r="AK73" s="307"/>
      <c r="AL73" s="307"/>
      <c r="AM73" s="307"/>
      <c r="AN73" s="307"/>
      <c r="AO73" s="307"/>
      <c r="AP73" s="307"/>
      <c r="AQ73" s="311"/>
      <c r="AV73" s="307"/>
      <c r="AW73" s="307"/>
      <c r="AX73" s="307"/>
      <c r="AY73" s="307"/>
      <c r="AZ73" s="307"/>
      <c r="BA73" s="307"/>
      <c r="BB73" s="307"/>
      <c r="BC73" s="310"/>
      <c r="BI73" s="307"/>
      <c r="BJ73" s="310"/>
      <c r="BW73" s="307"/>
      <c r="BX73" s="307"/>
      <c r="BY73" s="307"/>
      <c r="BZ73" s="332"/>
      <c r="CA73" s="310"/>
      <c r="CF73" s="312"/>
      <c r="CG73" s="312"/>
      <c r="CH73" s="312"/>
      <c r="CI73" s="312"/>
      <c r="CJ73" s="312"/>
      <c r="CK73" s="312"/>
      <c r="CL73" s="312"/>
      <c r="CM73" s="312"/>
      <c r="CN73" s="312"/>
      <c r="CO73" s="312"/>
      <c r="CP73" s="312"/>
      <c r="CQ73" s="312"/>
      <c r="CR73" s="312"/>
      <c r="CS73" s="312"/>
      <c r="CT73" s="332"/>
      <c r="CU73" s="310"/>
      <c r="DN73" s="332"/>
      <c r="DO73" s="310"/>
      <c r="DT73" s="307"/>
      <c r="DU73" s="307"/>
      <c r="DV73" s="307"/>
      <c r="DW73" s="307"/>
      <c r="DX73" s="332"/>
      <c r="DY73" s="310"/>
      <c r="DZ73" s="312"/>
      <c r="EA73" s="312"/>
      <c r="EB73" s="307"/>
      <c r="EC73" s="307"/>
      <c r="ED73" s="307"/>
      <c r="EE73" s="307"/>
      <c r="EF73" s="332"/>
      <c r="EG73" s="310"/>
      <c r="EH73" s="307"/>
      <c r="EI73" s="307"/>
      <c r="EJ73" s="307"/>
      <c r="EN73" s="318"/>
      <c r="EO73" s="307"/>
      <c r="EP73" s="307"/>
      <c r="EQ73" s="307"/>
      <c r="ER73" s="313"/>
      <c r="ES73" s="313"/>
    </row>
    <row r="74" spans="1:149" s="309" customFormat="1" ht="14.45" customHeight="1">
      <c r="F74" s="307"/>
      <c r="G74" s="307"/>
      <c r="H74" s="307"/>
      <c r="I74" s="307"/>
      <c r="J74" s="307"/>
      <c r="K74" s="307"/>
      <c r="L74" s="307"/>
      <c r="M74" s="307"/>
      <c r="N74" s="307"/>
      <c r="O74" s="307"/>
      <c r="P74" s="307"/>
      <c r="Q74" s="307"/>
      <c r="R74" s="307"/>
      <c r="S74" s="310"/>
      <c r="X74" s="307"/>
      <c r="Y74" s="307"/>
      <c r="Z74" s="307"/>
      <c r="AA74" s="307"/>
      <c r="AB74" s="307"/>
      <c r="AC74" s="307"/>
      <c r="AD74" s="307"/>
      <c r="AE74" s="310"/>
      <c r="AF74" s="307"/>
      <c r="AG74" s="307"/>
      <c r="AH74" s="307"/>
      <c r="AI74" s="307"/>
      <c r="AJ74" s="307"/>
      <c r="AK74" s="307"/>
      <c r="AL74" s="307"/>
      <c r="AM74" s="307"/>
      <c r="AN74" s="307"/>
      <c r="AO74" s="307"/>
      <c r="AP74" s="307"/>
      <c r="AQ74" s="311"/>
      <c r="AV74" s="307"/>
      <c r="AW74" s="307"/>
      <c r="AX74" s="307"/>
      <c r="AY74" s="307"/>
      <c r="AZ74" s="307"/>
      <c r="BA74" s="307"/>
      <c r="BB74" s="307"/>
      <c r="BC74" s="310"/>
      <c r="BI74" s="307"/>
      <c r="BJ74" s="310"/>
      <c r="BW74" s="307"/>
      <c r="BX74" s="307"/>
      <c r="BY74" s="307"/>
      <c r="BZ74" s="307"/>
      <c r="CA74" s="310"/>
      <c r="CF74" s="312"/>
      <c r="CG74" s="312"/>
      <c r="CH74" s="312"/>
      <c r="CI74" s="312"/>
      <c r="CJ74" s="312"/>
      <c r="CK74" s="312"/>
      <c r="CL74" s="312"/>
      <c r="CM74" s="312"/>
      <c r="CN74" s="312"/>
      <c r="CO74" s="312"/>
      <c r="CP74" s="312"/>
      <c r="CQ74" s="312"/>
      <c r="CR74" s="312"/>
      <c r="CS74" s="312"/>
      <c r="CT74" s="307"/>
      <c r="CU74" s="310"/>
      <c r="DN74" s="307"/>
      <c r="DO74" s="310"/>
      <c r="DT74" s="307"/>
      <c r="DU74" s="307"/>
      <c r="DV74" s="307"/>
      <c r="DW74" s="307"/>
      <c r="DX74" s="307"/>
      <c r="DY74" s="310"/>
      <c r="DZ74" s="312"/>
      <c r="EA74" s="312"/>
      <c r="EB74" s="307"/>
      <c r="EC74" s="307"/>
      <c r="ED74" s="307"/>
      <c r="EE74" s="307"/>
      <c r="EF74" s="307"/>
      <c r="EG74" s="310"/>
      <c r="EH74" s="307"/>
      <c r="EI74" s="307"/>
      <c r="EJ74" s="307"/>
      <c r="EN74" s="318"/>
      <c r="EO74" s="307"/>
      <c r="EP74" s="307"/>
      <c r="EQ74" s="307"/>
      <c r="ER74" s="313"/>
      <c r="ES74" s="313"/>
    </row>
    <row r="78" spans="1:149" s="309" customFormat="1" ht="14.45" customHeight="1">
      <c r="A78" s="307"/>
      <c r="F78" s="307"/>
      <c r="G78" s="307"/>
      <c r="H78" s="307"/>
      <c r="I78" s="307"/>
      <c r="J78" s="307"/>
      <c r="K78" s="307"/>
      <c r="L78" s="307"/>
      <c r="M78" s="307"/>
      <c r="N78" s="307"/>
      <c r="O78" s="307"/>
      <c r="P78" s="307"/>
      <c r="Q78" s="307"/>
      <c r="R78" s="307"/>
      <c r="S78" s="310"/>
      <c r="X78" s="307"/>
      <c r="Y78" s="307"/>
      <c r="Z78" s="307"/>
      <c r="AA78" s="307"/>
      <c r="AB78" s="307"/>
      <c r="AC78" s="307"/>
      <c r="AD78" s="307"/>
      <c r="AE78" s="310"/>
      <c r="AF78" s="307"/>
      <c r="AG78" s="307"/>
      <c r="AH78" s="307"/>
      <c r="AI78" s="307"/>
      <c r="AJ78" s="307"/>
      <c r="AK78" s="307"/>
      <c r="AL78" s="307"/>
      <c r="AM78" s="307"/>
      <c r="AN78" s="307"/>
      <c r="AO78" s="307"/>
      <c r="AP78" s="307"/>
      <c r="AQ78" s="311"/>
      <c r="AV78" s="307"/>
      <c r="AW78" s="307"/>
      <c r="AX78" s="307"/>
      <c r="AY78" s="307"/>
      <c r="AZ78" s="307"/>
      <c r="BA78" s="307"/>
      <c r="BB78" s="307"/>
      <c r="BC78" s="310"/>
      <c r="BI78" s="307"/>
      <c r="BJ78" s="310"/>
      <c r="BW78" s="307"/>
      <c r="BX78" s="307"/>
      <c r="BY78" s="307"/>
      <c r="BZ78" s="307"/>
      <c r="CA78" s="310"/>
      <c r="CF78" s="312"/>
      <c r="CG78" s="312"/>
      <c r="CH78" s="312"/>
      <c r="CI78" s="312"/>
      <c r="CJ78" s="312"/>
      <c r="CK78" s="312"/>
      <c r="CL78" s="312"/>
      <c r="CM78" s="312"/>
      <c r="CN78" s="312"/>
      <c r="CO78" s="312"/>
      <c r="CP78" s="312"/>
      <c r="CQ78" s="312"/>
      <c r="CR78" s="312"/>
      <c r="CS78" s="312"/>
      <c r="CT78" s="307"/>
      <c r="CU78" s="310"/>
      <c r="DN78" s="307"/>
      <c r="DO78" s="310"/>
      <c r="DT78" s="307"/>
      <c r="DU78" s="307"/>
      <c r="DV78" s="307"/>
      <c r="DW78" s="307"/>
      <c r="DX78" s="307"/>
      <c r="DY78" s="310"/>
      <c r="DZ78" s="312"/>
      <c r="EA78" s="312"/>
      <c r="EB78" s="307"/>
      <c r="EC78" s="307"/>
      <c r="ED78" s="307"/>
      <c r="EE78" s="307"/>
      <c r="EF78" s="307"/>
      <c r="EG78" s="310"/>
      <c r="EH78" s="307"/>
      <c r="EI78" s="307"/>
      <c r="EJ78" s="307"/>
      <c r="EN78" s="318"/>
      <c r="EO78" s="307"/>
      <c r="EP78" s="307"/>
      <c r="EQ78" s="307"/>
      <c r="ER78" s="313"/>
      <c r="ES78" s="313"/>
    </row>
    <row r="79" spans="1:149" s="307" customFormat="1" ht="14.45" customHeight="1">
      <c r="B79" s="309"/>
      <c r="C79" s="309"/>
      <c r="D79" s="309"/>
      <c r="E79" s="309"/>
      <c r="S79" s="310"/>
      <c r="T79" s="309"/>
      <c r="U79" s="309"/>
      <c r="V79" s="309"/>
      <c r="W79" s="309"/>
      <c r="AE79" s="310"/>
      <c r="AQ79" s="311"/>
      <c r="AR79" s="309"/>
      <c r="AS79" s="309"/>
      <c r="AT79" s="309"/>
      <c r="AU79" s="309"/>
      <c r="BC79" s="310"/>
      <c r="BD79" s="309"/>
      <c r="BE79" s="309"/>
      <c r="BF79" s="309"/>
      <c r="BG79" s="309"/>
      <c r="BH79" s="309"/>
      <c r="BJ79" s="310"/>
      <c r="BK79" s="309"/>
      <c r="BL79" s="309"/>
      <c r="BM79" s="309"/>
      <c r="BN79" s="309"/>
      <c r="BO79" s="309"/>
      <c r="BP79" s="309"/>
      <c r="BQ79" s="309"/>
      <c r="BR79" s="309"/>
      <c r="BS79" s="309"/>
      <c r="BT79" s="309"/>
      <c r="BU79" s="309"/>
      <c r="BV79" s="309"/>
      <c r="CA79" s="310"/>
      <c r="CB79" s="309"/>
      <c r="CC79" s="309"/>
      <c r="CD79" s="309"/>
      <c r="CE79" s="309"/>
      <c r="CF79" s="312"/>
      <c r="CG79" s="312"/>
      <c r="CH79" s="312"/>
      <c r="CI79" s="312"/>
      <c r="CJ79" s="312"/>
      <c r="CK79" s="312"/>
      <c r="CL79" s="312"/>
      <c r="CM79" s="312"/>
      <c r="CN79" s="312"/>
      <c r="CO79" s="312"/>
      <c r="CP79" s="312"/>
      <c r="CQ79" s="312"/>
      <c r="CR79" s="312"/>
      <c r="CS79" s="312"/>
      <c r="CU79" s="310"/>
      <c r="CV79" s="309"/>
      <c r="CW79" s="309"/>
      <c r="CX79" s="309"/>
      <c r="CY79" s="309"/>
      <c r="CZ79" s="309"/>
      <c r="DA79" s="309"/>
      <c r="DB79" s="309"/>
      <c r="DC79" s="309"/>
      <c r="DD79" s="309"/>
      <c r="DE79" s="309"/>
      <c r="DF79" s="309"/>
      <c r="DG79" s="309"/>
      <c r="DH79" s="309"/>
      <c r="DI79" s="309"/>
      <c r="DJ79" s="309"/>
      <c r="DK79" s="309"/>
      <c r="DL79" s="309"/>
      <c r="DM79" s="309"/>
      <c r="DO79" s="310"/>
      <c r="DP79" s="309"/>
      <c r="DQ79" s="309"/>
      <c r="DR79" s="309"/>
      <c r="DS79" s="309"/>
      <c r="DY79" s="310"/>
      <c r="DZ79" s="312"/>
      <c r="EA79" s="312"/>
      <c r="EG79" s="310"/>
      <c r="EK79" s="309"/>
      <c r="EL79" s="309"/>
      <c r="EM79" s="309"/>
      <c r="EN79" s="318"/>
      <c r="ER79" s="313"/>
      <c r="ES79" s="313"/>
    </row>
    <row r="80" spans="1:149" s="307" customFormat="1" ht="14.45" customHeight="1">
      <c r="B80" s="309"/>
      <c r="C80" s="309"/>
      <c r="D80" s="309"/>
      <c r="E80" s="309"/>
      <c r="S80" s="310"/>
      <c r="T80" s="309"/>
      <c r="U80" s="309"/>
      <c r="V80" s="309"/>
      <c r="W80" s="309"/>
      <c r="AE80" s="310"/>
      <c r="AQ80" s="311"/>
      <c r="AR80" s="309"/>
      <c r="AS80" s="309"/>
      <c r="AT80" s="309"/>
      <c r="AU80" s="309"/>
      <c r="BC80" s="310"/>
      <c r="BD80" s="309"/>
      <c r="BE80" s="309"/>
      <c r="BF80" s="309"/>
      <c r="BG80" s="309"/>
      <c r="BH80" s="309"/>
      <c r="BJ80" s="310"/>
      <c r="BK80" s="309"/>
      <c r="BL80" s="309"/>
      <c r="BM80" s="309"/>
      <c r="BN80" s="309"/>
      <c r="BO80" s="309"/>
      <c r="BP80" s="309"/>
      <c r="BQ80" s="309"/>
      <c r="BR80" s="309"/>
      <c r="BS80" s="309"/>
      <c r="BT80" s="309"/>
      <c r="BU80" s="309"/>
      <c r="BV80" s="309"/>
      <c r="CA80" s="310"/>
      <c r="CB80" s="309"/>
      <c r="CC80" s="309"/>
      <c r="CD80" s="309"/>
      <c r="CE80" s="309"/>
      <c r="CF80" s="312"/>
      <c r="CG80" s="312"/>
      <c r="CH80" s="312"/>
      <c r="CI80" s="312"/>
      <c r="CJ80" s="312"/>
      <c r="CK80" s="312"/>
      <c r="CL80" s="312"/>
      <c r="CM80" s="312"/>
      <c r="CN80" s="312"/>
      <c r="CO80" s="312"/>
      <c r="CP80" s="312"/>
      <c r="CQ80" s="312"/>
      <c r="CR80" s="312"/>
      <c r="CS80" s="312"/>
      <c r="CU80" s="310"/>
      <c r="CV80" s="309"/>
      <c r="CW80" s="309"/>
      <c r="CX80" s="309"/>
      <c r="CY80" s="309"/>
      <c r="CZ80" s="309"/>
      <c r="DA80" s="309"/>
      <c r="DB80" s="309"/>
      <c r="DC80" s="309"/>
      <c r="DD80" s="309"/>
      <c r="DE80" s="309"/>
      <c r="DF80" s="309"/>
      <c r="DG80" s="309"/>
      <c r="DH80" s="309"/>
      <c r="DI80" s="309"/>
      <c r="DJ80" s="309"/>
      <c r="DK80" s="309"/>
      <c r="DL80" s="309"/>
      <c r="DM80" s="309"/>
      <c r="DO80" s="310"/>
      <c r="DP80" s="309"/>
      <c r="DQ80" s="309"/>
      <c r="DR80" s="309"/>
      <c r="DS80" s="309"/>
      <c r="DY80" s="310"/>
      <c r="DZ80" s="312"/>
      <c r="EA80" s="312"/>
      <c r="EG80" s="310"/>
      <c r="EK80" s="309"/>
      <c r="EL80" s="309"/>
      <c r="EM80" s="309"/>
      <c r="EN80" s="318"/>
      <c r="ER80" s="313"/>
      <c r="ES80" s="313"/>
    </row>
    <row r="81" spans="2:149" s="307" customFormat="1" ht="14.45" customHeight="1">
      <c r="B81" s="309"/>
      <c r="C81" s="309"/>
      <c r="D81" s="309"/>
      <c r="E81" s="309"/>
      <c r="S81" s="310"/>
      <c r="T81" s="309"/>
      <c r="U81" s="309"/>
      <c r="V81" s="309"/>
      <c r="W81" s="309"/>
      <c r="AE81" s="310"/>
      <c r="AQ81" s="311"/>
      <c r="AR81" s="309"/>
      <c r="AS81" s="309"/>
      <c r="AT81" s="309"/>
      <c r="AU81" s="309"/>
      <c r="BC81" s="310"/>
      <c r="BD81" s="309"/>
      <c r="BE81" s="309"/>
      <c r="BF81" s="309"/>
      <c r="BG81" s="309"/>
      <c r="BH81" s="309"/>
      <c r="BJ81" s="310"/>
      <c r="BK81" s="309"/>
      <c r="BL81" s="309"/>
      <c r="BM81" s="309"/>
      <c r="BN81" s="309"/>
      <c r="BO81" s="309"/>
      <c r="BP81" s="309"/>
      <c r="BQ81" s="309"/>
      <c r="BR81" s="309"/>
      <c r="BS81" s="309"/>
      <c r="BT81" s="309"/>
      <c r="BU81" s="309"/>
      <c r="BV81" s="309"/>
      <c r="CA81" s="310"/>
      <c r="CB81" s="309"/>
      <c r="CC81" s="309"/>
      <c r="CD81" s="309"/>
      <c r="CE81" s="309"/>
      <c r="CF81" s="312"/>
      <c r="CG81" s="312"/>
      <c r="CH81" s="312"/>
      <c r="CI81" s="312"/>
      <c r="CJ81" s="312"/>
      <c r="CK81" s="312"/>
      <c r="CL81" s="312"/>
      <c r="CM81" s="312"/>
      <c r="CN81" s="312"/>
      <c r="CO81" s="312"/>
      <c r="CP81" s="312"/>
      <c r="CQ81" s="312"/>
      <c r="CR81" s="312"/>
      <c r="CS81" s="312"/>
      <c r="CU81" s="310"/>
      <c r="CV81" s="309"/>
      <c r="CW81" s="309"/>
      <c r="CX81" s="309"/>
      <c r="CY81" s="309"/>
      <c r="CZ81" s="309"/>
      <c r="DA81" s="309"/>
      <c r="DB81" s="309"/>
      <c r="DC81" s="309"/>
      <c r="DD81" s="309"/>
      <c r="DE81" s="309"/>
      <c r="DF81" s="309"/>
      <c r="DG81" s="309"/>
      <c r="DH81" s="309"/>
      <c r="DI81" s="309"/>
      <c r="DJ81" s="309"/>
      <c r="DK81" s="309"/>
      <c r="DL81" s="309"/>
      <c r="DM81" s="309"/>
      <c r="DO81" s="310"/>
      <c r="DP81" s="309"/>
      <c r="DQ81" s="309"/>
      <c r="DR81" s="309"/>
      <c r="DS81" s="309"/>
      <c r="DY81" s="310"/>
      <c r="DZ81" s="312"/>
      <c r="EA81" s="312"/>
      <c r="EG81" s="310"/>
      <c r="EK81" s="309"/>
      <c r="EL81" s="309"/>
      <c r="EM81" s="309"/>
      <c r="EN81" s="318"/>
      <c r="ER81" s="313"/>
      <c r="ES81" s="313"/>
    </row>
  </sheetData>
  <protectedRanges>
    <protectedRange password="CDA7" sqref="CT12:CT47" name="Paying taxes"/>
  </protectedRanges>
  <autoFilter ref="A11:ES48">
    <sortState ref="A13:ET193">
      <sortCondition ref="A12:A193"/>
    </sortState>
  </autoFilter>
  <mergeCells count="12">
    <mergeCell ref="FG10:GE10"/>
    <mergeCell ref="GF10:GS10"/>
    <mergeCell ref="GT10:GU10"/>
    <mergeCell ref="A10:A11"/>
    <mergeCell ref="AI10:BC10"/>
    <mergeCell ref="BD10:BV10"/>
    <mergeCell ref="BW10:CK10"/>
    <mergeCell ref="CL10:DF10"/>
    <mergeCell ref="DI10:EA10"/>
    <mergeCell ref="EB10:FF10"/>
    <mergeCell ref="B10:Q10"/>
    <mergeCell ref="R10:AH10"/>
  </mergeCells>
  <hyperlinks>
    <hyperlink ref="A5" r:id="rId1"/>
  </hyperlinks>
  <pageMargins left="0.7" right="0.7" top="0.75" bottom="0.75" header="0.3" footer="0.3"/>
  <pageSetup orientation="portrait"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9"/>
  <sheetViews>
    <sheetView topLeftCell="A19" workbookViewId="0">
      <selection activeCell="A48" sqref="A48"/>
    </sheetView>
  </sheetViews>
  <sheetFormatPr defaultRowHeight="15"/>
  <cols>
    <col min="1" max="1" width="27.42578125" style="54" customWidth="1"/>
    <col min="2" max="2" width="2.42578125" style="54" customWidth="1"/>
    <col min="3" max="3" width="11.85546875" style="54" bestFit="1" customWidth="1"/>
    <col min="4" max="12" width="9.42578125" style="54" bestFit="1" customWidth="1"/>
    <col min="13" max="20" width="9.28515625" style="54" bestFit="1" customWidth="1"/>
    <col min="21" max="16384" width="9.140625" style="54"/>
  </cols>
  <sheetData>
    <row r="1" spans="1:20" hidden="1">
      <c r="A1" s="1222" t="e">
        <f ca="1">DotStatQuery(B1)</f>
        <v>#NAME?</v>
      </c>
      <c r="B1" s="1222" t="s">
        <v>382</v>
      </c>
      <c r="C1" s="1223"/>
      <c r="D1" s="1223"/>
      <c r="E1" s="1223"/>
      <c r="F1" s="1223"/>
      <c r="G1" s="1223"/>
      <c r="H1" s="1223"/>
      <c r="I1" s="1223"/>
      <c r="J1" s="1223"/>
      <c r="K1" s="1223"/>
      <c r="L1" s="1223"/>
      <c r="M1" s="1223"/>
      <c r="N1" s="1223"/>
      <c r="O1" s="1223"/>
      <c r="P1" s="1223"/>
      <c r="Q1" s="1223"/>
      <c r="R1" s="1223"/>
      <c r="S1" s="1223"/>
      <c r="T1" s="1223"/>
    </row>
    <row r="2" spans="1:20">
      <c r="A2" s="282" t="s">
        <v>201</v>
      </c>
      <c r="B2" s="1223"/>
      <c r="C2" s="1223"/>
      <c r="D2" s="1223"/>
      <c r="E2" s="1223"/>
      <c r="F2" s="1223"/>
      <c r="G2" s="1223"/>
      <c r="H2" s="1223"/>
      <c r="I2" s="1223"/>
      <c r="J2" s="1223"/>
      <c r="K2" s="1223"/>
      <c r="L2" s="1223"/>
      <c r="M2" s="1223"/>
      <c r="N2" s="1223"/>
      <c r="O2" s="1223"/>
      <c r="P2" s="1223"/>
      <c r="Q2" s="1223"/>
      <c r="R2" s="1223"/>
      <c r="S2" s="1223"/>
      <c r="T2" s="1223"/>
    </row>
    <row r="3" spans="1:20">
      <c r="A3" s="1442" t="s">
        <v>202</v>
      </c>
      <c r="B3" s="1443"/>
      <c r="C3" s="1444" t="s">
        <v>203</v>
      </c>
      <c r="D3" s="1445"/>
      <c r="E3" s="1445"/>
      <c r="F3" s="1445"/>
      <c r="G3" s="1445"/>
      <c r="H3" s="1445"/>
      <c r="I3" s="1445"/>
      <c r="J3" s="1445"/>
      <c r="K3" s="1445"/>
      <c r="L3" s="1445"/>
      <c r="M3" s="1445"/>
      <c r="N3" s="1445"/>
      <c r="O3" s="1445"/>
      <c r="P3" s="1445"/>
      <c r="Q3" s="1445"/>
      <c r="R3" s="1445"/>
      <c r="S3" s="1445"/>
      <c r="T3" s="1445"/>
    </row>
    <row r="4" spans="1:20">
      <c r="A4" s="1442" t="s">
        <v>204</v>
      </c>
      <c r="B4" s="1443"/>
      <c r="C4" s="1444" t="s">
        <v>205</v>
      </c>
      <c r="D4" s="1445"/>
      <c r="E4" s="1445"/>
      <c r="F4" s="1445"/>
      <c r="G4" s="1445"/>
      <c r="H4" s="1445"/>
      <c r="I4" s="1445"/>
      <c r="J4" s="1445"/>
      <c r="K4" s="1445"/>
      <c r="L4" s="1445"/>
      <c r="M4" s="1445"/>
      <c r="N4" s="1445"/>
      <c r="O4" s="1445"/>
      <c r="P4" s="1445"/>
      <c r="Q4" s="1445"/>
      <c r="R4" s="1445"/>
      <c r="S4" s="1445"/>
      <c r="T4" s="1445"/>
    </row>
    <row r="5" spans="1:20">
      <c r="A5" s="1442" t="s">
        <v>208</v>
      </c>
      <c r="B5" s="1443"/>
      <c r="C5" s="1444"/>
      <c r="D5" s="1445"/>
      <c r="E5" s="1445"/>
      <c r="F5" s="1445"/>
      <c r="G5" s="1445"/>
      <c r="H5" s="1445"/>
      <c r="I5" s="1445"/>
      <c r="J5" s="1445"/>
      <c r="K5" s="1445"/>
      <c r="L5" s="1445"/>
      <c r="M5" s="1445"/>
      <c r="N5" s="1445"/>
      <c r="O5" s="1445"/>
      <c r="P5" s="1445"/>
      <c r="Q5" s="1445"/>
      <c r="R5" s="1445"/>
      <c r="S5" s="1445"/>
      <c r="T5" s="1445"/>
    </row>
    <row r="6" spans="1:20">
      <c r="A6" s="1442" t="s">
        <v>189</v>
      </c>
      <c r="B6" s="1443"/>
      <c r="C6" s="1444" t="s">
        <v>206</v>
      </c>
      <c r="D6" s="1445"/>
      <c r="E6" s="1445"/>
      <c r="F6" s="1445"/>
      <c r="G6" s="1445"/>
      <c r="H6" s="1445"/>
      <c r="I6" s="1445"/>
      <c r="J6" s="1445"/>
      <c r="K6" s="1445"/>
      <c r="L6" s="1445"/>
      <c r="M6" s="1445"/>
      <c r="N6" s="1445"/>
      <c r="O6" s="1445"/>
      <c r="P6" s="1445"/>
      <c r="Q6" s="1445"/>
      <c r="R6" s="1445"/>
      <c r="S6" s="1445"/>
      <c r="T6" s="1445"/>
    </row>
    <row r="7" spans="1:20">
      <c r="A7" s="1442" t="s">
        <v>153</v>
      </c>
      <c r="B7" s="1443"/>
      <c r="C7" s="1444"/>
      <c r="D7" s="1445"/>
      <c r="E7" s="1445"/>
      <c r="F7" s="1445"/>
      <c r="G7" s="1445"/>
      <c r="H7" s="1445"/>
      <c r="I7" s="1445"/>
      <c r="J7" s="1445"/>
      <c r="K7" s="1445"/>
      <c r="L7" s="1445"/>
      <c r="M7" s="1445"/>
      <c r="N7" s="1445"/>
      <c r="O7" s="1445"/>
      <c r="P7" s="1445"/>
      <c r="Q7" s="1445"/>
      <c r="R7" s="1445"/>
      <c r="S7" s="1445"/>
      <c r="T7" s="1445"/>
    </row>
    <row r="8" spans="1:20">
      <c r="A8" s="1446" t="s">
        <v>117</v>
      </c>
      <c r="B8" s="1447"/>
      <c r="C8" s="1224" t="s">
        <v>85</v>
      </c>
      <c r="D8" s="1224" t="s">
        <v>86</v>
      </c>
      <c r="E8" s="1224" t="s">
        <v>87</v>
      </c>
      <c r="F8" s="1224" t="s">
        <v>88</v>
      </c>
      <c r="G8" s="1224" t="s">
        <v>89</v>
      </c>
      <c r="H8" s="1224" t="s">
        <v>90</v>
      </c>
      <c r="I8" s="1224" t="s">
        <v>91</v>
      </c>
      <c r="J8" s="1224" t="s">
        <v>92</v>
      </c>
      <c r="K8" s="1224" t="s">
        <v>93</v>
      </c>
      <c r="L8" s="1224" t="s">
        <v>94</v>
      </c>
      <c r="M8" s="1224" t="s">
        <v>95</v>
      </c>
      <c r="N8" s="1224" t="s">
        <v>96</v>
      </c>
      <c r="O8" s="1224" t="s">
        <v>97</v>
      </c>
      <c r="P8" s="1224" t="s">
        <v>110</v>
      </c>
      <c r="Q8" s="1224" t="s">
        <v>120</v>
      </c>
      <c r="R8" s="1224" t="s">
        <v>379</v>
      </c>
      <c r="S8" s="1224" t="s">
        <v>537</v>
      </c>
      <c r="T8" s="1224" t="s">
        <v>729</v>
      </c>
    </row>
    <row r="9" spans="1:20">
      <c r="A9" s="1225" t="s">
        <v>77</v>
      </c>
      <c r="B9" s="1226" t="s">
        <v>40</v>
      </c>
      <c r="C9" s="1226" t="s">
        <v>40</v>
      </c>
      <c r="D9" s="1226" t="s">
        <v>40</v>
      </c>
      <c r="E9" s="1226" t="s">
        <v>40</v>
      </c>
      <c r="F9" s="1226" t="s">
        <v>40</v>
      </c>
      <c r="G9" s="1226" t="s">
        <v>40</v>
      </c>
      <c r="H9" s="1226" t="s">
        <v>40</v>
      </c>
      <c r="I9" s="1226" t="s">
        <v>40</v>
      </c>
      <c r="J9" s="1226" t="s">
        <v>40</v>
      </c>
      <c r="K9" s="1226" t="s">
        <v>40</v>
      </c>
      <c r="L9" s="1226" t="s">
        <v>40</v>
      </c>
      <c r="M9" s="1226" t="s">
        <v>40</v>
      </c>
      <c r="N9" s="1226" t="s">
        <v>40</v>
      </c>
      <c r="O9" s="1226" t="s">
        <v>40</v>
      </c>
      <c r="P9" s="1226" t="s">
        <v>40</v>
      </c>
      <c r="Q9" s="1226" t="s">
        <v>40</v>
      </c>
      <c r="R9" s="1226" t="s">
        <v>40</v>
      </c>
      <c r="S9" s="1226" t="s">
        <v>40</v>
      </c>
      <c r="T9" s="1226" t="s">
        <v>40</v>
      </c>
    </row>
    <row r="10" spans="1:20">
      <c r="A10" s="282" t="s">
        <v>39</v>
      </c>
      <c r="B10" s="1226" t="s">
        <v>40</v>
      </c>
      <c r="C10" s="1227">
        <f>((C58+C103)/C148)/((C193+C238)/C283)</f>
        <v>1.5556816201830437</v>
      </c>
      <c r="D10" s="1227">
        <f t="shared" ref="D10:T10" si="0">((D58+D103)/D148)/((D193+D238)/D283)</f>
        <v>1.6049289416874706</v>
      </c>
      <c r="E10" s="1227">
        <f t="shared" si="0"/>
        <v>1.6437858581742506</v>
      </c>
      <c r="F10" s="1227">
        <f t="shared" si="0"/>
        <v>1.6396689241589872</v>
      </c>
      <c r="G10" s="1227">
        <f t="shared" si="0"/>
        <v>1.6898221304074785</v>
      </c>
      <c r="H10" s="1227">
        <f t="shared" si="0"/>
        <v>1.6841791226209493</v>
      </c>
      <c r="I10" s="1227">
        <f t="shared" si="0"/>
        <v>1.6792950904161683</v>
      </c>
      <c r="J10" s="1227">
        <f t="shared" si="0"/>
        <v>1.6942975259980961</v>
      </c>
      <c r="K10" s="1227">
        <f t="shared" si="0"/>
        <v>1.6519276660067499</v>
      </c>
      <c r="L10" s="1227">
        <f t="shared" si="0"/>
        <v>1.649759406147326</v>
      </c>
      <c r="M10" s="1227">
        <f t="shared" si="0"/>
        <v>1.7175942651863556</v>
      </c>
      <c r="N10" s="1227">
        <f t="shared" si="0"/>
        <v>1.6890376336901296</v>
      </c>
      <c r="O10" s="1227">
        <f t="shared" si="0"/>
        <v>1.707921680673244</v>
      </c>
      <c r="P10" s="1227">
        <f t="shared" si="0"/>
        <v>1.6712492214920722</v>
      </c>
      <c r="Q10" s="1227">
        <f t="shared" si="0"/>
        <v>1.658982691175132</v>
      </c>
      <c r="R10" s="1227">
        <f t="shared" si="0"/>
        <v>1.6406638647980074</v>
      </c>
      <c r="S10" s="1227">
        <f t="shared" si="0"/>
        <v>1.6579639755499365</v>
      </c>
      <c r="T10" s="1227">
        <f t="shared" si="0"/>
        <v>1.6886031973315492</v>
      </c>
    </row>
    <row r="11" spans="1:20">
      <c r="A11" s="282" t="s">
        <v>31</v>
      </c>
      <c r="B11" s="1226" t="s">
        <v>40</v>
      </c>
      <c r="C11" s="1227">
        <f t="shared" ref="C11:T11" si="1">((C59+C104)/C149)/((C194+C239)/C284)</f>
        <v>1.1992297885190764</v>
      </c>
      <c r="D11" s="1227">
        <f t="shared" si="1"/>
        <v>1.2745963376205203</v>
      </c>
      <c r="E11" s="1227">
        <f t="shared" si="1"/>
        <v>1.2337289968722018</v>
      </c>
      <c r="F11" s="1227">
        <f t="shared" si="1"/>
        <v>1.3886811324766426</v>
      </c>
      <c r="G11" s="1227">
        <f t="shared" si="1"/>
        <v>1.53435526499932</v>
      </c>
      <c r="H11" s="1227">
        <f t="shared" si="1"/>
        <v>1.6015667962126052</v>
      </c>
      <c r="I11" s="1227">
        <f t="shared" si="1"/>
        <v>1.5579888564314797</v>
      </c>
      <c r="J11" s="1227">
        <f t="shared" si="1"/>
        <v>1.6017317177045147</v>
      </c>
      <c r="K11" s="1227">
        <f t="shared" si="1"/>
        <v>1.678131821705604</v>
      </c>
      <c r="L11" s="1227">
        <f t="shared" si="1"/>
        <v>1.6815177076756982</v>
      </c>
      <c r="M11" s="1227">
        <f t="shared" si="1"/>
        <v>1.657999776346555</v>
      </c>
      <c r="N11" s="1227">
        <f t="shared" si="1"/>
        <v>1.6294838738918782</v>
      </c>
      <c r="O11" s="1227">
        <f t="shared" si="1"/>
        <v>1.6391347397011942</v>
      </c>
      <c r="P11" s="1227">
        <f t="shared" si="1"/>
        <v>1.5860219034969185</v>
      </c>
      <c r="Q11" s="1227">
        <f t="shared" si="1"/>
        <v>1.5533718434574724</v>
      </c>
      <c r="R11" s="1227">
        <f t="shared" si="1"/>
        <v>1.4798881206751406</v>
      </c>
      <c r="S11" s="1227">
        <f t="shared" si="1"/>
        <v>1.5077485637400676</v>
      </c>
      <c r="T11" s="1227">
        <f t="shared" si="1"/>
        <v>1.4627555031863808</v>
      </c>
    </row>
    <row r="12" spans="1:20">
      <c r="A12" s="282" t="s">
        <v>15</v>
      </c>
      <c r="B12" s="1226" t="s">
        <v>40</v>
      </c>
      <c r="C12" s="1227">
        <f t="shared" ref="C12:T12" si="2">((C60+C105)/C150)/((C195+C240)/C285)</f>
        <v>1.7946070488583086</v>
      </c>
      <c r="D12" s="1227">
        <f t="shared" si="2"/>
        <v>1.8408416204486757</v>
      </c>
      <c r="E12" s="1227">
        <f t="shared" si="2"/>
        <v>1.7212543066490327</v>
      </c>
      <c r="F12" s="1227">
        <f t="shared" si="2"/>
        <v>1.9205145658415204</v>
      </c>
      <c r="G12" s="1227">
        <f t="shared" si="2"/>
        <v>1.8299996063257722</v>
      </c>
      <c r="H12" s="1227">
        <f t="shared" si="2"/>
        <v>1.7854094936023091</v>
      </c>
      <c r="I12" s="1227">
        <f t="shared" si="2"/>
        <v>1.7573380168502983</v>
      </c>
      <c r="J12" s="1227">
        <f t="shared" si="2"/>
        <v>1.828273905209459</v>
      </c>
      <c r="K12" s="1227">
        <f t="shared" si="2"/>
        <v>1.8166969475513499</v>
      </c>
      <c r="L12" s="1227">
        <f t="shared" si="2"/>
        <v>1.8926138192573319</v>
      </c>
      <c r="M12" s="1227">
        <f t="shared" si="2"/>
        <v>1.9232994093389844</v>
      </c>
      <c r="N12" s="1227">
        <f t="shared" si="2"/>
        <v>1.8898273158607484</v>
      </c>
      <c r="O12" s="1227">
        <f t="shared" si="2"/>
        <v>1.9276612727237041</v>
      </c>
      <c r="P12" s="1227">
        <f t="shared" si="2"/>
        <v>1.9435096809238042</v>
      </c>
      <c r="Q12" s="1227">
        <f t="shared" si="2"/>
        <v>1.9065177865207288</v>
      </c>
      <c r="R12" s="1227">
        <f t="shared" si="2"/>
        <v>1.827270868167806</v>
      </c>
      <c r="S12" s="1227">
        <f t="shared" si="2"/>
        <v>1.8124209130920004</v>
      </c>
      <c r="T12" s="1227">
        <f t="shared" si="2"/>
        <v>1.8870598373424299</v>
      </c>
    </row>
    <row r="13" spans="1:20">
      <c r="A13" s="282" t="s">
        <v>41</v>
      </c>
      <c r="B13" s="1226" t="s">
        <v>40</v>
      </c>
      <c r="C13" s="1227">
        <f t="shared" ref="C13:T13" si="3">((C61+C106)/C151)/((C196+C241)/C286)</f>
        <v>1.5066885650367974</v>
      </c>
      <c r="D13" s="1227">
        <f t="shared" si="3"/>
        <v>1.4763772775018371</v>
      </c>
      <c r="E13" s="1227">
        <f t="shared" si="3"/>
        <v>1.4801634586716497</v>
      </c>
      <c r="F13" s="1227">
        <f t="shared" si="3"/>
        <v>1.4776808860720738</v>
      </c>
      <c r="G13" s="1227">
        <f t="shared" si="3"/>
        <v>1.5512971968828815</v>
      </c>
      <c r="H13" s="1227">
        <f t="shared" si="3"/>
        <v>1.5045184522343906</v>
      </c>
      <c r="I13" s="1227">
        <f t="shared" si="3"/>
        <v>1.498680666402195</v>
      </c>
      <c r="J13" s="1227">
        <f t="shared" si="3"/>
        <v>1.52899418103568</v>
      </c>
      <c r="K13" s="1227">
        <f t="shared" si="3"/>
        <v>1.5110975712922496</v>
      </c>
      <c r="L13" s="1227">
        <f t="shared" si="3"/>
        <v>1.4819587904429672</v>
      </c>
      <c r="M13" s="1227">
        <f t="shared" si="3"/>
        <v>1.5011168856753749</v>
      </c>
      <c r="N13" s="1227">
        <f t="shared" si="3"/>
        <v>1.5414795258535663</v>
      </c>
      <c r="O13" s="1227">
        <f t="shared" si="3"/>
        <v>1.567177034580066</v>
      </c>
      <c r="P13" s="1227">
        <f t="shared" si="3"/>
        <v>1.5612987681721147</v>
      </c>
      <c r="Q13" s="1227">
        <f t="shared" si="3"/>
        <v>1.573454437919394</v>
      </c>
      <c r="R13" s="1227">
        <f t="shared" si="3"/>
        <v>1.5409005318984959</v>
      </c>
      <c r="S13" s="1227">
        <f t="shared" si="3"/>
        <v>1.5058885591365971</v>
      </c>
      <c r="T13" s="1227">
        <f t="shared" si="3"/>
        <v>1.5107384509683244</v>
      </c>
    </row>
    <row r="14" spans="1:20">
      <c r="A14" s="282" t="s">
        <v>56</v>
      </c>
      <c r="B14" s="1226" t="s">
        <v>40</v>
      </c>
      <c r="C14" s="1227">
        <f t="shared" ref="C14:T14" si="4">((C62+C107)/C152)/((C197+C242)/C287)</f>
        <v>1.8216612922894655</v>
      </c>
      <c r="D14" s="1227">
        <f t="shared" si="4"/>
        <v>1.8254623761734876</v>
      </c>
      <c r="E14" s="1227">
        <f t="shared" si="4"/>
        <v>1.8790146112035253</v>
      </c>
      <c r="F14" s="1227">
        <f t="shared" si="4"/>
        <v>1.9505420948864021</v>
      </c>
      <c r="G14" s="1227">
        <f t="shared" si="4"/>
        <v>1.8783100833973152</v>
      </c>
      <c r="H14" s="1227">
        <f t="shared" si="4"/>
        <v>1.9569328432033846</v>
      </c>
      <c r="I14" s="1227">
        <f t="shared" si="4"/>
        <v>1.9058797537168937</v>
      </c>
      <c r="J14" s="1227">
        <f t="shared" si="4"/>
        <v>1.9848841569139273</v>
      </c>
      <c r="K14" s="1227">
        <f t="shared" si="4"/>
        <v>1.9641166223538353</v>
      </c>
      <c r="L14" s="1227">
        <f t="shared" si="4"/>
        <v>1.8356660373053431</v>
      </c>
      <c r="M14" s="1227">
        <f t="shared" si="4"/>
        <v>1.8312354788090346</v>
      </c>
      <c r="N14" s="1227">
        <f t="shared" si="4"/>
        <v>1.9460672430404198</v>
      </c>
      <c r="O14" s="1227">
        <f t="shared" si="4"/>
        <v>1.964072164915923</v>
      </c>
      <c r="P14" s="1227">
        <f t="shared" si="4"/>
        <v>2.0495415922960163</v>
      </c>
      <c r="Q14" s="1227">
        <f t="shared" si="4"/>
        <v>1.98266507944223</v>
      </c>
      <c r="R14" s="1227">
        <f t="shared" si="4"/>
        <v>1.9790680209959166</v>
      </c>
      <c r="S14" s="1227">
        <f t="shared" si="4"/>
        <v>1.9013164948075449</v>
      </c>
      <c r="T14" s="1227">
        <f t="shared" si="4"/>
        <v>1.9790998165780802</v>
      </c>
    </row>
    <row r="15" spans="1:20">
      <c r="A15" s="282" t="s">
        <v>17</v>
      </c>
      <c r="B15" s="1226" t="s">
        <v>40</v>
      </c>
      <c r="C15" s="1227">
        <f t="shared" ref="C15:T15" si="5">((C63+C108)/C153)/((C198+C243)/C288)</f>
        <v>1.5039822176089803</v>
      </c>
      <c r="D15" s="1227">
        <f t="shared" si="5"/>
        <v>1.555325434665858</v>
      </c>
      <c r="E15" s="1227">
        <f t="shared" si="5"/>
        <v>1.5708956446693452</v>
      </c>
      <c r="F15" s="1227">
        <f t="shared" si="5"/>
        <v>1.5538878197204964</v>
      </c>
      <c r="G15" s="1227">
        <f t="shared" si="5"/>
        <v>1.6328560243828234</v>
      </c>
      <c r="H15" s="1227">
        <f t="shared" si="5"/>
        <v>1.5993972037057742</v>
      </c>
      <c r="I15" s="1227">
        <f t="shared" si="5"/>
        <v>1.5228715166776565</v>
      </c>
      <c r="J15" s="1227">
        <f t="shared" si="5"/>
        <v>1.3790901382886784</v>
      </c>
      <c r="K15" s="1227">
        <f t="shared" si="5"/>
        <v>1.4372732393184673</v>
      </c>
      <c r="L15" s="1227">
        <f t="shared" si="5"/>
        <v>1.7238963058136325</v>
      </c>
      <c r="M15" s="1227">
        <f t="shared" si="5"/>
        <v>1.7601787686157813</v>
      </c>
      <c r="N15" s="1227">
        <f t="shared" si="5"/>
        <v>1.7324866325734622</v>
      </c>
      <c r="O15" s="1227">
        <f t="shared" si="5"/>
        <v>1.8606559549237327</v>
      </c>
      <c r="P15" s="1227">
        <f t="shared" si="5"/>
        <v>1.7478343288536085</v>
      </c>
      <c r="Q15" s="1227">
        <f t="shared" si="5"/>
        <v>1.7238364393764836</v>
      </c>
      <c r="R15" s="1227">
        <f t="shared" si="5"/>
        <v>1.747124564309237</v>
      </c>
      <c r="S15" s="1227">
        <f t="shared" si="5"/>
        <v>1.8313904711278284</v>
      </c>
      <c r="T15" s="1227">
        <f t="shared" si="5"/>
        <v>1.7381000350238174</v>
      </c>
    </row>
    <row r="16" spans="1:20">
      <c r="A16" s="282" t="s">
        <v>18</v>
      </c>
      <c r="B16" s="1226" t="s">
        <v>40</v>
      </c>
      <c r="C16" s="1227">
        <f t="shared" ref="C16:T16" si="6">((C64+C109)/C154)/((C199+C244)/C289)</f>
        <v>1.3494523290920144</v>
      </c>
      <c r="D16" s="1227">
        <f t="shared" si="6"/>
        <v>1.5522109110028566</v>
      </c>
      <c r="E16" s="1227">
        <f t="shared" si="6"/>
        <v>1.4285150009607486</v>
      </c>
      <c r="F16" s="1227">
        <f t="shared" si="6"/>
        <v>1.4988097825947786</v>
      </c>
      <c r="G16" s="1227">
        <f t="shared" si="6"/>
        <v>1.4020076366289795</v>
      </c>
      <c r="H16" s="1227">
        <f t="shared" si="6"/>
        <v>1.5008942935385481</v>
      </c>
      <c r="I16" s="1227">
        <f t="shared" si="6"/>
        <v>1.6896435790685806</v>
      </c>
      <c r="J16" s="1227">
        <f t="shared" si="6"/>
        <v>1.6695780060921093</v>
      </c>
      <c r="K16" s="1227">
        <f t="shared" si="6"/>
        <v>1.8181433477882725</v>
      </c>
      <c r="L16" s="1227">
        <f t="shared" si="6"/>
        <v>1.7136112065399554</v>
      </c>
      <c r="M16" s="1227">
        <f t="shared" si="6"/>
        <v>1.6825843366266628</v>
      </c>
      <c r="N16" s="1227">
        <f t="shared" si="6"/>
        <v>1.694633557977121</v>
      </c>
      <c r="O16" s="1227">
        <f t="shared" si="6"/>
        <v>1.691306945418275</v>
      </c>
      <c r="P16" s="1227">
        <f t="shared" si="6"/>
        <v>1.6639518188017162</v>
      </c>
      <c r="Q16" s="1227">
        <f t="shared" si="6"/>
        <v>1.6909006068249386</v>
      </c>
      <c r="R16" s="1227">
        <f t="shared" si="6"/>
        <v>1.5832853635195125</v>
      </c>
      <c r="S16" s="1227">
        <f t="shared" si="6"/>
        <v>1.7357043107230075</v>
      </c>
      <c r="T16" s="1227">
        <f t="shared" si="6"/>
        <v>1.7635054944028556</v>
      </c>
    </row>
    <row r="17" spans="1:20">
      <c r="A17" s="282" t="s">
        <v>20</v>
      </c>
      <c r="B17" s="1226" t="s">
        <v>40</v>
      </c>
      <c r="C17" s="1227">
        <f t="shared" ref="C17:T17" si="7">((C65+C110)/C155)/((C200+C245)/C290)</f>
        <v>1.2225406239935639</v>
      </c>
      <c r="D17" s="1227">
        <f t="shared" si="7"/>
        <v>1.1855951386418779</v>
      </c>
      <c r="E17" s="1227">
        <f t="shared" si="7"/>
        <v>1.2867638011602873</v>
      </c>
      <c r="F17" s="1227">
        <f t="shared" si="7"/>
        <v>1.3958730248640743</v>
      </c>
      <c r="G17" s="1227">
        <f t="shared" si="7"/>
        <v>1.6162550584994104</v>
      </c>
      <c r="H17" s="1227">
        <f t="shared" si="7"/>
        <v>1.368497196787418</v>
      </c>
      <c r="I17" s="1227">
        <f t="shared" si="7"/>
        <v>1.3288067362019227</v>
      </c>
      <c r="J17" s="1227">
        <f t="shared" si="7"/>
        <v>1.5029043443933661</v>
      </c>
      <c r="K17" s="1227">
        <f t="shared" si="7"/>
        <v>1.5248602823243802</v>
      </c>
      <c r="L17" s="1227">
        <f t="shared" si="7"/>
        <v>1.4953403933496832</v>
      </c>
      <c r="M17" s="1227">
        <f t="shared" si="7"/>
        <v>1.419792057175695</v>
      </c>
      <c r="N17" s="1227">
        <f t="shared" si="7"/>
        <v>1.3844097929827326</v>
      </c>
      <c r="O17" s="1227">
        <f t="shared" si="7"/>
        <v>1.4718066019510114</v>
      </c>
      <c r="P17" s="1227">
        <f t="shared" si="7"/>
        <v>1.5331152694865871</v>
      </c>
      <c r="Q17" s="1227">
        <f t="shared" si="7"/>
        <v>1.5095612982541986</v>
      </c>
      <c r="R17" s="1227">
        <f t="shared" si="7"/>
        <v>1.3925941050519959</v>
      </c>
      <c r="S17" s="1227">
        <f t="shared" si="7"/>
        <v>1.4136117284819507</v>
      </c>
      <c r="T17" s="1227">
        <f t="shared" si="7"/>
        <v>1.3415216120251288</v>
      </c>
    </row>
    <row r="18" spans="1:20">
      <c r="A18" s="282" t="s">
        <v>36</v>
      </c>
      <c r="B18" s="1226" t="s">
        <v>40</v>
      </c>
      <c r="C18" s="1227">
        <f t="shared" ref="C18:T18" si="8">((C66+C111)/C156)/((C201+C246)/C291)</f>
        <v>1.6629066514711974</v>
      </c>
      <c r="D18" s="1227">
        <f t="shared" si="8"/>
        <v>1.6179914588786333</v>
      </c>
      <c r="E18" s="1227">
        <f t="shared" si="8"/>
        <v>1.7014341590612776</v>
      </c>
      <c r="F18" s="1227">
        <f t="shared" si="8"/>
        <v>1.7293882978723403</v>
      </c>
      <c r="G18" s="1227">
        <f t="shared" si="8"/>
        <v>1.7085526315789474</v>
      </c>
      <c r="H18" s="1227">
        <f t="shared" si="8"/>
        <v>1.6861866479227987</v>
      </c>
      <c r="I18" s="1227">
        <f t="shared" si="8"/>
        <v>1.7281045751633985</v>
      </c>
      <c r="J18" s="1227">
        <f t="shared" si="8"/>
        <v>1.7153225259445162</v>
      </c>
      <c r="K18" s="1227">
        <f t="shared" si="8"/>
        <v>1.8299821109123435</v>
      </c>
      <c r="L18" s="1227">
        <f t="shared" si="8"/>
        <v>1.8726114649681529</v>
      </c>
      <c r="M18" s="1227">
        <f t="shared" si="8"/>
        <v>1.7775782708449119</v>
      </c>
      <c r="N18" s="1227">
        <f t="shared" si="8"/>
        <v>1.8168147641831853</v>
      </c>
      <c r="O18" s="1227">
        <f t="shared" si="8"/>
        <v>1.7748555978861988</v>
      </c>
      <c r="P18" s="1227">
        <f t="shared" si="8"/>
        <v>1.7773701235264745</v>
      </c>
      <c r="Q18" s="1227">
        <f t="shared" si="8"/>
        <v>1.7271321070234114</v>
      </c>
      <c r="R18" s="1227">
        <f t="shared" si="8"/>
        <v>1.7726845427279645</v>
      </c>
      <c r="S18" s="1227">
        <f t="shared" si="8"/>
        <v>1.696607374692815</v>
      </c>
      <c r="T18" s="1227">
        <f t="shared" si="8"/>
        <v>1.6739913385145875</v>
      </c>
    </row>
    <row r="19" spans="1:20">
      <c r="A19" s="282" t="s">
        <v>22</v>
      </c>
      <c r="B19" s="1226" t="s">
        <v>40</v>
      </c>
      <c r="C19" s="1227">
        <f t="shared" ref="C19:T19" si="9">((C67+C112)/C157)/((C202+C247)/C292)</f>
        <v>1.5693340545629353</v>
      </c>
      <c r="D19" s="1227">
        <f t="shared" si="9"/>
        <v>1.624315406061158</v>
      </c>
      <c r="E19" s="1227">
        <f t="shared" si="9"/>
        <v>1.6980364283323048</v>
      </c>
      <c r="F19" s="1227">
        <f t="shared" si="9"/>
        <v>1.7006866308419788</v>
      </c>
      <c r="G19" s="1227">
        <f t="shared" si="9"/>
        <v>1.763998786751463</v>
      </c>
      <c r="H19" s="1227">
        <f t="shared" si="9"/>
        <v>1.7814780870584366</v>
      </c>
      <c r="I19" s="1227">
        <f t="shared" si="9"/>
        <v>1.8109572845127571</v>
      </c>
      <c r="J19" s="1227">
        <f t="shared" si="9"/>
        <v>1.8457894160018917</v>
      </c>
      <c r="K19" s="1227">
        <f t="shared" si="9"/>
        <v>1.877212785885825</v>
      </c>
      <c r="L19" s="1227">
        <f t="shared" si="9"/>
        <v>1.9146155292234803</v>
      </c>
      <c r="M19" s="1227">
        <f t="shared" si="9"/>
        <v>1.8838191799331587</v>
      </c>
      <c r="N19" s="1227">
        <f t="shared" si="9"/>
        <v>1.886229440311407</v>
      </c>
      <c r="O19" s="1227">
        <f t="shared" si="9"/>
        <v>1.8661438845966516</v>
      </c>
      <c r="P19" s="1227">
        <f t="shared" si="9"/>
        <v>1.8567780758174222</v>
      </c>
      <c r="Q19" s="1227">
        <f t="shared" si="9"/>
        <v>1.8349094694209649</v>
      </c>
      <c r="R19" s="1227">
        <f t="shared" si="9"/>
        <v>1.8182611089353085</v>
      </c>
      <c r="S19" s="1227">
        <f t="shared" si="9"/>
        <v>1.8319071446782045</v>
      </c>
      <c r="T19" s="1227">
        <f t="shared" si="9"/>
        <v>1.7988747100347167</v>
      </c>
    </row>
    <row r="20" spans="1:20">
      <c r="A20" s="282" t="s">
        <v>19</v>
      </c>
      <c r="B20" s="1226" t="s">
        <v>40</v>
      </c>
      <c r="C20" s="1227">
        <f t="shared" ref="C20:T20" si="10">((C68+C113)/C158)/((C203+C248)/C293)</f>
        <v>0.98514715774491357</v>
      </c>
      <c r="D20" s="1227">
        <f t="shared" si="10"/>
        <v>0.99180971863244893</v>
      </c>
      <c r="E20" s="1227">
        <f t="shared" si="10"/>
        <v>1.0622306917568392</v>
      </c>
      <c r="F20" s="1227">
        <f t="shared" si="10"/>
        <v>1.0903819777569088</v>
      </c>
      <c r="G20" s="1227">
        <f t="shared" si="10"/>
        <v>1.130672678100469</v>
      </c>
      <c r="H20" s="1227">
        <f t="shared" si="10"/>
        <v>1.2434081406798172</v>
      </c>
      <c r="I20" s="1227">
        <f t="shared" si="10"/>
        <v>1.2185712344863875</v>
      </c>
      <c r="J20" s="1227">
        <f t="shared" si="10"/>
        <v>1.2471478078826514</v>
      </c>
      <c r="K20" s="1227">
        <f t="shared" si="10"/>
        <v>1.2469516375599048</v>
      </c>
      <c r="L20" s="1227">
        <f t="shared" si="10"/>
        <v>1.3074811674510014</v>
      </c>
      <c r="M20" s="1227">
        <f t="shared" si="10"/>
        <v>1.2718533836860244</v>
      </c>
      <c r="N20" s="1227">
        <f t="shared" si="10"/>
        <v>1.3112398300726</v>
      </c>
      <c r="O20" s="1227">
        <f t="shared" si="10"/>
        <v>1.3371964558088483</v>
      </c>
      <c r="P20" s="1227">
        <f t="shared" si="10"/>
        <v>1.3669867811546719</v>
      </c>
      <c r="Q20" s="1227">
        <f t="shared" si="10"/>
        <v>1.3693976525691736</v>
      </c>
      <c r="R20" s="1227">
        <f t="shared" si="10"/>
        <v>1.3800105465258268</v>
      </c>
      <c r="S20" s="1227">
        <f t="shared" si="10"/>
        <v>1.4636466023263086</v>
      </c>
      <c r="T20" s="1227">
        <f t="shared" si="10"/>
        <v>1.5275074701244684</v>
      </c>
    </row>
    <row r="21" spans="1:20">
      <c r="A21" s="282" t="s">
        <v>42</v>
      </c>
      <c r="B21" s="1226" t="s">
        <v>40</v>
      </c>
      <c r="C21" s="1227">
        <f t="shared" ref="C21:T21" si="11">((C69+C114)/C159)/((C204+C249)/C294)</f>
        <v>1.9865236617589284</v>
      </c>
      <c r="D21" s="1227">
        <f t="shared" si="11"/>
        <v>1.9905504742754223</v>
      </c>
      <c r="E21" s="1227">
        <f t="shared" si="11"/>
        <v>1.9892378017977568</v>
      </c>
      <c r="F21" s="1227">
        <f t="shared" si="11"/>
        <v>2.0498103097516576</v>
      </c>
      <c r="G21" s="1227">
        <f t="shared" si="11"/>
        <v>1.9024191670195989</v>
      </c>
      <c r="H21" s="1227">
        <f t="shared" si="11"/>
        <v>1.9052828820631078</v>
      </c>
      <c r="I21" s="1227">
        <f t="shared" si="11"/>
        <v>1.9810216919672112</v>
      </c>
      <c r="J21" s="1227">
        <f t="shared" si="11"/>
        <v>2.0326639713093329</v>
      </c>
      <c r="K21" s="1227">
        <f t="shared" si="11"/>
        <v>2.0553231291469616</v>
      </c>
      <c r="L21" s="1227">
        <f t="shared" si="11"/>
        <v>1.9275951693208897</v>
      </c>
      <c r="M21" s="1227">
        <f t="shared" si="11"/>
        <v>1.8889296625270751</v>
      </c>
      <c r="N21" s="1227">
        <f t="shared" si="11"/>
        <v>1.9200258171876303</v>
      </c>
      <c r="O21" s="1227">
        <f t="shared" si="11"/>
        <v>1.7703908204126457</v>
      </c>
      <c r="P21" s="1227">
        <f t="shared" si="11"/>
        <v>1.7569670502897463</v>
      </c>
      <c r="Q21" s="1227">
        <f t="shared" si="11"/>
        <v>1.6834713718918768</v>
      </c>
      <c r="R21" s="1227">
        <f t="shared" si="11"/>
        <v>1.642725995814214</v>
      </c>
      <c r="S21" s="1227">
        <f t="shared" si="11"/>
        <v>1.6198342417372638</v>
      </c>
      <c r="T21" s="1227">
        <f t="shared" si="11"/>
        <v>1.6438165019179563</v>
      </c>
    </row>
    <row r="22" spans="1:20">
      <c r="A22" s="282" t="s">
        <v>28</v>
      </c>
      <c r="B22" s="1226" t="s">
        <v>40</v>
      </c>
      <c r="C22" s="1227">
        <f t="shared" ref="C22:T22" si="12">((C70+C115)/C160)/((C205+C250)/C295)</f>
        <v>1.5420860200168161</v>
      </c>
      <c r="D22" s="1227">
        <f t="shared" si="12"/>
        <v>1.5498091731149226</v>
      </c>
      <c r="E22" s="1227">
        <f t="shared" si="12"/>
        <v>1.6058323275481869</v>
      </c>
      <c r="F22" s="1227">
        <f t="shared" si="12"/>
        <v>1.5979166984462458</v>
      </c>
      <c r="G22" s="1227">
        <f t="shared" si="12"/>
        <v>1.5868060524238559</v>
      </c>
      <c r="H22" s="1227">
        <f t="shared" si="12"/>
        <v>1.6767963866066162</v>
      </c>
      <c r="I22" s="1227">
        <f t="shared" si="12"/>
        <v>1.6358282329992715</v>
      </c>
      <c r="J22" s="1227">
        <f t="shared" si="12"/>
        <v>1.593723002493697</v>
      </c>
      <c r="K22" s="1227">
        <f t="shared" si="12"/>
        <v>1.6186627683724646</v>
      </c>
      <c r="L22" s="1227">
        <f t="shared" si="12"/>
        <v>1.7118950047543202</v>
      </c>
      <c r="M22" s="1227">
        <f t="shared" si="12"/>
        <v>1.6684845306824092</v>
      </c>
      <c r="N22" s="1227">
        <f t="shared" si="12"/>
        <v>1.5849633982399565</v>
      </c>
      <c r="O22" s="1227">
        <f t="shared" si="12"/>
        <v>1.7533697486459943</v>
      </c>
      <c r="P22" s="1227">
        <f t="shared" si="12"/>
        <v>1.7326494666934495</v>
      </c>
      <c r="Q22" s="1227">
        <f t="shared" si="12"/>
        <v>1.7873671959029207</v>
      </c>
      <c r="R22" s="1227">
        <f t="shared" si="12"/>
        <v>1.7654316222720898</v>
      </c>
      <c r="S22" s="1227">
        <f t="shared" si="12"/>
        <v>1.7622852858841345</v>
      </c>
      <c r="T22" s="1227">
        <f t="shared" si="12"/>
        <v>1.7233499995388983</v>
      </c>
    </row>
    <row r="23" spans="1:20">
      <c r="A23" s="282" t="s">
        <v>43</v>
      </c>
      <c r="B23" s="1226" t="s">
        <v>40</v>
      </c>
      <c r="C23" s="1227">
        <f t="shared" ref="C23:T23" si="13">((C71+C116)/C161)/((C206+C251)/C296)</f>
        <v>1.6438119515895711</v>
      </c>
      <c r="D23" s="1227">
        <f t="shared" si="13"/>
        <v>1.6513127309542874</v>
      </c>
      <c r="E23" s="1227">
        <f t="shared" si="13"/>
        <v>1.7129991695604259</v>
      </c>
      <c r="F23" s="1227">
        <f t="shared" si="13"/>
        <v>1.9771357677660761</v>
      </c>
      <c r="G23" s="1227">
        <f t="shared" si="13"/>
        <v>1.9783306556607623</v>
      </c>
      <c r="H23" s="1227">
        <f t="shared" si="13"/>
        <v>2.0232676619397187</v>
      </c>
      <c r="I23" s="1227">
        <f t="shared" si="13"/>
        <v>2.1363153594771234</v>
      </c>
      <c r="J23" s="1227">
        <f t="shared" si="13"/>
        <v>2.191081521737448</v>
      </c>
      <c r="K23" s="1227">
        <f t="shared" si="13"/>
        <v>1.9636334596895144</v>
      </c>
      <c r="L23" s="1227">
        <f t="shared" si="13"/>
        <v>1.8720491954901355</v>
      </c>
      <c r="M23" s="1227">
        <f t="shared" si="13"/>
        <v>1.7589626526978279</v>
      </c>
      <c r="N23" s="1227">
        <f t="shared" si="13"/>
        <v>1.7163495132984359</v>
      </c>
      <c r="O23" s="1227">
        <f t="shared" si="13"/>
        <v>1.8554218281556447</v>
      </c>
      <c r="P23" s="1227">
        <f t="shared" si="13"/>
        <v>1.7155592925492067</v>
      </c>
      <c r="Q23" s="1227">
        <f t="shared" si="13"/>
        <v>1.769857870076089</v>
      </c>
      <c r="R23" s="1227">
        <f t="shared" si="13"/>
        <v>1.6789807111198054</v>
      </c>
      <c r="S23" s="1227">
        <f t="shared" si="13"/>
        <v>1.6661005050418809</v>
      </c>
      <c r="T23" s="1227">
        <f t="shared" si="13"/>
        <v>2.1093096076476914</v>
      </c>
    </row>
    <row r="24" spans="1:20">
      <c r="A24" s="282" t="s">
        <v>44</v>
      </c>
      <c r="B24" s="1226" t="s">
        <v>40</v>
      </c>
      <c r="C24" s="1227">
        <f t="shared" ref="C24:T24" si="14">((C72+C117)/C162)/((C207+C252)/C297)</f>
        <v>1.3273626816007629</v>
      </c>
      <c r="D24" s="1227">
        <f t="shared" si="14"/>
        <v>1.4574257418256413</v>
      </c>
      <c r="E24" s="1227">
        <f t="shared" si="14"/>
        <v>1.5789182647563089</v>
      </c>
      <c r="F24" s="1227">
        <f t="shared" si="14"/>
        <v>1.5970711948118788</v>
      </c>
      <c r="G24" s="1227">
        <f t="shared" si="14"/>
        <v>1.5456349300355201</v>
      </c>
      <c r="H24" s="1227">
        <f t="shared" si="14"/>
        <v>1.501171034931978</v>
      </c>
      <c r="I24" s="1227">
        <f t="shared" si="14"/>
        <v>1.5593961631362507</v>
      </c>
      <c r="J24" s="1227">
        <f t="shared" si="14"/>
        <v>1.5009657085790851</v>
      </c>
      <c r="K24" s="1227">
        <f t="shared" si="14"/>
        <v>1.6024282637587717</v>
      </c>
      <c r="L24" s="1227">
        <f t="shared" si="14"/>
        <v>1.604547078613209</v>
      </c>
      <c r="M24" s="1227">
        <f t="shared" si="14"/>
        <v>1.565159248004879</v>
      </c>
      <c r="N24" s="1227">
        <f t="shared" si="14"/>
        <v>1.6086054399044354</v>
      </c>
      <c r="O24" s="1227">
        <f t="shared" si="14"/>
        <v>1.6149448580045815</v>
      </c>
      <c r="P24" s="1227">
        <f t="shared" si="14"/>
        <v>1.5640572772407748</v>
      </c>
      <c r="Q24" s="1227">
        <f t="shared" si="14"/>
        <v>1.6864406031783292</v>
      </c>
      <c r="R24" s="1227">
        <f t="shared" si="14"/>
        <v>1.630595267950169</v>
      </c>
      <c r="S24" s="1227">
        <f t="shared" si="14"/>
        <v>1.6546303320940228</v>
      </c>
      <c r="T24" s="1227">
        <f t="shared" si="14"/>
        <v>1.7918000406761945</v>
      </c>
    </row>
    <row r="25" spans="1:20">
      <c r="A25" s="282" t="s">
        <v>57</v>
      </c>
      <c r="B25" s="1226" t="s">
        <v>40</v>
      </c>
      <c r="C25" s="1227">
        <f t="shared" ref="C25:T25" si="15">((C73+C118)/C163)/((C208+C253)/C298)</f>
        <v>1.304245703438353</v>
      </c>
      <c r="D25" s="1227">
        <f t="shared" si="15"/>
        <v>1.3140285085310319</v>
      </c>
      <c r="E25" s="1227">
        <f t="shared" si="15"/>
        <v>1.3659005706326721</v>
      </c>
      <c r="F25" s="1227">
        <f t="shared" si="15"/>
        <v>1.3640001676867242</v>
      </c>
      <c r="G25" s="1227">
        <f t="shared" si="15"/>
        <v>1.3138487045685523</v>
      </c>
      <c r="H25" s="1227">
        <f t="shared" si="15"/>
        <v>1.2839438897788362</v>
      </c>
      <c r="I25" s="1227">
        <f t="shared" si="15"/>
        <v>1.3916352562016161</v>
      </c>
      <c r="J25" s="1227">
        <f t="shared" si="15"/>
        <v>1.4065139226767638</v>
      </c>
      <c r="K25" s="1227">
        <f t="shared" si="15"/>
        <v>1.3204065917397807</v>
      </c>
      <c r="L25" s="1227">
        <f t="shared" si="15"/>
        <v>1.3078708325404615</v>
      </c>
      <c r="M25" s="1227">
        <f t="shared" si="15"/>
        <v>1.3850596843569525</v>
      </c>
      <c r="N25" s="1227">
        <f t="shared" si="15"/>
        <v>1.4262735945831835</v>
      </c>
      <c r="O25" s="1227">
        <f t="shared" si="15"/>
        <v>1.55361916113508</v>
      </c>
      <c r="P25" s="1227">
        <f t="shared" si="15"/>
        <v>1.5434965636933646</v>
      </c>
      <c r="Q25" s="1227">
        <f t="shared" si="15"/>
        <v>1.5623386799639276</v>
      </c>
      <c r="R25" s="1227">
        <f t="shared" si="15"/>
        <v>1.5345883864514769</v>
      </c>
      <c r="S25" s="1227">
        <f t="shared" si="15"/>
        <v>1.5526830782109344</v>
      </c>
      <c r="T25" s="1227">
        <f t="shared" si="15"/>
        <v>1.5313350610923002</v>
      </c>
    </row>
    <row r="26" spans="1:20">
      <c r="A26" s="282" t="s">
        <v>23</v>
      </c>
      <c r="B26" s="1226" t="s">
        <v>40</v>
      </c>
      <c r="C26" s="1227">
        <f t="shared" ref="C26:T26" si="16">((C74+C119)/C164)/((C209+C254)/C299)</f>
        <v>2.1655893329287523</v>
      </c>
      <c r="D26" s="1227">
        <f t="shared" si="16"/>
        <v>2.1584355166515361</v>
      </c>
      <c r="E26" s="1227">
        <f t="shared" si="16"/>
        <v>2.1787503532356385</v>
      </c>
      <c r="F26" s="1227">
        <f t="shared" si="16"/>
        <v>2.2056709947566353</v>
      </c>
      <c r="G26" s="1227">
        <f t="shared" si="16"/>
        <v>2.1622447605175292</v>
      </c>
      <c r="H26" s="1227">
        <f t="shared" si="16"/>
        <v>2.2601728909407308</v>
      </c>
      <c r="I26" s="1227">
        <f t="shared" si="16"/>
        <v>2.3063667154140086</v>
      </c>
      <c r="J26" s="1227">
        <f t="shared" si="16"/>
        <v>2.3570659158349052</v>
      </c>
      <c r="K26" s="1227">
        <f t="shared" si="16"/>
        <v>2.2506499733388119</v>
      </c>
      <c r="L26" s="1227">
        <f t="shared" si="16"/>
        <v>2.3318182169966204</v>
      </c>
      <c r="M26" s="1227">
        <f t="shared" si="16"/>
        <v>2.3934666922594561</v>
      </c>
      <c r="N26" s="1227">
        <f t="shared" si="16"/>
        <v>2.4233930228683231</v>
      </c>
      <c r="O26" s="1227">
        <f t="shared" si="16"/>
        <v>2.3513365762146519</v>
      </c>
      <c r="P26" s="1227">
        <f t="shared" si="16"/>
        <v>2.4123465456771731</v>
      </c>
      <c r="Q26" s="1227">
        <f t="shared" si="16"/>
        <v>2.4535809848524495</v>
      </c>
      <c r="R26" s="1227">
        <f t="shared" si="16"/>
        <v>2.4680729434202626</v>
      </c>
      <c r="S26" s="1227">
        <f t="shared" si="16"/>
        <v>2.3922177822383763</v>
      </c>
      <c r="T26" s="1227">
        <f t="shared" si="16"/>
        <v>2.3386679304044704</v>
      </c>
    </row>
    <row r="27" spans="1:20">
      <c r="A27" s="282" t="s">
        <v>45</v>
      </c>
      <c r="B27" s="1226" t="s">
        <v>40</v>
      </c>
      <c r="C27" s="1227">
        <f t="shared" ref="C27:T27" si="17">((C75+C120)/C165)/((C210+C255)/C300)</f>
        <v>1.5369147221524782</v>
      </c>
      <c r="D27" s="1227">
        <f t="shared" si="17"/>
        <v>1.5447271958268716</v>
      </c>
      <c r="E27" s="1227">
        <f t="shared" si="17"/>
        <v>1.5129215102315305</v>
      </c>
      <c r="F27" s="1227">
        <f t="shared" si="17"/>
        <v>1.5566983906678562</v>
      </c>
      <c r="G27" s="1227">
        <f t="shared" si="17"/>
        <v>1.5992089241750482</v>
      </c>
      <c r="H27" s="1227">
        <f t="shared" si="17"/>
        <v>1.597110337300556</v>
      </c>
      <c r="I27" s="1227">
        <f t="shared" si="17"/>
        <v>1.5977792845760128</v>
      </c>
      <c r="J27" s="1227">
        <f t="shared" si="17"/>
        <v>1.6423162907014928</v>
      </c>
      <c r="K27" s="1227">
        <f t="shared" si="17"/>
        <v>1.5775114624505928</v>
      </c>
      <c r="L27" s="1227">
        <f t="shared" si="17"/>
        <v>1.5244747320219016</v>
      </c>
      <c r="M27" s="1227">
        <f t="shared" si="17"/>
        <v>1.5246679467445292</v>
      </c>
      <c r="N27" s="1227">
        <f t="shared" si="17"/>
        <v>1.5128819751809377</v>
      </c>
      <c r="O27" s="1227">
        <f t="shared" si="17"/>
        <v>1.5407429274292741</v>
      </c>
      <c r="P27" s="1227">
        <f t="shared" si="17"/>
        <v>1.5332482993197281</v>
      </c>
      <c r="Q27" s="1227">
        <f t="shared" si="17"/>
        <v>1.5104372665348273</v>
      </c>
      <c r="R27" s="1227">
        <f t="shared" si="17"/>
        <v>1.5068511386024386</v>
      </c>
      <c r="S27" s="1227">
        <f t="shared" si="17"/>
        <v>1.4831384892086332</v>
      </c>
      <c r="T27" s="1227">
        <f t="shared" si="17"/>
        <v>1.4791222570532914</v>
      </c>
    </row>
    <row r="28" spans="1:20">
      <c r="A28" s="282" t="s">
        <v>46</v>
      </c>
      <c r="B28" s="1226" t="s">
        <v>40</v>
      </c>
      <c r="C28" s="1227">
        <f t="shared" ref="C28:T28" si="18">((C76+C121)/C166)/((C211+C256)/C301)</f>
        <v>1.7598097219222908</v>
      </c>
      <c r="D28" s="1227">
        <f t="shared" si="18"/>
        <v>1.8899664841746933</v>
      </c>
      <c r="E28" s="1227">
        <f t="shared" si="18"/>
        <v>2.0394900130800271</v>
      </c>
      <c r="F28" s="1227">
        <f t="shared" si="18"/>
        <v>2.1430474380776636</v>
      </c>
      <c r="G28" s="1227">
        <f t="shared" si="18"/>
        <v>2.1477032742113753</v>
      </c>
      <c r="H28" s="1227">
        <f t="shared" si="18"/>
        <v>2.0391161424702968</v>
      </c>
      <c r="I28" s="1227">
        <f t="shared" si="18"/>
        <v>2.1706090098693087</v>
      </c>
      <c r="J28" s="1227">
        <f t="shared" si="18"/>
        <v>2.1149297582834863</v>
      </c>
      <c r="K28" s="1227">
        <f t="shared" si="18"/>
        <v>2.149355047931405</v>
      </c>
      <c r="L28" s="1227">
        <f t="shared" si="18"/>
        <v>2.107224722242087</v>
      </c>
      <c r="M28" s="1227">
        <f t="shared" si="18"/>
        <v>2.0921902244163455</v>
      </c>
      <c r="N28" s="1227">
        <f t="shared" si="18"/>
        <v>2.1907245969438676</v>
      </c>
      <c r="O28" s="1227">
        <f t="shared" si="18"/>
        <v>2.2899012737806212</v>
      </c>
      <c r="P28" s="1227">
        <f t="shared" si="18"/>
        <v>2.4841465403081351</v>
      </c>
      <c r="Q28" s="1227">
        <f t="shared" si="18"/>
        <v>2.500126108246457</v>
      </c>
      <c r="R28" s="1227">
        <f t="shared" si="18"/>
        <v>2.4771636117360729</v>
      </c>
      <c r="S28" s="1227">
        <f t="shared" si="18"/>
        <v>2.5905984717052832</v>
      </c>
      <c r="T28" s="1227">
        <f t="shared" si="18"/>
        <v>2.6101040733011742</v>
      </c>
    </row>
    <row r="29" spans="1:20">
      <c r="A29" s="1228" t="s">
        <v>25</v>
      </c>
      <c r="B29" s="1226" t="s">
        <v>40</v>
      </c>
      <c r="C29" s="1227">
        <f t="shared" ref="C29:T29" si="19">((C77+C122)/C167)/((C212+C257)/C302)</f>
        <v>1.2884350845148607</v>
      </c>
      <c r="D29" s="1227">
        <f t="shared" si="19"/>
        <v>1.28702636769777</v>
      </c>
      <c r="E29" s="1227">
        <f t="shared" si="19"/>
        <v>1.2959452103114757</v>
      </c>
      <c r="F29" s="1227">
        <f t="shared" si="19"/>
        <v>1.3284167422724105</v>
      </c>
      <c r="G29" s="1227">
        <f t="shared" si="19"/>
        <v>1.3833896432799686</v>
      </c>
      <c r="H29" s="1227">
        <f t="shared" si="19"/>
        <v>1.2358460333779573</v>
      </c>
      <c r="I29" s="1227">
        <f t="shared" si="19"/>
        <v>1.4762302205372275</v>
      </c>
      <c r="J29" s="1227">
        <f t="shared" si="19"/>
        <v>1.4047211065040066</v>
      </c>
      <c r="K29" s="1227">
        <f t="shared" si="19"/>
        <v>1.3912578155687603</v>
      </c>
      <c r="L29" s="1227">
        <f t="shared" si="19"/>
        <v>1.4758764669241691</v>
      </c>
      <c r="M29" s="1227">
        <f t="shared" si="19"/>
        <v>1.4277408453116147</v>
      </c>
      <c r="N29" s="1227">
        <f t="shared" si="19"/>
        <v>1.395867972053243</v>
      </c>
      <c r="O29" s="1227">
        <f t="shared" si="19"/>
        <v>1.3558433615690346</v>
      </c>
      <c r="P29" s="1227">
        <f t="shared" si="19"/>
        <v>1.3532887954596395</v>
      </c>
      <c r="Q29" s="1227">
        <f t="shared" si="19"/>
        <v>1.2934581840001835</v>
      </c>
      <c r="R29" s="1227">
        <f t="shared" si="19"/>
        <v>1.2826277625670868</v>
      </c>
      <c r="S29" s="1227">
        <f t="shared" si="19"/>
        <v>1.3043895284386036</v>
      </c>
      <c r="T29" s="1227">
        <f t="shared" si="19"/>
        <v>1.2971703237811028</v>
      </c>
    </row>
    <row r="30" spans="1:20">
      <c r="A30" s="1228" t="s">
        <v>26</v>
      </c>
      <c r="B30" s="1226"/>
      <c r="C30" s="1227">
        <f t="shared" ref="C30:T30" si="20">((C78+C123)/C168)/((C213+C258)/C303)</f>
        <v>1.2936393822392125</v>
      </c>
      <c r="D30" s="1227">
        <f t="shared" si="20"/>
        <v>1.3057024944081106</v>
      </c>
      <c r="E30" s="1227">
        <f t="shared" si="20"/>
        <v>1.2655382889499693</v>
      </c>
      <c r="F30" s="1227">
        <f t="shared" si="20"/>
        <v>1.4138980297766595</v>
      </c>
      <c r="G30" s="1227">
        <f t="shared" si="20"/>
        <v>1.3091176636511583</v>
      </c>
      <c r="H30" s="1227">
        <f t="shared" si="20"/>
        <v>1.2025192489190701</v>
      </c>
      <c r="I30" s="1227">
        <f t="shared" si="20"/>
        <v>1.1957306562694883</v>
      </c>
      <c r="J30" s="1227">
        <f t="shared" si="20"/>
        <v>1.4371755087874609</v>
      </c>
      <c r="K30" s="1227">
        <f t="shared" si="20"/>
        <v>1.605708763230774</v>
      </c>
      <c r="L30" s="1227">
        <f t="shared" si="20"/>
        <v>1.522554541661302</v>
      </c>
      <c r="M30" s="1227">
        <f t="shared" si="20"/>
        <v>1.5065954520331943</v>
      </c>
      <c r="N30" s="1227">
        <f t="shared" si="20"/>
        <v>1.4829096960994519</v>
      </c>
      <c r="O30" s="1227">
        <f t="shared" si="20"/>
        <v>1.4387138292968271</v>
      </c>
      <c r="P30" s="1227">
        <f t="shared" si="20"/>
        <v>1.4275641643780248</v>
      </c>
      <c r="Q30" s="1227">
        <f t="shared" si="20"/>
        <v>1.3503006920909106</v>
      </c>
      <c r="R30" s="1227">
        <f t="shared" si="20"/>
        <v>1.3581307465297687</v>
      </c>
      <c r="S30" s="1227">
        <f t="shared" si="20"/>
        <v>1.227747910677695</v>
      </c>
      <c r="T30" s="1227">
        <f t="shared" si="20"/>
        <v>1.1716513135824966</v>
      </c>
    </row>
    <row r="31" spans="1:20">
      <c r="A31" s="282" t="s">
        <v>27</v>
      </c>
      <c r="B31" s="1226" t="s">
        <v>40</v>
      </c>
      <c r="C31" s="1227">
        <f t="shared" ref="C31:T31" si="21">((C79+C124)/C169)/((C214+C259)/C304)</f>
        <v>2.1947859402398469</v>
      </c>
      <c r="D31" s="1227">
        <f t="shared" si="21"/>
        <v>2.1531101827887249</v>
      </c>
      <c r="E31" s="1227">
        <f t="shared" si="21"/>
        <v>1.9488532797695322</v>
      </c>
      <c r="F31" s="1227">
        <f t="shared" si="21"/>
        <v>1.5979158964462983</v>
      </c>
      <c r="G31" s="1227">
        <f t="shared" si="21"/>
        <v>2.0108267787658738</v>
      </c>
      <c r="H31" s="1227">
        <f t="shared" si="21"/>
        <v>1.8051178558883687</v>
      </c>
      <c r="I31" s="1227">
        <f t="shared" si="21"/>
        <v>2.1449957122541625</v>
      </c>
      <c r="J31" s="1227">
        <f t="shared" si="21"/>
        <v>2.1811084924127861</v>
      </c>
      <c r="K31" s="1227">
        <f t="shared" si="21"/>
        <v>2.6523898609843086</v>
      </c>
      <c r="L31" s="1227">
        <f t="shared" si="21"/>
        <v>2.0919800803424486</v>
      </c>
      <c r="M31" s="1227">
        <f t="shared" si="21"/>
        <v>1.8686845799570464</v>
      </c>
      <c r="N31" s="1227">
        <f t="shared" si="21"/>
        <v>1.9847524020083998</v>
      </c>
      <c r="O31" s="1227">
        <f t="shared" si="21"/>
        <v>2.1022725607150976</v>
      </c>
      <c r="P31" s="1227">
        <f t="shared" si="21"/>
        <v>1.8658434789215499</v>
      </c>
      <c r="Q31" s="1227">
        <f t="shared" si="21"/>
        <v>2.1377010058093191</v>
      </c>
      <c r="R31" s="1227">
        <f t="shared" si="21"/>
        <v>1.7701573219160793</v>
      </c>
      <c r="S31" s="1227">
        <f t="shared" si="21"/>
        <v>0.55959259125043614</v>
      </c>
      <c r="T31" s="1227">
        <f t="shared" si="21"/>
        <v>1.6809232165670753</v>
      </c>
    </row>
    <row r="32" spans="1:20">
      <c r="A32" s="282" t="s">
        <v>47</v>
      </c>
      <c r="B32" s="1226" t="s">
        <v>40</v>
      </c>
      <c r="C32" s="1227">
        <f t="shared" ref="C32:T32" si="22">((C80+C125)/C170)/((C215+C260)/C305)</f>
        <v>1.6107381776443264</v>
      </c>
      <c r="D32" s="1227">
        <f t="shared" si="22"/>
        <v>1.5927444008776244</v>
      </c>
      <c r="E32" s="1227">
        <f t="shared" si="22"/>
        <v>1.6931727137343731</v>
      </c>
      <c r="F32" s="1227">
        <f t="shared" si="22"/>
        <v>1.7093535170034999</v>
      </c>
      <c r="G32" s="1227">
        <f t="shared" si="22"/>
        <v>1.7377785072004728</v>
      </c>
      <c r="H32" s="1227">
        <f t="shared" si="22"/>
        <v>1.6391718085699367</v>
      </c>
      <c r="I32" s="1227">
        <f t="shared" si="22"/>
        <v>1.6800299422910949</v>
      </c>
      <c r="J32" s="1227">
        <f t="shared" si="22"/>
        <v>1.684284992305795</v>
      </c>
      <c r="K32" s="1227">
        <f t="shared" si="22"/>
        <v>1.658865229320247</v>
      </c>
      <c r="L32" s="1227">
        <f t="shared" si="22"/>
        <v>1.5910893965179058</v>
      </c>
      <c r="M32" s="1227">
        <f t="shared" si="22"/>
        <v>1.5825596358141798</v>
      </c>
      <c r="N32" s="1227">
        <f t="shared" si="22"/>
        <v>1.6151992856497979</v>
      </c>
      <c r="O32" s="1227">
        <f t="shared" si="22"/>
        <v>1.6379214267253934</v>
      </c>
      <c r="P32" s="1227">
        <f t="shared" si="22"/>
        <v>1.6341941916948284</v>
      </c>
      <c r="Q32" s="1227">
        <f t="shared" si="22"/>
        <v>1.6683124375255101</v>
      </c>
      <c r="R32" s="1227">
        <f t="shared" si="22"/>
        <v>1.6778268711472699</v>
      </c>
      <c r="S32" s="1227">
        <f t="shared" si="22"/>
        <v>1.6955113034724762</v>
      </c>
      <c r="T32" s="1227">
        <f t="shared" si="22"/>
        <v>1.7147437986962142</v>
      </c>
    </row>
    <row r="33" spans="1:20">
      <c r="A33" s="282" t="s">
        <v>30</v>
      </c>
      <c r="B33" s="1226" t="s">
        <v>40</v>
      </c>
      <c r="C33" s="1227">
        <f t="shared" ref="C33:T33" si="23">((C81+C126)/C171)/((C216+C261)/C306)</f>
        <v>1.519893370624481</v>
      </c>
      <c r="D33" s="1227">
        <f t="shared" si="23"/>
        <v>1.5283413202727523</v>
      </c>
      <c r="E33" s="1227">
        <f t="shared" si="23"/>
        <v>1.4532068738848718</v>
      </c>
      <c r="F33" s="1227">
        <f t="shared" si="23"/>
        <v>1.492215801047454</v>
      </c>
      <c r="G33" s="1227">
        <f t="shared" si="23"/>
        <v>1.4573137969113115</v>
      </c>
      <c r="H33" s="1227">
        <f t="shared" si="23"/>
        <v>1.4446148816858198</v>
      </c>
      <c r="I33" s="1227">
        <f t="shared" si="23"/>
        <v>1.3858355321631808</v>
      </c>
      <c r="J33" s="1227">
        <f t="shared" si="23"/>
        <v>1.4955842499601466</v>
      </c>
      <c r="K33" s="1227">
        <f t="shared" si="23"/>
        <v>1.6063202106736891</v>
      </c>
      <c r="L33" s="1227">
        <f t="shared" si="23"/>
        <v>1.6554999406694642</v>
      </c>
      <c r="M33" s="1227">
        <f t="shared" si="23"/>
        <v>1.5705706359759732</v>
      </c>
      <c r="N33" s="1227">
        <f t="shared" si="23"/>
        <v>1.4663150642899734</v>
      </c>
      <c r="O33" s="1227">
        <f t="shared" si="23"/>
        <v>1.5032988270403671</v>
      </c>
      <c r="P33" s="1227">
        <f t="shared" si="23"/>
        <v>1.4175553535474708</v>
      </c>
      <c r="Q33" s="1227">
        <f t="shared" si="23"/>
        <v>1.3242786326371208</v>
      </c>
      <c r="R33" s="1227">
        <f t="shared" si="23"/>
        <v>1.3516610571206849</v>
      </c>
      <c r="S33" s="1227">
        <f t="shared" si="23"/>
        <v>1.4198230881538585</v>
      </c>
      <c r="T33" s="1227">
        <f t="shared" si="23"/>
        <v>1.454795204749723</v>
      </c>
    </row>
    <row r="34" spans="1:20">
      <c r="A34" s="282" t="s">
        <v>48</v>
      </c>
      <c r="B34" s="1226" t="s">
        <v>40</v>
      </c>
      <c r="C34" s="1227">
        <f t="shared" ref="C34:T34" si="24">((C82+C127)/C172)/((C217+C262)/C307)</f>
        <v>1.7033803897841537</v>
      </c>
      <c r="D34" s="1227">
        <f t="shared" si="24"/>
        <v>1.7250050728842876</v>
      </c>
      <c r="E34" s="1227">
        <f t="shared" si="24"/>
        <v>1.8050941596812924</v>
      </c>
      <c r="F34" s="1227">
        <f t="shared" si="24"/>
        <v>1.7952803854934936</v>
      </c>
      <c r="G34" s="1227">
        <f t="shared" si="24"/>
        <v>1.8994482097572749</v>
      </c>
      <c r="H34" s="1227">
        <f t="shared" si="24"/>
        <v>2.0254703823971285</v>
      </c>
      <c r="I34" s="1227">
        <f t="shared" si="24"/>
        <v>2.0102395387265171</v>
      </c>
      <c r="J34" s="1227">
        <f t="shared" si="24"/>
        <v>2.1158528680917246</v>
      </c>
      <c r="K34" s="1227">
        <f t="shared" si="24"/>
        <v>2.1109548897185899</v>
      </c>
      <c r="L34" s="1227">
        <f t="shared" si="24"/>
        <v>2.044763352517224</v>
      </c>
      <c r="M34" s="1227">
        <f t="shared" si="24"/>
        <v>2.0614776649026023</v>
      </c>
      <c r="N34" s="1227">
        <f t="shared" si="24"/>
        <v>2.0046947031093123</v>
      </c>
      <c r="O34" s="1227">
        <f t="shared" si="24"/>
        <v>1.9668167075812144</v>
      </c>
      <c r="P34" s="1227">
        <f t="shared" si="24"/>
        <v>1.9739380055999656</v>
      </c>
      <c r="Q34" s="1227">
        <f t="shared" si="24"/>
        <v>1.9541282430968463</v>
      </c>
      <c r="R34" s="1227">
        <f t="shared" si="24"/>
        <v>1.913812247840311</v>
      </c>
      <c r="S34" s="1227">
        <f t="shared" si="24"/>
        <v>1.9405326902742031</v>
      </c>
      <c r="T34" s="1227">
        <f t="shared" si="24"/>
        <v>1.8998128364113924</v>
      </c>
    </row>
    <row r="35" spans="1:20">
      <c r="A35" s="282" t="s">
        <v>49</v>
      </c>
      <c r="B35" s="1226" t="s">
        <v>40</v>
      </c>
      <c r="C35" s="1227">
        <f t="shared" ref="C35:T35" si="25">((C83+C128)/C173)/((C218+C263)/C308)</f>
        <v>2.1543993231810492</v>
      </c>
      <c r="D35" s="1227">
        <f t="shared" si="25"/>
        <v>2.1974877728222695</v>
      </c>
      <c r="E35" s="1227">
        <f t="shared" si="25"/>
        <v>2.115223542727787</v>
      </c>
      <c r="F35" s="1227">
        <f t="shared" si="25"/>
        <v>2.083940411607681</v>
      </c>
      <c r="G35" s="1227">
        <f t="shared" si="25"/>
        <v>2.1352833638025595</v>
      </c>
      <c r="H35" s="1227">
        <f t="shared" si="25"/>
        <v>2.0112779547764359</v>
      </c>
      <c r="I35" s="1227">
        <f t="shared" si="25"/>
        <v>1.9881979130606795</v>
      </c>
      <c r="J35" s="1227">
        <f t="shared" si="25"/>
        <v>2.1576210783981575</v>
      </c>
      <c r="K35" s="1227">
        <f t="shared" si="25"/>
        <v>2.2230095388404965</v>
      </c>
      <c r="L35" s="1227">
        <f t="shared" si="25"/>
        <v>2.145607159187406</v>
      </c>
      <c r="M35" s="1227">
        <f t="shared" si="25"/>
        <v>2.0940251870739184</v>
      </c>
      <c r="N35" s="1227">
        <f t="shared" si="25"/>
        <v>2.1161351120458369</v>
      </c>
      <c r="O35" s="1227">
        <f t="shared" si="25"/>
        <v>2.089809234260755</v>
      </c>
      <c r="P35" s="1227">
        <f t="shared" si="25"/>
        <v>2.1106021875744685</v>
      </c>
      <c r="Q35" s="1227">
        <f t="shared" si="25"/>
        <v>1.8988467777773363</v>
      </c>
      <c r="R35" s="1227">
        <f t="shared" si="25"/>
        <v>1.8504238311948109</v>
      </c>
      <c r="S35" s="1227">
        <f t="shared" si="25"/>
        <v>1.8613451074561564</v>
      </c>
      <c r="T35" s="1227">
        <f t="shared" si="25"/>
        <v>1.8127342584655617</v>
      </c>
    </row>
    <row r="36" spans="1:20">
      <c r="A36" s="282" t="s">
        <v>32</v>
      </c>
      <c r="B36" s="1226" t="s">
        <v>40</v>
      </c>
      <c r="C36" s="1227">
        <f t="shared" ref="C36:T36" si="26">((C84+C129)/C174)/((C219+C264)/C309)</f>
        <v>1.6107854473470358</v>
      </c>
      <c r="D36" s="1227">
        <f t="shared" si="26"/>
        <v>1.6207446301543154</v>
      </c>
      <c r="E36" s="1227">
        <f t="shared" si="26"/>
        <v>1.6140136542423749</v>
      </c>
      <c r="F36" s="1227">
        <f t="shared" si="26"/>
        <v>1.5979508999269527</v>
      </c>
      <c r="G36" s="1227">
        <f t="shared" si="26"/>
        <v>1.5862675533119217</v>
      </c>
      <c r="H36" s="1227">
        <f t="shared" si="26"/>
        <v>1.5661436007462488</v>
      </c>
      <c r="I36" s="1227">
        <f t="shared" si="26"/>
        <v>1.5442719037451014</v>
      </c>
      <c r="J36" s="1227">
        <f t="shared" si="26"/>
        <v>1.575847128274489</v>
      </c>
      <c r="K36" s="1227">
        <f t="shared" si="26"/>
        <v>1.6596657236034293</v>
      </c>
      <c r="L36" s="1227">
        <f t="shared" si="26"/>
        <v>1.7181710537468444</v>
      </c>
      <c r="M36" s="1227">
        <f t="shared" si="26"/>
        <v>1.7274667035952651</v>
      </c>
      <c r="N36" s="1227">
        <f t="shared" si="26"/>
        <v>1.7909665213424522</v>
      </c>
      <c r="O36" s="1227">
        <f t="shared" si="26"/>
        <v>1.7986315262092052</v>
      </c>
      <c r="P36" s="1227">
        <f t="shared" si="26"/>
        <v>1.80773760906936</v>
      </c>
      <c r="Q36" s="1227">
        <f t="shared" si="26"/>
        <v>1.8176432578321955</v>
      </c>
      <c r="R36" s="1227">
        <f t="shared" si="26"/>
        <v>1.870008253778944</v>
      </c>
      <c r="S36" s="1227">
        <f t="shared" si="26"/>
        <v>1.8880795346512058</v>
      </c>
      <c r="T36" s="1227">
        <f t="shared" si="26"/>
        <v>1.8900056086349544</v>
      </c>
    </row>
    <row r="37" spans="1:20">
      <c r="A37" s="282" t="s">
        <v>50</v>
      </c>
      <c r="B37" s="1226" t="s">
        <v>40</v>
      </c>
      <c r="C37" s="1227">
        <f t="shared" ref="C37:T37" si="27">((C85+C130)/C175)/((C220+C265)/C310)</f>
        <v>1.5560072211484723</v>
      </c>
      <c r="D37" s="1227">
        <f t="shared" si="27"/>
        <v>1.6541516539682692</v>
      </c>
      <c r="E37" s="1227">
        <f t="shared" si="27"/>
        <v>1.7108989579494531</v>
      </c>
      <c r="F37" s="1227">
        <f t="shared" si="27"/>
        <v>1.6785399618425356</v>
      </c>
      <c r="G37" s="1227">
        <f t="shared" si="27"/>
        <v>1.6430656340599545</v>
      </c>
      <c r="H37" s="1227">
        <f t="shared" si="27"/>
        <v>1.6462822403958701</v>
      </c>
      <c r="I37" s="1227">
        <f t="shared" si="27"/>
        <v>1.6575129209336268</v>
      </c>
      <c r="J37" s="1227">
        <f t="shared" si="27"/>
        <v>1.6420546317352949</v>
      </c>
      <c r="K37" s="1227">
        <f t="shared" si="27"/>
        <v>1.6634434376120455</v>
      </c>
      <c r="L37" s="1227">
        <f t="shared" si="27"/>
        <v>1.5589475877832559</v>
      </c>
      <c r="M37" s="1227">
        <f t="shared" si="27"/>
        <v>1.5737263420402918</v>
      </c>
      <c r="N37" s="1227">
        <f t="shared" si="27"/>
        <v>1.6620802047503473</v>
      </c>
      <c r="O37" s="1227">
        <f t="shared" si="27"/>
        <v>1.6990538529903387</v>
      </c>
      <c r="P37" s="1227">
        <f t="shared" si="27"/>
        <v>1.696531760016132</v>
      </c>
      <c r="Q37" s="1227">
        <f t="shared" si="27"/>
        <v>1.7524985033760612</v>
      </c>
      <c r="R37" s="1227">
        <f t="shared" si="27"/>
        <v>1.7618356900832282</v>
      </c>
      <c r="S37" s="1227">
        <f t="shared" si="27"/>
        <v>1.812160708997957</v>
      </c>
      <c r="T37" s="1227">
        <f t="shared" si="27"/>
        <v>1.821185217404931</v>
      </c>
    </row>
    <row r="38" spans="1:20">
      <c r="A38" s="1018" t="s">
        <v>51</v>
      </c>
      <c r="B38" s="1229" t="s">
        <v>40</v>
      </c>
      <c r="C38" s="1230">
        <f t="shared" ref="C38:S38" si="28">((C86+C131)/C176)/((C221+C266)/C311)</f>
        <v>1.5318703903797071</v>
      </c>
      <c r="D38" s="1230">
        <f t="shared" si="28"/>
        <v>1.5445880066123459</v>
      </c>
      <c r="E38" s="1230">
        <f t="shared" si="28"/>
        <v>1.4883405132047203</v>
      </c>
      <c r="F38" s="1230">
        <f t="shared" si="28"/>
        <v>1.4320698800453993</v>
      </c>
      <c r="G38" s="1230">
        <f t="shared" si="28"/>
        <v>1.3607180436425821</v>
      </c>
      <c r="H38" s="1230">
        <f t="shared" si="28"/>
        <v>1.3884210672753521</v>
      </c>
      <c r="I38" s="1230">
        <f t="shared" si="28"/>
        <v>1.3940138286319881</v>
      </c>
      <c r="J38" s="1230">
        <f t="shared" si="28"/>
        <v>1.3644597122632829</v>
      </c>
      <c r="K38" s="1230">
        <f t="shared" si="28"/>
        <v>1.4657171386582775</v>
      </c>
      <c r="L38" s="1230">
        <f t="shared" si="28"/>
        <v>1.5932026040042211</v>
      </c>
      <c r="M38" s="1230">
        <f t="shared" si="28"/>
        <v>1.6253474092486349</v>
      </c>
      <c r="N38" s="1230">
        <f t="shared" si="28"/>
        <v>1.7020726133677371</v>
      </c>
      <c r="O38" s="1230">
        <f t="shared" si="28"/>
        <v>1.7177181109678594</v>
      </c>
      <c r="P38" s="1230">
        <f t="shared" si="28"/>
        <v>1.7050142928447991</v>
      </c>
      <c r="Q38" s="1230">
        <f t="shared" si="28"/>
        <v>1.6099998563277109</v>
      </c>
      <c r="R38" s="1230">
        <f t="shared" si="28"/>
        <v>1.5237375049340476</v>
      </c>
      <c r="S38" s="1230">
        <f t="shared" si="28"/>
        <v>1.5993385883754203</v>
      </c>
      <c r="T38" s="1230">
        <f>((T86+T131)/T176)/((T221+T266)/T311)</f>
        <v>1.6246401796604601</v>
      </c>
    </row>
    <row r="39" spans="1:20">
      <c r="A39" s="1228" t="s">
        <v>34</v>
      </c>
      <c r="B39" s="1226" t="s">
        <v>40</v>
      </c>
      <c r="C39" s="1227">
        <f t="shared" ref="C39:T39" si="29">((C87+C132)/C177)/((C222+C267)/C312)</f>
        <v>1.6886309734493989</v>
      </c>
      <c r="D39" s="1227">
        <f t="shared" si="29"/>
        <v>1.8245847858370388</v>
      </c>
      <c r="E39" s="1227">
        <f t="shared" si="29"/>
        <v>1.8483187895853386</v>
      </c>
      <c r="F39" s="1227">
        <f t="shared" si="29"/>
        <v>1.9516697955007243</v>
      </c>
      <c r="G39" s="1227">
        <f t="shared" si="29"/>
        <v>1.9150606453240411</v>
      </c>
      <c r="H39" s="1227">
        <f t="shared" si="29"/>
        <v>1.8410651264103697</v>
      </c>
      <c r="I39" s="1227">
        <f t="shared" si="29"/>
        <v>1.9578595136953465</v>
      </c>
      <c r="J39" s="1227">
        <f t="shared" si="29"/>
        <v>1.8201105427392144</v>
      </c>
      <c r="K39" s="1227">
        <f t="shared" si="29"/>
        <v>1.8630483677926943</v>
      </c>
      <c r="L39" s="1227">
        <f t="shared" si="29"/>
        <v>1.9372644816411642</v>
      </c>
      <c r="M39" s="1227">
        <f t="shared" si="29"/>
        <v>1.8518841636498595</v>
      </c>
      <c r="N39" s="1227">
        <f t="shared" si="29"/>
        <v>1.7771665255253726</v>
      </c>
      <c r="O39" s="1227">
        <f t="shared" si="29"/>
        <v>1.9119137297186801</v>
      </c>
      <c r="P39" s="1227">
        <f t="shared" si="29"/>
        <v>1.8518411837439042</v>
      </c>
      <c r="Q39" s="1227">
        <f t="shared" si="29"/>
        <v>1.9062666714914951</v>
      </c>
      <c r="R39" s="1227">
        <f t="shared" si="29"/>
        <v>1.7748349694970571</v>
      </c>
      <c r="S39" s="1227">
        <f t="shared" si="29"/>
        <v>1.8111987041621342</v>
      </c>
      <c r="T39" s="1227">
        <f t="shared" si="29"/>
        <v>1.6168834371952945</v>
      </c>
    </row>
    <row r="40" spans="1:20">
      <c r="A40" s="282" t="s">
        <v>21</v>
      </c>
      <c r="B40" s="1226" t="s">
        <v>40</v>
      </c>
      <c r="C40" s="1227">
        <f t="shared" ref="C40:T40" si="30">((C88+C133)/C178)/((C223+C268)/C313)</f>
        <v>1.5155329072896102</v>
      </c>
      <c r="D40" s="1227">
        <f t="shared" si="30"/>
        <v>1.5821087310222584</v>
      </c>
      <c r="E40" s="1227">
        <f t="shared" si="30"/>
        <v>1.5520596745156279</v>
      </c>
      <c r="F40" s="1227">
        <f t="shared" si="30"/>
        <v>1.5541775442284389</v>
      </c>
      <c r="G40" s="1227">
        <f t="shared" si="30"/>
        <v>1.5284448777274044</v>
      </c>
      <c r="H40" s="1227">
        <f t="shared" si="30"/>
        <v>1.6091230594502206</v>
      </c>
      <c r="I40" s="1227">
        <f t="shared" si="30"/>
        <v>1.5870609356514562</v>
      </c>
      <c r="J40" s="1227">
        <f t="shared" si="30"/>
        <v>1.5634554878668308</v>
      </c>
      <c r="K40" s="1227">
        <f t="shared" si="30"/>
        <v>1.6077654619003745</v>
      </c>
      <c r="L40" s="1227">
        <f t="shared" si="30"/>
        <v>1.5894820060002932</v>
      </c>
      <c r="M40" s="1227">
        <f t="shared" si="30"/>
        <v>1.5882101595852993</v>
      </c>
      <c r="N40" s="1227">
        <f t="shared" si="30"/>
        <v>1.6073723841339573</v>
      </c>
      <c r="O40" s="1227">
        <f t="shared" si="30"/>
        <v>1.6158323426903451</v>
      </c>
      <c r="P40" s="1227">
        <f t="shared" si="30"/>
        <v>1.6184135158171822</v>
      </c>
      <c r="Q40" s="1227">
        <f t="shared" si="30"/>
        <v>1.6148025843434752</v>
      </c>
      <c r="R40" s="1227">
        <f t="shared" si="30"/>
        <v>1.6546803128814422</v>
      </c>
      <c r="S40" s="1227">
        <f t="shared" si="30"/>
        <v>1.6857764973978822</v>
      </c>
      <c r="T40" s="1227">
        <f t="shared" si="30"/>
        <v>1.6991100767191558</v>
      </c>
    </row>
    <row r="41" spans="1:20">
      <c r="A41" s="282" t="s">
        <v>37</v>
      </c>
      <c r="B41" s="1226" t="s">
        <v>40</v>
      </c>
      <c r="C41" s="1227">
        <f t="shared" ref="C41:T41" si="31">((C89+C134)/C179)/((C224+C269)/C314)</f>
        <v>1.5120353725262388</v>
      </c>
      <c r="D41" s="1227">
        <f t="shared" si="31"/>
        <v>1.7031324020985987</v>
      </c>
      <c r="E41" s="1227">
        <f t="shared" si="31"/>
        <v>1.8002216268496922</v>
      </c>
      <c r="F41" s="1227">
        <f t="shared" si="31"/>
        <v>1.8185502749356981</v>
      </c>
      <c r="G41" s="1227">
        <f t="shared" si="31"/>
        <v>1.9648652855092943</v>
      </c>
      <c r="H41" s="1227">
        <f t="shared" si="31"/>
        <v>2.1544080117117845</v>
      </c>
      <c r="I41" s="1227">
        <f t="shared" si="31"/>
        <v>2.1998103553910506</v>
      </c>
      <c r="J41" s="1227">
        <f t="shared" si="31"/>
        <v>2.2304659967553122</v>
      </c>
      <c r="K41" s="1227">
        <f t="shared" si="31"/>
        <v>2.2742936936265656</v>
      </c>
      <c r="L41" s="1227">
        <f t="shared" si="31"/>
        <v>2.1576767004157844</v>
      </c>
      <c r="M41" s="1227">
        <f t="shared" si="31"/>
        <v>2.1009497205762688</v>
      </c>
      <c r="N41" s="1227">
        <f t="shared" si="31"/>
        <v>2.1030297009612862</v>
      </c>
      <c r="O41" s="1227">
        <f t="shared" si="31"/>
        <v>2.1379694575612889</v>
      </c>
      <c r="P41" s="1227">
        <f t="shared" si="31"/>
        <v>2.0989683946355142</v>
      </c>
      <c r="Q41" s="1227">
        <f t="shared" si="31"/>
        <v>2.0536217828565979</v>
      </c>
      <c r="R41" s="1227">
        <f t="shared" si="31"/>
        <v>1.9583197351941557</v>
      </c>
      <c r="S41" s="1227">
        <f t="shared" si="31"/>
        <v>1.9042686614099886</v>
      </c>
      <c r="T41" s="1227">
        <f t="shared" si="31"/>
        <v>1.8800838133250029</v>
      </c>
    </row>
    <row r="42" spans="1:20">
      <c r="A42" s="282" t="s">
        <v>52</v>
      </c>
      <c r="B42" s="1226" t="s">
        <v>40</v>
      </c>
      <c r="C42" s="1227">
        <f t="shared" ref="C42:T42" si="32">((C90+C135)/C180)/((C225+C270)/C315)</f>
        <v>1.5127319316097885</v>
      </c>
      <c r="D42" s="1227">
        <f t="shared" si="32"/>
        <v>1.7164821215745714</v>
      </c>
      <c r="E42" s="1227">
        <f t="shared" si="32"/>
        <v>1.8467289595523431</v>
      </c>
      <c r="F42" s="1227">
        <f t="shared" si="32"/>
        <v>1.8235525667312287</v>
      </c>
      <c r="G42" s="1227">
        <f t="shared" si="32"/>
        <v>1.6129246454899824</v>
      </c>
      <c r="H42" s="1227">
        <f t="shared" si="32"/>
        <v>1.6109894088542522</v>
      </c>
      <c r="I42" s="1227">
        <f t="shared" si="32"/>
        <v>1.5900245490013423</v>
      </c>
      <c r="J42" s="1227">
        <f t="shared" si="32"/>
        <v>1.6479470566925263</v>
      </c>
      <c r="K42" s="1227">
        <f t="shared" si="32"/>
        <v>1.6602563820139176</v>
      </c>
      <c r="L42" s="1227">
        <f t="shared" si="32"/>
        <v>1.8540311398254778</v>
      </c>
      <c r="M42" s="1227">
        <f t="shared" si="32"/>
        <v>1.5326932156826487</v>
      </c>
      <c r="N42" s="1227">
        <f t="shared" si="32"/>
        <v>1.5645631807193559</v>
      </c>
      <c r="O42" s="1227">
        <f t="shared" si="32"/>
        <v>1.5827671934145606</v>
      </c>
      <c r="P42" s="1227">
        <f t="shared" si="32"/>
        <v>1.6030888496396238</v>
      </c>
      <c r="Q42" s="1227">
        <f t="shared" si="32"/>
        <v>1.5292995470945006</v>
      </c>
      <c r="R42" s="1227">
        <f t="shared" si="32"/>
        <v>1.4893381118790818</v>
      </c>
      <c r="S42" s="1227">
        <f t="shared" si="32"/>
        <v>1.4708543569111254</v>
      </c>
      <c r="T42" s="1227">
        <f t="shared" si="32"/>
        <v>1.4070662570692503</v>
      </c>
    </row>
    <row r="43" spans="1:20">
      <c r="A43" s="282" t="s">
        <v>53</v>
      </c>
      <c r="B43" s="1226" t="s">
        <v>40</v>
      </c>
      <c r="C43" s="1227">
        <f t="shared" ref="C43:T43" si="33">((C91+C136)/C181)/((C226+C271)/C316)</f>
        <v>1.5914349048925518</v>
      </c>
      <c r="D43" s="1227">
        <f t="shared" si="33"/>
        <v>1.5533985248842721</v>
      </c>
      <c r="E43" s="1227">
        <f t="shared" si="33"/>
        <v>1.5004244893427017</v>
      </c>
      <c r="F43" s="1227">
        <f t="shared" si="33"/>
        <v>1.5632723744421322</v>
      </c>
      <c r="G43" s="1227">
        <f t="shared" si="33"/>
        <v>1.584665120415601</v>
      </c>
      <c r="H43" s="1227">
        <f t="shared" si="33"/>
        <v>1.5459326045399251</v>
      </c>
      <c r="I43" s="1227">
        <f t="shared" si="33"/>
        <v>1.5511629549011041</v>
      </c>
      <c r="J43" s="1227">
        <f t="shared" si="33"/>
        <v>1.563454769407681</v>
      </c>
      <c r="K43" s="1227">
        <f t="shared" si="33"/>
        <v>1.5173593879452654</v>
      </c>
      <c r="L43" s="1227">
        <f t="shared" si="33"/>
        <v>1.5046351231883546</v>
      </c>
      <c r="M43" s="1227">
        <f t="shared" si="33"/>
        <v>1.5212097285275388</v>
      </c>
      <c r="N43" s="1227">
        <f t="shared" si="33"/>
        <v>1.5586147984407548</v>
      </c>
      <c r="O43" s="1227">
        <f t="shared" si="33"/>
        <v>1.5927129930630806</v>
      </c>
      <c r="P43" s="1227">
        <f t="shared" si="33"/>
        <v>1.593364105953162</v>
      </c>
      <c r="Q43" s="1227">
        <f t="shared" si="33"/>
        <v>1.547579007734156</v>
      </c>
      <c r="R43" s="1227">
        <f t="shared" si="33"/>
        <v>1.5330087685585989</v>
      </c>
      <c r="S43" s="1227">
        <f t="shared" si="33"/>
        <v>1.560817683561686</v>
      </c>
      <c r="T43" s="1227">
        <f t="shared" si="33"/>
        <v>1.6072461645213549</v>
      </c>
    </row>
    <row r="44" spans="1:20">
      <c r="A44" s="282" t="s">
        <v>54</v>
      </c>
      <c r="B44" s="1226" t="s">
        <v>40</v>
      </c>
      <c r="C44" s="1227">
        <f t="shared" ref="C44:T44" si="34">((C92+C137)/C182)/((C227+C272)/C317)</f>
        <v>1.6546862197204022</v>
      </c>
      <c r="D44" s="1227">
        <f t="shared" si="34"/>
        <v>1.7035903191802524</v>
      </c>
      <c r="E44" s="1227">
        <f t="shared" si="34"/>
        <v>1.7537520118850476</v>
      </c>
      <c r="F44" s="1227">
        <f t="shared" si="34"/>
        <v>1.8822804501203803</v>
      </c>
      <c r="G44" s="1227">
        <f t="shared" si="34"/>
        <v>1.8759530397046971</v>
      </c>
      <c r="H44" s="1227">
        <f t="shared" si="34"/>
        <v>1.963652163428679</v>
      </c>
      <c r="I44" s="1227">
        <f t="shared" si="34"/>
        <v>1.9200589017177117</v>
      </c>
      <c r="J44" s="1227">
        <f t="shared" si="34"/>
        <v>1.9474894247346488</v>
      </c>
      <c r="K44" s="1227">
        <f t="shared" si="34"/>
        <v>1.9271361718519173</v>
      </c>
      <c r="L44" s="1227">
        <f t="shared" si="34"/>
        <v>1.8768172862127614</v>
      </c>
      <c r="M44" s="1227">
        <f t="shared" si="34"/>
        <v>1.8385830311503717</v>
      </c>
      <c r="N44" s="1227">
        <f t="shared" si="34"/>
        <v>1.9108569585663018</v>
      </c>
      <c r="O44" s="1227">
        <f t="shared" si="34"/>
        <v>1.938291982494788</v>
      </c>
      <c r="P44" s="1227">
        <f t="shared" si="34"/>
        <v>1.9638071179800605</v>
      </c>
      <c r="Q44" s="1227">
        <f t="shared" si="34"/>
        <v>1.943517595652744</v>
      </c>
      <c r="R44" s="1227">
        <f t="shared" si="34"/>
        <v>1.9682857654302506</v>
      </c>
      <c r="S44" s="1227">
        <f t="shared" si="34"/>
        <v>1.8778514663356232</v>
      </c>
      <c r="T44" s="1227">
        <f t="shared" si="34"/>
        <v>1.8235079215948833</v>
      </c>
    </row>
    <row r="45" spans="1:20">
      <c r="A45" s="282" t="s">
        <v>55</v>
      </c>
      <c r="B45" s="1231" t="s">
        <v>40</v>
      </c>
      <c r="C45" s="1227">
        <f t="shared" ref="C45:T45" si="35">((C93+C138)/C183)/((C228+C273)/C318)</f>
        <v>1.7881661373705935</v>
      </c>
      <c r="D45" s="1227">
        <f t="shared" si="35"/>
        <v>1.7295781437573245</v>
      </c>
      <c r="E45" s="1227">
        <f t="shared" si="35"/>
        <v>1.6665055677843634</v>
      </c>
      <c r="F45" s="1227">
        <f t="shared" si="35"/>
        <v>1.6580379101157383</v>
      </c>
      <c r="G45" s="1227">
        <f t="shared" si="35"/>
        <v>1.6961684173889837</v>
      </c>
      <c r="H45" s="1227">
        <f t="shared" si="35"/>
        <v>1.7521798226170016</v>
      </c>
      <c r="I45" s="1227">
        <f t="shared" si="35"/>
        <v>1.7529412550079302</v>
      </c>
      <c r="J45" s="1227">
        <f t="shared" si="35"/>
        <v>1.753285611803191</v>
      </c>
      <c r="K45" s="1227">
        <f t="shared" si="35"/>
        <v>1.7184471435622295</v>
      </c>
      <c r="L45" s="1227">
        <f t="shared" si="35"/>
        <v>1.5457113852370132</v>
      </c>
      <c r="M45" s="1227">
        <f t="shared" si="35"/>
        <v>1.536867923241924</v>
      </c>
      <c r="N45" s="1227">
        <f t="shared" si="35"/>
        <v>1.5595195774469768</v>
      </c>
      <c r="O45" s="1227">
        <f t="shared" si="35"/>
        <v>1.5925643310818403</v>
      </c>
      <c r="P45" s="1227">
        <f t="shared" si="35"/>
        <v>1.6391045213149118</v>
      </c>
      <c r="Q45" s="1227">
        <f t="shared" si="35"/>
        <v>1.697585526383935</v>
      </c>
      <c r="R45" s="1227">
        <f t="shared" si="35"/>
        <v>1.6958703459565294</v>
      </c>
      <c r="S45" s="1227">
        <f t="shared" si="35"/>
        <v>1.6624488448121792</v>
      </c>
      <c r="T45" s="1227">
        <f t="shared" si="35"/>
        <v>1.6408585156013591</v>
      </c>
    </row>
    <row r="46" spans="1:20" s="58" customFormat="1" ht="13.5">
      <c r="A46" s="146" t="s">
        <v>58</v>
      </c>
      <c r="B46" s="1232"/>
      <c r="C46" s="1233">
        <f>AVERAGE(C10:C45)</f>
        <v>1.5879091199647215</v>
      </c>
      <c r="D46" s="1233">
        <f t="shared" ref="D46:T46" si="36">AVERAGE(D10:D45)</f>
        <v>1.6257635382641671</v>
      </c>
      <c r="E46" s="1233">
        <f t="shared" si="36"/>
        <v>1.6402269800645823</v>
      </c>
      <c r="F46" s="1233">
        <f t="shared" si="36"/>
        <v>1.6727385705718796</v>
      </c>
      <c r="G46" s="1233">
        <f t="shared" si="36"/>
        <v>1.685433744236394</v>
      </c>
      <c r="H46" s="1233">
        <f t="shared" si="36"/>
        <v>1.6789317992956307</v>
      </c>
      <c r="I46" s="1233">
        <f t="shared" si="36"/>
        <v>1.7086962682652096</v>
      </c>
      <c r="J46" s="1233">
        <f t="shared" si="36"/>
        <v>1.7339497909948234</v>
      </c>
      <c r="K46" s="1233">
        <f t="shared" si="36"/>
        <v>1.7638889985008575</v>
      </c>
      <c r="L46" s="1233">
        <f t="shared" si="36"/>
        <v>1.7449960301674803</v>
      </c>
      <c r="M46" s="1233">
        <f t="shared" si="36"/>
        <v>1.7142379125637399</v>
      </c>
      <c r="N46" s="1233">
        <f t="shared" si="36"/>
        <v>1.7279734352542944</v>
      </c>
      <c r="O46" s="1233">
        <f t="shared" si="36"/>
        <v>1.7561053053982785</v>
      </c>
      <c r="P46" s="1233">
        <f t="shared" si="36"/>
        <v>1.7461385035551</v>
      </c>
      <c r="Q46" s="1233">
        <f t="shared" si="36"/>
        <v>1.7384497166294748</v>
      </c>
      <c r="R46" s="1233">
        <f t="shared" si="36"/>
        <v>1.7027977947633637</v>
      </c>
      <c r="S46" s="1233">
        <f t="shared" si="36"/>
        <v>1.6767064330782062</v>
      </c>
      <c r="T46" s="1233">
        <f t="shared" si="36"/>
        <v>1.7122689189206808</v>
      </c>
    </row>
    <row r="47" spans="1:20">
      <c r="A47" s="146" t="s">
        <v>718</v>
      </c>
      <c r="B47" s="1223"/>
      <c r="C47" s="1233">
        <f>STDEV(C10:C45)</f>
        <v>0.2651745093391692</v>
      </c>
      <c r="D47" s="1233">
        <f t="shared" ref="D47:T47" si="37">STDEV(D10:D45)</f>
        <v>0.26137669800334362</v>
      </c>
      <c r="E47" s="1233">
        <f t="shared" si="37"/>
        <v>0.25461812073164514</v>
      </c>
      <c r="F47" s="1233">
        <f t="shared" si="37"/>
        <v>0.25340099187414744</v>
      </c>
      <c r="G47" s="1233">
        <f t="shared" si="37"/>
        <v>0.25162326990326539</v>
      </c>
      <c r="H47" s="1233">
        <f t="shared" si="37"/>
        <v>0.26628606043725633</v>
      </c>
      <c r="I47" s="1233">
        <f t="shared" si="37"/>
        <v>0.28390866172454782</v>
      </c>
      <c r="J47" s="1233">
        <f t="shared" si="37"/>
        <v>0.28804043377643296</v>
      </c>
      <c r="K47" s="1233">
        <f t="shared" si="37"/>
        <v>0.301993942274625</v>
      </c>
      <c r="L47" s="1233">
        <f t="shared" si="37"/>
        <v>0.24721614349468224</v>
      </c>
      <c r="M47" s="1233">
        <f t="shared" si="37"/>
        <v>0.23968927909577362</v>
      </c>
      <c r="N47" s="1233">
        <f t="shared" si="37"/>
        <v>0.24961789518366306</v>
      </c>
      <c r="O47" s="1233">
        <f t="shared" si="37"/>
        <v>0.24449987642446114</v>
      </c>
      <c r="P47" s="1233">
        <f t="shared" si="37"/>
        <v>0.25926974321216595</v>
      </c>
      <c r="Q47" s="1233">
        <f t="shared" si="37"/>
        <v>0.2718341513751284</v>
      </c>
      <c r="R47" s="1233">
        <f t="shared" si="37"/>
        <v>0.26420209803124711</v>
      </c>
      <c r="S47" s="1233">
        <f t="shared" si="37"/>
        <v>0.32505882660886437</v>
      </c>
      <c r="T47" s="1233">
        <f t="shared" si="37"/>
        <v>0.27415963639791741</v>
      </c>
    </row>
    <row r="48" spans="1:20">
      <c r="A48" s="303" t="s">
        <v>719</v>
      </c>
      <c r="B48" s="1234"/>
      <c r="C48" s="1235">
        <f>-(C38-C46)/C47</f>
        <v>0.21132773932406368</v>
      </c>
      <c r="D48" s="1235">
        <f t="shared" ref="D48:S48" si="38">-(D38-D46)/D47</f>
        <v>0.3105691221594008</v>
      </c>
      <c r="E48" s="1235">
        <f t="shared" si="38"/>
        <v>0.59652654109384018</v>
      </c>
      <c r="F48" s="1235">
        <f t="shared" si="38"/>
        <v>0.94975433500279804</v>
      </c>
      <c r="G48" s="1235">
        <f t="shared" si="38"/>
        <v>1.2904835896880538</v>
      </c>
      <c r="H48" s="1235">
        <f t="shared" si="38"/>
        <v>1.0909723608635169</v>
      </c>
      <c r="I48" s="1235">
        <f t="shared" si="38"/>
        <v>1.1083932336609401</v>
      </c>
      <c r="J48" s="1235">
        <f t="shared" si="38"/>
        <v>1.2827715674748843</v>
      </c>
      <c r="K48" s="1235">
        <f t="shared" si="38"/>
        <v>0.98734384404118503</v>
      </c>
      <c r="L48" s="1235">
        <f t="shared" si="38"/>
        <v>0.61401097848015074</v>
      </c>
      <c r="M48" s="1235">
        <f t="shared" si="38"/>
        <v>0.3708572350438199</v>
      </c>
      <c r="N48" s="1235">
        <f t="shared" si="38"/>
        <v>0.10376187920140928</v>
      </c>
      <c r="O48" s="1235">
        <f t="shared" si="38"/>
        <v>0.15700291955885248</v>
      </c>
      <c r="P48" s="1235">
        <f t="shared" si="38"/>
        <v>0.15861554148510151</v>
      </c>
      <c r="Q48" s="1235">
        <f t="shared" si="38"/>
        <v>0.47253025292066542</v>
      </c>
      <c r="R48" s="1235">
        <f t="shared" si="38"/>
        <v>0.67773984825865652</v>
      </c>
      <c r="S48" s="1235">
        <f t="shared" si="38"/>
        <v>0.23801182545915239</v>
      </c>
      <c r="T48" s="1235">
        <f>-(T38-T46)/T47</f>
        <v>0.31962669783029479</v>
      </c>
    </row>
    <row r="49" spans="1:20">
      <c r="A49" s="69"/>
    </row>
    <row r="50" spans="1:20" ht="15" customHeight="1">
      <c r="A50" s="146"/>
      <c r="C50" s="59"/>
      <c r="D50" s="59"/>
      <c r="E50" s="59"/>
      <c r="F50" s="59"/>
      <c r="G50" s="59"/>
      <c r="H50" s="59"/>
      <c r="I50" s="59"/>
      <c r="J50" s="59"/>
      <c r="K50" s="59"/>
      <c r="L50" s="59"/>
      <c r="M50" s="59"/>
      <c r="N50" s="59"/>
      <c r="O50" s="59"/>
      <c r="P50" s="59"/>
      <c r="Q50" s="59"/>
      <c r="R50" s="59"/>
      <c r="S50" s="59"/>
      <c r="T50" s="59"/>
    </row>
    <row r="51" spans="1:20" s="400" customFormat="1">
      <c r="A51" s="1409" t="s">
        <v>202</v>
      </c>
      <c r="B51" s="1410"/>
      <c r="C51" s="1405" t="s">
        <v>207</v>
      </c>
      <c r="D51" s="1406"/>
      <c r="E51" s="1406"/>
      <c r="F51" s="1406"/>
      <c r="G51" s="1406"/>
      <c r="H51" s="1406"/>
      <c r="I51" s="1406"/>
      <c r="J51" s="1406"/>
      <c r="K51" s="1406"/>
      <c r="L51" s="1406"/>
      <c r="M51" s="1406"/>
      <c r="N51" s="1406"/>
      <c r="O51" s="1406"/>
      <c r="P51" s="1406"/>
      <c r="Q51" s="1406"/>
      <c r="R51" s="1406"/>
      <c r="S51" s="1406"/>
      <c r="T51" s="1411"/>
    </row>
    <row r="52" spans="1:20">
      <c r="A52" s="1409" t="s">
        <v>204</v>
      </c>
      <c r="B52" s="1410"/>
      <c r="C52" s="1405" t="s">
        <v>205</v>
      </c>
      <c r="D52" s="1406"/>
      <c r="E52" s="1406"/>
      <c r="F52" s="1406"/>
      <c r="G52" s="1406"/>
      <c r="H52" s="1406"/>
      <c r="I52" s="1406"/>
      <c r="J52" s="1406"/>
      <c r="K52" s="1406"/>
      <c r="L52" s="1406"/>
      <c r="M52" s="1406"/>
      <c r="N52" s="1406"/>
      <c r="O52" s="1406"/>
      <c r="P52" s="1406"/>
      <c r="Q52" s="1406"/>
      <c r="R52" s="1406"/>
      <c r="S52" s="1406"/>
      <c r="T52" s="1411"/>
    </row>
    <row r="53" spans="1:20">
      <c r="A53" s="1409" t="s">
        <v>208</v>
      </c>
      <c r="B53" s="1410"/>
      <c r="C53" s="1405" t="s">
        <v>211</v>
      </c>
      <c r="D53" s="1406"/>
      <c r="E53" s="1406"/>
      <c r="F53" s="1406"/>
      <c r="G53" s="1406"/>
      <c r="H53" s="1406"/>
      <c r="I53" s="1406"/>
      <c r="J53" s="1406"/>
      <c r="K53" s="1406"/>
      <c r="L53" s="1406"/>
      <c r="M53" s="1406"/>
      <c r="N53" s="1406"/>
      <c r="O53" s="1406"/>
      <c r="P53" s="1406"/>
      <c r="Q53" s="1406"/>
      <c r="R53" s="1406"/>
      <c r="S53" s="1406"/>
      <c r="T53" s="1411"/>
    </row>
    <row r="54" spans="1:20" ht="15" customHeight="1">
      <c r="A54" s="1409" t="s">
        <v>189</v>
      </c>
      <c r="B54" s="1410"/>
      <c r="C54" s="1405" t="s">
        <v>206</v>
      </c>
      <c r="D54" s="1406"/>
      <c r="E54" s="1406"/>
      <c r="F54" s="1406"/>
      <c r="G54" s="1406"/>
      <c r="H54" s="1406"/>
      <c r="I54" s="1406"/>
      <c r="J54" s="1406"/>
      <c r="K54" s="1406"/>
      <c r="L54" s="1406"/>
      <c r="M54" s="1406"/>
      <c r="N54" s="1406"/>
      <c r="O54" s="1406"/>
      <c r="P54" s="1406"/>
      <c r="Q54" s="1406"/>
      <c r="R54" s="1406"/>
      <c r="S54" s="1406"/>
      <c r="T54" s="1411"/>
    </row>
    <row r="55" spans="1:20">
      <c r="A55" s="1409" t="s">
        <v>153</v>
      </c>
      <c r="B55" s="1410"/>
      <c r="C55" s="1405" t="s">
        <v>383</v>
      </c>
      <c r="D55" s="1406"/>
      <c r="E55" s="1406"/>
      <c r="F55" s="1406"/>
      <c r="G55" s="1406"/>
      <c r="H55" s="1406"/>
      <c r="I55" s="1406"/>
      <c r="J55" s="1406"/>
      <c r="K55" s="1406"/>
      <c r="L55" s="1406"/>
      <c r="M55" s="1406"/>
      <c r="N55" s="1406"/>
      <c r="O55" s="1406"/>
      <c r="P55" s="1406"/>
      <c r="Q55" s="1406"/>
      <c r="R55" s="1406"/>
      <c r="S55" s="1406"/>
      <c r="T55" s="1411"/>
    </row>
    <row r="56" spans="1:20">
      <c r="A56" s="1407" t="s">
        <v>117</v>
      </c>
      <c r="B56" s="1408"/>
      <c r="C56" s="15" t="s">
        <v>85</v>
      </c>
      <c r="D56" s="15" t="s">
        <v>86</v>
      </c>
      <c r="E56" s="15" t="s">
        <v>87</v>
      </c>
      <c r="F56" s="15" t="s">
        <v>88</v>
      </c>
      <c r="G56" s="15" t="s">
        <v>89</v>
      </c>
      <c r="H56" s="15" t="s">
        <v>90</v>
      </c>
      <c r="I56" s="15" t="s">
        <v>91</v>
      </c>
      <c r="J56" s="15" t="s">
        <v>92</v>
      </c>
      <c r="K56" s="15" t="s">
        <v>93</v>
      </c>
      <c r="L56" s="15" t="s">
        <v>94</v>
      </c>
      <c r="M56" s="15" t="s">
        <v>95</v>
      </c>
      <c r="N56" s="15" t="s">
        <v>96</v>
      </c>
      <c r="O56" s="15" t="s">
        <v>97</v>
      </c>
      <c r="P56" s="15" t="s">
        <v>110</v>
      </c>
      <c r="Q56" s="15" t="s">
        <v>120</v>
      </c>
      <c r="R56" s="15" t="s">
        <v>379</v>
      </c>
      <c r="S56" s="15" t="s">
        <v>537</v>
      </c>
      <c r="T56" s="15" t="s">
        <v>729</v>
      </c>
    </row>
    <row r="57" spans="1:20">
      <c r="A57" s="16" t="s">
        <v>77</v>
      </c>
      <c r="B57" s="9" t="s">
        <v>40</v>
      </c>
      <c r="C57" s="9" t="s">
        <v>40</v>
      </c>
      <c r="D57" s="9" t="s">
        <v>40</v>
      </c>
      <c r="E57" s="9" t="s">
        <v>40</v>
      </c>
      <c r="F57" s="9" t="s">
        <v>40</v>
      </c>
      <c r="G57" s="9" t="s">
        <v>40</v>
      </c>
      <c r="H57" s="9" t="s">
        <v>40</v>
      </c>
      <c r="I57" s="9" t="s">
        <v>40</v>
      </c>
      <c r="J57" s="9" t="s">
        <v>40</v>
      </c>
      <c r="K57" s="9" t="s">
        <v>40</v>
      </c>
      <c r="L57" s="9" t="s">
        <v>40</v>
      </c>
      <c r="M57" s="9" t="s">
        <v>40</v>
      </c>
      <c r="N57" s="9" t="s">
        <v>40</v>
      </c>
      <c r="O57" s="9" t="s">
        <v>40</v>
      </c>
      <c r="P57" s="9" t="s">
        <v>40</v>
      </c>
      <c r="Q57" s="9" t="s">
        <v>40</v>
      </c>
      <c r="R57" s="9" t="s">
        <v>40</v>
      </c>
      <c r="S57" s="9" t="s">
        <v>40</v>
      </c>
      <c r="T57" s="9" t="s">
        <v>40</v>
      </c>
    </row>
    <row r="58" spans="1:20" ht="16.5">
      <c r="A58" s="20" t="s">
        <v>39</v>
      </c>
      <c r="B58" s="9" t="s">
        <v>40</v>
      </c>
      <c r="C58" s="735">
        <v>219.1699943542481</v>
      </c>
      <c r="D58" s="736">
        <v>249.33000564575201</v>
      </c>
      <c r="E58" s="735">
        <v>237.7700004577637</v>
      </c>
      <c r="F58" s="735">
        <v>226.56000137329099</v>
      </c>
      <c r="G58" s="735">
        <v>218.2700004577637</v>
      </c>
      <c r="H58" s="735">
        <v>209.20000076293951</v>
      </c>
      <c r="I58" s="735">
        <v>200.9900016784668</v>
      </c>
      <c r="J58" s="735">
        <v>191.54000091552729</v>
      </c>
      <c r="K58" s="735">
        <v>184.72000312805179</v>
      </c>
      <c r="L58" s="735">
        <v>239.5499992370606</v>
      </c>
      <c r="M58" s="735">
        <v>240.73999404907229</v>
      </c>
      <c r="N58" s="735">
        <v>236.57000350952151</v>
      </c>
      <c r="O58" s="735">
        <v>243.90999984741211</v>
      </c>
      <c r="P58" s="735">
        <v>253.68000030517581</v>
      </c>
      <c r="Q58" s="735">
        <v>277.23000717163092</v>
      </c>
      <c r="R58" s="735">
        <v>277.3599967956543</v>
      </c>
      <c r="S58" s="735">
        <v>267.23000335693359</v>
      </c>
      <c r="T58" s="735">
        <v>269.0499992370606</v>
      </c>
    </row>
    <row r="59" spans="1:20" ht="16.5">
      <c r="A59" s="20" t="s">
        <v>31</v>
      </c>
      <c r="B59" s="9" t="s">
        <v>40</v>
      </c>
      <c r="C59" s="737">
        <v>26.318000000000001</v>
      </c>
      <c r="D59" s="738">
        <v>28.643000000000001</v>
      </c>
      <c r="E59" s="738">
        <v>31.79</v>
      </c>
      <c r="F59" s="737">
        <v>36.478000000000002</v>
      </c>
      <c r="G59" s="738">
        <v>57.321000099182129</v>
      </c>
      <c r="H59" s="738">
        <v>62.554000854492188</v>
      </c>
      <c r="I59" s="738">
        <v>55.745999336242683</v>
      </c>
      <c r="J59" s="738">
        <v>55.176000595092773</v>
      </c>
      <c r="K59" s="738">
        <v>50.095999717712402</v>
      </c>
      <c r="L59" s="738">
        <v>62.711999893188477</v>
      </c>
      <c r="M59" s="738">
        <v>54.348999977111824</v>
      </c>
      <c r="N59" s="738">
        <v>51.861000061035163</v>
      </c>
      <c r="O59" s="738">
        <v>54.667000770568848</v>
      </c>
      <c r="P59" s="738">
        <v>55.783000946044922</v>
      </c>
      <c r="Q59" s="738">
        <v>58.23399829864502</v>
      </c>
      <c r="R59" s="738">
        <v>59.20099925994873</v>
      </c>
      <c r="S59" s="738">
        <v>63.520000457763672</v>
      </c>
      <c r="T59" s="738">
        <v>52.569999694824219</v>
      </c>
    </row>
    <row r="60" spans="1:20" ht="16.5">
      <c r="A60" s="20" t="s">
        <v>15</v>
      </c>
      <c r="B60" s="9" t="s">
        <v>40</v>
      </c>
      <c r="C60" s="735">
        <v>76.916666984558105</v>
      </c>
      <c r="D60" s="735">
        <v>75.28447437286377</v>
      </c>
      <c r="E60" s="735">
        <v>78.910752296447754</v>
      </c>
      <c r="F60" s="735">
        <v>95.380675792694092</v>
      </c>
      <c r="G60" s="735">
        <v>93.828514099121094</v>
      </c>
      <c r="H60" s="735">
        <v>95.161991119384766</v>
      </c>
      <c r="I60" s="735">
        <v>90.667938232421875</v>
      </c>
      <c r="J60" s="735">
        <v>81.990747451782227</v>
      </c>
      <c r="K60" s="735">
        <v>77.903631687164307</v>
      </c>
      <c r="L60" s="735">
        <v>93.104594230651855</v>
      </c>
      <c r="M60" s="735">
        <v>95.763178825378418</v>
      </c>
      <c r="N60" s="735">
        <v>79.235005855560303</v>
      </c>
      <c r="O60" s="735">
        <v>82.448026657104492</v>
      </c>
      <c r="P60" s="735">
        <v>97.355300903320312</v>
      </c>
      <c r="Q60" s="735">
        <v>92.636692047119141</v>
      </c>
      <c r="R60" s="735">
        <v>87.43159008026123</v>
      </c>
      <c r="S60" s="735">
        <v>74.859039306640625</v>
      </c>
      <c r="T60" s="735">
        <v>69.869466781616211</v>
      </c>
    </row>
    <row r="61" spans="1:20" ht="16.5">
      <c r="A61" s="20" t="s">
        <v>41</v>
      </c>
      <c r="B61" s="9" t="s">
        <v>40</v>
      </c>
      <c r="C61" s="738">
        <v>332.00000762939447</v>
      </c>
      <c r="D61" s="738">
        <v>343.00000381469732</v>
      </c>
      <c r="E61" s="738">
        <v>377.09999847412109</v>
      </c>
      <c r="F61" s="738">
        <v>385.39999389648437</v>
      </c>
      <c r="G61" s="738">
        <v>381.5</v>
      </c>
      <c r="H61" s="738">
        <v>351.00000381469732</v>
      </c>
      <c r="I61" s="738">
        <v>335.69999694824219</v>
      </c>
      <c r="J61" s="738">
        <v>328.09999847412109</v>
      </c>
      <c r="K61" s="738">
        <v>344.30000305175781</v>
      </c>
      <c r="L61" s="738">
        <v>443.70000457763672</v>
      </c>
      <c r="M61" s="738">
        <v>427.40000152587891</v>
      </c>
      <c r="N61" s="738">
        <v>410.90000915527338</v>
      </c>
      <c r="O61" s="738">
        <v>411.79999542236328</v>
      </c>
      <c r="P61" s="738">
        <v>394.40000152587891</v>
      </c>
      <c r="Q61" s="738">
        <v>387</v>
      </c>
      <c r="R61" s="738">
        <v>375.59999084472662</v>
      </c>
      <c r="S61" s="738">
        <v>366.30000305175781</v>
      </c>
      <c r="T61" s="738">
        <v>323.30000305175781</v>
      </c>
    </row>
    <row r="62" spans="1:20" ht="16.5">
      <c r="A62" s="20" t="s">
        <v>56</v>
      </c>
      <c r="B62" s="9" t="s">
        <v>40</v>
      </c>
      <c r="C62" s="735">
        <v>228.21000289916989</v>
      </c>
      <c r="D62" s="735">
        <v>221.40299987792969</v>
      </c>
      <c r="E62" s="735">
        <v>222.34200286865229</v>
      </c>
      <c r="F62" s="735">
        <v>221.07500839233401</v>
      </c>
      <c r="G62" s="735">
        <v>228.5320014953613</v>
      </c>
      <c r="H62" s="735">
        <v>220.8549995422363</v>
      </c>
      <c r="I62" s="735">
        <v>218.31799697875979</v>
      </c>
      <c r="J62" s="735">
        <v>224.6150016784668</v>
      </c>
      <c r="K62" s="735">
        <v>263.4420051574707</v>
      </c>
      <c r="L62" s="735">
        <v>290.33500289916992</v>
      </c>
      <c r="M62" s="735">
        <v>203.1920051574707</v>
      </c>
      <c r="N62" s="735">
        <v>195.32999992370611</v>
      </c>
      <c r="O62" s="735">
        <v>174.37899971008301</v>
      </c>
      <c r="P62" s="735">
        <v>167.8659973144531</v>
      </c>
      <c r="Q62" s="735">
        <v>170.81999778747559</v>
      </c>
      <c r="R62" s="735">
        <v>158.22800064086911</v>
      </c>
      <c r="S62" s="735">
        <v>151.2270011901856</v>
      </c>
      <c r="T62" s="735">
        <v>155.11200332641599</v>
      </c>
    </row>
    <row r="63" spans="1:20" ht="16.5">
      <c r="A63" s="20" t="s">
        <v>17</v>
      </c>
      <c r="B63" s="9" t="s">
        <v>40</v>
      </c>
      <c r="C63" s="738">
        <v>122.265261775</v>
      </c>
      <c r="D63" s="738">
        <v>108.2331150250002</v>
      </c>
      <c r="E63" s="738">
        <v>93.707947259999997</v>
      </c>
      <c r="F63" s="738">
        <v>95.199999999999989</v>
      </c>
      <c r="G63" s="738">
        <v>101.3</v>
      </c>
      <c r="H63" s="738">
        <v>88.5</v>
      </c>
      <c r="I63" s="738">
        <v>78.8</v>
      </c>
      <c r="J63" s="738">
        <v>45.95</v>
      </c>
      <c r="K63" s="738">
        <v>41.3</v>
      </c>
      <c r="L63" s="738">
        <v>70.578999999999994</v>
      </c>
      <c r="M63" s="738">
        <v>73.424000000000007</v>
      </c>
      <c r="N63" s="738">
        <v>67.846000000000004</v>
      </c>
      <c r="O63" s="738">
        <v>72.742999999999995</v>
      </c>
      <c r="P63" s="738">
        <v>68.721001625061035</v>
      </c>
      <c r="Q63" s="738">
        <v>56.439998626708977</v>
      </c>
      <c r="R63" s="738">
        <v>43.661999225616462</v>
      </c>
      <c r="S63" s="738">
        <v>34.619999408721917</v>
      </c>
      <c r="T63" s="738">
        <v>25.139999151229858</v>
      </c>
    </row>
    <row r="64" spans="1:20" ht="16.5">
      <c r="A64" s="20" t="s">
        <v>18</v>
      </c>
      <c r="B64" s="9" t="s">
        <v>40</v>
      </c>
      <c r="C64" s="735">
        <v>28.93234014511108</v>
      </c>
      <c r="D64" s="735">
        <v>33.416814804077148</v>
      </c>
      <c r="E64" s="735">
        <v>29.54350662231445</v>
      </c>
      <c r="F64" s="735">
        <v>35.020279884338379</v>
      </c>
      <c r="G64" s="735">
        <v>32.613554954528809</v>
      </c>
      <c r="H64" s="735">
        <v>34.833324432373047</v>
      </c>
      <c r="I64" s="735">
        <v>32.850425243377693</v>
      </c>
      <c r="J64" s="735">
        <v>32.483219146728523</v>
      </c>
      <c r="K64" s="735">
        <v>36.748952388763428</v>
      </c>
      <c r="L64" s="735">
        <v>55.192304611206062</v>
      </c>
      <c r="M64" s="735">
        <v>63.569925308227539</v>
      </c>
      <c r="N64" s="735">
        <v>65.732081413269043</v>
      </c>
      <c r="O64" s="735">
        <v>63.400826454162598</v>
      </c>
      <c r="P64" s="735">
        <v>57.156336784362793</v>
      </c>
      <c r="Q64" s="735">
        <v>55.582867622375488</v>
      </c>
      <c r="R64" s="735">
        <v>48.683855056762702</v>
      </c>
      <c r="S64" s="735">
        <v>57.79283332824707</v>
      </c>
      <c r="T64" s="735">
        <v>50.972305297851562</v>
      </c>
    </row>
    <row r="65" spans="1:20" ht="16.5">
      <c r="A65" s="20" t="s">
        <v>20</v>
      </c>
      <c r="B65" s="9" t="s">
        <v>40</v>
      </c>
      <c r="C65" s="737">
        <v>19.938999891281131</v>
      </c>
      <c r="D65" s="738">
        <v>17.489000082015991</v>
      </c>
      <c r="E65" s="738">
        <v>12.228000164031981</v>
      </c>
      <c r="F65" s="738">
        <v>15.93400025367737</v>
      </c>
      <c r="G65" s="738">
        <v>17.64599967002869</v>
      </c>
      <c r="H65" s="738">
        <v>10.837999701499941</v>
      </c>
      <c r="I65" s="738">
        <v>8.5869998931884766</v>
      </c>
      <c r="J65" s="738">
        <v>7.4789998531341553</v>
      </c>
      <c r="K65" s="738">
        <v>9.3839999437332153</v>
      </c>
      <c r="L65" s="738">
        <v>19.762000560760502</v>
      </c>
      <c r="M65" s="738">
        <v>22.101999759674069</v>
      </c>
      <c r="N65" s="738">
        <v>15.273999929428101</v>
      </c>
      <c r="O65" s="738">
        <v>13.741000115871429</v>
      </c>
      <c r="P65" s="738">
        <v>11.395999848842621</v>
      </c>
      <c r="Q65" s="738">
        <v>8.4430000185966492</v>
      </c>
      <c r="R65" s="738">
        <v>7.4290000200271606</v>
      </c>
      <c r="S65" s="738">
        <v>7.6329999566078186</v>
      </c>
      <c r="T65" s="738">
        <v>7.0999999642372131</v>
      </c>
    </row>
    <row r="66" spans="1:20" ht="16.5">
      <c r="A66" s="20" t="s">
        <v>36</v>
      </c>
      <c r="B66" s="9" t="s">
        <v>40</v>
      </c>
      <c r="C66" s="735">
        <v>72</v>
      </c>
      <c r="D66" s="735">
        <v>66</v>
      </c>
      <c r="E66" s="735">
        <v>67</v>
      </c>
      <c r="F66" s="735">
        <v>69</v>
      </c>
      <c r="G66" s="735">
        <v>65</v>
      </c>
      <c r="H66" s="735">
        <v>64</v>
      </c>
      <c r="I66" s="735">
        <v>62</v>
      </c>
      <c r="J66" s="735">
        <v>57</v>
      </c>
      <c r="K66" s="735">
        <v>57</v>
      </c>
      <c r="L66" s="735">
        <v>70</v>
      </c>
      <c r="M66" s="735">
        <v>68</v>
      </c>
      <c r="N66" s="735">
        <v>65</v>
      </c>
      <c r="O66" s="735">
        <v>62</v>
      </c>
      <c r="P66" s="735">
        <v>66</v>
      </c>
      <c r="Q66" s="735">
        <v>67</v>
      </c>
      <c r="R66" s="735">
        <v>73</v>
      </c>
      <c r="S66" s="735">
        <v>65.079999923706055</v>
      </c>
      <c r="T66" s="735">
        <v>65.539999008178711</v>
      </c>
    </row>
    <row r="67" spans="1:20" ht="16.5">
      <c r="A67" s="20" t="s">
        <v>22</v>
      </c>
      <c r="B67" s="9" t="s">
        <v>40</v>
      </c>
      <c r="C67" s="738">
        <v>451.52999496459961</v>
      </c>
      <c r="D67" s="738">
        <v>421.69998931884771</v>
      </c>
      <c r="E67" s="737">
        <v>464.18000030517578</v>
      </c>
      <c r="F67" s="738">
        <v>518.20001220703125</v>
      </c>
      <c r="G67" s="738">
        <v>567.40000915527344</v>
      </c>
      <c r="H67" s="738">
        <v>583.90000152587891</v>
      </c>
      <c r="I67" s="738">
        <v>614</v>
      </c>
      <c r="J67" s="738">
        <v>544.29999542236328</v>
      </c>
      <c r="K67" s="738">
        <v>527.70000457763672</v>
      </c>
      <c r="L67" s="738">
        <v>675.70000457763672</v>
      </c>
      <c r="M67" s="738">
        <v>650.49999237060547</v>
      </c>
      <c r="N67" s="738">
        <v>612.59999084472656</v>
      </c>
      <c r="O67" s="738">
        <v>647.30001831054687</v>
      </c>
      <c r="P67" s="738">
        <v>654.69999694824219</v>
      </c>
      <c r="Q67" s="738">
        <v>630.99999237060547</v>
      </c>
      <c r="R67" s="738">
        <v>648.5</v>
      </c>
      <c r="S67" s="738">
        <v>650.69999694824219</v>
      </c>
      <c r="T67" s="738">
        <v>587.10000610351562</v>
      </c>
    </row>
    <row r="68" spans="1:20" ht="16.5">
      <c r="A68" s="20" t="s">
        <v>19</v>
      </c>
      <c r="B68" s="9" t="s">
        <v>40</v>
      </c>
      <c r="C68" s="735">
        <v>383</v>
      </c>
      <c r="D68" s="735">
        <v>378</v>
      </c>
      <c r="E68" s="735">
        <v>440</v>
      </c>
      <c r="F68" s="735">
        <v>455</v>
      </c>
      <c r="G68" s="736">
        <v>560</v>
      </c>
      <c r="H68" s="735">
        <v>746</v>
      </c>
      <c r="I68" s="735">
        <v>669</v>
      </c>
      <c r="J68" s="735">
        <v>586</v>
      </c>
      <c r="K68" s="735">
        <v>518</v>
      </c>
      <c r="L68" s="735">
        <v>537</v>
      </c>
      <c r="M68" s="736">
        <v>459</v>
      </c>
      <c r="N68" s="735">
        <v>390</v>
      </c>
      <c r="O68" s="735">
        <v>351</v>
      </c>
      <c r="P68" s="735">
        <v>340</v>
      </c>
      <c r="Q68" s="735">
        <v>328</v>
      </c>
      <c r="R68" s="735">
        <v>296.22357940673828</v>
      </c>
      <c r="S68" s="735">
        <v>294.16996002197271</v>
      </c>
      <c r="T68" s="735">
        <v>286.33469390869141</v>
      </c>
    </row>
    <row r="69" spans="1:20" ht="16.5">
      <c r="A69" s="20" t="s">
        <v>42</v>
      </c>
      <c r="B69" s="9" t="s">
        <v>40</v>
      </c>
      <c r="C69" s="738">
        <v>165.34104347229001</v>
      </c>
      <c r="D69" s="738">
        <v>150.55852699279791</v>
      </c>
      <c r="E69" s="738">
        <v>137.65789031982419</v>
      </c>
      <c r="F69" s="738">
        <v>129.19266223907471</v>
      </c>
      <c r="G69" s="738">
        <v>134.22157859802249</v>
      </c>
      <c r="H69" s="738">
        <v>117.2564420700073</v>
      </c>
      <c r="I69" s="738">
        <v>105.84284687042241</v>
      </c>
      <c r="J69" s="738">
        <v>90.280976295471191</v>
      </c>
      <c r="K69" s="738">
        <v>81.854743003845215</v>
      </c>
      <c r="L69" s="738">
        <v>95.359480857849121</v>
      </c>
      <c r="M69" s="738">
        <v>116.73840713500979</v>
      </c>
      <c r="N69" s="738">
        <v>149.813850402832</v>
      </c>
      <c r="O69" s="738">
        <v>181.92247104644781</v>
      </c>
      <c r="P69" s="738">
        <v>183.62156105041501</v>
      </c>
      <c r="Q69" s="738">
        <v>160.3566617965698</v>
      </c>
      <c r="R69" s="738">
        <v>139.14183616638181</v>
      </c>
      <c r="S69" s="738">
        <v>123.7192192077637</v>
      </c>
      <c r="T69" s="738">
        <v>114.49092483520511</v>
      </c>
    </row>
    <row r="70" spans="1:20" ht="16.5">
      <c r="A70" s="20" t="s">
        <v>28</v>
      </c>
      <c r="B70" s="9" t="s">
        <v>40</v>
      </c>
      <c r="C70" s="735">
        <v>68.799999237060547</v>
      </c>
      <c r="D70" s="735">
        <v>55.000000476837158</v>
      </c>
      <c r="E70" s="736">
        <v>56.499999046325676</v>
      </c>
      <c r="F70" s="735">
        <v>54.90000057220459</v>
      </c>
      <c r="G70" s="735">
        <v>55.899999380111687</v>
      </c>
      <c r="H70" s="735">
        <v>66.900000095367432</v>
      </c>
      <c r="I70" s="735">
        <v>64.19999885559082</v>
      </c>
      <c r="J70" s="735">
        <v>57.399999380111687</v>
      </c>
      <c r="K70" s="735">
        <v>60.099999666213989</v>
      </c>
      <c r="L70" s="735">
        <v>78.800001621246338</v>
      </c>
      <c r="M70" s="735">
        <v>78.20000171661377</v>
      </c>
      <c r="N70" s="735">
        <v>74.39999794960022</v>
      </c>
      <c r="O70" s="735">
        <v>84.70000147819519</v>
      </c>
      <c r="P70" s="735">
        <v>83.5</v>
      </c>
      <c r="Q70" s="735">
        <v>67.600000381469727</v>
      </c>
      <c r="R70" s="735">
        <v>58.864001274108887</v>
      </c>
      <c r="S70" s="735">
        <v>44.690000772476203</v>
      </c>
      <c r="T70" s="735">
        <v>36.276000022888176</v>
      </c>
    </row>
    <row r="71" spans="1:20" ht="16.5">
      <c r="A71" s="20" t="s">
        <v>43</v>
      </c>
      <c r="B71" s="9" t="s">
        <v>40</v>
      </c>
      <c r="C71" s="738">
        <v>1.3779999999999999</v>
      </c>
      <c r="D71" s="737">
        <v>1.39</v>
      </c>
      <c r="E71" s="738">
        <v>1.865</v>
      </c>
      <c r="F71" s="737">
        <v>2.2429999999999999</v>
      </c>
      <c r="G71" s="738">
        <v>2.1240000000000001</v>
      </c>
      <c r="H71" s="738">
        <v>2.0449999999999999</v>
      </c>
      <c r="I71" s="738">
        <v>2.5</v>
      </c>
      <c r="J71" s="738">
        <v>2.2480000000000002</v>
      </c>
      <c r="K71" s="738">
        <v>2.6019999999999999</v>
      </c>
      <c r="L71" s="738">
        <v>4.7380000000000004</v>
      </c>
      <c r="M71" s="738">
        <v>4.8671186750000004</v>
      </c>
      <c r="N71" s="738">
        <v>4.4309999999999992</v>
      </c>
      <c r="O71" s="738">
        <v>4.2189890249999999</v>
      </c>
      <c r="P71" s="738">
        <v>3.4510564804077148</v>
      </c>
      <c r="Q71" s="738">
        <v>3.1909999251365662</v>
      </c>
      <c r="R71" s="738">
        <v>2.7989999949932098</v>
      </c>
      <c r="S71" s="738">
        <v>2.1199999451637268</v>
      </c>
      <c r="T71" s="738">
        <v>2.5783034265041351</v>
      </c>
    </row>
    <row r="72" spans="1:20" ht="16.5">
      <c r="A72" s="20" t="s">
        <v>44</v>
      </c>
      <c r="B72" s="9" t="s">
        <v>40</v>
      </c>
      <c r="C72" s="735">
        <v>33.999999523162842</v>
      </c>
      <c r="D72" s="735">
        <v>31.900000095367432</v>
      </c>
      <c r="E72" s="735">
        <v>37.90000057220459</v>
      </c>
      <c r="F72" s="735">
        <v>39.099999904632568</v>
      </c>
      <c r="G72" s="735">
        <v>38.09999942779541</v>
      </c>
      <c r="H72" s="735">
        <v>40.59999942779541</v>
      </c>
      <c r="I72" s="735">
        <v>43.09999942779541</v>
      </c>
      <c r="J72" s="735">
        <v>47.700000762939453</v>
      </c>
      <c r="K72" s="735">
        <v>56.299999237060547</v>
      </c>
      <c r="L72" s="735">
        <v>104.9000005722046</v>
      </c>
      <c r="M72" s="735">
        <v>97.700002670288086</v>
      </c>
      <c r="N72" s="735">
        <v>91.40000057220459</v>
      </c>
      <c r="O72" s="735">
        <v>97.500001907348633</v>
      </c>
      <c r="P72" s="735">
        <v>85.500001907348633</v>
      </c>
      <c r="Q72" s="735">
        <v>71.5</v>
      </c>
      <c r="R72" s="735">
        <v>58.100000381469727</v>
      </c>
      <c r="S72" s="735">
        <v>55.899999618530273</v>
      </c>
      <c r="T72" s="735">
        <v>46.100000381469727</v>
      </c>
    </row>
    <row r="73" spans="1:20" ht="16.5">
      <c r="A73" s="20" t="s">
        <v>57</v>
      </c>
      <c r="B73" s="9" t="s">
        <v>40</v>
      </c>
      <c r="C73" s="738">
        <v>109.1070022583008</v>
      </c>
      <c r="D73" s="738">
        <v>117.2749996185303</v>
      </c>
      <c r="E73" s="738">
        <v>122.6280021667481</v>
      </c>
      <c r="F73" s="738">
        <v>133.15300178527829</v>
      </c>
      <c r="G73" s="738">
        <v>125.6260013580322</v>
      </c>
      <c r="H73" s="738">
        <v>112.2909965515137</v>
      </c>
      <c r="I73" s="738">
        <v>117.7650012969971</v>
      </c>
      <c r="J73" s="738">
        <v>103.757999420166</v>
      </c>
      <c r="K73" s="738">
        <v>78.066999435424805</v>
      </c>
      <c r="L73" s="738">
        <v>90.753997802734375</v>
      </c>
      <c r="M73" s="738">
        <v>88.162999153137207</v>
      </c>
      <c r="N73" s="738">
        <v>70.739999771118164</v>
      </c>
      <c r="O73" s="738">
        <v>72.000000953674316</v>
      </c>
      <c r="P73" s="738">
        <v>63.699999809265137</v>
      </c>
      <c r="Q73" s="738">
        <v>65.029001235961914</v>
      </c>
      <c r="R73" s="738">
        <v>57.437999725341797</v>
      </c>
      <c r="S73" s="738">
        <v>53.596000671386719</v>
      </c>
      <c r="T73" s="738">
        <v>45.71299934387207</v>
      </c>
    </row>
    <row r="74" spans="1:20" ht="16.5">
      <c r="A74" s="20" t="s">
        <v>23</v>
      </c>
      <c r="B74" s="9" t="s">
        <v>40</v>
      </c>
      <c r="C74" s="735">
        <v>799.44499999999994</v>
      </c>
      <c r="D74" s="735">
        <v>670.13800000000003</v>
      </c>
      <c r="E74" s="735">
        <v>617</v>
      </c>
      <c r="F74" s="736">
        <v>599.31899999999996</v>
      </c>
      <c r="G74" s="736">
        <v>509.05399322509771</v>
      </c>
      <c r="H74" s="735">
        <v>486.2349853515625</v>
      </c>
      <c r="I74" s="735">
        <v>419.12899780273437</v>
      </c>
      <c r="J74" s="735">
        <v>372.16430282592768</v>
      </c>
      <c r="K74" s="735">
        <v>388.38989639282232</v>
      </c>
      <c r="L74" s="735">
        <v>437.04009246826172</v>
      </c>
      <c r="M74" s="735">
        <v>468.81617736816412</v>
      </c>
      <c r="N74" s="735">
        <v>472.99619674682617</v>
      </c>
      <c r="O74" s="735">
        <v>604.34092330932617</v>
      </c>
      <c r="P74" s="735">
        <v>651.61343765258789</v>
      </c>
      <c r="Q74" s="735">
        <v>692.1060676574707</v>
      </c>
      <c r="R74" s="735">
        <v>626.87613677978516</v>
      </c>
      <c r="S74" s="735">
        <v>593.25936889648437</v>
      </c>
      <c r="T74" s="735">
        <v>534.61268615722656</v>
      </c>
    </row>
    <row r="75" spans="1:20" ht="16.5">
      <c r="A75" s="20" t="s">
        <v>45</v>
      </c>
      <c r="B75" s="9" t="s">
        <v>40</v>
      </c>
      <c r="C75" s="738">
        <v>700</v>
      </c>
      <c r="D75" s="738">
        <v>710</v>
      </c>
      <c r="E75" s="738">
        <v>700</v>
      </c>
      <c r="F75" s="738">
        <v>680</v>
      </c>
      <c r="G75" s="738">
        <v>610</v>
      </c>
      <c r="H75" s="738">
        <v>550</v>
      </c>
      <c r="I75" s="738">
        <v>500</v>
      </c>
      <c r="J75" s="738">
        <v>470</v>
      </c>
      <c r="K75" s="738">
        <v>430</v>
      </c>
      <c r="L75" s="738">
        <v>520</v>
      </c>
      <c r="M75" s="738">
        <v>510</v>
      </c>
      <c r="N75" s="738">
        <v>410</v>
      </c>
      <c r="O75" s="738">
        <v>410</v>
      </c>
      <c r="P75" s="738">
        <v>360</v>
      </c>
      <c r="Q75" s="738">
        <v>330</v>
      </c>
      <c r="R75" s="738">
        <v>290</v>
      </c>
      <c r="S75" s="738">
        <v>280</v>
      </c>
      <c r="T75" s="738">
        <v>250</v>
      </c>
    </row>
    <row r="76" spans="1:20" ht="16.5">
      <c r="A76" s="20" t="s">
        <v>46</v>
      </c>
      <c r="B76" s="9" t="s">
        <v>40</v>
      </c>
      <c r="C76" s="735">
        <v>248.5999946594238</v>
      </c>
      <c r="D76" s="735">
        <v>233.80000114440921</v>
      </c>
      <c r="E76" s="735">
        <v>195.19999504089361</v>
      </c>
      <c r="F76" s="735">
        <v>225.2999992370606</v>
      </c>
      <c r="G76" s="735">
        <v>232.10000419616699</v>
      </c>
      <c r="H76" s="736">
        <v>210.60000419616699</v>
      </c>
      <c r="I76" s="735">
        <v>186.59999847412109</v>
      </c>
      <c r="J76" s="735">
        <v>148.89999771118161</v>
      </c>
      <c r="K76" s="735">
        <v>143.40000152587891</v>
      </c>
      <c r="L76" s="735">
        <v>145.69999694824219</v>
      </c>
      <c r="M76" s="735">
        <v>146.39999866485601</v>
      </c>
      <c r="N76" s="735">
        <v>149.20000267028809</v>
      </c>
      <c r="O76" s="735">
        <v>145.6999959945679</v>
      </c>
      <c r="P76" s="735">
        <v>151.99999713897711</v>
      </c>
      <c r="Q76" s="735">
        <v>176.20000457763669</v>
      </c>
      <c r="R76" s="735">
        <v>193.70000553131101</v>
      </c>
      <c r="S76" s="735">
        <v>196.89999580383301</v>
      </c>
      <c r="T76" s="735">
        <v>186.09999656677249</v>
      </c>
    </row>
    <row r="77" spans="1:20">
      <c r="A77" s="4" t="s">
        <v>25</v>
      </c>
      <c r="B77" s="9" t="s">
        <v>40</v>
      </c>
      <c r="C77" s="738">
        <v>28.04453539848328</v>
      </c>
      <c r="D77" s="738">
        <v>28.862885713577271</v>
      </c>
      <c r="E77" s="738">
        <v>26.389392375946048</v>
      </c>
      <c r="F77" s="738">
        <v>25.47697997093201</v>
      </c>
      <c r="G77" s="738">
        <v>26.20389008522034</v>
      </c>
      <c r="H77" s="738">
        <v>19.79836273193359</v>
      </c>
      <c r="I77" s="738">
        <v>19.060047626495361</v>
      </c>
      <c r="J77" s="738">
        <v>15.255732774734501</v>
      </c>
      <c r="K77" s="738">
        <v>19.45161247253418</v>
      </c>
      <c r="L77" s="738">
        <v>43.588037252426147</v>
      </c>
      <c r="M77" s="738">
        <v>42.399894237518311</v>
      </c>
      <c r="N77" s="738">
        <v>31.804868221282959</v>
      </c>
      <c r="O77" s="738">
        <v>28.897039651870731</v>
      </c>
      <c r="P77" s="738">
        <v>21.522400498390201</v>
      </c>
      <c r="Q77" s="738">
        <v>16.85881274938583</v>
      </c>
      <c r="R77" s="738">
        <v>13.54728990793228</v>
      </c>
      <c r="S77" s="738">
        <v>12.155187845230101</v>
      </c>
      <c r="T77" s="738">
        <v>12.101842403411871</v>
      </c>
    </row>
    <row r="78" spans="1:20" ht="15" customHeight="1">
      <c r="A78" s="4" t="s">
        <v>26</v>
      </c>
      <c r="B78" s="9" t="s">
        <v>40</v>
      </c>
      <c r="C78" s="735">
        <v>54.044365167617798</v>
      </c>
      <c r="D78" s="735">
        <v>50.319254875183113</v>
      </c>
      <c r="E78" s="735">
        <v>35.53319239616394</v>
      </c>
      <c r="F78" s="735">
        <v>38.613504886627197</v>
      </c>
      <c r="G78" s="735">
        <v>28.370087623596191</v>
      </c>
      <c r="H78" s="735">
        <v>19.636477947235111</v>
      </c>
      <c r="I78" s="735">
        <v>12.67215013504028</v>
      </c>
      <c r="J78" s="735">
        <v>10.908977448940281</v>
      </c>
      <c r="K78" s="735">
        <v>19.208502769470218</v>
      </c>
      <c r="L78" s="735">
        <v>40.991280555725098</v>
      </c>
      <c r="M78" s="735">
        <v>46.608628034591682</v>
      </c>
      <c r="N78" s="735">
        <v>39.195451378822327</v>
      </c>
      <c r="O78" s="735">
        <v>32.161614656448357</v>
      </c>
      <c r="P78" s="735">
        <v>27.443719625473019</v>
      </c>
      <c r="Q78" s="735">
        <v>25.406382203102108</v>
      </c>
      <c r="R78" s="735">
        <v>20.361187815666199</v>
      </c>
      <c r="S78" s="735">
        <v>17.774362087249759</v>
      </c>
      <c r="T78" s="735">
        <v>15.01625537872315</v>
      </c>
    </row>
    <row r="79" spans="1:20" ht="16.5">
      <c r="A79" s="20" t="s">
        <v>27</v>
      </c>
      <c r="B79" s="9" t="s">
        <v>40</v>
      </c>
      <c r="C79" s="735">
        <v>1.053429998457432</v>
      </c>
      <c r="D79" s="735">
        <v>1.092970013618469</v>
      </c>
      <c r="E79" s="736">
        <v>1.2008200287818911</v>
      </c>
      <c r="F79" s="736">
        <v>1.666500017046928</v>
      </c>
      <c r="G79" s="735">
        <v>2.3906699866056438</v>
      </c>
      <c r="H79" s="735">
        <v>2.04150003194809</v>
      </c>
      <c r="I79" s="735">
        <v>2.3604400157928471</v>
      </c>
      <c r="J79" s="735">
        <v>2.166065007448196</v>
      </c>
      <c r="K79" s="735">
        <v>2.8020125478506088</v>
      </c>
      <c r="L79" s="735">
        <v>3.1351875066757202</v>
      </c>
      <c r="M79" s="735">
        <v>2.0050899982452388</v>
      </c>
      <c r="N79" s="735">
        <v>2.4809599369764328</v>
      </c>
      <c r="O79" s="735">
        <v>3.0575325489044189</v>
      </c>
      <c r="P79" s="735">
        <v>2.4416775405406952</v>
      </c>
      <c r="Q79" s="735">
        <v>3.5466050207614899</v>
      </c>
      <c r="R79" s="735">
        <v>4.0354125201702118</v>
      </c>
      <c r="S79" s="735">
        <v>1.8546100854873659</v>
      </c>
      <c r="T79" s="735">
        <v>3.2706824541091919</v>
      </c>
    </row>
    <row r="80" spans="1:20" ht="16.5">
      <c r="A80" s="20" t="s">
        <v>47</v>
      </c>
      <c r="B80" s="9" t="s">
        <v>40</v>
      </c>
      <c r="C80" s="737">
        <v>504.5</v>
      </c>
      <c r="D80" s="738">
        <v>454.60000610351562</v>
      </c>
      <c r="E80" s="738">
        <v>544.19999694824219</v>
      </c>
      <c r="F80" s="738">
        <v>557.09999084472656</v>
      </c>
      <c r="G80" s="738">
        <v>711.60000610351562</v>
      </c>
      <c r="H80" s="738">
        <v>661.40000915527344</v>
      </c>
      <c r="I80" s="738">
        <v>681.19000244140625</v>
      </c>
      <c r="J80" s="738">
        <v>708.13999176025391</v>
      </c>
      <c r="K80" s="738">
        <v>757.25999450683594</v>
      </c>
      <c r="L80" s="738">
        <v>995.98001098632812</v>
      </c>
      <c r="M80" s="738">
        <v>986.74000549316406</v>
      </c>
      <c r="N80" s="738">
        <v>993.27001953125</v>
      </c>
      <c r="O80" s="738">
        <v>965.8699951171875</v>
      </c>
      <c r="P80" s="738">
        <v>945.84999084472656</v>
      </c>
      <c r="Q80" s="738">
        <v>923.08999633789062</v>
      </c>
      <c r="R80" s="738">
        <v>828.77000427246094</v>
      </c>
      <c r="S80" s="738">
        <v>734.87000274658203</v>
      </c>
      <c r="T80" s="738">
        <v>652.69700622558594</v>
      </c>
    </row>
    <row r="81" spans="1:20" ht="16.5">
      <c r="A81" s="20" t="s">
        <v>30</v>
      </c>
      <c r="B81" s="9" t="s">
        <v>40</v>
      </c>
      <c r="C81" s="735">
        <v>81</v>
      </c>
      <c r="D81" s="735">
        <v>68</v>
      </c>
      <c r="E81" s="735">
        <v>76</v>
      </c>
      <c r="F81" s="735">
        <v>99</v>
      </c>
      <c r="G81" s="735">
        <v>118</v>
      </c>
      <c r="H81" s="735">
        <v>124</v>
      </c>
      <c r="I81" s="735">
        <v>99</v>
      </c>
      <c r="J81" s="735">
        <v>97</v>
      </c>
      <c r="K81" s="735">
        <v>90</v>
      </c>
      <c r="L81" s="735">
        <v>109</v>
      </c>
      <c r="M81" s="735">
        <v>120</v>
      </c>
      <c r="N81" s="735">
        <v>107</v>
      </c>
      <c r="O81" s="735">
        <v>134.05600000000001</v>
      </c>
      <c r="P81" s="735">
        <v>157.245002746582</v>
      </c>
      <c r="Q81" s="735">
        <v>145.85259437561041</v>
      </c>
      <c r="R81" s="735">
        <v>157.79400253295901</v>
      </c>
      <c r="S81" s="735">
        <v>152.2999992370606</v>
      </c>
      <c r="T81" s="735">
        <v>126.443000793457</v>
      </c>
    </row>
    <row r="82" spans="1:20" ht="16.5">
      <c r="A82" s="20" t="s">
        <v>48</v>
      </c>
      <c r="B82" s="9" t="s">
        <v>40</v>
      </c>
      <c r="C82" s="738">
        <v>44.399999618530273</v>
      </c>
      <c r="D82" s="738">
        <v>40.399999618530273</v>
      </c>
      <c r="E82" s="738">
        <v>40.90000057220459</v>
      </c>
      <c r="F82" s="738">
        <v>37.199999809265137</v>
      </c>
      <c r="G82" s="738">
        <v>34.900000095367432</v>
      </c>
      <c r="H82" s="738">
        <v>35.900000095367432</v>
      </c>
      <c r="I82" s="738">
        <v>38.40000057220459</v>
      </c>
      <c r="J82" s="738">
        <v>39.199999809265137</v>
      </c>
      <c r="K82" s="738">
        <v>43.300000190734863</v>
      </c>
      <c r="L82" s="738">
        <v>62.300000190734863</v>
      </c>
      <c r="M82" s="738">
        <v>63.899998664855957</v>
      </c>
      <c r="N82" s="738">
        <v>64.5</v>
      </c>
      <c r="O82" s="738">
        <v>66.100000381469727</v>
      </c>
      <c r="P82" s="738">
        <v>59.59999942779541</v>
      </c>
      <c r="Q82" s="738">
        <v>57.899999618530273</v>
      </c>
      <c r="R82" s="738">
        <v>59.300000190734863</v>
      </c>
      <c r="S82" s="738">
        <v>54.999999046325676</v>
      </c>
      <c r="T82" s="738">
        <v>54</v>
      </c>
    </row>
    <row r="83" spans="1:20" ht="16.5">
      <c r="A83" s="20" t="s">
        <v>49</v>
      </c>
      <c r="B83" s="9" t="s">
        <v>40</v>
      </c>
      <c r="C83" s="735">
        <v>32</v>
      </c>
      <c r="D83" s="735">
        <v>32</v>
      </c>
      <c r="E83" s="735">
        <v>36</v>
      </c>
      <c r="F83" s="735">
        <v>36</v>
      </c>
      <c r="G83" s="735">
        <v>36</v>
      </c>
      <c r="H83" s="735">
        <v>36.809000000000012</v>
      </c>
      <c r="I83" s="735">
        <v>29.1</v>
      </c>
      <c r="J83" s="735">
        <v>25.7</v>
      </c>
      <c r="K83" s="735">
        <v>28.7</v>
      </c>
      <c r="L83" s="735">
        <v>33.200000000000003</v>
      </c>
      <c r="M83" s="735">
        <v>33.900000000000013</v>
      </c>
      <c r="N83" s="735">
        <v>31.5</v>
      </c>
      <c r="O83" s="735">
        <v>32.799999999999997</v>
      </c>
      <c r="P83" s="735">
        <v>35.199999809265137</v>
      </c>
      <c r="Q83" s="735">
        <v>28.69999980926514</v>
      </c>
      <c r="R83" s="735">
        <v>37.799999237060547</v>
      </c>
      <c r="S83" s="735">
        <v>40.700000286102302</v>
      </c>
      <c r="T83" s="735">
        <v>37.400000095367432</v>
      </c>
    </row>
    <row r="84" spans="1:20" ht="16.5">
      <c r="A84" s="20" t="s">
        <v>32</v>
      </c>
      <c r="B84" s="9" t="s">
        <v>40</v>
      </c>
      <c r="C84" s="737">
        <v>774</v>
      </c>
      <c r="D84" s="738">
        <v>891</v>
      </c>
      <c r="E84" s="737">
        <v>902.8</v>
      </c>
      <c r="F84" s="738">
        <v>855</v>
      </c>
      <c r="G84" s="738">
        <v>789.2</v>
      </c>
      <c r="H84" s="738">
        <v>708.8</v>
      </c>
      <c r="I84" s="738">
        <v>592</v>
      </c>
      <c r="J84" s="738">
        <v>402.3</v>
      </c>
      <c r="K84" s="738">
        <v>308.89999999999998</v>
      </c>
      <c r="L84" s="738">
        <v>363.2</v>
      </c>
      <c r="M84" s="738">
        <v>411.8</v>
      </c>
      <c r="N84" s="738">
        <v>417.7000000000001</v>
      </c>
      <c r="O84" s="738">
        <v>414.4</v>
      </c>
      <c r="P84" s="738">
        <v>407.29999160766602</v>
      </c>
      <c r="Q84" s="738">
        <v>347.39999771118158</v>
      </c>
      <c r="R84" s="738">
        <v>285.27685451507568</v>
      </c>
      <c r="S84" s="738">
        <v>243.82958984375</v>
      </c>
      <c r="T84" s="738">
        <v>197.40193176269531</v>
      </c>
    </row>
    <row r="85" spans="1:20" ht="16.5">
      <c r="A85" s="20" t="s">
        <v>50</v>
      </c>
      <c r="B85" s="9" t="s">
        <v>40</v>
      </c>
      <c r="C85" s="735">
        <v>58.80000114440918</v>
      </c>
      <c r="D85" s="735">
        <v>64.399998664855957</v>
      </c>
      <c r="E85" s="735">
        <v>78</v>
      </c>
      <c r="F85" s="735">
        <v>89.40000057220459</v>
      </c>
      <c r="G85" s="735">
        <v>88.100000381469727</v>
      </c>
      <c r="H85" s="735">
        <v>87.80000114440918</v>
      </c>
      <c r="I85" s="735">
        <v>85.999998092651367</v>
      </c>
      <c r="J85" s="735">
        <v>84.59999942779541</v>
      </c>
      <c r="K85" s="735">
        <v>81.70000171661377</v>
      </c>
      <c r="L85" s="735">
        <v>92.5</v>
      </c>
      <c r="M85" s="735">
        <v>95.19999885559082</v>
      </c>
      <c r="N85" s="735">
        <v>132.10000228881839</v>
      </c>
      <c r="O85" s="735">
        <v>158.90000152587891</v>
      </c>
      <c r="P85" s="735">
        <v>148.2999992370606</v>
      </c>
      <c r="Q85" s="735">
        <v>131.4999980926514</v>
      </c>
      <c r="R85" s="735">
        <v>118.0999994277954</v>
      </c>
      <c r="S85" s="735">
        <v>101.80000019073491</v>
      </c>
      <c r="T85" s="735">
        <v>88.499998092651367</v>
      </c>
    </row>
    <row r="86" spans="1:20" ht="16.5">
      <c r="A86" s="277" t="s">
        <v>51</v>
      </c>
      <c r="B86" s="369" t="s">
        <v>40</v>
      </c>
      <c r="C86" s="1207">
        <v>153.5</v>
      </c>
      <c r="D86" s="1207">
        <v>160</v>
      </c>
      <c r="E86" s="1208">
        <v>146.80000000000001</v>
      </c>
      <c r="F86" s="1207">
        <v>123.7</v>
      </c>
      <c r="G86" s="1207">
        <v>114.1</v>
      </c>
      <c r="H86" s="1207">
        <v>95.5</v>
      </c>
      <c r="I86" s="1207">
        <v>79.8</v>
      </c>
      <c r="J86" s="1207">
        <v>58.896000000000001</v>
      </c>
      <c r="K86" s="1207">
        <v>50.804000000000002</v>
      </c>
      <c r="L86" s="1207">
        <v>69.747</v>
      </c>
      <c r="M86" s="1207">
        <v>82.65625</v>
      </c>
      <c r="N86" s="1207">
        <v>75.60899829864502</v>
      </c>
      <c r="O86" s="1207">
        <v>75.544000625610352</v>
      </c>
      <c r="P86" s="1207">
        <v>73.027248859405518</v>
      </c>
      <c r="Q86" s="1207">
        <v>62.724998950958252</v>
      </c>
      <c r="R86" s="1207">
        <v>55.318001270294189</v>
      </c>
      <c r="S86" s="1207">
        <v>45.772000312805183</v>
      </c>
      <c r="T86" s="1207">
        <v>38.339999914169312</v>
      </c>
    </row>
    <row r="87" spans="1:20">
      <c r="A87" s="4" t="s">
        <v>34</v>
      </c>
      <c r="B87" s="9" t="s">
        <v>40</v>
      </c>
      <c r="C87" s="735">
        <v>18.734337091445919</v>
      </c>
      <c r="D87" s="735">
        <v>19.0163300037384</v>
      </c>
      <c r="E87" s="735">
        <v>17.4067497253418</v>
      </c>
      <c r="F87" s="735">
        <v>17.366107583045959</v>
      </c>
      <c r="G87" s="735">
        <v>17.97460508346558</v>
      </c>
      <c r="H87" s="735">
        <v>17.235722303390499</v>
      </c>
      <c r="I87" s="735">
        <v>14.70199227333069</v>
      </c>
      <c r="J87" s="735">
        <v>10.8002552986145</v>
      </c>
      <c r="K87" s="735">
        <v>11.412622332572941</v>
      </c>
      <c r="L87" s="735">
        <v>13.699337482452391</v>
      </c>
      <c r="M87" s="735">
        <v>14.0255401134491</v>
      </c>
      <c r="N87" s="735">
        <v>13.692462623119351</v>
      </c>
      <c r="O87" s="735">
        <v>15.80506002902985</v>
      </c>
      <c r="P87" s="735">
        <v>15.88868778944016</v>
      </c>
      <c r="Q87" s="735">
        <v>14.19148504734039</v>
      </c>
      <c r="R87" s="735">
        <v>11.73428481817246</v>
      </c>
      <c r="S87" s="735">
        <v>10.339602470397949</v>
      </c>
      <c r="T87" s="735">
        <v>8.6699848175048828</v>
      </c>
    </row>
    <row r="88" spans="1:20" ht="16.5">
      <c r="A88" s="20" t="s">
        <v>21</v>
      </c>
      <c r="B88" s="9" t="s">
        <v>40</v>
      </c>
      <c r="C88" s="737">
        <v>647.29999999999995</v>
      </c>
      <c r="D88" s="738">
        <v>496.4</v>
      </c>
      <c r="E88" s="738">
        <v>548.6199951171875</v>
      </c>
      <c r="F88" s="738">
        <v>557.54999542236328</v>
      </c>
      <c r="G88" s="737">
        <v>532.65000152587891</v>
      </c>
      <c r="H88" s="738">
        <v>495.11000061035162</v>
      </c>
      <c r="I88" s="738">
        <v>444.88999938964838</v>
      </c>
      <c r="J88" s="738">
        <v>444.70999908447271</v>
      </c>
      <c r="K88" s="737">
        <v>594.5</v>
      </c>
      <c r="L88" s="737">
        <v>846.52999877929687</v>
      </c>
      <c r="M88" s="738">
        <v>858.03000640869141</v>
      </c>
      <c r="N88" s="738">
        <v>894.20997619628906</v>
      </c>
      <c r="O88" s="738">
        <v>956.14000701904297</v>
      </c>
      <c r="P88" s="738">
        <v>951.1199951171875</v>
      </c>
      <c r="Q88" s="738">
        <v>850.84999084472656</v>
      </c>
      <c r="R88" s="738">
        <v>750.85001373291016</v>
      </c>
      <c r="S88" s="738">
        <v>656.06999588012695</v>
      </c>
      <c r="T88" s="738">
        <v>578.2299919128418</v>
      </c>
    </row>
    <row r="89" spans="1:20" ht="16.5">
      <c r="A89" s="20" t="s">
        <v>37</v>
      </c>
      <c r="B89" s="9" t="s">
        <v>40</v>
      </c>
      <c r="C89" s="735">
        <v>57</v>
      </c>
      <c r="D89" s="735">
        <v>59</v>
      </c>
      <c r="E89" s="735">
        <v>64</v>
      </c>
      <c r="F89" s="735">
        <v>68</v>
      </c>
      <c r="G89" s="736">
        <v>84.2</v>
      </c>
      <c r="H89" s="735">
        <v>120</v>
      </c>
      <c r="I89" s="735">
        <v>120.9</v>
      </c>
      <c r="J89" s="735">
        <v>117.52</v>
      </c>
      <c r="K89" s="735">
        <v>128.11000000000001</v>
      </c>
      <c r="L89" s="735">
        <v>156.22</v>
      </c>
      <c r="M89" s="735">
        <v>158.5</v>
      </c>
      <c r="N89" s="735">
        <v>149.69999999999999</v>
      </c>
      <c r="O89" s="735">
        <v>153.30000000000001</v>
      </c>
      <c r="P89" s="735">
        <v>156.20000457763669</v>
      </c>
      <c r="Q89" s="735">
        <v>152.59999847412109</v>
      </c>
      <c r="R89" s="735">
        <v>132.1000003814697</v>
      </c>
      <c r="S89" s="735">
        <v>120.6999969482422</v>
      </c>
      <c r="T89" s="735">
        <v>112.40000152587891</v>
      </c>
    </row>
    <row r="90" spans="1:20" ht="16.5">
      <c r="A90" s="20" t="s">
        <v>52</v>
      </c>
      <c r="B90" s="9" t="s">
        <v>40</v>
      </c>
      <c r="C90" s="738">
        <v>27.126000642776489</v>
      </c>
      <c r="D90" s="738">
        <v>31.776999950408939</v>
      </c>
      <c r="E90" s="738">
        <v>32.647000789642327</v>
      </c>
      <c r="F90" s="738">
        <v>50.265999794006348</v>
      </c>
      <c r="G90" s="738">
        <v>44.705999374389648</v>
      </c>
      <c r="H90" s="738">
        <v>50.333000183105469</v>
      </c>
      <c r="I90" s="738">
        <v>46.710000991821289</v>
      </c>
      <c r="J90" s="738">
        <v>42.622000694274902</v>
      </c>
      <c r="K90" s="738">
        <v>42.706000328063972</v>
      </c>
      <c r="L90" s="738">
        <v>52.10200023651123</v>
      </c>
      <c r="M90" s="738">
        <v>51.739001274108887</v>
      </c>
      <c r="N90" s="738">
        <v>49.123000144958503</v>
      </c>
      <c r="O90" s="738">
        <v>52.355999946594238</v>
      </c>
      <c r="P90" s="738">
        <v>55.345999717712402</v>
      </c>
      <c r="Q90" s="738">
        <v>54.221000671386719</v>
      </c>
      <c r="R90" s="738">
        <v>55.10200023651123</v>
      </c>
      <c r="S90" s="738">
        <v>53.87600040435791</v>
      </c>
      <c r="T90" s="738">
        <v>50.161999702453613</v>
      </c>
    </row>
    <row r="91" spans="1:20" ht="16.5">
      <c r="A91" s="20" t="s">
        <v>53</v>
      </c>
      <c r="B91" s="9" t="s">
        <v>40</v>
      </c>
      <c r="C91" s="736">
        <v>705</v>
      </c>
      <c r="D91" s="735">
        <v>863</v>
      </c>
      <c r="E91" s="735">
        <v>980</v>
      </c>
      <c r="F91" s="735">
        <v>976</v>
      </c>
      <c r="G91" s="735">
        <v>920</v>
      </c>
      <c r="H91" s="735">
        <v>882</v>
      </c>
      <c r="I91" s="735">
        <v>832</v>
      </c>
      <c r="J91" s="735">
        <v>872</v>
      </c>
      <c r="K91" s="735">
        <v>897</v>
      </c>
      <c r="L91" s="735">
        <v>1126</v>
      </c>
      <c r="M91" s="735">
        <v>962</v>
      </c>
      <c r="N91" s="735">
        <v>832</v>
      </c>
      <c r="O91" s="735">
        <v>775</v>
      </c>
      <c r="P91" s="735">
        <v>856</v>
      </c>
      <c r="Q91" s="735">
        <v>858</v>
      </c>
      <c r="R91" s="735">
        <v>919</v>
      </c>
      <c r="S91" s="735">
        <v>986</v>
      </c>
      <c r="T91" s="735">
        <v>1069</v>
      </c>
    </row>
    <row r="92" spans="1:20" ht="16.5">
      <c r="A92" s="20" t="s">
        <v>54</v>
      </c>
      <c r="B92" s="9" t="s">
        <v>40</v>
      </c>
      <c r="C92" s="738">
        <v>511.93000030517578</v>
      </c>
      <c r="D92" s="738">
        <v>482.1199951171875</v>
      </c>
      <c r="E92" s="738">
        <v>501.30999755859381</v>
      </c>
      <c r="F92" s="738">
        <v>526.72998809814453</v>
      </c>
      <c r="G92" s="738">
        <v>526.58000183105469</v>
      </c>
      <c r="H92" s="738">
        <v>563.44999694824219</v>
      </c>
      <c r="I92" s="738">
        <v>647.08000183105469</v>
      </c>
      <c r="J92" s="738">
        <v>668.47999572753906</v>
      </c>
      <c r="K92" s="738">
        <v>666.09001159667969</v>
      </c>
      <c r="L92" s="738">
        <v>876.69000244140625</v>
      </c>
      <c r="M92" s="738">
        <v>887.34999084472656</v>
      </c>
      <c r="N92" s="738">
        <v>926.28001403808594</v>
      </c>
      <c r="O92" s="738">
        <v>981.82000732421875</v>
      </c>
      <c r="P92" s="738">
        <v>947.43000793457031</v>
      </c>
      <c r="Q92" s="738">
        <v>728.70999145507812</v>
      </c>
      <c r="R92" s="738">
        <v>691.70999145507812</v>
      </c>
      <c r="S92" s="738">
        <v>588.66999053955078</v>
      </c>
      <c r="T92" s="738">
        <v>515.56999206542969</v>
      </c>
    </row>
    <row r="93" spans="1:20" ht="16.5">
      <c r="A93" s="20" t="s">
        <v>55</v>
      </c>
      <c r="B93" s="9" t="s">
        <v>40</v>
      </c>
      <c r="C93" s="736">
        <v>2104</v>
      </c>
      <c r="D93" s="735">
        <v>2371</v>
      </c>
      <c r="E93" s="735">
        <v>2683</v>
      </c>
      <c r="F93" s="735">
        <v>2746</v>
      </c>
      <c r="G93" s="735">
        <v>2637</v>
      </c>
      <c r="H93" s="735">
        <v>2521</v>
      </c>
      <c r="I93" s="735">
        <v>2353</v>
      </c>
      <c r="J93" s="735">
        <v>2342</v>
      </c>
      <c r="K93" s="735">
        <v>2830</v>
      </c>
      <c r="L93" s="735">
        <v>3759</v>
      </c>
      <c r="M93" s="735">
        <v>3856</v>
      </c>
      <c r="N93" s="735">
        <v>3634</v>
      </c>
      <c r="O93" s="735">
        <v>3451</v>
      </c>
      <c r="P93" s="735">
        <v>3324</v>
      </c>
      <c r="Q93" s="735">
        <v>2853</v>
      </c>
      <c r="R93" s="735">
        <v>2467</v>
      </c>
      <c r="S93" s="735">
        <v>2212</v>
      </c>
      <c r="T93" s="735">
        <v>1955</v>
      </c>
    </row>
    <row r="94" spans="1:20" ht="16.5">
      <c r="A94" s="19" t="s">
        <v>1195</v>
      </c>
      <c r="B94" s="20"/>
      <c r="C94" s="20"/>
      <c r="D94" s="20"/>
      <c r="E94" s="20"/>
      <c r="F94" s="20"/>
      <c r="G94" s="20"/>
      <c r="H94" s="20"/>
      <c r="I94" s="20"/>
      <c r="J94" s="20"/>
      <c r="K94" s="20"/>
      <c r="L94" s="20"/>
      <c r="M94" s="20"/>
      <c r="N94" s="20"/>
      <c r="O94" s="20"/>
      <c r="P94" s="20"/>
      <c r="Q94" s="20"/>
      <c r="R94" s="20"/>
      <c r="S94" s="20"/>
      <c r="T94" s="20"/>
    </row>
    <row r="96" spans="1:20">
      <c r="A96" s="1386" t="s">
        <v>202</v>
      </c>
      <c r="B96" s="1388"/>
      <c r="C96" s="1392" t="s">
        <v>207</v>
      </c>
      <c r="D96" s="1393"/>
      <c r="E96" s="1393"/>
      <c r="F96" s="1393"/>
      <c r="G96" s="1393"/>
      <c r="H96" s="1393"/>
      <c r="I96" s="1393"/>
      <c r="J96" s="1393"/>
      <c r="K96" s="1393"/>
      <c r="L96" s="1393"/>
      <c r="M96" s="1393"/>
      <c r="N96" s="1393"/>
      <c r="O96" s="1393"/>
      <c r="P96" s="1393"/>
      <c r="Q96" s="1393"/>
      <c r="R96" s="1393"/>
      <c r="S96" s="1393"/>
      <c r="T96" s="1394"/>
    </row>
    <row r="97" spans="1:20">
      <c r="A97" s="1386" t="s">
        <v>204</v>
      </c>
      <c r="B97" s="1388"/>
      <c r="C97" s="1392" t="s">
        <v>205</v>
      </c>
      <c r="D97" s="1393"/>
      <c r="E97" s="1393"/>
      <c r="F97" s="1393"/>
      <c r="G97" s="1393"/>
      <c r="H97" s="1393"/>
      <c r="I97" s="1393"/>
      <c r="J97" s="1393"/>
      <c r="K97" s="1393"/>
      <c r="L97" s="1393"/>
      <c r="M97" s="1393"/>
      <c r="N97" s="1393"/>
      <c r="O97" s="1393"/>
      <c r="P97" s="1393"/>
      <c r="Q97" s="1393"/>
      <c r="R97" s="1393"/>
      <c r="S97" s="1393"/>
      <c r="T97" s="1394"/>
    </row>
    <row r="98" spans="1:20">
      <c r="A98" s="1386" t="s">
        <v>208</v>
      </c>
      <c r="B98" s="1388"/>
      <c r="C98" s="1392" t="s">
        <v>212</v>
      </c>
      <c r="D98" s="1393"/>
      <c r="E98" s="1393"/>
      <c r="F98" s="1393"/>
      <c r="G98" s="1393"/>
      <c r="H98" s="1393"/>
      <c r="I98" s="1393"/>
      <c r="J98" s="1393"/>
      <c r="K98" s="1393"/>
      <c r="L98" s="1393"/>
      <c r="M98" s="1393"/>
      <c r="N98" s="1393"/>
      <c r="O98" s="1393"/>
      <c r="P98" s="1393"/>
      <c r="Q98" s="1393"/>
      <c r="R98" s="1393"/>
      <c r="S98" s="1393"/>
      <c r="T98" s="1394"/>
    </row>
    <row r="99" spans="1:20">
      <c r="A99" s="1386" t="s">
        <v>189</v>
      </c>
      <c r="B99" s="1388"/>
      <c r="C99" s="1392" t="s">
        <v>206</v>
      </c>
      <c r="D99" s="1393"/>
      <c r="E99" s="1393"/>
      <c r="F99" s="1393"/>
      <c r="G99" s="1393"/>
      <c r="H99" s="1393"/>
      <c r="I99" s="1393"/>
      <c r="J99" s="1393"/>
      <c r="K99" s="1393"/>
      <c r="L99" s="1393"/>
      <c r="M99" s="1393"/>
      <c r="N99" s="1393"/>
      <c r="O99" s="1393"/>
      <c r="P99" s="1393"/>
      <c r="Q99" s="1393"/>
      <c r="R99" s="1393"/>
      <c r="S99" s="1393"/>
      <c r="T99" s="1394"/>
    </row>
    <row r="100" spans="1:20">
      <c r="A100" s="1386" t="s">
        <v>153</v>
      </c>
      <c r="B100" s="1388"/>
      <c r="C100" s="1392" t="s">
        <v>383</v>
      </c>
      <c r="D100" s="1393"/>
      <c r="E100" s="1393"/>
      <c r="F100" s="1393"/>
      <c r="G100" s="1393"/>
      <c r="H100" s="1393"/>
      <c r="I100" s="1393"/>
      <c r="J100" s="1393"/>
      <c r="K100" s="1393"/>
      <c r="L100" s="1393"/>
      <c r="M100" s="1393"/>
      <c r="N100" s="1393"/>
      <c r="O100" s="1393"/>
      <c r="P100" s="1393"/>
      <c r="Q100" s="1393"/>
      <c r="R100" s="1393"/>
      <c r="S100" s="1393"/>
      <c r="T100" s="1394"/>
    </row>
    <row r="101" spans="1:20">
      <c r="A101" s="1380" t="s">
        <v>117</v>
      </c>
      <c r="B101" s="1382"/>
      <c r="C101" s="740" t="s">
        <v>85</v>
      </c>
      <c r="D101" s="740" t="s">
        <v>86</v>
      </c>
      <c r="E101" s="740" t="s">
        <v>87</v>
      </c>
      <c r="F101" s="740" t="s">
        <v>88</v>
      </c>
      <c r="G101" s="740" t="s">
        <v>89</v>
      </c>
      <c r="H101" s="740" t="s">
        <v>90</v>
      </c>
      <c r="I101" s="740" t="s">
        <v>91</v>
      </c>
      <c r="J101" s="740" t="s">
        <v>92</v>
      </c>
      <c r="K101" s="740" t="s">
        <v>93</v>
      </c>
      <c r="L101" s="740" t="s">
        <v>94</v>
      </c>
      <c r="M101" s="740" t="s">
        <v>95</v>
      </c>
      <c r="N101" s="740" t="s">
        <v>96</v>
      </c>
      <c r="O101" s="740" t="s">
        <v>97</v>
      </c>
      <c r="P101" s="740" t="s">
        <v>110</v>
      </c>
      <c r="Q101" s="740" t="s">
        <v>120</v>
      </c>
      <c r="R101" s="740" t="s">
        <v>379</v>
      </c>
      <c r="S101" s="740" t="s">
        <v>537</v>
      </c>
      <c r="T101" s="740" t="s">
        <v>729</v>
      </c>
    </row>
    <row r="102" spans="1:20">
      <c r="A102" s="741" t="s">
        <v>77</v>
      </c>
      <c r="B102" s="742" t="s">
        <v>40</v>
      </c>
      <c r="C102" s="742" t="s">
        <v>40</v>
      </c>
      <c r="D102" s="742" t="s">
        <v>40</v>
      </c>
      <c r="E102" s="742" t="s">
        <v>40</v>
      </c>
      <c r="F102" s="742" t="s">
        <v>40</v>
      </c>
      <c r="G102" s="742" t="s">
        <v>40</v>
      </c>
      <c r="H102" s="742" t="s">
        <v>40</v>
      </c>
      <c r="I102" s="742" t="s">
        <v>40</v>
      </c>
      <c r="J102" s="742" t="s">
        <v>40</v>
      </c>
      <c r="K102" s="742" t="s">
        <v>40</v>
      </c>
      <c r="L102" s="742" t="s">
        <v>40</v>
      </c>
      <c r="M102" s="742" t="s">
        <v>40</v>
      </c>
      <c r="N102" s="742" t="s">
        <v>40</v>
      </c>
      <c r="O102" s="742" t="s">
        <v>40</v>
      </c>
      <c r="P102" s="742" t="s">
        <v>40</v>
      </c>
      <c r="Q102" s="742" t="s">
        <v>40</v>
      </c>
      <c r="R102" s="742" t="s">
        <v>40</v>
      </c>
      <c r="S102" s="742" t="s">
        <v>40</v>
      </c>
      <c r="T102" s="742" t="s">
        <v>40</v>
      </c>
    </row>
    <row r="103" spans="1:20" ht="16.5">
      <c r="A103" s="20" t="s">
        <v>39</v>
      </c>
      <c r="B103" s="742" t="s">
        <v>40</v>
      </c>
      <c r="C103" s="743">
        <v>75.799999237060547</v>
      </c>
      <c r="D103" s="744">
        <v>78.039999008178711</v>
      </c>
      <c r="E103" s="743">
        <v>77.759998321533203</v>
      </c>
      <c r="F103" s="743">
        <v>68.999998092651367</v>
      </c>
      <c r="G103" s="743">
        <v>60.60999870300293</v>
      </c>
      <c r="H103" s="743">
        <v>56.089998245239258</v>
      </c>
      <c r="I103" s="743">
        <v>55.44999885559082</v>
      </c>
      <c r="J103" s="743">
        <v>52.69999885559082</v>
      </c>
      <c r="K103" s="743">
        <v>53.639999389648437</v>
      </c>
      <c r="L103" s="743">
        <v>77.770000457763672</v>
      </c>
      <c r="M103" s="743">
        <v>71.439998626708984</v>
      </c>
      <c r="N103" s="743">
        <v>67.260000228881836</v>
      </c>
      <c r="O103" s="743">
        <v>73.120002746582031</v>
      </c>
      <c r="P103" s="743">
        <v>86.5</v>
      </c>
      <c r="Q103" s="743">
        <v>86.759998321533203</v>
      </c>
      <c r="R103" s="743">
        <v>89.599998474121094</v>
      </c>
      <c r="S103" s="743">
        <v>84.520000457763672</v>
      </c>
      <c r="T103" s="743">
        <v>87.490001678466797</v>
      </c>
    </row>
    <row r="104" spans="1:20" ht="16.5">
      <c r="A104" s="20" t="s">
        <v>31</v>
      </c>
      <c r="B104" s="742" t="s">
        <v>40</v>
      </c>
      <c r="C104" s="745">
        <v>15.032</v>
      </c>
      <c r="D104" s="746">
        <v>15.275</v>
      </c>
      <c r="E104" s="746">
        <v>15.414</v>
      </c>
      <c r="F104" s="745">
        <v>20.433</v>
      </c>
      <c r="G104" s="746">
        <v>25.095000267028809</v>
      </c>
      <c r="H104" s="746">
        <v>27.964999198913571</v>
      </c>
      <c r="I104" s="746">
        <v>26.822000503540039</v>
      </c>
      <c r="J104" s="746">
        <v>25.921000480651859</v>
      </c>
      <c r="K104" s="746">
        <v>23.019000053405762</v>
      </c>
      <c r="L104" s="746">
        <v>32.591000556945801</v>
      </c>
      <c r="M104" s="746">
        <v>30.060000419616699</v>
      </c>
      <c r="N104" s="746">
        <v>27.10099983215332</v>
      </c>
      <c r="O104" s="746">
        <v>30.795000076293949</v>
      </c>
      <c r="P104" s="746">
        <v>34.703001022338867</v>
      </c>
      <c r="Q104" s="746">
        <v>34.11500072479248</v>
      </c>
      <c r="R104" s="746">
        <v>30.771000862121578</v>
      </c>
      <c r="S104" s="746">
        <v>35.300000190734863</v>
      </c>
      <c r="T104" s="746">
        <v>32.527998924255371</v>
      </c>
    </row>
    <row r="105" spans="1:20" ht="16.5">
      <c r="A105" s="20" t="s">
        <v>15</v>
      </c>
      <c r="B105" s="742" t="s">
        <v>40</v>
      </c>
      <c r="C105" s="743">
        <v>57.054290771484382</v>
      </c>
      <c r="D105" s="743">
        <v>51.064302444458008</v>
      </c>
      <c r="E105" s="743">
        <v>54.239355087280273</v>
      </c>
      <c r="F105" s="743">
        <v>63.67786979675293</v>
      </c>
      <c r="G105" s="743">
        <v>62.39665412902832</v>
      </c>
      <c r="H105" s="743">
        <v>60.768228530883789</v>
      </c>
      <c r="I105" s="743">
        <v>59.675796508789062</v>
      </c>
      <c r="J105" s="743">
        <v>60.118383407592773</v>
      </c>
      <c r="K105" s="743">
        <v>54.486366271972663</v>
      </c>
      <c r="L105" s="743">
        <v>62.396133422851563</v>
      </c>
      <c r="M105" s="743">
        <v>70.235027313232422</v>
      </c>
      <c r="N105" s="743">
        <v>58.520444869995117</v>
      </c>
      <c r="O105" s="743">
        <v>65.591819763183594</v>
      </c>
      <c r="P105" s="743">
        <v>68.611688613891602</v>
      </c>
      <c r="Q105" s="743">
        <v>72.323825836181641</v>
      </c>
      <c r="R105" s="743">
        <v>68.571111679077148</v>
      </c>
      <c r="S105" s="743">
        <v>65.743915557861328</v>
      </c>
      <c r="T105" s="743">
        <v>61.581682205200202</v>
      </c>
    </row>
    <row r="106" spans="1:20" ht="16.5">
      <c r="A106" s="20" t="s">
        <v>41</v>
      </c>
      <c r="B106" s="742" t="s">
        <v>40</v>
      </c>
      <c r="C106" s="746">
        <v>118.8999977111816</v>
      </c>
      <c r="D106" s="746">
        <v>129</v>
      </c>
      <c r="E106" s="746">
        <v>139.5</v>
      </c>
      <c r="F106" s="746">
        <v>133</v>
      </c>
      <c r="G106" s="746">
        <v>137.99999618530271</v>
      </c>
      <c r="H106" s="746">
        <v>123.6999969482422</v>
      </c>
      <c r="I106" s="746">
        <v>112.5</v>
      </c>
      <c r="J106" s="746">
        <v>118.2000007629395</v>
      </c>
      <c r="K106" s="746">
        <v>112.8999977111816</v>
      </c>
      <c r="L106" s="746">
        <v>160.59999847412109</v>
      </c>
      <c r="M106" s="746">
        <v>164.90000152587891</v>
      </c>
      <c r="N106" s="746">
        <v>156</v>
      </c>
      <c r="O106" s="746">
        <v>149.09999847412109</v>
      </c>
      <c r="P106" s="746">
        <v>149.5</v>
      </c>
      <c r="Q106" s="746">
        <v>152.5</v>
      </c>
      <c r="R106" s="746">
        <v>151.20000076293951</v>
      </c>
      <c r="S106" s="746">
        <v>156</v>
      </c>
      <c r="T106" s="746">
        <v>151.69999694824219</v>
      </c>
    </row>
    <row r="107" spans="1:20" ht="16.5">
      <c r="A107" s="20" t="s">
        <v>56</v>
      </c>
      <c r="B107" s="742" t="s">
        <v>40</v>
      </c>
      <c r="C107" s="743">
        <v>112.0460014343262</v>
      </c>
      <c r="D107" s="743">
        <v>115.52500152587891</v>
      </c>
      <c r="E107" s="743">
        <v>107.6650009155273</v>
      </c>
      <c r="F107" s="743">
        <v>103.3939971923828</v>
      </c>
      <c r="G107" s="743">
        <v>106.29700088500979</v>
      </c>
      <c r="H107" s="743">
        <v>102.50699996948239</v>
      </c>
      <c r="I107" s="743">
        <v>100.2849998474121</v>
      </c>
      <c r="J107" s="743">
        <v>97.722999572753906</v>
      </c>
      <c r="K107" s="743">
        <v>104.6970024108887</v>
      </c>
      <c r="L107" s="743">
        <v>133.06499481201169</v>
      </c>
      <c r="M107" s="743">
        <v>99.931999206542969</v>
      </c>
      <c r="N107" s="743">
        <v>88.020000457763672</v>
      </c>
      <c r="O107" s="743">
        <v>77.368000030517578</v>
      </c>
      <c r="P107" s="743">
        <v>75.843997955322266</v>
      </c>
      <c r="Q107" s="743">
        <v>86.020000457763672</v>
      </c>
      <c r="R107" s="743">
        <v>96.798000335693359</v>
      </c>
      <c r="S107" s="743">
        <v>99.351001739501953</v>
      </c>
      <c r="T107" s="743">
        <v>113.1089973449707</v>
      </c>
    </row>
    <row r="108" spans="1:20" ht="16.5">
      <c r="A108" s="20" t="s">
        <v>17</v>
      </c>
      <c r="B108" s="742" t="s">
        <v>40</v>
      </c>
      <c r="C108" s="746">
        <v>63.612752075000152</v>
      </c>
      <c r="D108" s="746">
        <v>64.263249300000055</v>
      </c>
      <c r="E108" s="746">
        <v>57.645124770000002</v>
      </c>
      <c r="F108" s="746">
        <v>58.5</v>
      </c>
      <c r="G108" s="746">
        <v>63.7</v>
      </c>
      <c r="H108" s="746">
        <v>59.3</v>
      </c>
      <c r="I108" s="746">
        <v>44</v>
      </c>
      <c r="J108" s="746">
        <v>33.746000000000002</v>
      </c>
      <c r="K108" s="746">
        <v>25.6</v>
      </c>
      <c r="L108" s="746">
        <v>50.72</v>
      </c>
      <c r="M108" s="746">
        <v>56.649000000000001</v>
      </c>
      <c r="N108" s="746">
        <v>46.584000000000003</v>
      </c>
      <c r="O108" s="746">
        <v>50.728999999999999</v>
      </c>
      <c r="P108" s="746">
        <v>46.840999603271477</v>
      </c>
      <c r="Q108" s="746">
        <v>42.190000534057617</v>
      </c>
      <c r="R108" s="746">
        <v>37.5260009765625</v>
      </c>
      <c r="S108" s="746">
        <v>30.59999942779541</v>
      </c>
      <c r="T108" s="746">
        <v>19.220000267028809</v>
      </c>
    </row>
    <row r="109" spans="1:20" ht="16.5">
      <c r="A109" s="20" t="s">
        <v>18</v>
      </c>
      <c r="B109" s="742" t="s">
        <v>40</v>
      </c>
      <c r="C109" s="743">
        <v>18.305987358093262</v>
      </c>
      <c r="D109" s="743">
        <v>18.845587730407718</v>
      </c>
      <c r="E109" s="743">
        <v>17.703695297241211</v>
      </c>
      <c r="F109" s="743">
        <v>21.11906909942627</v>
      </c>
      <c r="G109" s="743">
        <v>21.237358093261719</v>
      </c>
      <c r="H109" s="743">
        <v>15.424300193786619</v>
      </c>
      <c r="I109" s="743">
        <v>14.194662570953369</v>
      </c>
      <c r="J109" s="743">
        <v>12.48168992996216</v>
      </c>
      <c r="K109" s="743">
        <v>9.3456048965454102</v>
      </c>
      <c r="L109" s="743">
        <v>20.882332801818851</v>
      </c>
      <c r="M109" s="743">
        <v>27.178737640380859</v>
      </c>
      <c r="N109" s="743">
        <v>28.243670463562012</v>
      </c>
      <c r="O109" s="743">
        <v>28.384075164794918</v>
      </c>
      <c r="P109" s="743">
        <v>26.478267669677731</v>
      </c>
      <c r="Q109" s="743">
        <v>25.952472686767582</v>
      </c>
      <c r="R109" s="743">
        <v>24.765377998352051</v>
      </c>
      <c r="S109" s="743">
        <v>28.36280727386475</v>
      </c>
      <c r="T109" s="743">
        <v>27.919427871704102</v>
      </c>
    </row>
    <row r="110" spans="1:20" ht="16.5">
      <c r="A110" s="20" t="s">
        <v>20</v>
      </c>
      <c r="B110" s="742" t="s">
        <v>40</v>
      </c>
      <c r="C110" s="745">
        <v>11.446000099182131</v>
      </c>
      <c r="D110" s="746">
        <v>8.4509997367858887</v>
      </c>
      <c r="E110" s="746">
        <v>9.7899999618530273</v>
      </c>
      <c r="F110" s="746">
        <v>7.187999963760376</v>
      </c>
      <c r="G110" s="746">
        <v>8.3159999847412109</v>
      </c>
      <c r="H110" s="746">
        <v>6.1989998817443848</v>
      </c>
      <c r="I110" s="746">
        <v>3.7579998970031738</v>
      </c>
      <c r="J110" s="746">
        <v>3.4940000772476201</v>
      </c>
      <c r="K110" s="746">
        <v>4.0189999341964722</v>
      </c>
      <c r="L110" s="746">
        <v>11.71799993515015</v>
      </c>
      <c r="M110" s="746">
        <v>14.339999675750731</v>
      </c>
      <c r="N110" s="746">
        <v>11.215000152587891</v>
      </c>
      <c r="O110" s="746">
        <v>8.4010000228881836</v>
      </c>
      <c r="P110" s="746">
        <v>7.9970002174377441</v>
      </c>
      <c r="Q110" s="746">
        <v>7.5239999294281006</v>
      </c>
      <c r="R110" s="746">
        <v>4.9549999237060547</v>
      </c>
      <c r="S110" s="746">
        <v>6.1659998893737793</v>
      </c>
      <c r="T110" s="746">
        <v>4.3000001907348633</v>
      </c>
    </row>
    <row r="111" spans="1:20" ht="16.5">
      <c r="A111" s="20" t="s">
        <v>36</v>
      </c>
      <c r="B111" s="742" t="s">
        <v>40</v>
      </c>
      <c r="C111" s="743">
        <v>27</v>
      </c>
      <c r="D111" s="743">
        <v>24</v>
      </c>
      <c r="E111" s="743">
        <v>27</v>
      </c>
      <c r="F111" s="743">
        <v>26</v>
      </c>
      <c r="G111" s="743">
        <v>27</v>
      </c>
      <c r="H111" s="743">
        <v>24</v>
      </c>
      <c r="I111" s="743">
        <v>22</v>
      </c>
      <c r="J111" s="743">
        <v>19</v>
      </c>
      <c r="K111" s="743">
        <v>19</v>
      </c>
      <c r="L111" s="743">
        <v>28</v>
      </c>
      <c r="M111" s="743">
        <v>26</v>
      </c>
      <c r="N111" s="743">
        <v>25</v>
      </c>
      <c r="O111" s="743">
        <v>25</v>
      </c>
      <c r="P111" s="743">
        <v>27</v>
      </c>
      <c r="Q111" s="743">
        <v>27</v>
      </c>
      <c r="R111" s="743">
        <v>32</v>
      </c>
      <c r="S111" s="743">
        <v>29.10000038146973</v>
      </c>
      <c r="T111" s="743">
        <v>26.569999694824219</v>
      </c>
    </row>
    <row r="112" spans="1:20" ht="16.5">
      <c r="A112" s="20" t="s">
        <v>22</v>
      </c>
      <c r="B112" s="742" t="s">
        <v>40</v>
      </c>
      <c r="C112" s="746">
        <v>431.32000732421881</v>
      </c>
      <c r="D112" s="746">
        <v>371.32000732421881</v>
      </c>
      <c r="E112" s="745">
        <v>369</v>
      </c>
      <c r="F112" s="746">
        <v>322.10000610351562</v>
      </c>
      <c r="G112" s="746">
        <v>339</v>
      </c>
      <c r="H112" s="746">
        <v>337.10000610351562</v>
      </c>
      <c r="I112" s="746">
        <v>324.80000305175781</v>
      </c>
      <c r="J112" s="746">
        <v>333.19999694824219</v>
      </c>
      <c r="K112" s="746">
        <v>295.30000305175781</v>
      </c>
      <c r="L112" s="746">
        <v>379.09999084472662</v>
      </c>
      <c r="M112" s="746">
        <v>391.19999694824219</v>
      </c>
      <c r="N112" s="746">
        <v>402.89999389648437</v>
      </c>
      <c r="O112" s="746">
        <v>404.5</v>
      </c>
      <c r="P112" s="746">
        <v>448.60000610351562</v>
      </c>
      <c r="Q112" s="746">
        <v>456.09999084472662</v>
      </c>
      <c r="R112" s="746">
        <v>438</v>
      </c>
      <c r="S112" s="746">
        <v>414.60000610351562</v>
      </c>
      <c r="T112" s="746">
        <v>382.60000610351562</v>
      </c>
    </row>
    <row r="113" spans="1:20" ht="16.5">
      <c r="A113" s="20" t="s">
        <v>19</v>
      </c>
      <c r="B113" s="742" t="s">
        <v>40</v>
      </c>
      <c r="C113" s="743">
        <v>262</v>
      </c>
      <c r="D113" s="743">
        <v>263</v>
      </c>
      <c r="E113" s="743">
        <v>294</v>
      </c>
      <c r="F113" s="743">
        <v>337</v>
      </c>
      <c r="G113" s="744">
        <v>378</v>
      </c>
      <c r="H113" s="743">
        <v>478</v>
      </c>
      <c r="I113" s="743">
        <v>465</v>
      </c>
      <c r="J113" s="743">
        <v>395</v>
      </c>
      <c r="K113" s="743">
        <v>338</v>
      </c>
      <c r="L113" s="743">
        <v>383</v>
      </c>
      <c r="M113" s="744">
        <v>343</v>
      </c>
      <c r="N113" s="743">
        <v>273</v>
      </c>
      <c r="O113" s="743">
        <v>259</v>
      </c>
      <c r="P113" s="743">
        <v>268</v>
      </c>
      <c r="Q113" s="743">
        <v>252</v>
      </c>
      <c r="R113" s="743">
        <v>245.9136657714844</v>
      </c>
      <c r="S113" s="743">
        <v>233.26230621337891</v>
      </c>
      <c r="T113" s="743">
        <v>216.30843353271479</v>
      </c>
    </row>
    <row r="114" spans="1:20" ht="16.5">
      <c r="A114" s="20" t="s">
        <v>42</v>
      </c>
      <c r="B114" s="742" t="s">
        <v>40</v>
      </c>
      <c r="C114" s="746">
        <v>114.3801345825195</v>
      </c>
      <c r="D114" s="746">
        <v>113.0437507629395</v>
      </c>
      <c r="E114" s="746">
        <v>113.21171188354489</v>
      </c>
      <c r="F114" s="746">
        <v>111.09278869628911</v>
      </c>
      <c r="G114" s="746">
        <v>110.3960838317871</v>
      </c>
      <c r="H114" s="746">
        <v>104.0602645874023</v>
      </c>
      <c r="I114" s="746">
        <v>97.071102142333984</v>
      </c>
      <c r="J114" s="746">
        <v>98.182868957519531</v>
      </c>
      <c r="K114" s="746">
        <v>88.626567840576172</v>
      </c>
      <c r="L114" s="746">
        <v>101.5659446716309</v>
      </c>
      <c r="M114" s="746">
        <v>127.7228240966797</v>
      </c>
      <c r="N114" s="746">
        <v>183.73876953125</v>
      </c>
      <c r="O114" s="746">
        <v>223.61369323730469</v>
      </c>
      <c r="P114" s="746">
        <v>245.8226013183594</v>
      </c>
      <c r="Q114" s="746">
        <v>222.804931640625</v>
      </c>
      <c r="R114" s="746">
        <v>194.60768127441409</v>
      </c>
      <c r="S114" s="746">
        <v>172.32270812988281</v>
      </c>
      <c r="T114" s="746">
        <v>148.8188171386719</v>
      </c>
    </row>
    <row r="115" spans="1:20" ht="16.5">
      <c r="A115" s="20" t="s">
        <v>28</v>
      </c>
      <c r="B115" s="742" t="s">
        <v>40</v>
      </c>
      <c r="C115" s="743">
        <v>41.5</v>
      </c>
      <c r="D115" s="743">
        <v>41.600000381469727</v>
      </c>
      <c r="E115" s="744">
        <v>43.200000762939453</v>
      </c>
      <c r="F115" s="743">
        <v>43.599998474121087</v>
      </c>
      <c r="G115" s="743">
        <v>41.600000381469727</v>
      </c>
      <c r="H115" s="743">
        <v>51.899999618530273</v>
      </c>
      <c r="I115" s="743">
        <v>52.80000114440918</v>
      </c>
      <c r="J115" s="743">
        <v>49.899999618530273</v>
      </c>
      <c r="K115" s="743">
        <v>50.100000381469727</v>
      </c>
      <c r="L115" s="743">
        <v>63.200000762939453</v>
      </c>
      <c r="M115" s="743">
        <v>70.80000114440918</v>
      </c>
      <c r="N115" s="743">
        <v>59.099998474121087</v>
      </c>
      <c r="O115" s="743">
        <v>65.30000114440918</v>
      </c>
      <c r="P115" s="743">
        <v>55.700000762939453</v>
      </c>
      <c r="Q115" s="743">
        <v>45.700000762939453</v>
      </c>
      <c r="R115" s="743">
        <v>40.882999420166023</v>
      </c>
      <c r="S115" s="743">
        <v>30.980000495910652</v>
      </c>
      <c r="T115" s="743">
        <v>23.98699951171875</v>
      </c>
    </row>
    <row r="116" spans="1:20" ht="16.5">
      <c r="A116" s="20" t="s">
        <v>43</v>
      </c>
      <c r="B116" s="742" t="s">
        <v>40</v>
      </c>
      <c r="C116" s="746">
        <v>0.35699999999999998</v>
      </c>
      <c r="D116" s="745">
        <v>0.39200000000000002</v>
      </c>
      <c r="E116" s="746">
        <v>0.55499999999999994</v>
      </c>
      <c r="F116" s="745">
        <v>0.73799999999999999</v>
      </c>
      <c r="G116" s="746">
        <v>0.48399999999999999</v>
      </c>
      <c r="H116" s="746">
        <v>0.39</v>
      </c>
      <c r="I116" s="746">
        <v>0.60000000000000009</v>
      </c>
      <c r="J116" s="746">
        <v>0.33500000000000002</v>
      </c>
      <c r="K116" s="746">
        <v>0.48899999999999999</v>
      </c>
      <c r="L116" s="746">
        <v>2.069</v>
      </c>
      <c r="M116" s="746">
        <v>1.702426725</v>
      </c>
      <c r="N116" s="746">
        <v>1.4970000000000001</v>
      </c>
      <c r="O116" s="746">
        <v>1.2369234250000001</v>
      </c>
      <c r="P116" s="746">
        <v>1.2861975431442261</v>
      </c>
      <c r="Q116" s="746">
        <v>1.3080000281333919</v>
      </c>
      <c r="R116" s="746">
        <v>0.7630000114440918</v>
      </c>
      <c r="S116" s="746">
        <v>0.64000001549720764</v>
      </c>
      <c r="T116" s="746">
        <v>0.72799715399742126</v>
      </c>
    </row>
    <row r="117" spans="1:20" ht="16.5">
      <c r="A117" s="20" t="s">
        <v>44</v>
      </c>
      <c r="B117" s="742" t="s">
        <v>40</v>
      </c>
      <c r="C117" s="743">
        <v>10.80000019073486</v>
      </c>
      <c r="D117" s="743">
        <v>9.2999997138977051</v>
      </c>
      <c r="E117" s="743">
        <v>13.29999971389771</v>
      </c>
      <c r="F117" s="743">
        <v>14.90000009536743</v>
      </c>
      <c r="G117" s="743">
        <v>13.19999980926514</v>
      </c>
      <c r="H117" s="743">
        <v>13.90000009536743</v>
      </c>
      <c r="I117" s="743">
        <v>16.200000286102298</v>
      </c>
      <c r="J117" s="743">
        <v>15.80000019073486</v>
      </c>
      <c r="K117" s="743">
        <v>23.40000057220459</v>
      </c>
      <c r="L117" s="743">
        <v>51.80000114440918</v>
      </c>
      <c r="M117" s="743">
        <v>55.700000762939453</v>
      </c>
      <c r="N117" s="743">
        <v>59.900001525878913</v>
      </c>
      <c r="O117" s="743">
        <v>51.799999237060547</v>
      </c>
      <c r="P117" s="743">
        <v>44.5</v>
      </c>
      <c r="Q117" s="743">
        <v>40.100000381469727</v>
      </c>
      <c r="R117" s="743">
        <v>30.50000095367432</v>
      </c>
      <c r="S117" s="743">
        <v>28.19999980926514</v>
      </c>
      <c r="T117" s="743">
        <v>20.5</v>
      </c>
    </row>
    <row r="118" spans="1:20" ht="16.5">
      <c r="A118" s="20" t="s">
        <v>57</v>
      </c>
      <c r="B118" s="742" t="s">
        <v>40</v>
      </c>
      <c r="C118" s="746">
        <v>36.371999740600593</v>
      </c>
      <c r="D118" s="746">
        <v>41.568998336791992</v>
      </c>
      <c r="E118" s="746">
        <v>51.376001358032227</v>
      </c>
      <c r="F118" s="746">
        <v>51.400001525878913</v>
      </c>
      <c r="G118" s="746">
        <v>49.177000045776367</v>
      </c>
      <c r="H118" s="746">
        <v>40.027999877929688</v>
      </c>
      <c r="I118" s="746">
        <v>39.059000015258789</v>
      </c>
      <c r="J118" s="746">
        <v>34.304998397827148</v>
      </c>
      <c r="K118" s="746">
        <v>27.284999847412109</v>
      </c>
      <c r="L118" s="746">
        <v>39.493999481201172</v>
      </c>
      <c r="M118" s="746">
        <v>36.880001068115227</v>
      </c>
      <c r="N118" s="746">
        <v>36.232000350952148</v>
      </c>
      <c r="O118" s="746">
        <v>41.100000381469727</v>
      </c>
      <c r="P118" s="746">
        <v>38.399999618530273</v>
      </c>
      <c r="Q118" s="746">
        <v>34.423999786376953</v>
      </c>
      <c r="R118" s="746">
        <v>29.993000030517582</v>
      </c>
      <c r="S118" s="746">
        <v>27.35999965667725</v>
      </c>
      <c r="T118" s="746">
        <v>25.017000198364261</v>
      </c>
    </row>
    <row r="119" spans="1:20" ht="16.5">
      <c r="A119" s="20" t="s">
        <v>23</v>
      </c>
      <c r="B119" s="742" t="s">
        <v>40</v>
      </c>
      <c r="C119" s="743">
        <v>547.36099999999999</v>
      </c>
      <c r="D119" s="743">
        <v>493.73200000000003</v>
      </c>
      <c r="E119" s="743">
        <v>475</v>
      </c>
      <c r="F119" s="744">
        <v>451.80900000000003</v>
      </c>
      <c r="G119" s="744">
        <v>389.16600036621088</v>
      </c>
      <c r="H119" s="743">
        <v>367.30400085449219</v>
      </c>
      <c r="I119" s="743">
        <v>316.97500610351562</v>
      </c>
      <c r="J119" s="743">
        <v>266.22789764404303</v>
      </c>
      <c r="K119" s="743">
        <v>280.53077697753912</v>
      </c>
      <c r="L119" s="743">
        <v>323.19854736328131</v>
      </c>
      <c r="M119" s="743">
        <v>344.20469665527338</v>
      </c>
      <c r="N119" s="743">
        <v>331.36424255371088</v>
      </c>
      <c r="O119" s="743">
        <v>417.27442932128912</v>
      </c>
      <c r="P119" s="743">
        <v>493.45469665527338</v>
      </c>
      <c r="Q119" s="743">
        <v>521.17890930175781</v>
      </c>
      <c r="R119" s="743">
        <v>492.70932006835937</v>
      </c>
      <c r="S119" s="743">
        <v>489.04032897949219</v>
      </c>
      <c r="T119" s="743">
        <v>472.00332641601562</v>
      </c>
    </row>
    <row r="120" spans="1:20" ht="16.5">
      <c r="A120" s="20" t="s">
        <v>45</v>
      </c>
      <c r="B120" s="742" t="s">
        <v>40</v>
      </c>
      <c r="C120" s="746">
        <v>510</v>
      </c>
      <c r="D120" s="746">
        <v>550</v>
      </c>
      <c r="E120" s="746">
        <v>570</v>
      </c>
      <c r="F120" s="746">
        <v>540</v>
      </c>
      <c r="G120" s="746">
        <v>480</v>
      </c>
      <c r="H120" s="746">
        <v>450</v>
      </c>
      <c r="I120" s="746">
        <v>410</v>
      </c>
      <c r="J120" s="746">
        <v>380</v>
      </c>
      <c r="K120" s="746">
        <v>390</v>
      </c>
      <c r="L120" s="746">
        <v>460</v>
      </c>
      <c r="M120" s="746">
        <v>450</v>
      </c>
      <c r="N120" s="746">
        <v>390</v>
      </c>
      <c r="O120" s="746">
        <v>380</v>
      </c>
      <c r="P120" s="746">
        <v>370</v>
      </c>
      <c r="Q120" s="746">
        <v>300</v>
      </c>
      <c r="R120" s="746">
        <v>290</v>
      </c>
      <c r="S120" s="746">
        <v>260</v>
      </c>
      <c r="T120" s="746">
        <v>230</v>
      </c>
    </row>
    <row r="121" spans="1:20" ht="16.5">
      <c r="A121" s="20" t="s">
        <v>46</v>
      </c>
      <c r="B121" s="742" t="s">
        <v>40</v>
      </c>
      <c r="C121" s="743">
        <v>180.80000686645511</v>
      </c>
      <c r="D121" s="743">
        <v>178.6000061035156</v>
      </c>
      <c r="E121" s="743">
        <v>165.2999992370606</v>
      </c>
      <c r="F121" s="743">
        <v>177.5000076293945</v>
      </c>
      <c r="G121" s="743">
        <v>180.4999923706055</v>
      </c>
      <c r="H121" s="744">
        <v>178.59999847412109</v>
      </c>
      <c r="I121" s="743">
        <v>185.90000152587891</v>
      </c>
      <c r="J121" s="743">
        <v>183.10000228881839</v>
      </c>
      <c r="K121" s="743">
        <v>174.69999694824219</v>
      </c>
      <c r="L121" s="743">
        <v>202.5</v>
      </c>
      <c r="M121" s="743">
        <v>192.20000457763669</v>
      </c>
      <c r="N121" s="743">
        <v>173.10000228881839</v>
      </c>
      <c r="O121" s="743">
        <v>166.5</v>
      </c>
      <c r="P121" s="743">
        <v>172.10000228881839</v>
      </c>
      <c r="Q121" s="743">
        <v>201.30000305175781</v>
      </c>
      <c r="R121" s="743">
        <v>195.20000457763669</v>
      </c>
      <c r="S121" s="743">
        <v>229.40000152587891</v>
      </c>
      <c r="T121" s="743">
        <v>239.69999694824219</v>
      </c>
    </row>
    <row r="122" spans="1:20">
      <c r="A122" s="747" t="s">
        <v>25</v>
      </c>
      <c r="B122" s="742" t="s">
        <v>40</v>
      </c>
      <c r="C122" s="746">
        <v>21.017934799194339</v>
      </c>
      <c r="D122" s="746">
        <v>17.246720314025879</v>
      </c>
      <c r="E122" s="746">
        <v>15.8120551109314</v>
      </c>
      <c r="F122" s="746">
        <v>15.000087261199949</v>
      </c>
      <c r="G122" s="746">
        <v>16.397055149078369</v>
      </c>
      <c r="H122" s="746">
        <v>11.97642993927002</v>
      </c>
      <c r="I122" s="746">
        <v>8.9049148559570312</v>
      </c>
      <c r="J122" s="746">
        <v>8.0126297473907471</v>
      </c>
      <c r="K122" s="746">
        <v>10.98106002807617</v>
      </c>
      <c r="L122" s="746">
        <v>24.790010452270511</v>
      </c>
      <c r="M122" s="746">
        <v>27.656651496887211</v>
      </c>
      <c r="N122" s="746">
        <v>20.8582649230957</v>
      </c>
      <c r="O122" s="746">
        <v>18.513132095336911</v>
      </c>
      <c r="P122" s="746">
        <v>14.27752733230591</v>
      </c>
      <c r="Q122" s="746">
        <v>13.08781242370606</v>
      </c>
      <c r="R122" s="746">
        <v>12.94568490982056</v>
      </c>
      <c r="S122" s="746">
        <v>12.983232498168951</v>
      </c>
      <c r="T122" s="746">
        <v>9.5514001846313477</v>
      </c>
    </row>
    <row r="123" spans="1:20">
      <c r="A123" s="747" t="s">
        <v>26</v>
      </c>
      <c r="B123" s="742" t="s">
        <v>40</v>
      </c>
      <c r="C123" s="743">
        <v>32.671356201171882</v>
      </c>
      <c r="D123" s="743">
        <v>35.58590030670166</v>
      </c>
      <c r="E123" s="743">
        <v>27.51202487945557</v>
      </c>
      <c r="F123" s="743">
        <v>23.752095222473152</v>
      </c>
      <c r="G123" s="743">
        <v>18.054512023925781</v>
      </c>
      <c r="H123" s="743">
        <v>11.81265497207642</v>
      </c>
      <c r="I123" s="743">
        <v>8.9016501903533936</v>
      </c>
      <c r="J123" s="743">
        <v>8.3127748966217041</v>
      </c>
      <c r="K123" s="743">
        <v>9.9615921974182129</v>
      </c>
      <c r="L123" s="743">
        <v>27.954995155334469</v>
      </c>
      <c r="M123" s="743">
        <v>36.209202766418457</v>
      </c>
      <c r="N123" s="743">
        <v>23.603769302368161</v>
      </c>
      <c r="O123" s="743">
        <v>22.844582557678219</v>
      </c>
      <c r="P123" s="743">
        <v>21.6015625</v>
      </c>
      <c r="Q123" s="743">
        <v>18.03594541549683</v>
      </c>
      <c r="R123" s="743">
        <v>15.79018020629883</v>
      </c>
      <c r="S123" s="743">
        <v>9.3624074459075928</v>
      </c>
      <c r="T123" s="743">
        <v>7.4784350395202637</v>
      </c>
    </row>
    <row r="124" spans="1:20" ht="16.5">
      <c r="A124" s="20" t="s">
        <v>27</v>
      </c>
      <c r="B124" s="742" t="s">
        <v>40</v>
      </c>
      <c r="C124" s="743">
        <v>1.1512700021266939</v>
      </c>
      <c r="D124" s="743">
        <v>0.57878001034259796</v>
      </c>
      <c r="E124" s="744">
        <v>1.0099000334739689</v>
      </c>
      <c r="F124" s="744">
        <v>0.71834997832775116</v>
      </c>
      <c r="G124" s="743">
        <v>1.6978200078010559</v>
      </c>
      <c r="H124" s="743">
        <v>1.168259978294373</v>
      </c>
      <c r="I124" s="743">
        <v>1.675119996070862</v>
      </c>
      <c r="J124" s="743">
        <v>1.4644449949264531</v>
      </c>
      <c r="K124" s="743">
        <v>2.8954249620437622</v>
      </c>
      <c r="L124" s="743">
        <v>1.8753324747085569</v>
      </c>
      <c r="M124" s="743">
        <v>1.5099449753761289</v>
      </c>
      <c r="N124" s="743">
        <v>1.829180002212524</v>
      </c>
      <c r="O124" s="743">
        <v>2.0136049389839168</v>
      </c>
      <c r="P124" s="743">
        <v>2.554935097694397</v>
      </c>
      <c r="Q124" s="743">
        <v>2.4503250122070308</v>
      </c>
      <c r="R124" s="743">
        <v>2.8728224039077759</v>
      </c>
      <c r="S124" s="743">
        <v>0</v>
      </c>
      <c r="T124" s="743">
        <v>2.0768224596977229</v>
      </c>
    </row>
    <row r="125" spans="1:20" ht="16.5">
      <c r="A125" s="20" t="s">
        <v>47</v>
      </c>
      <c r="B125" s="742" t="s">
        <v>40</v>
      </c>
      <c r="C125" s="745">
        <v>147.40000152587891</v>
      </c>
      <c r="D125" s="746">
        <v>160.09999847412109</v>
      </c>
      <c r="E125" s="746">
        <v>189</v>
      </c>
      <c r="F125" s="746">
        <v>195.29999542236331</v>
      </c>
      <c r="G125" s="746">
        <v>265.09999084472662</v>
      </c>
      <c r="H125" s="746">
        <v>247.3999938964844</v>
      </c>
      <c r="I125" s="746">
        <v>266.66999816894531</v>
      </c>
      <c r="J125" s="746">
        <v>274.20999145507812</v>
      </c>
      <c r="K125" s="746">
        <v>285.51999664306641</v>
      </c>
      <c r="L125" s="746">
        <v>409.03999328613281</v>
      </c>
      <c r="M125" s="746">
        <v>423.95999145507812</v>
      </c>
      <c r="N125" s="746">
        <v>427.55000305175781</v>
      </c>
      <c r="O125" s="746">
        <v>416.88999938964838</v>
      </c>
      <c r="P125" s="746">
        <v>422.77000427246088</v>
      </c>
      <c r="Q125" s="746">
        <v>415.55999755859381</v>
      </c>
      <c r="R125" s="746">
        <v>385.6199951171875</v>
      </c>
      <c r="S125" s="746">
        <v>366.63999938964838</v>
      </c>
      <c r="T125" s="746">
        <v>336.51199340820312</v>
      </c>
    </row>
    <row r="126" spans="1:20" ht="16.5">
      <c r="A126" s="20" t="s">
        <v>30</v>
      </c>
      <c r="B126" s="742" t="s">
        <v>40</v>
      </c>
      <c r="C126" s="743">
        <v>28</v>
      </c>
      <c r="D126" s="743">
        <v>22</v>
      </c>
      <c r="E126" s="743">
        <v>28</v>
      </c>
      <c r="F126" s="743">
        <v>39</v>
      </c>
      <c r="G126" s="743">
        <v>44</v>
      </c>
      <c r="H126" s="743">
        <v>43</v>
      </c>
      <c r="I126" s="743">
        <v>33</v>
      </c>
      <c r="J126" s="743">
        <v>25</v>
      </c>
      <c r="K126" s="743">
        <v>22</v>
      </c>
      <c r="L126" s="743">
        <v>33</v>
      </c>
      <c r="M126" s="743">
        <v>39</v>
      </c>
      <c r="N126" s="743">
        <v>40</v>
      </c>
      <c r="O126" s="743">
        <v>48.697000000000003</v>
      </c>
      <c r="P126" s="743">
        <v>65.572999954223633</v>
      </c>
      <c r="Q126" s="743">
        <v>62.837259292602539</v>
      </c>
      <c r="R126" s="743">
        <v>59.621000289916992</v>
      </c>
      <c r="S126" s="743">
        <v>49.299999237060547</v>
      </c>
      <c r="T126" s="743">
        <v>41.427000045776367</v>
      </c>
    </row>
    <row r="127" spans="1:20" ht="16.5">
      <c r="A127" s="20" t="s">
        <v>48</v>
      </c>
      <c r="B127" s="742" t="s">
        <v>40</v>
      </c>
      <c r="C127" s="746">
        <v>12.79999971389771</v>
      </c>
      <c r="D127" s="746">
        <v>10.59999990463257</v>
      </c>
      <c r="E127" s="746">
        <v>12.09999990463257</v>
      </c>
      <c r="F127" s="746">
        <v>10.69999980926514</v>
      </c>
      <c r="G127" s="746">
        <v>8.6999998092651367</v>
      </c>
      <c r="H127" s="746">
        <v>9</v>
      </c>
      <c r="I127" s="746">
        <v>8.3999998569488525</v>
      </c>
      <c r="J127" s="746">
        <v>8.7000002861022949</v>
      </c>
      <c r="K127" s="746">
        <v>10.69999980926514</v>
      </c>
      <c r="L127" s="746">
        <v>13.69999980926514</v>
      </c>
      <c r="M127" s="746">
        <v>17.5</v>
      </c>
      <c r="N127" s="746">
        <v>15</v>
      </c>
      <c r="O127" s="746">
        <v>17.30000019073486</v>
      </c>
      <c r="P127" s="746">
        <v>16.799999713897709</v>
      </c>
      <c r="Q127" s="746">
        <v>15.19999980926514</v>
      </c>
      <c r="R127" s="746">
        <v>16.700000286102298</v>
      </c>
      <c r="S127" s="746">
        <v>17.59999942779541</v>
      </c>
      <c r="T127" s="746">
        <v>15</v>
      </c>
    </row>
    <row r="128" spans="1:20" ht="16.5">
      <c r="A128" s="20" t="s">
        <v>49</v>
      </c>
      <c r="B128" s="742" t="s">
        <v>40</v>
      </c>
      <c r="C128" s="743">
        <v>12</v>
      </c>
      <c r="D128" s="743">
        <v>12</v>
      </c>
      <c r="E128" s="743">
        <v>12</v>
      </c>
      <c r="F128" s="743">
        <v>16</v>
      </c>
      <c r="G128" s="743">
        <v>16</v>
      </c>
      <c r="H128" s="743">
        <v>14.337</v>
      </c>
      <c r="I128" s="743">
        <v>11.1</v>
      </c>
      <c r="J128" s="743">
        <v>7.5</v>
      </c>
      <c r="K128" s="743">
        <v>9</v>
      </c>
      <c r="L128" s="743">
        <v>9.6999999999999993</v>
      </c>
      <c r="M128" s="743">
        <v>14.2</v>
      </c>
      <c r="N128" s="743">
        <v>13.2</v>
      </c>
      <c r="O128" s="743">
        <v>12.3</v>
      </c>
      <c r="P128" s="743">
        <v>15.19999980926514</v>
      </c>
      <c r="Q128" s="743">
        <v>16.39999961853027</v>
      </c>
      <c r="R128" s="743">
        <v>18.500000476837162</v>
      </c>
      <c r="S128" s="743">
        <v>20.69999980926514</v>
      </c>
      <c r="T128" s="743">
        <v>14.90000009536743</v>
      </c>
    </row>
    <row r="129" spans="1:20" ht="16.5">
      <c r="A129" s="20" t="s">
        <v>32</v>
      </c>
      <c r="B129" s="742" t="s">
        <v>40</v>
      </c>
      <c r="C129" s="745">
        <v>425</v>
      </c>
      <c r="D129" s="746">
        <v>495</v>
      </c>
      <c r="E129" s="745">
        <v>576.79999999999995</v>
      </c>
      <c r="F129" s="746">
        <v>564</v>
      </c>
      <c r="G129" s="746">
        <v>569.20000000000005</v>
      </c>
      <c r="H129" s="746">
        <v>538</v>
      </c>
      <c r="I129" s="746">
        <v>385.5</v>
      </c>
      <c r="J129" s="746">
        <v>262.7</v>
      </c>
      <c r="K129" s="746">
        <v>206.7</v>
      </c>
      <c r="L129" s="746">
        <v>251.5</v>
      </c>
      <c r="M129" s="746">
        <v>297</v>
      </c>
      <c r="N129" s="746">
        <v>295.39999999999998</v>
      </c>
      <c r="O129" s="746">
        <v>317</v>
      </c>
      <c r="P129" s="746">
        <v>317</v>
      </c>
      <c r="Q129" s="746">
        <v>264.5</v>
      </c>
      <c r="R129" s="746">
        <v>218.28582000732419</v>
      </c>
      <c r="S129" s="746">
        <v>175.00701904296881</v>
      </c>
      <c r="T129" s="746">
        <v>124.2665901184082</v>
      </c>
    </row>
    <row r="130" spans="1:20" ht="16.5">
      <c r="A130" s="20" t="s">
        <v>50</v>
      </c>
      <c r="B130" s="742" t="s">
        <v>40</v>
      </c>
      <c r="C130" s="743">
        <v>30.10000038146973</v>
      </c>
      <c r="D130" s="743">
        <v>33.5</v>
      </c>
      <c r="E130" s="743">
        <v>48.30000114440918</v>
      </c>
      <c r="F130" s="743">
        <v>59.700000762939453</v>
      </c>
      <c r="G130" s="743">
        <v>60.099998474121087</v>
      </c>
      <c r="H130" s="743">
        <v>77</v>
      </c>
      <c r="I130" s="743">
        <v>76.099998474121094</v>
      </c>
      <c r="J130" s="743">
        <v>77.000001907348633</v>
      </c>
      <c r="K130" s="743">
        <v>69.100002288818359</v>
      </c>
      <c r="L130" s="743">
        <v>75.400001525878906</v>
      </c>
      <c r="M130" s="743">
        <v>86</v>
      </c>
      <c r="N130" s="743">
        <v>92</v>
      </c>
      <c r="O130" s="743">
        <v>110.7000007629395</v>
      </c>
      <c r="P130" s="743">
        <v>112.6999969482422</v>
      </c>
      <c r="Q130" s="743">
        <v>90.599998474121094</v>
      </c>
      <c r="R130" s="743">
        <v>75.900001525878906</v>
      </c>
      <c r="S130" s="743">
        <v>73.799999237060547</v>
      </c>
      <c r="T130" s="743">
        <v>54.30000114440918</v>
      </c>
    </row>
    <row r="131" spans="1:20" ht="16.5">
      <c r="A131" s="277" t="s">
        <v>51</v>
      </c>
      <c r="B131" s="1221" t="s">
        <v>40</v>
      </c>
      <c r="C131" s="1210">
        <v>66.3</v>
      </c>
      <c r="D131" s="1210">
        <v>70.7</v>
      </c>
      <c r="E131" s="1211">
        <v>63.8</v>
      </c>
      <c r="F131" s="1210">
        <v>62.3</v>
      </c>
      <c r="G131" s="1210">
        <v>68.2</v>
      </c>
      <c r="H131" s="1210">
        <v>62.099999999999987</v>
      </c>
      <c r="I131" s="1210">
        <v>48.1</v>
      </c>
      <c r="J131" s="1210">
        <v>42.629000000000012</v>
      </c>
      <c r="K131" s="1210">
        <v>41.251000000000012</v>
      </c>
      <c r="L131" s="1210">
        <v>51.564999999999998</v>
      </c>
      <c r="M131" s="1210">
        <v>61.948000000000008</v>
      </c>
      <c r="N131" s="1210">
        <v>59.412748336791992</v>
      </c>
      <c r="O131" s="1210">
        <v>64.403501510620117</v>
      </c>
      <c r="P131" s="1210">
        <v>65.409500122070312</v>
      </c>
      <c r="Q131" s="1210">
        <v>54.815999984741211</v>
      </c>
      <c r="R131" s="1210">
        <v>41.427000045776367</v>
      </c>
      <c r="S131" s="1210">
        <v>38.492000579833977</v>
      </c>
      <c r="T131" s="1210">
        <v>31.470000267028809</v>
      </c>
    </row>
    <row r="132" spans="1:20">
      <c r="A132" s="747" t="s">
        <v>34</v>
      </c>
      <c r="B132" s="742" t="s">
        <v>40</v>
      </c>
      <c r="C132" s="743">
        <v>9.2568550109863281</v>
      </c>
      <c r="D132" s="743">
        <v>8.0384500026702881</v>
      </c>
      <c r="E132" s="743">
        <v>10.069984912872309</v>
      </c>
      <c r="F132" s="743">
        <v>12.72014760971069</v>
      </c>
      <c r="G132" s="743">
        <v>12.01170492172241</v>
      </c>
      <c r="H132" s="743">
        <v>12.566012382507321</v>
      </c>
      <c r="I132" s="743">
        <v>13.7505350112915</v>
      </c>
      <c r="J132" s="743">
        <v>10.86643481254578</v>
      </c>
      <c r="K132" s="743">
        <v>8.6353747844696045</v>
      </c>
      <c r="L132" s="743">
        <v>12.67378997802734</v>
      </c>
      <c r="M132" s="743">
        <v>16.405049324035652</v>
      </c>
      <c r="N132" s="743">
        <v>17.27769756317139</v>
      </c>
      <c r="O132" s="743">
        <v>17.866034984588619</v>
      </c>
      <c r="P132" s="743">
        <v>20.136344909667969</v>
      </c>
      <c r="Q132" s="743">
        <v>20.007902145385739</v>
      </c>
      <c r="R132" s="743">
        <v>17.75454044342041</v>
      </c>
      <c r="S132" s="743">
        <v>15.15497970581055</v>
      </c>
      <c r="T132" s="743">
        <v>10.95230984687805</v>
      </c>
    </row>
    <row r="133" spans="1:20" ht="16.5">
      <c r="A133" s="20" t="s">
        <v>21</v>
      </c>
      <c r="B133" s="742" t="s">
        <v>40</v>
      </c>
      <c r="C133" s="745">
        <v>490.4</v>
      </c>
      <c r="D133" s="746">
        <v>368.1</v>
      </c>
      <c r="E133" s="746">
        <v>424.52000427246088</v>
      </c>
      <c r="F133" s="746">
        <v>441.51998901367187</v>
      </c>
      <c r="G133" s="745">
        <v>409.5</v>
      </c>
      <c r="H133" s="746">
        <v>351.33999633789062</v>
      </c>
      <c r="I133" s="746">
        <v>322.260009765625</v>
      </c>
      <c r="J133" s="746">
        <v>284.88999938964838</v>
      </c>
      <c r="K133" s="745">
        <v>417.63999938964838</v>
      </c>
      <c r="L133" s="745">
        <v>652.83001708984375</v>
      </c>
      <c r="M133" s="746">
        <v>708.57000732421875</v>
      </c>
      <c r="N133" s="746">
        <v>713.46002197265625</v>
      </c>
      <c r="O133" s="746">
        <v>814.1500244140625</v>
      </c>
      <c r="P133" s="746">
        <v>811.60000610351562</v>
      </c>
      <c r="Q133" s="746">
        <v>703.83999633789062</v>
      </c>
      <c r="R133" s="746">
        <v>629.21002197265625</v>
      </c>
      <c r="S133" s="746">
        <v>547.92001342773437</v>
      </c>
      <c r="T133" s="746">
        <v>484.87998962402338</v>
      </c>
    </row>
    <row r="134" spans="1:20" ht="16.5">
      <c r="A134" s="20" t="s">
        <v>37</v>
      </c>
      <c r="B134" s="742" t="s">
        <v>40</v>
      </c>
      <c r="C134" s="743">
        <v>30</v>
      </c>
      <c r="D134" s="743">
        <v>27</v>
      </c>
      <c r="E134" s="743">
        <v>29</v>
      </c>
      <c r="F134" s="743">
        <v>35</v>
      </c>
      <c r="G134" s="744">
        <v>40.4</v>
      </c>
      <c r="H134" s="743">
        <v>49.4</v>
      </c>
      <c r="I134" s="743">
        <v>40.599999999999987</v>
      </c>
      <c r="J134" s="743">
        <v>33.200000000000003</v>
      </c>
      <c r="K134" s="743">
        <v>32.099999999999987</v>
      </c>
      <c r="L134" s="743">
        <v>46.21</v>
      </c>
      <c r="M134" s="743">
        <v>48.3</v>
      </c>
      <c r="N134" s="743">
        <v>43.8</v>
      </c>
      <c r="O134" s="743">
        <v>48.5</v>
      </c>
      <c r="P134" s="743">
        <v>49.599998474121087</v>
      </c>
      <c r="Q134" s="743">
        <v>50.100000381469727</v>
      </c>
      <c r="R134" s="743">
        <v>49.700000762939453</v>
      </c>
      <c r="S134" s="743">
        <v>46.200000762939453</v>
      </c>
      <c r="T134" s="743">
        <v>48.19999885559082</v>
      </c>
    </row>
    <row r="135" spans="1:20" ht="16.5">
      <c r="A135" s="20" t="s">
        <v>52</v>
      </c>
      <c r="B135" s="742" t="s">
        <v>40</v>
      </c>
      <c r="C135" s="746">
        <v>11.62599992752075</v>
      </c>
      <c r="D135" s="746">
        <v>7.8420000076293954</v>
      </c>
      <c r="E135" s="746">
        <v>22.42400074005127</v>
      </c>
      <c r="F135" s="746">
        <v>26.572999954223629</v>
      </c>
      <c r="G135" s="746">
        <v>25.73799991607666</v>
      </c>
      <c r="H135" s="746">
        <v>21.933000564575199</v>
      </c>
      <c r="I135" s="746">
        <v>19.36299991607666</v>
      </c>
      <c r="J135" s="746">
        <v>19.92500019073486</v>
      </c>
      <c r="K135" s="746">
        <v>16.485999584198002</v>
      </c>
      <c r="L135" s="746">
        <v>30.940999984741211</v>
      </c>
      <c r="M135" s="746">
        <v>29.994999885559078</v>
      </c>
      <c r="N135" s="746">
        <v>28.51399993896484</v>
      </c>
      <c r="O135" s="746">
        <v>27.541999816894531</v>
      </c>
      <c r="P135" s="746">
        <v>30.93699932098389</v>
      </c>
      <c r="Q135" s="746">
        <v>30.802000045776371</v>
      </c>
      <c r="R135" s="746">
        <v>27.281999588012699</v>
      </c>
      <c r="S135" s="746">
        <v>30.881000518798832</v>
      </c>
      <c r="T135" s="746">
        <v>28.928000450134281</v>
      </c>
    </row>
    <row r="136" spans="1:20" ht="16.5">
      <c r="A136" s="20" t="s">
        <v>53</v>
      </c>
      <c r="B136" s="742" t="s">
        <v>40</v>
      </c>
      <c r="C136" s="744">
        <v>277</v>
      </c>
      <c r="D136" s="743">
        <v>371</v>
      </c>
      <c r="E136" s="743">
        <v>479</v>
      </c>
      <c r="F136" s="743">
        <v>517</v>
      </c>
      <c r="G136" s="743">
        <v>492</v>
      </c>
      <c r="H136" s="743">
        <v>486</v>
      </c>
      <c r="I136" s="743">
        <v>487</v>
      </c>
      <c r="J136" s="743">
        <v>479</v>
      </c>
      <c r="K136" s="743">
        <v>525</v>
      </c>
      <c r="L136" s="743">
        <v>704</v>
      </c>
      <c r="M136" s="743">
        <v>603</v>
      </c>
      <c r="N136" s="743">
        <v>511</v>
      </c>
      <c r="O136" s="743">
        <v>501</v>
      </c>
      <c r="P136" s="743">
        <v>523</v>
      </c>
      <c r="Q136" s="743">
        <v>535</v>
      </c>
      <c r="R136" s="743">
        <v>548</v>
      </c>
      <c r="S136" s="743">
        <v>613</v>
      </c>
      <c r="T136" s="743">
        <v>618</v>
      </c>
    </row>
    <row r="137" spans="1:20" ht="16.5">
      <c r="A137" s="20" t="s">
        <v>54</v>
      </c>
      <c r="B137" s="742" t="s">
        <v>40</v>
      </c>
      <c r="C137" s="746">
        <v>184.7200012207031</v>
      </c>
      <c r="D137" s="746">
        <v>164.19999694824219</v>
      </c>
      <c r="E137" s="746">
        <v>177.1600036621094</v>
      </c>
      <c r="F137" s="746">
        <v>163.3399963378906</v>
      </c>
      <c r="G137" s="746">
        <v>153.57999801635739</v>
      </c>
      <c r="H137" s="746">
        <v>153.48000335693359</v>
      </c>
      <c r="I137" s="746">
        <v>186.40000152587891</v>
      </c>
      <c r="J137" s="746">
        <v>168.31000518798831</v>
      </c>
      <c r="K137" s="746">
        <v>181.45999908447271</v>
      </c>
      <c r="L137" s="746">
        <v>317.40999603271479</v>
      </c>
      <c r="M137" s="746">
        <v>296.99000549316412</v>
      </c>
      <c r="N137" s="746">
        <v>330.41999816894531</v>
      </c>
      <c r="O137" s="746">
        <v>306.36000061035162</v>
      </c>
      <c r="P137" s="746">
        <v>306.15000915527338</v>
      </c>
      <c r="Q137" s="746">
        <v>278.94999694824219</v>
      </c>
      <c r="R137" s="746">
        <v>226.44999694824219</v>
      </c>
      <c r="S137" s="746">
        <v>187.04000091552729</v>
      </c>
      <c r="T137" s="746">
        <v>158.24000549316409</v>
      </c>
    </row>
    <row r="138" spans="1:20" ht="16.5">
      <c r="A138" s="20" t="s">
        <v>55</v>
      </c>
      <c r="B138" s="742" t="s">
        <v>40</v>
      </c>
      <c r="C138" s="744">
        <v>651</v>
      </c>
      <c r="D138" s="743">
        <v>758</v>
      </c>
      <c r="E138" s="743">
        <v>978</v>
      </c>
      <c r="F138" s="743">
        <v>1019</v>
      </c>
      <c r="G138" s="743">
        <v>955</v>
      </c>
      <c r="H138" s="743">
        <v>933</v>
      </c>
      <c r="I138" s="743">
        <v>855</v>
      </c>
      <c r="J138" s="743">
        <v>883</v>
      </c>
      <c r="K138" s="743">
        <v>1123</v>
      </c>
      <c r="L138" s="743">
        <v>1823</v>
      </c>
      <c r="M138" s="743">
        <v>1883</v>
      </c>
      <c r="N138" s="743">
        <v>1758</v>
      </c>
      <c r="O138" s="743">
        <v>1500</v>
      </c>
      <c r="P138" s="743">
        <v>1364</v>
      </c>
      <c r="Q138" s="743">
        <v>1223</v>
      </c>
      <c r="R138" s="743">
        <v>1057</v>
      </c>
      <c r="S138" s="743">
        <v>1012</v>
      </c>
      <c r="T138" s="743">
        <v>915</v>
      </c>
    </row>
    <row r="139" spans="1:20" ht="16.5">
      <c r="A139" s="20" t="s">
        <v>1196</v>
      </c>
      <c r="B139" s="739"/>
      <c r="C139" s="739"/>
      <c r="D139" s="739"/>
      <c r="E139" s="739"/>
      <c r="F139" s="739"/>
      <c r="G139" s="739"/>
      <c r="H139" s="739"/>
      <c r="I139" s="739"/>
      <c r="J139" s="739"/>
      <c r="K139" s="739"/>
      <c r="L139" s="739"/>
      <c r="M139" s="739"/>
      <c r="N139" s="739"/>
      <c r="O139" s="739"/>
      <c r="P139" s="739"/>
      <c r="Q139" s="739"/>
      <c r="R139" s="739"/>
      <c r="S139" s="739"/>
      <c r="T139" s="739"/>
    </row>
    <row r="141" spans="1:20">
      <c r="A141" s="1409" t="s">
        <v>202</v>
      </c>
      <c r="B141" s="1410"/>
      <c r="C141" s="1405" t="s">
        <v>207</v>
      </c>
      <c r="D141" s="1406"/>
      <c r="E141" s="1406"/>
      <c r="F141" s="1406"/>
      <c r="G141" s="1406"/>
      <c r="H141" s="1406"/>
      <c r="I141" s="1406"/>
      <c r="J141" s="1406"/>
      <c r="K141" s="1406"/>
      <c r="L141" s="1406"/>
      <c r="M141" s="1406"/>
      <c r="N141" s="1406"/>
      <c r="O141" s="1406"/>
      <c r="P141" s="1406"/>
      <c r="Q141" s="1406"/>
      <c r="R141" s="1406"/>
      <c r="S141" s="1406"/>
      <c r="T141" s="1411"/>
    </row>
    <row r="142" spans="1:20">
      <c r="A142" s="1409" t="s">
        <v>204</v>
      </c>
      <c r="B142" s="1410"/>
      <c r="C142" s="1405" t="s">
        <v>205</v>
      </c>
      <c r="D142" s="1406"/>
      <c r="E142" s="1406"/>
      <c r="F142" s="1406"/>
      <c r="G142" s="1406"/>
      <c r="H142" s="1406"/>
      <c r="I142" s="1406"/>
      <c r="J142" s="1406"/>
      <c r="K142" s="1406"/>
      <c r="L142" s="1406"/>
      <c r="M142" s="1406"/>
      <c r="N142" s="1406"/>
      <c r="O142" s="1406"/>
      <c r="P142" s="1406"/>
      <c r="Q142" s="1406"/>
      <c r="R142" s="1406"/>
      <c r="S142" s="1406"/>
      <c r="T142" s="1411"/>
    </row>
    <row r="143" spans="1:20">
      <c r="A143" s="1409" t="s">
        <v>208</v>
      </c>
      <c r="B143" s="1410"/>
      <c r="C143" s="1405" t="s">
        <v>209</v>
      </c>
      <c r="D143" s="1406"/>
      <c r="E143" s="1406"/>
      <c r="F143" s="1406"/>
      <c r="G143" s="1406"/>
      <c r="H143" s="1406"/>
      <c r="I143" s="1406"/>
      <c r="J143" s="1406"/>
      <c r="K143" s="1406"/>
      <c r="L143" s="1406"/>
      <c r="M143" s="1406"/>
      <c r="N143" s="1406"/>
      <c r="O143" s="1406"/>
      <c r="P143" s="1406"/>
      <c r="Q143" s="1406"/>
      <c r="R143" s="1406"/>
      <c r="S143" s="1406"/>
      <c r="T143" s="1411"/>
    </row>
    <row r="144" spans="1:20">
      <c r="A144" s="1409" t="s">
        <v>189</v>
      </c>
      <c r="B144" s="1410"/>
      <c r="C144" s="1405" t="s">
        <v>206</v>
      </c>
      <c r="D144" s="1406"/>
      <c r="E144" s="1406"/>
      <c r="F144" s="1406"/>
      <c r="G144" s="1406"/>
      <c r="H144" s="1406"/>
      <c r="I144" s="1406"/>
      <c r="J144" s="1406"/>
      <c r="K144" s="1406"/>
      <c r="L144" s="1406"/>
      <c r="M144" s="1406"/>
      <c r="N144" s="1406"/>
      <c r="O144" s="1406"/>
      <c r="P144" s="1406"/>
      <c r="Q144" s="1406"/>
      <c r="R144" s="1406"/>
      <c r="S144" s="1406"/>
      <c r="T144" s="1411"/>
    </row>
    <row r="145" spans="1:20">
      <c r="A145" s="1409" t="s">
        <v>153</v>
      </c>
      <c r="B145" s="1410"/>
      <c r="C145" s="1405" t="s">
        <v>383</v>
      </c>
      <c r="D145" s="1406"/>
      <c r="E145" s="1406"/>
      <c r="F145" s="1406"/>
      <c r="G145" s="1406"/>
      <c r="H145" s="1406"/>
      <c r="I145" s="1406"/>
      <c r="J145" s="1406"/>
      <c r="K145" s="1406"/>
      <c r="L145" s="1406"/>
      <c r="M145" s="1406"/>
      <c r="N145" s="1406"/>
      <c r="O145" s="1406"/>
      <c r="P145" s="1406"/>
      <c r="Q145" s="1406"/>
      <c r="R145" s="1406"/>
      <c r="S145" s="1406"/>
      <c r="T145" s="1411"/>
    </row>
    <row r="146" spans="1:20">
      <c r="A146" s="1407" t="s">
        <v>117</v>
      </c>
      <c r="B146" s="1408"/>
      <c r="C146" s="15" t="s">
        <v>85</v>
      </c>
      <c r="D146" s="15" t="s">
        <v>86</v>
      </c>
      <c r="E146" s="15" t="s">
        <v>87</v>
      </c>
      <c r="F146" s="15" t="s">
        <v>88</v>
      </c>
      <c r="G146" s="15" t="s">
        <v>89</v>
      </c>
      <c r="H146" s="15" t="s">
        <v>90</v>
      </c>
      <c r="I146" s="15" t="s">
        <v>91</v>
      </c>
      <c r="J146" s="15" t="s">
        <v>92</v>
      </c>
      <c r="K146" s="15" t="s">
        <v>93</v>
      </c>
      <c r="L146" s="15" t="s">
        <v>94</v>
      </c>
      <c r="M146" s="15" t="s">
        <v>95</v>
      </c>
      <c r="N146" s="15" t="s">
        <v>96</v>
      </c>
      <c r="O146" s="15" t="s">
        <v>97</v>
      </c>
      <c r="P146" s="15" t="s">
        <v>110</v>
      </c>
      <c r="Q146" s="15" t="s">
        <v>120</v>
      </c>
      <c r="R146" s="15" t="s">
        <v>379</v>
      </c>
      <c r="S146" s="15" t="s">
        <v>537</v>
      </c>
      <c r="T146" s="15" t="s">
        <v>729</v>
      </c>
    </row>
    <row r="147" spans="1:20">
      <c r="A147" s="16" t="s">
        <v>77</v>
      </c>
      <c r="B147" s="9" t="s">
        <v>40</v>
      </c>
      <c r="C147" s="9" t="s">
        <v>40</v>
      </c>
      <c r="D147" s="9" t="s">
        <v>40</v>
      </c>
      <c r="E147" s="9" t="s">
        <v>40</v>
      </c>
      <c r="F147" s="9" t="s">
        <v>40</v>
      </c>
      <c r="G147" s="9" t="s">
        <v>40</v>
      </c>
      <c r="H147" s="9" t="s">
        <v>40</v>
      </c>
      <c r="I147" s="9" t="s">
        <v>40</v>
      </c>
      <c r="J147" s="9" t="s">
        <v>40</v>
      </c>
      <c r="K147" s="9" t="s">
        <v>40</v>
      </c>
      <c r="L147" s="9" t="s">
        <v>40</v>
      </c>
      <c r="M147" s="9" t="s">
        <v>40</v>
      </c>
      <c r="N147" s="9" t="s">
        <v>40</v>
      </c>
      <c r="O147" s="9" t="s">
        <v>40</v>
      </c>
      <c r="P147" s="9" t="s">
        <v>40</v>
      </c>
      <c r="Q147" s="9" t="s">
        <v>40</v>
      </c>
      <c r="R147" s="9" t="s">
        <v>40</v>
      </c>
      <c r="S147" s="9" t="s">
        <v>40</v>
      </c>
      <c r="T147" s="9" t="s">
        <v>40</v>
      </c>
    </row>
    <row r="148" spans="1:20" ht="16.5">
      <c r="A148" s="20" t="s">
        <v>39</v>
      </c>
      <c r="B148" s="9" t="s">
        <v>40</v>
      </c>
      <c r="C148" s="735">
        <v>595.27999722957611</v>
      </c>
      <c r="D148" s="736">
        <v>649.63000631332397</v>
      </c>
      <c r="E148" s="735">
        <v>623.50999879837036</v>
      </c>
      <c r="F148" s="735">
        <v>590.79000115394592</v>
      </c>
      <c r="G148" s="735">
        <v>543.52999806404114</v>
      </c>
      <c r="H148" s="735">
        <v>521.62999892234802</v>
      </c>
      <c r="I148" s="735">
        <v>505.72999978065491</v>
      </c>
      <c r="J148" s="735">
        <v>474.76999855041498</v>
      </c>
      <c r="K148" s="735">
        <v>471.82000255584722</v>
      </c>
      <c r="L148" s="735">
        <v>632.5200023651123</v>
      </c>
      <c r="M148" s="735">
        <v>601.07999229431152</v>
      </c>
      <c r="N148" s="735">
        <v>596.46000528335571</v>
      </c>
      <c r="O148" s="735">
        <v>619.82000207901001</v>
      </c>
      <c r="P148" s="735">
        <v>682.34000110626221</v>
      </c>
      <c r="Q148" s="735">
        <v>738.53000354766846</v>
      </c>
      <c r="R148" s="735">
        <v>753.26000022888184</v>
      </c>
      <c r="S148" s="735">
        <v>718.7700023651123</v>
      </c>
      <c r="T148" s="735">
        <v>718.84999847412109</v>
      </c>
    </row>
    <row r="149" spans="1:20" ht="16.5">
      <c r="A149" s="20" t="s">
        <v>31</v>
      </c>
      <c r="B149" s="9" t="s">
        <v>40</v>
      </c>
      <c r="C149" s="737">
        <v>133.761</v>
      </c>
      <c r="D149" s="738">
        <v>137.065</v>
      </c>
      <c r="E149" s="738">
        <v>156.15700000000001</v>
      </c>
      <c r="F149" s="737">
        <v>169.57499999999999</v>
      </c>
      <c r="G149" s="738">
        <v>213.34000134468079</v>
      </c>
      <c r="H149" s="738">
        <v>223.08900111913681</v>
      </c>
      <c r="I149" s="738">
        <v>211.47099959850311</v>
      </c>
      <c r="J149" s="738">
        <v>200.0750019848347</v>
      </c>
      <c r="K149" s="738">
        <v>171.81599959731099</v>
      </c>
      <c r="L149" s="738">
        <v>222.6310017406941</v>
      </c>
      <c r="M149" s="738">
        <v>203.19000032544139</v>
      </c>
      <c r="N149" s="738">
        <v>193.42300060391429</v>
      </c>
      <c r="O149" s="738">
        <v>208.5940014272928</v>
      </c>
      <c r="P149" s="738">
        <v>231.08000332117081</v>
      </c>
      <c r="Q149" s="738">
        <v>244.24799910187721</v>
      </c>
      <c r="R149" s="738">
        <v>251.48499858379361</v>
      </c>
      <c r="S149" s="738">
        <v>269.63999801874161</v>
      </c>
      <c r="T149" s="738">
        <v>247.2749989926815</v>
      </c>
    </row>
    <row r="150" spans="1:20" ht="16.5">
      <c r="A150" s="20" t="s">
        <v>15</v>
      </c>
      <c r="B150" s="9" t="s">
        <v>40</v>
      </c>
      <c r="C150" s="735">
        <v>308.322273939848</v>
      </c>
      <c r="D150" s="735">
        <v>286.95263868570328</v>
      </c>
      <c r="E150" s="735">
        <v>330.57821646332741</v>
      </c>
      <c r="F150" s="735">
        <v>362.29199501872063</v>
      </c>
      <c r="G150" s="735">
        <v>379.14385759830481</v>
      </c>
      <c r="H150" s="735">
        <v>390.10616374015808</v>
      </c>
      <c r="I150" s="735">
        <v>382.95991897583008</v>
      </c>
      <c r="J150" s="735">
        <v>352.60333979129791</v>
      </c>
      <c r="K150" s="735">
        <v>332.98991966247559</v>
      </c>
      <c r="L150" s="735">
        <v>379.37828290462488</v>
      </c>
      <c r="M150" s="735">
        <v>405.53806364536291</v>
      </c>
      <c r="N150" s="735">
        <v>346.40378630161291</v>
      </c>
      <c r="O150" s="735">
        <v>368.38796663284302</v>
      </c>
      <c r="P150" s="735">
        <v>416.35240459442139</v>
      </c>
      <c r="Q150" s="735">
        <v>423.03933620452881</v>
      </c>
      <c r="R150" s="735">
        <v>421.39048051834112</v>
      </c>
      <c r="S150" s="735">
        <v>388.82937622070312</v>
      </c>
      <c r="T150" s="735">
        <v>353.0989990234375</v>
      </c>
    </row>
    <row r="151" spans="1:20" ht="16.5">
      <c r="A151" s="20" t="s">
        <v>41</v>
      </c>
      <c r="B151" s="9" t="s">
        <v>40</v>
      </c>
      <c r="C151" s="738">
        <v>1076.099999427795</v>
      </c>
      <c r="D151" s="738">
        <v>1154.400016784668</v>
      </c>
      <c r="E151" s="738">
        <v>1261.3999862670901</v>
      </c>
      <c r="F151" s="738">
        <v>1273.599992752075</v>
      </c>
      <c r="G151" s="738">
        <v>1222.499995231628</v>
      </c>
      <c r="H151" s="738">
        <v>1157.6999959945681</v>
      </c>
      <c r="I151" s="738">
        <v>1091.499996185303</v>
      </c>
      <c r="J151" s="738">
        <v>1064.199995040894</v>
      </c>
      <c r="K151" s="738">
        <v>1100.0999946594241</v>
      </c>
      <c r="L151" s="738">
        <v>1502.200008392334</v>
      </c>
      <c r="M151" s="738">
        <v>1461.700008392334</v>
      </c>
      <c r="N151" s="738">
        <v>1372.100008010864</v>
      </c>
      <c r="O151" s="738">
        <v>1343.799991607666</v>
      </c>
      <c r="P151" s="738">
        <v>1317.700012207031</v>
      </c>
      <c r="Q151" s="738">
        <v>1293.1000022888179</v>
      </c>
      <c r="R151" s="738">
        <v>1297.4999980926509</v>
      </c>
      <c r="S151" s="738">
        <v>1324.6000061035161</v>
      </c>
      <c r="T151" s="738">
        <v>1203.499996185303</v>
      </c>
    </row>
    <row r="152" spans="1:20" ht="16.5">
      <c r="A152" s="20" t="s">
        <v>56</v>
      </c>
      <c r="B152" s="9" t="s">
        <v>40</v>
      </c>
      <c r="C152" s="735">
        <v>630.63400447368622</v>
      </c>
      <c r="D152" s="735">
        <v>628.88700318336487</v>
      </c>
      <c r="E152" s="735">
        <v>618.38000178337097</v>
      </c>
      <c r="F152" s="735">
        <v>609.68200159072876</v>
      </c>
      <c r="G152" s="735">
        <v>647.30800247192383</v>
      </c>
      <c r="H152" s="735">
        <v>606.85800051689148</v>
      </c>
      <c r="I152" s="735">
        <v>615.12000179290771</v>
      </c>
      <c r="J152" s="735">
        <v>600.13000059127808</v>
      </c>
      <c r="K152" s="735">
        <v>680.63100409507751</v>
      </c>
      <c r="L152" s="735">
        <v>842.54799938201904</v>
      </c>
      <c r="M152" s="735">
        <v>621.76700258255005</v>
      </c>
      <c r="N152" s="735">
        <v>562.2800030708313</v>
      </c>
      <c r="O152" s="735">
        <v>513.18800258636475</v>
      </c>
      <c r="P152" s="735">
        <v>481.0679919719696</v>
      </c>
      <c r="Q152" s="735">
        <v>524.32999753952026</v>
      </c>
      <c r="R152" s="735">
        <v>516.88899993896484</v>
      </c>
      <c r="S152" s="735">
        <v>548.16500663757324</v>
      </c>
      <c r="T152" s="735">
        <v>575.03999996185303</v>
      </c>
    </row>
    <row r="153" spans="1:20" ht="16.5">
      <c r="A153" s="20" t="s">
        <v>17</v>
      </c>
      <c r="B153" s="9" t="s">
        <v>40</v>
      </c>
      <c r="C153" s="738">
        <v>452.80149730000062</v>
      </c>
      <c r="D153" s="738">
        <v>418.45919512500052</v>
      </c>
      <c r="E153" s="738">
        <v>374.83235770300001</v>
      </c>
      <c r="F153" s="738">
        <v>397.1</v>
      </c>
      <c r="G153" s="738">
        <v>424.5</v>
      </c>
      <c r="H153" s="738">
        <v>408.4</v>
      </c>
      <c r="I153" s="738">
        <v>369.5</v>
      </c>
      <c r="J153" s="738">
        <v>275.57700000000011</v>
      </c>
      <c r="K153" s="738">
        <v>229.4</v>
      </c>
      <c r="L153" s="738">
        <v>351.71600000000001</v>
      </c>
      <c r="M153" s="738">
        <v>382.5750000000001</v>
      </c>
      <c r="N153" s="738">
        <v>352.48700000000002</v>
      </c>
      <c r="O153" s="738">
        <v>364.529</v>
      </c>
      <c r="P153" s="738">
        <v>367.53299880027771</v>
      </c>
      <c r="Q153" s="738">
        <v>322.4499990940094</v>
      </c>
      <c r="R153" s="738">
        <v>266.84800124168402</v>
      </c>
      <c r="S153" s="738">
        <v>210.43999981880191</v>
      </c>
      <c r="T153" s="738">
        <v>154.3499981164932</v>
      </c>
    </row>
    <row r="154" spans="1:20" ht="16.5">
      <c r="A154" s="20" t="s">
        <v>18</v>
      </c>
      <c r="B154" s="9" t="s">
        <v>40</v>
      </c>
      <c r="C154" s="735">
        <v>130.80603802204129</v>
      </c>
      <c r="D154" s="735">
        <v>131.58185178041461</v>
      </c>
      <c r="E154" s="735">
        <v>130.64809972047809</v>
      </c>
      <c r="F154" s="735">
        <v>154.31519019603729</v>
      </c>
      <c r="G154" s="735">
        <v>159.0456591844559</v>
      </c>
      <c r="H154" s="735">
        <v>139.3669980764389</v>
      </c>
      <c r="I154" s="735">
        <v>113.6388250589371</v>
      </c>
      <c r="J154" s="735">
        <v>109.8927462100983</v>
      </c>
      <c r="K154" s="735">
        <v>101.10966950654981</v>
      </c>
      <c r="L154" s="735">
        <v>177.02817606925959</v>
      </c>
      <c r="M154" s="735">
        <v>217.77991473674771</v>
      </c>
      <c r="N154" s="735">
        <v>220.87996566295621</v>
      </c>
      <c r="O154" s="735">
        <v>218.4119439125061</v>
      </c>
      <c r="P154" s="735">
        <v>201.92873358726499</v>
      </c>
      <c r="Q154" s="735">
        <v>191.19509172439581</v>
      </c>
      <c r="R154" s="735">
        <v>180.37579035758969</v>
      </c>
      <c r="S154" s="735">
        <v>186.14338684082031</v>
      </c>
      <c r="T154" s="735">
        <v>170.70075225830081</v>
      </c>
    </row>
    <row r="155" spans="1:20" ht="16.5">
      <c r="A155" s="20" t="s">
        <v>20</v>
      </c>
      <c r="B155" s="9" t="s">
        <v>40</v>
      </c>
      <c r="C155" s="737">
        <v>99.24399995803833</v>
      </c>
      <c r="D155" s="738">
        <v>86.979999840259552</v>
      </c>
      <c r="E155" s="738">
        <v>73.991000533103943</v>
      </c>
      <c r="F155" s="738">
        <v>69.292000234127045</v>
      </c>
      <c r="G155" s="738">
        <v>67.329999536275864</v>
      </c>
      <c r="H155" s="738">
        <v>53.326999545097351</v>
      </c>
      <c r="I155" s="738">
        <v>40.416999846696847</v>
      </c>
      <c r="J155" s="738">
        <v>31.483000010251999</v>
      </c>
      <c r="K155" s="738">
        <v>37.351999849081039</v>
      </c>
      <c r="L155" s="738">
        <v>92.228999972343445</v>
      </c>
      <c r="M155" s="738">
        <v>113.2739982604981</v>
      </c>
      <c r="N155" s="738">
        <v>83.90700089931488</v>
      </c>
      <c r="O155" s="738">
        <v>67.488000333309174</v>
      </c>
      <c r="P155" s="738">
        <v>57.961000025272369</v>
      </c>
      <c r="Q155" s="738">
        <v>48.816999733448029</v>
      </c>
      <c r="R155" s="738">
        <v>41.158999621868134</v>
      </c>
      <c r="S155" s="738">
        <v>45.859999716281891</v>
      </c>
      <c r="T155" s="738">
        <v>39.540000319480903</v>
      </c>
    </row>
    <row r="156" spans="1:20" ht="16.5">
      <c r="A156" s="20" t="s">
        <v>36</v>
      </c>
      <c r="B156" s="9" t="s">
        <v>40</v>
      </c>
      <c r="C156" s="735">
        <v>254</v>
      </c>
      <c r="D156" s="735">
        <v>238</v>
      </c>
      <c r="E156" s="735">
        <v>236</v>
      </c>
      <c r="F156" s="735">
        <v>235</v>
      </c>
      <c r="G156" s="735">
        <v>230</v>
      </c>
      <c r="H156" s="735">
        <v>221</v>
      </c>
      <c r="I156" s="735">
        <v>204</v>
      </c>
      <c r="J156" s="735">
        <v>184</v>
      </c>
      <c r="K156" s="735">
        <v>172</v>
      </c>
      <c r="L156" s="735">
        <v>222</v>
      </c>
      <c r="M156" s="735">
        <v>226</v>
      </c>
      <c r="N156" s="735">
        <v>209</v>
      </c>
      <c r="O156" s="735">
        <v>206</v>
      </c>
      <c r="P156" s="735">
        <v>219</v>
      </c>
      <c r="Q156" s="735">
        <v>230</v>
      </c>
      <c r="R156" s="735">
        <v>251</v>
      </c>
      <c r="S156" s="735">
        <v>235.55000162124631</v>
      </c>
      <c r="T156" s="735">
        <v>232.80999755859381</v>
      </c>
    </row>
    <row r="157" spans="1:20" ht="16.5">
      <c r="A157" s="20" t="s">
        <v>22</v>
      </c>
      <c r="B157" s="9" t="s">
        <v>40</v>
      </c>
      <c r="C157" s="738">
        <v>2589.7799768447881</v>
      </c>
      <c r="D157" s="738">
        <v>2284.4099903106689</v>
      </c>
      <c r="E157" s="737">
        <v>2339.4900031089778</v>
      </c>
      <c r="F157" s="738">
        <v>2186.6000051498409</v>
      </c>
      <c r="G157" s="738">
        <v>2299.3000106811519</v>
      </c>
      <c r="H157" s="738">
        <v>2320.7000141143799</v>
      </c>
      <c r="I157" s="738">
        <v>2318.9000010490422</v>
      </c>
      <c r="J157" s="738">
        <v>2119.5999889373779</v>
      </c>
      <c r="K157" s="738">
        <v>1967.100008964539</v>
      </c>
      <c r="L157" s="738">
        <v>2453.299991607666</v>
      </c>
      <c r="M157" s="738">
        <v>2501.2999715805049</v>
      </c>
      <c r="N157" s="738">
        <v>2486.5999622344971</v>
      </c>
      <c r="O157" s="738">
        <v>2674.5000190734859</v>
      </c>
      <c r="P157" s="738">
        <v>2827.4000110626221</v>
      </c>
      <c r="Q157" s="738">
        <v>2839.399974822998</v>
      </c>
      <c r="R157" s="738">
        <v>2876.4000129699712</v>
      </c>
      <c r="S157" s="738">
        <v>2801.9000015258789</v>
      </c>
      <c r="T157" s="738">
        <v>2616.9000205993648</v>
      </c>
    </row>
    <row r="158" spans="1:20" ht="16.5">
      <c r="A158" s="20" t="s">
        <v>19</v>
      </c>
      <c r="B158" s="9" t="s">
        <v>40</v>
      </c>
      <c r="C158" s="735">
        <v>3062</v>
      </c>
      <c r="D158" s="735">
        <v>3107</v>
      </c>
      <c r="E158" s="735">
        <v>3394</v>
      </c>
      <c r="F158" s="735">
        <v>3659</v>
      </c>
      <c r="G158" s="736">
        <v>4106</v>
      </c>
      <c r="H158" s="735">
        <v>4571</v>
      </c>
      <c r="I158" s="735">
        <v>4269</v>
      </c>
      <c r="J158" s="735">
        <v>3594</v>
      </c>
      <c r="K158" s="735">
        <v>3132</v>
      </c>
      <c r="L158" s="735">
        <v>3223</v>
      </c>
      <c r="M158" s="736">
        <v>2944</v>
      </c>
      <c r="N158" s="735">
        <v>2393</v>
      </c>
      <c r="O158" s="735">
        <v>2213</v>
      </c>
      <c r="P158" s="735">
        <v>2173</v>
      </c>
      <c r="Q158" s="735">
        <v>2080</v>
      </c>
      <c r="R158" s="735">
        <v>1941.062019348145</v>
      </c>
      <c r="S158" s="735">
        <v>1763.175598144531</v>
      </c>
      <c r="T158" s="735">
        <v>1611.983154296875</v>
      </c>
    </row>
    <row r="159" spans="1:20" ht="16.5">
      <c r="A159" s="20" t="s">
        <v>42</v>
      </c>
      <c r="B159" s="9" t="s">
        <v>40</v>
      </c>
      <c r="C159" s="738">
        <v>522.50611186027527</v>
      </c>
      <c r="D159" s="738">
        <v>507.04574370384222</v>
      </c>
      <c r="E159" s="738">
        <v>491.36530661582952</v>
      </c>
      <c r="F159" s="738">
        <v>471.53370761871338</v>
      </c>
      <c r="G159" s="738">
        <v>519.14580035209656</v>
      </c>
      <c r="H159" s="738">
        <v>492.17726314067841</v>
      </c>
      <c r="I159" s="738">
        <v>447.13447594642639</v>
      </c>
      <c r="J159" s="738">
        <v>417.34491944313049</v>
      </c>
      <c r="K159" s="738">
        <v>387.11897343397141</v>
      </c>
      <c r="L159" s="738">
        <v>483.97309696674353</v>
      </c>
      <c r="M159" s="738">
        <v>638.21870994567871</v>
      </c>
      <c r="N159" s="738">
        <v>879.84614372253418</v>
      </c>
      <c r="O159" s="738">
        <v>1192.3652529716489</v>
      </c>
      <c r="P159" s="738">
        <v>1324.9372186660769</v>
      </c>
      <c r="Q159" s="738">
        <v>1267.564843177795</v>
      </c>
      <c r="R159" s="738">
        <v>1189.9694633483889</v>
      </c>
      <c r="S159" s="738">
        <v>1121.677307128906</v>
      </c>
      <c r="T159" s="738">
        <v>1017.813446044922</v>
      </c>
    </row>
    <row r="160" spans="1:20" ht="16.5">
      <c r="A160" s="20" t="s">
        <v>28</v>
      </c>
      <c r="B160" s="9" t="s">
        <v>40</v>
      </c>
      <c r="C160" s="735">
        <v>263.19999966770411</v>
      </c>
      <c r="D160" s="735">
        <v>233.8000012636185</v>
      </c>
      <c r="E160" s="736">
        <v>238.59999889135361</v>
      </c>
      <c r="F160" s="735">
        <v>244.2999994754791</v>
      </c>
      <c r="G160" s="735">
        <v>252.3999990522862</v>
      </c>
      <c r="H160" s="735">
        <v>303.20000129938131</v>
      </c>
      <c r="I160" s="735">
        <v>318.19999957084661</v>
      </c>
      <c r="J160" s="735">
        <v>311.9000016450882</v>
      </c>
      <c r="K160" s="735">
        <v>325.99999892711639</v>
      </c>
      <c r="L160" s="735">
        <v>417.4000027179718</v>
      </c>
      <c r="M160" s="735">
        <v>469.3000054359436</v>
      </c>
      <c r="N160" s="735">
        <v>465.79999136924738</v>
      </c>
      <c r="O160" s="735">
        <v>472.30000352859503</v>
      </c>
      <c r="P160" s="735">
        <v>440.29999995231628</v>
      </c>
      <c r="Q160" s="735">
        <v>342.70000290870672</v>
      </c>
      <c r="R160" s="735">
        <v>306.97100019454962</v>
      </c>
      <c r="S160" s="735">
        <v>233.89000201225281</v>
      </c>
      <c r="T160" s="735">
        <v>191.49499988555911</v>
      </c>
    </row>
    <row r="161" spans="1:20" ht="16.5">
      <c r="A161" s="20" t="s">
        <v>43</v>
      </c>
      <c r="B161" s="9" t="s">
        <v>40</v>
      </c>
      <c r="C161" s="738">
        <v>3.5139999999999998</v>
      </c>
      <c r="D161" s="737">
        <v>3.6300000000000008</v>
      </c>
      <c r="E161" s="738">
        <v>5.0410000000000004</v>
      </c>
      <c r="F161" s="737">
        <v>5.3650000000000002</v>
      </c>
      <c r="G161" s="738">
        <v>4.8369999999999997</v>
      </c>
      <c r="H161" s="738">
        <v>4.2530000000000001</v>
      </c>
      <c r="I161" s="738">
        <v>5.1000000000000014</v>
      </c>
      <c r="J161" s="738">
        <v>4.0640000000000001</v>
      </c>
      <c r="K161" s="738">
        <v>5.4</v>
      </c>
      <c r="L161" s="738">
        <v>12.932</v>
      </c>
      <c r="M161" s="738">
        <v>13.4164925</v>
      </c>
      <c r="N161" s="738">
        <v>12.412000000000001</v>
      </c>
      <c r="O161" s="738">
        <v>10.6290947</v>
      </c>
      <c r="P161" s="738">
        <v>9.7259837090969086</v>
      </c>
      <c r="Q161" s="738">
        <v>9.1209999173879623</v>
      </c>
      <c r="R161" s="738">
        <v>7.5540000349283218</v>
      </c>
      <c r="S161" s="738">
        <v>5.7999999336898327</v>
      </c>
      <c r="T161" s="738">
        <v>5.4966446235775948</v>
      </c>
    </row>
    <row r="162" spans="1:20" ht="16.5">
      <c r="A162" s="20" t="s">
        <v>44</v>
      </c>
      <c r="B162" s="9" t="s">
        <v>40</v>
      </c>
      <c r="C162" s="735">
        <v>90.199999541044235</v>
      </c>
      <c r="D162" s="735">
        <v>77.699999809265137</v>
      </c>
      <c r="E162" s="735">
        <v>91.500000312924385</v>
      </c>
      <c r="F162" s="735">
        <v>96.499999672174454</v>
      </c>
      <c r="G162" s="735">
        <v>96.999999195337296</v>
      </c>
      <c r="H162" s="735">
        <v>106.09999978542329</v>
      </c>
      <c r="I162" s="735">
        <v>108.6999999284744</v>
      </c>
      <c r="J162" s="735">
        <v>119.6000006496906</v>
      </c>
      <c r="K162" s="735">
        <v>144.39999920129779</v>
      </c>
      <c r="L162" s="735">
        <v>299.10000103712082</v>
      </c>
      <c r="M162" s="735">
        <v>330.40000188350677</v>
      </c>
      <c r="N162" s="735">
        <v>342.00000238418579</v>
      </c>
      <c r="O162" s="735">
        <v>351.79999995231628</v>
      </c>
      <c r="P162" s="735">
        <v>329.30000066757202</v>
      </c>
      <c r="Q162" s="735">
        <v>278.70000171661383</v>
      </c>
      <c r="R162" s="735">
        <v>234.6000018119812</v>
      </c>
      <c r="S162" s="735">
        <v>210.0999991893768</v>
      </c>
      <c r="T162" s="735">
        <v>159.80000019073489</v>
      </c>
    </row>
    <row r="163" spans="1:20" ht="16.5">
      <c r="A163" s="20" t="s">
        <v>57</v>
      </c>
      <c r="B163" s="9" t="s">
        <v>40</v>
      </c>
      <c r="C163" s="738">
        <v>301.89200341701508</v>
      </c>
      <c r="D163" s="738">
        <v>331.08599662780762</v>
      </c>
      <c r="E163" s="738">
        <v>363.81100058555597</v>
      </c>
      <c r="F163" s="738">
        <v>390.80400323867798</v>
      </c>
      <c r="G163" s="738">
        <v>384.65200066566467</v>
      </c>
      <c r="H163" s="738">
        <v>344.7139937877655</v>
      </c>
      <c r="I163" s="738">
        <v>332.09900116920471</v>
      </c>
      <c r="J163" s="738">
        <v>297.74599885940552</v>
      </c>
      <c r="K163" s="738">
        <v>249.47100114822391</v>
      </c>
      <c r="L163" s="738">
        <v>319.33299541473389</v>
      </c>
      <c r="M163" s="738">
        <v>290.27900075912481</v>
      </c>
      <c r="N163" s="738">
        <v>246.6040019989014</v>
      </c>
      <c r="O163" s="738">
        <v>241.40000057220459</v>
      </c>
      <c r="P163" s="738">
        <v>222.59999895095831</v>
      </c>
      <c r="Q163" s="738">
        <v>216.5390000343323</v>
      </c>
      <c r="R163" s="738">
        <v>196.10500025749209</v>
      </c>
      <c r="S163" s="738">
        <v>182.1380002498627</v>
      </c>
      <c r="T163" s="738">
        <v>162.23600077629089</v>
      </c>
    </row>
    <row r="164" spans="1:20" ht="16.5">
      <c r="A164" s="20" t="s">
        <v>23</v>
      </c>
      <c r="B164" s="9" t="s">
        <v>40</v>
      </c>
      <c r="C164" s="735">
        <v>2486.5550000000012</v>
      </c>
      <c r="D164" s="735">
        <v>2259.2860000000001</v>
      </c>
      <c r="E164" s="735">
        <v>2154</v>
      </c>
      <c r="F164" s="736">
        <v>2087.2020000000002</v>
      </c>
      <c r="G164" s="736">
        <v>1938.2649841308589</v>
      </c>
      <c r="H164" s="735">
        <v>1872.982980728149</v>
      </c>
      <c r="I164" s="735">
        <v>1649.34801197052</v>
      </c>
      <c r="J164" s="735">
        <v>1478.397707462311</v>
      </c>
      <c r="K164" s="735">
        <v>1657.898049354553</v>
      </c>
      <c r="L164" s="735">
        <v>1902.604401111603</v>
      </c>
      <c r="M164" s="735">
        <v>2051.3236846923828</v>
      </c>
      <c r="N164" s="735">
        <v>2057.1593718528752</v>
      </c>
      <c r="O164" s="735">
        <v>2683.2384166717529</v>
      </c>
      <c r="P164" s="735">
        <v>3060.9597330093379</v>
      </c>
      <c r="Q164" s="735">
        <v>3229.7819480896001</v>
      </c>
      <c r="R164" s="735">
        <v>3024.3062438964839</v>
      </c>
      <c r="S164" s="735">
        <v>3002.021850585938</v>
      </c>
      <c r="T164" s="735">
        <v>2895.996215820313</v>
      </c>
    </row>
    <row r="165" spans="1:20" ht="16.5">
      <c r="A165" s="20" t="s">
        <v>45</v>
      </c>
      <c r="B165" s="9" t="s">
        <v>40</v>
      </c>
      <c r="C165" s="738">
        <v>3110</v>
      </c>
      <c r="D165" s="738">
        <v>3280</v>
      </c>
      <c r="E165" s="738">
        <v>3500</v>
      </c>
      <c r="F165" s="738">
        <v>3360</v>
      </c>
      <c r="G165" s="738">
        <v>3020</v>
      </c>
      <c r="H165" s="738">
        <v>2840</v>
      </c>
      <c r="I165" s="738">
        <v>2630</v>
      </c>
      <c r="J165" s="738">
        <v>2480</v>
      </c>
      <c r="K165" s="738">
        <v>2530</v>
      </c>
      <c r="L165" s="738">
        <v>3180</v>
      </c>
      <c r="M165" s="738">
        <v>3180</v>
      </c>
      <c r="N165" s="738">
        <v>2710</v>
      </c>
      <c r="O165" s="738">
        <v>2710</v>
      </c>
      <c r="P165" s="738">
        <v>2520</v>
      </c>
      <c r="Q165" s="738">
        <v>2220</v>
      </c>
      <c r="R165" s="738">
        <v>2060</v>
      </c>
      <c r="S165" s="738">
        <v>1920</v>
      </c>
      <c r="T165" s="738">
        <v>1740</v>
      </c>
    </row>
    <row r="166" spans="1:20" ht="16.5">
      <c r="A166" s="20" t="s">
        <v>46</v>
      </c>
      <c r="B166" s="9" t="s">
        <v>40</v>
      </c>
      <c r="C166" s="735">
        <v>971.69999933242798</v>
      </c>
      <c r="D166" s="735">
        <v>892.80000805854797</v>
      </c>
      <c r="E166" s="735">
        <v>744.69999408721924</v>
      </c>
      <c r="F166" s="735">
        <v>816.10000705718994</v>
      </c>
      <c r="G166" s="735">
        <v>853.19999313354492</v>
      </c>
      <c r="H166" s="736">
        <v>878.00000524520874</v>
      </c>
      <c r="I166" s="735">
        <v>826.20000410079956</v>
      </c>
      <c r="J166" s="735">
        <v>780.4000039100647</v>
      </c>
      <c r="K166" s="735">
        <v>764.39999651908875</v>
      </c>
      <c r="L166" s="735">
        <v>876.09999656677246</v>
      </c>
      <c r="M166" s="735">
        <v>885.89999961853027</v>
      </c>
      <c r="N166" s="735">
        <v>826.09999847412109</v>
      </c>
      <c r="O166" s="735">
        <v>788.89999485015869</v>
      </c>
      <c r="P166" s="735">
        <v>780</v>
      </c>
      <c r="Q166" s="735">
        <v>897.50000810623169</v>
      </c>
      <c r="R166" s="735">
        <v>927.20001029968262</v>
      </c>
      <c r="S166" s="735">
        <v>960.79999351501465</v>
      </c>
      <c r="T166" s="735">
        <v>960.89999198913574</v>
      </c>
    </row>
    <row r="167" spans="1:20">
      <c r="A167" s="4" t="s">
        <v>25</v>
      </c>
      <c r="B167" s="9" t="s">
        <v>40</v>
      </c>
      <c r="C167" s="738">
        <v>155.30563080310819</v>
      </c>
      <c r="D167" s="738">
        <v>148.03324627876279</v>
      </c>
      <c r="E167" s="738">
        <v>133.9664900302887</v>
      </c>
      <c r="F167" s="738">
        <v>125.56085121631619</v>
      </c>
      <c r="G167" s="738">
        <v>126.96344256401061</v>
      </c>
      <c r="H167" s="738">
        <v>106.5235733985901</v>
      </c>
      <c r="I167" s="738">
        <v>77.01092004776001</v>
      </c>
      <c r="J167" s="738">
        <v>67.000327527523041</v>
      </c>
      <c r="K167" s="738">
        <v>88.093914210796356</v>
      </c>
      <c r="L167" s="738">
        <v>191.96056008338931</v>
      </c>
      <c r="M167" s="738">
        <v>204.7527174949646</v>
      </c>
      <c r="N167" s="738">
        <v>166.15126240253451</v>
      </c>
      <c r="O167" s="738">
        <v>154.36917769908911</v>
      </c>
      <c r="P167" s="738">
        <v>119.3646235466003</v>
      </c>
      <c r="Q167" s="738">
        <v>107.1559502482414</v>
      </c>
      <c r="R167" s="738">
        <v>97.262522399425507</v>
      </c>
      <c r="S167" s="738">
        <v>94.759716033935547</v>
      </c>
      <c r="T167" s="738">
        <v>84.317428588867188</v>
      </c>
    </row>
    <row r="168" spans="1:20">
      <c r="A168" s="4" t="s">
        <v>26</v>
      </c>
      <c r="B168" s="9" t="s">
        <v>40</v>
      </c>
      <c r="C168" s="735">
        <v>273.37873470783228</v>
      </c>
      <c r="D168" s="735">
        <v>283.78267565369612</v>
      </c>
      <c r="E168" s="735">
        <v>223.05191219598061</v>
      </c>
      <c r="F168" s="735">
        <v>202.199991941452</v>
      </c>
      <c r="G168" s="735">
        <v>172.5732163190842</v>
      </c>
      <c r="H168" s="735">
        <v>130.19070789217949</v>
      </c>
      <c r="I168" s="735">
        <v>87.289879769086838</v>
      </c>
      <c r="J168" s="735">
        <v>64.380009740591049</v>
      </c>
      <c r="K168" s="735">
        <v>87.407724320888519</v>
      </c>
      <c r="L168" s="735">
        <v>209.93970763683319</v>
      </c>
      <c r="M168" s="735">
        <v>269.93517482280731</v>
      </c>
      <c r="N168" s="735">
        <v>227.7302223443985</v>
      </c>
      <c r="O168" s="735">
        <v>196.564103782177</v>
      </c>
      <c r="P168" s="735">
        <v>172.0681076049805</v>
      </c>
      <c r="Q168" s="735">
        <v>157.53500664234161</v>
      </c>
      <c r="R168" s="735">
        <v>133.60914623737341</v>
      </c>
      <c r="S168" s="735">
        <v>115.5478324890137</v>
      </c>
      <c r="T168" s="735">
        <v>102.8096389770508</v>
      </c>
    </row>
    <row r="169" spans="1:20" ht="16.5">
      <c r="A169" s="20" t="s">
        <v>27</v>
      </c>
      <c r="B169" s="9" t="s">
        <v>40</v>
      </c>
      <c r="C169" s="735">
        <v>4.343930009752512</v>
      </c>
      <c r="D169" s="735">
        <v>3.406540010124445</v>
      </c>
      <c r="E169" s="736">
        <v>5.0659801140427589</v>
      </c>
      <c r="F169" s="736">
        <v>7.1370500102639198</v>
      </c>
      <c r="G169" s="735">
        <v>10.15248997323215</v>
      </c>
      <c r="H169" s="735">
        <v>9.0958099812269211</v>
      </c>
      <c r="I169" s="735">
        <v>9.7001699954271317</v>
      </c>
      <c r="J169" s="735">
        <v>8.5975025072693825</v>
      </c>
      <c r="K169" s="735">
        <v>10.76042003184557</v>
      </c>
      <c r="L169" s="735">
        <v>11.68190247192979</v>
      </c>
      <c r="M169" s="735">
        <v>10.05547750741243</v>
      </c>
      <c r="N169" s="735">
        <v>11.54281247407198</v>
      </c>
      <c r="O169" s="735">
        <v>12.79156240448356</v>
      </c>
      <c r="P169" s="735">
        <v>14.82611775398254</v>
      </c>
      <c r="Q169" s="735">
        <v>15.187287364155051</v>
      </c>
      <c r="R169" s="735">
        <v>18.34018242359161</v>
      </c>
      <c r="S169" s="735">
        <v>17.46222972869873</v>
      </c>
      <c r="T169" s="735">
        <v>15.7653751373291</v>
      </c>
    </row>
    <row r="170" spans="1:20" ht="16.5">
      <c r="A170" s="20" t="s">
        <v>47</v>
      </c>
      <c r="B170" s="9" t="s">
        <v>40</v>
      </c>
      <c r="C170" s="737">
        <v>978.3999992609024</v>
      </c>
      <c r="D170" s="738">
        <v>971.40000367164612</v>
      </c>
      <c r="E170" s="738">
        <v>1128.899990439415</v>
      </c>
      <c r="F170" s="738">
        <v>1177.7999932765961</v>
      </c>
      <c r="G170" s="738">
        <v>1511.799994707108</v>
      </c>
      <c r="H170" s="738">
        <v>1530.310003519058</v>
      </c>
      <c r="I170" s="738">
        <v>1581.4800043106079</v>
      </c>
      <c r="J170" s="738">
        <v>1650.759981870651</v>
      </c>
      <c r="K170" s="738">
        <v>1800.2899899482729</v>
      </c>
      <c r="L170" s="738">
        <v>2550.7899966239929</v>
      </c>
      <c r="M170" s="738">
        <v>2560.4699921607971</v>
      </c>
      <c r="N170" s="738">
        <v>2546.7800135612488</v>
      </c>
      <c r="O170" s="738">
        <v>2486.3199844360352</v>
      </c>
      <c r="P170" s="738">
        <v>2521.8299961090088</v>
      </c>
      <c r="Q170" s="738">
        <v>2475.3599896430969</v>
      </c>
      <c r="R170" s="738">
        <v>2263.2499885559082</v>
      </c>
      <c r="S170" s="738">
        <v>2059.0200009346008</v>
      </c>
      <c r="T170" s="738">
        <v>1836.155992507935</v>
      </c>
    </row>
    <row r="171" spans="1:20" ht="16.5">
      <c r="A171" s="20" t="s">
        <v>30</v>
      </c>
      <c r="B171" s="9" t="s">
        <v>40</v>
      </c>
      <c r="C171" s="735">
        <v>245</v>
      </c>
      <c r="D171" s="735">
        <v>202</v>
      </c>
      <c r="E171" s="735">
        <v>253</v>
      </c>
      <c r="F171" s="735">
        <v>338</v>
      </c>
      <c r="G171" s="735">
        <v>415</v>
      </c>
      <c r="H171" s="735">
        <v>437</v>
      </c>
      <c r="I171" s="735">
        <v>361</v>
      </c>
      <c r="J171" s="735">
        <v>306</v>
      </c>
      <c r="K171" s="735">
        <v>262</v>
      </c>
      <c r="L171" s="735">
        <v>323</v>
      </c>
      <c r="M171" s="735">
        <v>386</v>
      </c>
      <c r="N171" s="735">
        <v>383</v>
      </c>
      <c r="O171" s="735">
        <v>459.96699999999998</v>
      </c>
      <c r="P171" s="735">
        <v>590.26900291442871</v>
      </c>
      <c r="Q171" s="735">
        <v>596.53653240203857</v>
      </c>
      <c r="R171" s="735">
        <v>603.52000045776367</v>
      </c>
      <c r="S171" s="735">
        <v>530.20000267028809</v>
      </c>
      <c r="T171" s="735">
        <v>428.23300075531012</v>
      </c>
    </row>
    <row r="172" spans="1:20" ht="16.5">
      <c r="A172" s="20" t="s">
        <v>48</v>
      </c>
      <c r="B172" s="9" t="s">
        <v>40</v>
      </c>
      <c r="C172" s="738">
        <v>116.99999892711639</v>
      </c>
      <c r="D172" s="738">
        <v>105.5999995470047</v>
      </c>
      <c r="E172" s="738">
        <v>105.600000500679</v>
      </c>
      <c r="F172" s="738">
        <v>96.899999856948853</v>
      </c>
      <c r="G172" s="738">
        <v>83.999999761581421</v>
      </c>
      <c r="H172" s="738">
        <v>81.599999904632568</v>
      </c>
      <c r="I172" s="738">
        <v>84.300000071525574</v>
      </c>
      <c r="J172" s="738">
        <v>81.799999952316284</v>
      </c>
      <c r="K172" s="738">
        <v>93.600000143051147</v>
      </c>
      <c r="L172" s="738">
        <v>138.89999985694891</v>
      </c>
      <c r="M172" s="738">
        <v>149.4999988079071</v>
      </c>
      <c r="N172" s="738">
        <v>150.1000001430512</v>
      </c>
      <c r="O172" s="738">
        <v>160.70000028610229</v>
      </c>
      <c r="P172" s="738">
        <v>146.69999933242801</v>
      </c>
      <c r="Q172" s="738">
        <v>138.59999942779541</v>
      </c>
      <c r="R172" s="738">
        <v>141.9000000953674</v>
      </c>
      <c r="S172" s="738">
        <v>130.69999885559079</v>
      </c>
      <c r="T172" s="738">
        <v>124.7999999523163</v>
      </c>
    </row>
    <row r="173" spans="1:20" ht="16.5">
      <c r="A173" s="20" t="s">
        <v>49</v>
      </c>
      <c r="B173" s="9" t="s">
        <v>40</v>
      </c>
      <c r="C173" s="735">
        <v>80</v>
      </c>
      <c r="D173" s="735">
        <v>81</v>
      </c>
      <c r="E173" s="735">
        <v>93</v>
      </c>
      <c r="F173" s="735">
        <v>105</v>
      </c>
      <c r="G173" s="735">
        <v>104</v>
      </c>
      <c r="H173" s="735">
        <v>109.782</v>
      </c>
      <c r="I173" s="735">
        <v>83.1</v>
      </c>
      <c r="J173" s="735">
        <v>62.800000000000011</v>
      </c>
      <c r="K173" s="735">
        <v>67.099999999999994</v>
      </c>
      <c r="L173" s="735">
        <v>81</v>
      </c>
      <c r="M173" s="735">
        <v>93.4</v>
      </c>
      <c r="N173" s="735">
        <v>85.399999999999991</v>
      </c>
      <c r="O173" s="735">
        <v>85.7</v>
      </c>
      <c r="P173" s="735">
        <v>94.099999487400055</v>
      </c>
      <c r="Q173" s="735">
        <v>95.499999403953552</v>
      </c>
      <c r="R173" s="735">
        <v>120.6999995708466</v>
      </c>
      <c r="S173" s="735">
        <v>131.19999980926511</v>
      </c>
      <c r="T173" s="735">
        <v>115.7000003457069</v>
      </c>
    </row>
    <row r="174" spans="1:20" ht="16.5">
      <c r="A174" s="20" t="s">
        <v>32</v>
      </c>
      <c r="B174" s="9" t="s">
        <v>40</v>
      </c>
      <c r="C174" s="737">
        <v>2771</v>
      </c>
      <c r="D174" s="738">
        <v>3162</v>
      </c>
      <c r="E174" s="737">
        <v>3421.9</v>
      </c>
      <c r="F174" s="738">
        <v>3324</v>
      </c>
      <c r="G174" s="738">
        <v>3223</v>
      </c>
      <c r="H174" s="738">
        <v>3038.9</v>
      </c>
      <c r="I174" s="738">
        <v>2340.5</v>
      </c>
      <c r="J174" s="738">
        <v>1614.1</v>
      </c>
      <c r="K174" s="738">
        <v>1207</v>
      </c>
      <c r="L174" s="738">
        <v>1409.1</v>
      </c>
      <c r="M174" s="738">
        <v>1645.4</v>
      </c>
      <c r="N174" s="738">
        <v>1655.5</v>
      </c>
      <c r="O174" s="738">
        <v>1745.3</v>
      </c>
      <c r="P174" s="738">
        <v>1788.099990844727</v>
      </c>
      <c r="Q174" s="738">
        <v>1561.9000015258789</v>
      </c>
      <c r="R174" s="738">
        <v>1299.8408374786379</v>
      </c>
      <c r="S174" s="738">
        <v>1059.1020812988279</v>
      </c>
      <c r="T174" s="738">
        <v>840.3521728515625</v>
      </c>
    </row>
    <row r="175" spans="1:20" ht="16.5">
      <c r="A175" s="20" t="s">
        <v>50</v>
      </c>
      <c r="B175" s="9" t="s">
        <v>40</v>
      </c>
      <c r="C175" s="735">
        <v>205.5000030994415</v>
      </c>
      <c r="D175" s="735">
        <v>213.49999928474429</v>
      </c>
      <c r="E175" s="735">
        <v>270.20000171661383</v>
      </c>
      <c r="F175" s="735">
        <v>339.50000143051147</v>
      </c>
      <c r="G175" s="735">
        <v>358.09999799728388</v>
      </c>
      <c r="H175" s="735">
        <v>413.50000333786011</v>
      </c>
      <c r="I175" s="735">
        <v>420.39999675750732</v>
      </c>
      <c r="J175" s="735">
        <v>439.8000054359436</v>
      </c>
      <c r="K175" s="735">
        <v>417.30000305175781</v>
      </c>
      <c r="L175" s="735">
        <v>516.20000314712524</v>
      </c>
      <c r="M175" s="735">
        <v>589.4999942779541</v>
      </c>
      <c r="N175" s="735">
        <v>685.40000915527344</v>
      </c>
      <c r="O175" s="735">
        <v>830.89999580383301</v>
      </c>
      <c r="P175" s="735">
        <v>851.8000020980835</v>
      </c>
      <c r="Q175" s="735">
        <v>721.49999523162842</v>
      </c>
      <c r="R175" s="735">
        <v>640.50000190734863</v>
      </c>
      <c r="S175" s="735">
        <v>568.19999504089355</v>
      </c>
      <c r="T175" s="735">
        <v>456.40000152587891</v>
      </c>
    </row>
    <row r="176" spans="1:20" ht="16.5">
      <c r="A176" s="277" t="s">
        <v>51</v>
      </c>
      <c r="B176" s="369" t="s">
        <v>40</v>
      </c>
      <c r="C176" s="1207">
        <v>484.7000000000001</v>
      </c>
      <c r="D176" s="1207">
        <v>507.50000000000011</v>
      </c>
      <c r="E176" s="1208">
        <v>486.4</v>
      </c>
      <c r="F176" s="1207">
        <v>459.3</v>
      </c>
      <c r="G176" s="1207">
        <v>480.2000000000001</v>
      </c>
      <c r="H176" s="1207">
        <v>426.7</v>
      </c>
      <c r="I176" s="1207">
        <v>353.1</v>
      </c>
      <c r="J176" s="1207">
        <v>291.64699999999999</v>
      </c>
      <c r="K176" s="1207">
        <v>257.29000000000002</v>
      </c>
      <c r="L176" s="1207">
        <v>324.06200000000001</v>
      </c>
      <c r="M176" s="1207">
        <v>388.572</v>
      </c>
      <c r="N176" s="1207">
        <v>364.32624822855001</v>
      </c>
      <c r="O176" s="1207">
        <v>377.04224991798401</v>
      </c>
      <c r="P176" s="1207">
        <v>385.4997501373291</v>
      </c>
      <c r="Q176" s="1207">
        <v>357.76799976825708</v>
      </c>
      <c r="R176" s="1207">
        <v>313.70900106430048</v>
      </c>
      <c r="S176" s="1207">
        <v>265.48000144958502</v>
      </c>
      <c r="T176" s="1207">
        <v>223.44000148773191</v>
      </c>
    </row>
    <row r="177" spans="1:20">
      <c r="A177" s="4" t="s">
        <v>34</v>
      </c>
      <c r="B177" s="9" t="s">
        <v>40</v>
      </c>
      <c r="C177" s="735">
        <v>64.903931885957718</v>
      </c>
      <c r="D177" s="735">
        <v>60.168427409604192</v>
      </c>
      <c r="E177" s="735">
        <v>61.278706636279821</v>
      </c>
      <c r="F177" s="735">
        <v>64.146977882832289</v>
      </c>
      <c r="G177" s="735">
        <v>63.248785227537162</v>
      </c>
      <c r="H177" s="735">
        <v>66.049531847238541</v>
      </c>
      <c r="I177" s="735">
        <v>60.812032349407673</v>
      </c>
      <c r="J177" s="735">
        <v>49.869210250675678</v>
      </c>
      <c r="K177" s="735">
        <v>45.525089681148529</v>
      </c>
      <c r="L177" s="735">
        <v>61.009985059499741</v>
      </c>
      <c r="M177" s="735">
        <v>75.357776500284672</v>
      </c>
      <c r="N177" s="735">
        <v>83.24190478771925</v>
      </c>
      <c r="O177" s="735">
        <v>89.582320526242256</v>
      </c>
      <c r="P177" s="735">
        <v>101.80077233910561</v>
      </c>
      <c r="Q177" s="735">
        <v>98.107846632599831</v>
      </c>
      <c r="R177" s="735">
        <v>90.318543434143066</v>
      </c>
      <c r="S177" s="735">
        <v>79.566738128662109</v>
      </c>
      <c r="T177" s="735">
        <v>67.382471084594727</v>
      </c>
    </row>
    <row r="178" spans="1:20" ht="16.5">
      <c r="A178" s="20" t="s">
        <v>21</v>
      </c>
      <c r="B178" s="9" t="s">
        <v>40</v>
      </c>
      <c r="C178" s="737">
        <v>2484.9</v>
      </c>
      <c r="D178" s="738">
        <v>1867.8</v>
      </c>
      <c r="E178" s="738">
        <v>2169.5299959182739</v>
      </c>
      <c r="F178" s="738">
        <v>2265.0399942398071</v>
      </c>
      <c r="G178" s="737">
        <v>2231.8300037384029</v>
      </c>
      <c r="H178" s="738">
        <v>1930.25000667572</v>
      </c>
      <c r="I178" s="738">
        <v>1838.3200016021731</v>
      </c>
      <c r="J178" s="738">
        <v>1844.0500068664551</v>
      </c>
      <c r="K178" s="737">
        <v>2592.0200119018559</v>
      </c>
      <c r="L178" s="737">
        <v>4149.2600326538086</v>
      </c>
      <c r="M178" s="738">
        <v>4636.2400512695312</v>
      </c>
      <c r="N178" s="738">
        <v>5009.5200424194336</v>
      </c>
      <c r="O178" s="738">
        <v>5804.5600395202637</v>
      </c>
      <c r="P178" s="738">
        <v>6041.8099899291992</v>
      </c>
      <c r="Q178" s="738">
        <v>5603.0600051879883</v>
      </c>
      <c r="R178" s="738">
        <v>5049.6400527954102</v>
      </c>
      <c r="S178" s="738">
        <v>4473.850025177002</v>
      </c>
      <c r="T178" s="738">
        <v>3909.4799613952641</v>
      </c>
    </row>
    <row r="179" spans="1:20" ht="16.5">
      <c r="A179" s="20" t="s">
        <v>37</v>
      </c>
      <c r="B179" s="9" t="s">
        <v>40</v>
      </c>
      <c r="C179" s="735">
        <v>260</v>
      </c>
      <c r="D179" s="735">
        <v>227</v>
      </c>
      <c r="E179" s="735">
        <v>236</v>
      </c>
      <c r="F179" s="735">
        <v>263</v>
      </c>
      <c r="G179" s="736">
        <v>298.99999999999989</v>
      </c>
      <c r="H179" s="735">
        <v>359.6</v>
      </c>
      <c r="I179" s="735">
        <v>330.2</v>
      </c>
      <c r="J179" s="735">
        <v>295.92</v>
      </c>
      <c r="K179" s="735">
        <v>302.91000000000003</v>
      </c>
      <c r="L179" s="735">
        <v>405.78</v>
      </c>
      <c r="M179" s="735">
        <v>421.99999999999989</v>
      </c>
      <c r="N179" s="735">
        <v>387.8</v>
      </c>
      <c r="O179" s="735">
        <v>399.1</v>
      </c>
      <c r="P179" s="735">
        <v>407.60000038146973</v>
      </c>
      <c r="Q179" s="735">
        <v>406</v>
      </c>
      <c r="R179" s="735">
        <v>381.70000171661383</v>
      </c>
      <c r="S179" s="735">
        <v>362.19999885559082</v>
      </c>
      <c r="T179" s="735">
        <v>353.19999980926508</v>
      </c>
    </row>
    <row r="180" spans="1:20" ht="16.5">
      <c r="A180" s="20" t="s">
        <v>52</v>
      </c>
      <c r="B180" s="9" t="s">
        <v>40</v>
      </c>
      <c r="C180" s="738">
        <v>104.95900058746339</v>
      </c>
      <c r="D180" s="738">
        <v>99.33199942111969</v>
      </c>
      <c r="E180" s="738">
        <v>119.3070011734963</v>
      </c>
      <c r="F180" s="738">
        <v>169.4359995126724</v>
      </c>
      <c r="G180" s="738">
        <v>178.1929988861084</v>
      </c>
      <c r="H180" s="738">
        <v>184.0510010719299</v>
      </c>
      <c r="I180" s="738">
        <v>167.68300104141241</v>
      </c>
      <c r="J180" s="738">
        <v>154.7400019168854</v>
      </c>
      <c r="K180" s="738">
        <v>145.2610006332398</v>
      </c>
      <c r="L180" s="738">
        <v>181.9379997253418</v>
      </c>
      <c r="M180" s="738">
        <v>211.6090004444122</v>
      </c>
      <c r="N180" s="738">
        <v>197.28400039672849</v>
      </c>
      <c r="O180" s="738">
        <v>203.56400060653689</v>
      </c>
      <c r="P180" s="738">
        <v>217.81799912452701</v>
      </c>
      <c r="Q180" s="738">
        <v>225.4590015411377</v>
      </c>
      <c r="R180" s="738">
        <v>226.1640017032623</v>
      </c>
      <c r="S180" s="738">
        <v>237.02000069618231</v>
      </c>
      <c r="T180" s="738">
        <v>232.62999844551089</v>
      </c>
    </row>
    <row r="181" spans="1:20" ht="16.5">
      <c r="A181" s="20" t="s">
        <v>53</v>
      </c>
      <c r="B181" s="9" t="s">
        <v>40</v>
      </c>
      <c r="C181" s="736">
        <v>1495</v>
      </c>
      <c r="D181" s="735">
        <v>1963</v>
      </c>
      <c r="E181" s="735">
        <v>2461</v>
      </c>
      <c r="F181" s="735">
        <v>2488</v>
      </c>
      <c r="G181" s="735">
        <v>2379</v>
      </c>
      <c r="H181" s="735">
        <v>2384</v>
      </c>
      <c r="I181" s="735">
        <v>2323</v>
      </c>
      <c r="J181" s="735">
        <v>2372</v>
      </c>
      <c r="K181" s="735">
        <v>2605</v>
      </c>
      <c r="L181" s="735">
        <v>3463</v>
      </c>
      <c r="M181" s="735">
        <v>3037</v>
      </c>
      <c r="N181" s="735">
        <v>2608</v>
      </c>
      <c r="O181" s="735">
        <v>2511</v>
      </c>
      <c r="P181" s="735">
        <v>2739</v>
      </c>
      <c r="Q181" s="735">
        <v>2836</v>
      </c>
      <c r="R181" s="735">
        <v>3040</v>
      </c>
      <c r="S181" s="735">
        <v>3309</v>
      </c>
      <c r="T181" s="735">
        <v>3437</v>
      </c>
    </row>
    <row r="182" spans="1:20" ht="16.5">
      <c r="A182" s="20" t="s">
        <v>54</v>
      </c>
      <c r="B182" s="9" t="s">
        <v>40</v>
      </c>
      <c r="C182" s="738">
        <v>1548.8500056266789</v>
      </c>
      <c r="D182" s="738">
        <v>1413.819990634918</v>
      </c>
      <c r="E182" s="738">
        <v>1459.9099979400639</v>
      </c>
      <c r="F182" s="738">
        <v>1408.859985351563</v>
      </c>
      <c r="G182" s="738">
        <v>1383.550003051758</v>
      </c>
      <c r="H182" s="738">
        <v>1387.559996604919</v>
      </c>
      <c r="I182" s="738">
        <v>1634.7500171661379</v>
      </c>
      <c r="J182" s="738">
        <v>1606.5800008773799</v>
      </c>
      <c r="K182" s="738">
        <v>1632.420015335083</v>
      </c>
      <c r="L182" s="738">
        <v>2392.909995079041</v>
      </c>
      <c r="M182" s="738">
        <v>2432.6499938964839</v>
      </c>
      <c r="N182" s="738">
        <v>2484.940011978149</v>
      </c>
      <c r="O182" s="738">
        <v>2524.080007553101</v>
      </c>
      <c r="P182" s="738">
        <v>2457.0000114440918</v>
      </c>
      <c r="Q182" s="738">
        <v>2006.3499851226809</v>
      </c>
      <c r="R182" s="738">
        <v>1798.7199878692629</v>
      </c>
      <c r="S182" s="738">
        <v>1597.5299949646001</v>
      </c>
      <c r="T182" s="738">
        <v>1437.7799892425539</v>
      </c>
    </row>
    <row r="183" spans="1:20" ht="16.5">
      <c r="A183" s="20" t="s">
        <v>55</v>
      </c>
      <c r="B183" s="9" t="s">
        <v>40</v>
      </c>
      <c r="C183" s="736">
        <v>5559</v>
      </c>
      <c r="D183" s="735">
        <v>6672</v>
      </c>
      <c r="E183" s="735">
        <v>8214</v>
      </c>
      <c r="F183" s="735">
        <v>8592</v>
      </c>
      <c r="G183" s="735">
        <v>7970</v>
      </c>
      <c r="H183" s="735">
        <v>7406</v>
      </c>
      <c r="I183" s="735">
        <v>6843</v>
      </c>
      <c r="J183" s="735">
        <v>6887</v>
      </c>
      <c r="K183" s="735">
        <v>8660</v>
      </c>
      <c r="L183" s="735">
        <v>13846</v>
      </c>
      <c r="M183" s="735">
        <v>14374</v>
      </c>
      <c r="N183" s="735">
        <v>13283</v>
      </c>
      <c r="O183" s="735">
        <v>12022</v>
      </c>
      <c r="P183" s="735">
        <v>11026</v>
      </c>
      <c r="Q183" s="735">
        <v>9230</v>
      </c>
      <c r="R183" s="735">
        <v>7961</v>
      </c>
      <c r="S183" s="735">
        <v>7397</v>
      </c>
      <c r="T183" s="735">
        <v>6642</v>
      </c>
    </row>
    <row r="184" spans="1:20" ht="16.5">
      <c r="A184" s="20" t="s">
        <v>1197</v>
      </c>
      <c r="B184" s="20"/>
      <c r="C184" s="20"/>
      <c r="D184" s="20"/>
      <c r="E184" s="20"/>
      <c r="F184" s="20"/>
      <c r="G184" s="20"/>
      <c r="H184" s="20"/>
      <c r="I184" s="20"/>
      <c r="J184" s="20"/>
      <c r="K184" s="20"/>
      <c r="L184" s="20"/>
      <c r="M184" s="20"/>
      <c r="N184" s="20"/>
      <c r="O184" s="20"/>
      <c r="P184" s="20"/>
      <c r="Q184" s="20"/>
      <c r="R184" s="20"/>
      <c r="S184" s="20"/>
      <c r="T184" s="20"/>
    </row>
    <row r="186" spans="1:20">
      <c r="A186" s="1409" t="s">
        <v>202</v>
      </c>
      <c r="B186" s="1410"/>
      <c r="C186" s="1405" t="s">
        <v>213</v>
      </c>
      <c r="D186" s="1406"/>
      <c r="E186" s="1406"/>
      <c r="F186" s="1406"/>
      <c r="G186" s="1406"/>
      <c r="H186" s="1406"/>
      <c r="I186" s="1406"/>
      <c r="J186" s="1406"/>
      <c r="K186" s="1406"/>
      <c r="L186" s="1406"/>
      <c r="M186" s="1406"/>
      <c r="N186" s="1406"/>
      <c r="O186" s="1406"/>
      <c r="P186" s="1406"/>
      <c r="Q186" s="1406"/>
      <c r="R186" s="1406"/>
      <c r="S186" s="1406"/>
      <c r="T186" s="1411"/>
    </row>
    <row r="187" spans="1:20">
      <c r="A187" s="1409" t="s">
        <v>204</v>
      </c>
      <c r="B187" s="1410"/>
      <c r="C187" s="1405" t="s">
        <v>205</v>
      </c>
      <c r="D187" s="1406"/>
      <c r="E187" s="1406"/>
      <c r="F187" s="1406"/>
      <c r="G187" s="1406"/>
      <c r="H187" s="1406"/>
      <c r="I187" s="1406"/>
      <c r="J187" s="1406"/>
      <c r="K187" s="1406"/>
      <c r="L187" s="1406"/>
      <c r="M187" s="1406"/>
      <c r="N187" s="1406"/>
      <c r="O187" s="1406"/>
      <c r="P187" s="1406"/>
      <c r="Q187" s="1406"/>
      <c r="R187" s="1406"/>
      <c r="S187" s="1406"/>
      <c r="T187" s="1411"/>
    </row>
    <row r="188" spans="1:20">
      <c r="A188" s="1409" t="s">
        <v>208</v>
      </c>
      <c r="B188" s="1410"/>
      <c r="C188" s="1405" t="s">
        <v>211</v>
      </c>
      <c r="D188" s="1406"/>
      <c r="E188" s="1406"/>
      <c r="F188" s="1406"/>
      <c r="G188" s="1406"/>
      <c r="H188" s="1406"/>
      <c r="I188" s="1406"/>
      <c r="J188" s="1406"/>
      <c r="K188" s="1406"/>
      <c r="L188" s="1406"/>
      <c r="M188" s="1406"/>
      <c r="N188" s="1406"/>
      <c r="O188" s="1406"/>
      <c r="P188" s="1406"/>
      <c r="Q188" s="1406"/>
      <c r="R188" s="1406"/>
      <c r="S188" s="1406"/>
      <c r="T188" s="1411"/>
    </row>
    <row r="189" spans="1:20">
      <c r="A189" s="1409" t="s">
        <v>189</v>
      </c>
      <c r="B189" s="1410"/>
      <c r="C189" s="1405" t="s">
        <v>206</v>
      </c>
      <c r="D189" s="1406"/>
      <c r="E189" s="1406"/>
      <c r="F189" s="1406"/>
      <c r="G189" s="1406"/>
      <c r="H189" s="1406"/>
      <c r="I189" s="1406"/>
      <c r="J189" s="1406"/>
      <c r="K189" s="1406"/>
      <c r="L189" s="1406"/>
      <c r="M189" s="1406"/>
      <c r="N189" s="1406"/>
      <c r="O189" s="1406"/>
      <c r="P189" s="1406"/>
      <c r="Q189" s="1406"/>
      <c r="R189" s="1406"/>
      <c r="S189" s="1406"/>
      <c r="T189" s="1411"/>
    </row>
    <row r="190" spans="1:20">
      <c r="A190" s="1409" t="s">
        <v>153</v>
      </c>
      <c r="B190" s="1410"/>
      <c r="C190" s="1405" t="s">
        <v>383</v>
      </c>
      <c r="D190" s="1406"/>
      <c r="E190" s="1406"/>
      <c r="F190" s="1406"/>
      <c r="G190" s="1406"/>
      <c r="H190" s="1406"/>
      <c r="I190" s="1406"/>
      <c r="J190" s="1406"/>
      <c r="K190" s="1406"/>
      <c r="L190" s="1406"/>
      <c r="M190" s="1406"/>
      <c r="N190" s="1406"/>
      <c r="O190" s="1406"/>
      <c r="P190" s="1406"/>
      <c r="Q190" s="1406"/>
      <c r="R190" s="1406"/>
      <c r="S190" s="1406"/>
      <c r="T190" s="1411"/>
    </row>
    <row r="191" spans="1:20">
      <c r="A191" s="1407" t="s">
        <v>117</v>
      </c>
      <c r="B191" s="1408"/>
      <c r="C191" s="15" t="s">
        <v>85</v>
      </c>
      <c r="D191" s="15" t="s">
        <v>86</v>
      </c>
      <c r="E191" s="15" t="s">
        <v>87</v>
      </c>
      <c r="F191" s="15" t="s">
        <v>88</v>
      </c>
      <c r="G191" s="15" t="s">
        <v>89</v>
      </c>
      <c r="H191" s="15" t="s">
        <v>90</v>
      </c>
      <c r="I191" s="15" t="s">
        <v>91</v>
      </c>
      <c r="J191" s="15" t="s">
        <v>92</v>
      </c>
      <c r="K191" s="15" t="s">
        <v>93</v>
      </c>
      <c r="L191" s="15" t="s">
        <v>94</v>
      </c>
      <c r="M191" s="15" t="s">
        <v>95</v>
      </c>
      <c r="N191" s="15" t="s">
        <v>96</v>
      </c>
      <c r="O191" s="15" t="s">
        <v>97</v>
      </c>
      <c r="P191" s="15" t="s">
        <v>110</v>
      </c>
      <c r="Q191" s="15" t="s">
        <v>120</v>
      </c>
      <c r="R191" s="15" t="s">
        <v>379</v>
      </c>
      <c r="S191" s="15" t="s">
        <v>537</v>
      </c>
      <c r="T191" s="15" t="s">
        <v>729</v>
      </c>
    </row>
    <row r="192" spans="1:20">
      <c r="A192" s="16" t="s">
        <v>77</v>
      </c>
      <c r="B192" s="9" t="s">
        <v>40</v>
      </c>
      <c r="C192" s="9" t="s">
        <v>40</v>
      </c>
      <c r="D192" s="9" t="s">
        <v>40</v>
      </c>
      <c r="E192" s="9" t="s">
        <v>40</v>
      </c>
      <c r="F192" s="9" t="s">
        <v>40</v>
      </c>
      <c r="G192" s="9" t="s">
        <v>40</v>
      </c>
      <c r="H192" s="9" t="s">
        <v>40</v>
      </c>
      <c r="I192" s="9" t="s">
        <v>40</v>
      </c>
      <c r="J192" s="9" t="s">
        <v>40</v>
      </c>
      <c r="K192" s="9" t="s">
        <v>40</v>
      </c>
      <c r="L192" s="9" t="s">
        <v>40</v>
      </c>
      <c r="M192" s="9" t="s">
        <v>40</v>
      </c>
      <c r="N192" s="9" t="s">
        <v>40</v>
      </c>
      <c r="O192" s="9" t="s">
        <v>40</v>
      </c>
      <c r="P192" s="9" t="s">
        <v>40</v>
      </c>
      <c r="Q192" s="9" t="s">
        <v>40</v>
      </c>
      <c r="R192" s="9" t="s">
        <v>40</v>
      </c>
      <c r="S192" s="9" t="s">
        <v>40</v>
      </c>
      <c r="T192" s="9" t="s">
        <v>40</v>
      </c>
    </row>
    <row r="193" spans="1:20" ht="16.5">
      <c r="A193" s="20" t="s">
        <v>39</v>
      </c>
      <c r="B193" s="9" t="s">
        <v>40</v>
      </c>
      <c r="C193" s="735">
        <v>1812.150024414063</v>
      </c>
      <c r="D193" s="736">
        <v>1849.3000183105471</v>
      </c>
      <c r="E193" s="735">
        <v>1857.340026855469</v>
      </c>
      <c r="F193" s="735">
        <v>1893.330017089844</v>
      </c>
      <c r="G193" s="735">
        <v>1919.1700134277339</v>
      </c>
      <c r="H193" s="735">
        <v>1969.369995117188</v>
      </c>
      <c r="I193" s="735">
        <v>2003.559997558594</v>
      </c>
      <c r="J193" s="735">
        <v>2045.119995117188</v>
      </c>
      <c r="K193" s="735">
        <v>2094.9600219726558</v>
      </c>
      <c r="L193" s="735">
        <v>2089.8899841308589</v>
      </c>
      <c r="M193" s="735">
        <v>2083.8899841308589</v>
      </c>
      <c r="N193" s="735">
        <v>2079.2000122070308</v>
      </c>
      <c r="O193" s="735">
        <v>2079.4300231933589</v>
      </c>
      <c r="P193" s="735">
        <v>2076.1399841308589</v>
      </c>
      <c r="Q193" s="735">
        <v>2083.5800170898442</v>
      </c>
      <c r="R193" s="735">
        <v>2116.2999877929692</v>
      </c>
      <c r="S193" s="735">
        <v>2113.6999206542969</v>
      </c>
      <c r="T193" s="735">
        <v>2134.349975585938</v>
      </c>
    </row>
    <row r="194" spans="1:20" ht="16.5">
      <c r="A194" s="20" t="s">
        <v>31</v>
      </c>
      <c r="B194" s="9" t="s">
        <v>40</v>
      </c>
      <c r="C194" s="737">
        <v>516.21900000000005</v>
      </c>
      <c r="D194" s="738">
        <v>509.12799999999999</v>
      </c>
      <c r="E194" s="738">
        <v>513.10899999999992</v>
      </c>
      <c r="F194" s="737">
        <v>518.11699999999996</v>
      </c>
      <c r="G194" s="738">
        <v>547.40199279785156</v>
      </c>
      <c r="H194" s="738">
        <v>568.61698913574219</v>
      </c>
      <c r="I194" s="738">
        <v>569.17201232910156</v>
      </c>
      <c r="J194" s="738">
        <v>585.33901214599609</v>
      </c>
      <c r="K194" s="738">
        <v>588.37000274658203</v>
      </c>
      <c r="L194" s="738">
        <v>587.39200592041016</v>
      </c>
      <c r="M194" s="738">
        <v>573.62400054931641</v>
      </c>
      <c r="N194" s="738">
        <v>579.86099243164062</v>
      </c>
      <c r="O194" s="738">
        <v>581.62701416015625</v>
      </c>
      <c r="P194" s="738">
        <v>576.73299407958984</v>
      </c>
      <c r="Q194" s="738">
        <v>566.43199920654297</v>
      </c>
      <c r="R194" s="738">
        <v>559.21299743652344</v>
      </c>
      <c r="S194" s="738">
        <v>564.71999359130859</v>
      </c>
      <c r="T194" s="738">
        <v>536.239013671875</v>
      </c>
    </row>
    <row r="195" spans="1:20" ht="16.5">
      <c r="A195" s="20" t="s">
        <v>15</v>
      </c>
      <c r="B195" s="9" t="s">
        <v>40</v>
      </c>
      <c r="C195" s="735">
        <v>439.17320823669428</v>
      </c>
      <c r="D195" s="735">
        <v>444.0019035339356</v>
      </c>
      <c r="E195" s="735">
        <v>444.90091323852539</v>
      </c>
      <c r="F195" s="735">
        <v>437.46902275085449</v>
      </c>
      <c r="G195" s="735">
        <v>442.89304733276367</v>
      </c>
      <c r="H195" s="735">
        <v>442.99034309387213</v>
      </c>
      <c r="I195" s="735">
        <v>442.02773284912109</v>
      </c>
      <c r="J195" s="735">
        <v>435.15433502197271</v>
      </c>
      <c r="K195" s="735">
        <v>433.48124504089361</v>
      </c>
      <c r="L195" s="735">
        <v>424.27866172790527</v>
      </c>
      <c r="M195" s="735">
        <v>427.53545951843262</v>
      </c>
      <c r="N195" s="735">
        <v>422.96402931213379</v>
      </c>
      <c r="O195" s="735">
        <v>417.45358276367187</v>
      </c>
      <c r="P195" s="735">
        <v>410.74565887451172</v>
      </c>
      <c r="Q195" s="735">
        <v>398.77677154541021</v>
      </c>
      <c r="R195" s="735">
        <v>395.05311012268072</v>
      </c>
      <c r="S195" s="735">
        <v>372.00372314453131</v>
      </c>
      <c r="T195" s="735">
        <v>362.93865966796881</v>
      </c>
    </row>
    <row r="196" spans="1:20" ht="16.5">
      <c r="A196" s="20" t="s">
        <v>41</v>
      </c>
      <c r="B196" s="9" t="s">
        <v>40</v>
      </c>
      <c r="C196" s="738">
        <v>2619.5000610351558</v>
      </c>
      <c r="D196" s="738">
        <v>2663.599975585938</v>
      </c>
      <c r="E196" s="738">
        <v>2768.400024414063</v>
      </c>
      <c r="F196" s="738">
        <v>2826.6000366210942</v>
      </c>
      <c r="G196" s="738">
        <v>2836.5</v>
      </c>
      <c r="H196" s="738">
        <v>2831.5</v>
      </c>
      <c r="I196" s="738">
        <v>2879.300048828125</v>
      </c>
      <c r="J196" s="738">
        <v>2932.3999633789058</v>
      </c>
      <c r="K196" s="738">
        <v>2965.5</v>
      </c>
      <c r="L196" s="738">
        <v>2890.800048828125</v>
      </c>
      <c r="M196" s="738">
        <v>2865.799926757813</v>
      </c>
      <c r="N196" s="738">
        <v>2880.4999389648442</v>
      </c>
      <c r="O196" s="738">
        <v>2852.199951171875</v>
      </c>
      <c r="P196" s="738">
        <v>2871.099975585938</v>
      </c>
      <c r="Q196" s="738">
        <v>2872.6000061035161</v>
      </c>
      <c r="R196" s="738">
        <v>2847.2000122070308</v>
      </c>
      <c r="S196" s="738">
        <v>2795.3999938964839</v>
      </c>
      <c r="T196" s="738">
        <v>2781.7999877929692</v>
      </c>
    </row>
    <row r="197" spans="1:20" ht="16.5">
      <c r="A197" s="20" t="s">
        <v>56</v>
      </c>
      <c r="B197" s="9" t="s">
        <v>40</v>
      </c>
      <c r="C197" s="735">
        <v>910.88800811767578</v>
      </c>
      <c r="D197" s="735">
        <v>893.44000244140625</v>
      </c>
      <c r="E197" s="735">
        <v>881.44998931884766</v>
      </c>
      <c r="F197" s="735">
        <v>885.36100006103516</v>
      </c>
      <c r="G197" s="735">
        <v>930.56201934814453</v>
      </c>
      <c r="H197" s="735">
        <v>943.20298767089844</v>
      </c>
      <c r="I197" s="735">
        <v>988.94200134277344</v>
      </c>
      <c r="J197" s="735">
        <v>1043.0039978027339</v>
      </c>
      <c r="K197" s="735">
        <v>1111.9969863891599</v>
      </c>
      <c r="L197" s="735">
        <v>1088.1919937133789</v>
      </c>
      <c r="M197" s="735">
        <v>1094.5850143432619</v>
      </c>
      <c r="N197" s="735">
        <v>1114.3000106811519</v>
      </c>
      <c r="O197" s="735">
        <v>1072.3780059814451</v>
      </c>
      <c r="P197" s="735">
        <v>1044.495002746582</v>
      </c>
      <c r="Q197" s="735">
        <v>1037.3199920654299</v>
      </c>
      <c r="R197" s="735">
        <v>1021.558990478516</v>
      </c>
      <c r="S197" s="735">
        <v>966.47797393798828</v>
      </c>
      <c r="T197" s="735">
        <v>921.52302551269531</v>
      </c>
    </row>
    <row r="198" spans="1:20" ht="16.5">
      <c r="A198" s="20" t="s">
        <v>17</v>
      </c>
      <c r="B198" s="9" t="s">
        <v>40</v>
      </c>
      <c r="C198" s="738">
        <v>720.07750847500222</v>
      </c>
      <c r="D198" s="738">
        <v>652.40183967500457</v>
      </c>
      <c r="E198" s="738">
        <v>585.01130748000003</v>
      </c>
      <c r="F198" s="738">
        <v>541.70000000000005</v>
      </c>
      <c r="G198" s="738">
        <v>497</v>
      </c>
      <c r="H198" s="738">
        <v>459.6</v>
      </c>
      <c r="I198" s="738">
        <v>451.6</v>
      </c>
      <c r="J198" s="738">
        <v>427.86900000000003</v>
      </c>
      <c r="K198" s="738">
        <v>418.3</v>
      </c>
      <c r="L198" s="738">
        <v>424.06099999999998</v>
      </c>
      <c r="M198" s="738">
        <v>400.30900000000003</v>
      </c>
      <c r="N198" s="738">
        <v>376.65899999999999</v>
      </c>
      <c r="O198" s="738">
        <v>372.78699999999998</v>
      </c>
      <c r="P198" s="738">
        <v>362.26899147033691</v>
      </c>
      <c r="Q198" s="738">
        <v>356.00000190734858</v>
      </c>
      <c r="R198" s="738">
        <v>346.59800148010248</v>
      </c>
      <c r="S198" s="738">
        <v>329.54999446868902</v>
      </c>
      <c r="T198" s="738">
        <v>316.38999557495117</v>
      </c>
    </row>
    <row r="199" spans="1:20" ht="16.5">
      <c r="A199" s="20" t="s">
        <v>18</v>
      </c>
      <c r="B199" s="9" t="s">
        <v>40</v>
      </c>
      <c r="C199" s="735">
        <v>430.30486297607422</v>
      </c>
      <c r="D199" s="735">
        <v>395.60378265380859</v>
      </c>
      <c r="E199" s="735">
        <v>400.01710510253912</v>
      </c>
      <c r="F199" s="735">
        <v>380.14430999755859</v>
      </c>
      <c r="G199" s="735">
        <v>397.92307281494141</v>
      </c>
      <c r="H199" s="735">
        <v>404.37053680419922</v>
      </c>
      <c r="I199" s="735">
        <v>427.62198638916021</v>
      </c>
      <c r="J199" s="735">
        <v>431.70632171630859</v>
      </c>
      <c r="K199" s="735">
        <v>457.80684661865229</v>
      </c>
      <c r="L199" s="735">
        <v>466.56310272216803</v>
      </c>
      <c r="M199" s="735">
        <v>454.98810577392578</v>
      </c>
      <c r="N199" s="735">
        <v>461.70559692382812</v>
      </c>
      <c r="O199" s="735">
        <v>448.46529388427729</v>
      </c>
      <c r="P199" s="735">
        <v>437.88260650634771</v>
      </c>
      <c r="Q199" s="735">
        <v>440.508544921875</v>
      </c>
      <c r="R199" s="735">
        <v>448.98171997070312</v>
      </c>
      <c r="S199" s="735">
        <v>481.5933837890625</v>
      </c>
      <c r="T199" s="735">
        <v>461.59324645996088</v>
      </c>
    </row>
    <row r="200" spans="1:20" ht="16.5">
      <c r="A200" s="20" t="s">
        <v>20</v>
      </c>
      <c r="B200" s="9" t="s">
        <v>40</v>
      </c>
      <c r="C200" s="737">
        <v>89.754999160766602</v>
      </c>
      <c r="D200" s="738">
        <v>85.061997890472412</v>
      </c>
      <c r="E200" s="738">
        <v>70.344999313354492</v>
      </c>
      <c r="F200" s="738">
        <v>78.350001335144043</v>
      </c>
      <c r="G200" s="738">
        <v>76.285999774932861</v>
      </c>
      <c r="H200" s="738">
        <v>73.536000967025757</v>
      </c>
      <c r="I200" s="738">
        <v>72.230998039245605</v>
      </c>
      <c r="J200" s="738">
        <v>75.536998748779297</v>
      </c>
      <c r="K200" s="738">
        <v>80.077998638153076</v>
      </c>
      <c r="L200" s="738">
        <v>74.233000755310059</v>
      </c>
      <c r="M200" s="738">
        <v>69.144001483917236</v>
      </c>
      <c r="N200" s="738">
        <v>70.486001253128052</v>
      </c>
      <c r="O200" s="738">
        <v>69.446000099182129</v>
      </c>
      <c r="P200" s="738">
        <v>63.572000980377197</v>
      </c>
      <c r="Q200" s="738">
        <v>58.989999294281013</v>
      </c>
      <c r="R200" s="738">
        <v>59.167000293731689</v>
      </c>
      <c r="S200" s="738">
        <v>59.535001754760742</v>
      </c>
      <c r="T200" s="738">
        <v>61.209999561309807</v>
      </c>
    </row>
    <row r="201" spans="1:20" ht="16.5">
      <c r="A201" s="20" t="s">
        <v>36</v>
      </c>
      <c r="B201" s="9" t="s">
        <v>40</v>
      </c>
      <c r="C201" s="735">
        <v>355</v>
      </c>
      <c r="D201" s="735">
        <v>352</v>
      </c>
      <c r="E201" s="735">
        <v>344</v>
      </c>
      <c r="F201" s="735">
        <v>338</v>
      </c>
      <c r="G201" s="735">
        <v>334</v>
      </c>
      <c r="H201" s="735">
        <v>339</v>
      </c>
      <c r="I201" s="735">
        <v>352</v>
      </c>
      <c r="J201" s="735">
        <v>362</v>
      </c>
      <c r="K201" s="735">
        <v>363</v>
      </c>
      <c r="L201" s="735">
        <v>342</v>
      </c>
      <c r="M201" s="735">
        <v>335</v>
      </c>
      <c r="N201" s="735">
        <v>344</v>
      </c>
      <c r="O201" s="735">
        <v>350</v>
      </c>
      <c r="P201" s="735">
        <v>350</v>
      </c>
      <c r="Q201" s="735">
        <v>349</v>
      </c>
      <c r="R201" s="735">
        <v>346</v>
      </c>
      <c r="S201" s="735">
        <v>340.68999862670898</v>
      </c>
      <c r="T201" s="735">
        <v>342.43999862670898</v>
      </c>
    </row>
    <row r="202" spans="1:20" ht="16.5">
      <c r="A202" s="20" t="s">
        <v>22</v>
      </c>
      <c r="B202" s="9" t="s">
        <v>40</v>
      </c>
      <c r="C202" s="738">
        <v>2177.9500198364258</v>
      </c>
      <c r="D202" s="738">
        <v>2260.7499389648442</v>
      </c>
      <c r="E202" s="737">
        <v>2301.48999786377</v>
      </c>
      <c r="F202" s="738">
        <v>2844.800048828125</v>
      </c>
      <c r="G202" s="738">
        <v>2872.5000915527339</v>
      </c>
      <c r="H202" s="738">
        <v>2880.3999786376949</v>
      </c>
      <c r="I202" s="738">
        <v>2879.5999450683589</v>
      </c>
      <c r="J202" s="738">
        <v>2890.7000427246089</v>
      </c>
      <c r="K202" s="738">
        <v>2878.900009155273</v>
      </c>
      <c r="L202" s="738">
        <v>2945.300048828125</v>
      </c>
      <c r="M202" s="738">
        <v>2884.10009765625</v>
      </c>
      <c r="N202" s="738">
        <v>2792.8000030517578</v>
      </c>
      <c r="O202" s="738">
        <v>2737.0000762939449</v>
      </c>
      <c r="P202" s="738">
        <v>2719.7000274658199</v>
      </c>
      <c r="Q202" s="738">
        <v>2688.7999572753911</v>
      </c>
      <c r="R202" s="738">
        <v>2702.9000854492192</v>
      </c>
      <c r="S202" s="738">
        <v>2698.099975585938</v>
      </c>
      <c r="T202" s="738">
        <v>2712.1999664306641</v>
      </c>
    </row>
    <row r="203" spans="1:20" ht="16.5">
      <c r="A203" s="20" t="s">
        <v>19</v>
      </c>
      <c r="B203" s="9" t="s">
        <v>40</v>
      </c>
      <c r="C203" s="735">
        <v>4564</v>
      </c>
      <c r="D203" s="735">
        <v>4572</v>
      </c>
      <c r="E203" s="735">
        <v>4483</v>
      </c>
      <c r="F203" s="735">
        <v>4303</v>
      </c>
      <c r="G203" s="736">
        <v>4444</v>
      </c>
      <c r="H203" s="735">
        <v>4911</v>
      </c>
      <c r="I203" s="735">
        <v>4937</v>
      </c>
      <c r="J203" s="735">
        <v>5015</v>
      </c>
      <c r="K203" s="735">
        <v>4996</v>
      </c>
      <c r="L203" s="735">
        <v>4885</v>
      </c>
      <c r="M203" s="736">
        <v>4736</v>
      </c>
      <c r="N203" s="735">
        <v>4603</v>
      </c>
      <c r="O203" s="735">
        <v>4379</v>
      </c>
      <c r="P203" s="735">
        <v>4339</v>
      </c>
      <c r="Q203" s="735">
        <v>4225</v>
      </c>
      <c r="R203" s="735">
        <v>4094.42578125</v>
      </c>
      <c r="S203" s="735">
        <v>4190.5699462890634</v>
      </c>
      <c r="T203" s="735">
        <v>4235.5718994140634</v>
      </c>
    </row>
    <row r="204" spans="1:20" ht="16.5">
      <c r="A204" s="20" t="s">
        <v>42</v>
      </c>
      <c r="B204" s="9" t="s">
        <v>40</v>
      </c>
      <c r="C204" s="738">
        <v>565.85949325561523</v>
      </c>
      <c r="D204" s="738">
        <v>536.94289398193359</v>
      </c>
      <c r="E204" s="738">
        <v>517.97855377197266</v>
      </c>
      <c r="F204" s="738">
        <v>485.07564353942871</v>
      </c>
      <c r="G204" s="738">
        <v>505.98030090332031</v>
      </c>
      <c r="H204" s="738">
        <v>454.87721252441412</v>
      </c>
      <c r="I204" s="738">
        <v>423.9451732635498</v>
      </c>
      <c r="J204" s="738">
        <v>397.86166572570801</v>
      </c>
      <c r="K204" s="738">
        <v>374.32095718383789</v>
      </c>
      <c r="L204" s="738">
        <v>371.1232967376709</v>
      </c>
      <c r="M204" s="738">
        <v>354.2784481048584</v>
      </c>
      <c r="N204" s="738">
        <v>335.19246482849121</v>
      </c>
      <c r="O204" s="738">
        <v>329.00012969970697</v>
      </c>
      <c r="P204" s="738">
        <v>315.05087280273437</v>
      </c>
      <c r="Q204" s="738">
        <v>305.9545726776123</v>
      </c>
      <c r="R204" s="738">
        <v>279.2470264434815</v>
      </c>
      <c r="S204" s="738">
        <v>261.53606414794922</v>
      </c>
      <c r="T204" s="738">
        <v>262.65858459472662</v>
      </c>
    </row>
    <row r="205" spans="1:20" ht="16.5">
      <c r="A205" s="20" t="s">
        <v>28</v>
      </c>
      <c r="B205" s="9" t="s">
        <v>40</v>
      </c>
      <c r="C205" s="735">
        <v>542.19999694824219</v>
      </c>
      <c r="D205" s="735">
        <v>489.30000877380371</v>
      </c>
      <c r="E205" s="736">
        <v>448.20000076293951</v>
      </c>
      <c r="F205" s="735">
        <v>410.39999675750732</v>
      </c>
      <c r="G205" s="735">
        <v>361.70000267028809</v>
      </c>
      <c r="H205" s="735">
        <v>344.19999313354492</v>
      </c>
      <c r="I205" s="735">
        <v>334.8000020980835</v>
      </c>
      <c r="J205" s="735">
        <v>318.60000705718988</v>
      </c>
      <c r="K205" s="735">
        <v>307.50000286102301</v>
      </c>
      <c r="L205" s="735">
        <v>298.19999599456793</v>
      </c>
      <c r="M205" s="735">
        <v>296.30000591278082</v>
      </c>
      <c r="N205" s="735">
        <v>286.69999694824219</v>
      </c>
      <c r="O205" s="735">
        <v>299.99999666213989</v>
      </c>
      <c r="P205" s="735">
        <v>314.39999103546143</v>
      </c>
      <c r="Q205" s="735">
        <v>331.4999942779541</v>
      </c>
      <c r="R205" s="735">
        <v>340.65800380706793</v>
      </c>
      <c r="S205" s="735">
        <v>345.78999328613281</v>
      </c>
      <c r="T205" s="735">
        <v>338.83900165557861</v>
      </c>
    </row>
    <row r="206" spans="1:20" ht="16.5">
      <c r="A206" s="20" t="s">
        <v>43</v>
      </c>
      <c r="B206" s="9" t="s">
        <v>40</v>
      </c>
      <c r="C206" s="738">
        <v>29.423999999999999</v>
      </c>
      <c r="D206" s="738">
        <v>28.777999999999999</v>
      </c>
      <c r="E206" s="738">
        <v>25.896000000000001</v>
      </c>
      <c r="F206" s="737">
        <v>27.195</v>
      </c>
      <c r="G206" s="738">
        <v>26.248999999999999</v>
      </c>
      <c r="H206" s="738">
        <v>28.335000000000001</v>
      </c>
      <c r="I206" s="738">
        <v>29.9</v>
      </c>
      <c r="J206" s="738">
        <v>31.286000000000001</v>
      </c>
      <c r="K206" s="738">
        <v>31.576000000000001</v>
      </c>
      <c r="L206" s="738">
        <v>29.693999999999999</v>
      </c>
      <c r="M206" s="738">
        <v>30.094822749999999</v>
      </c>
      <c r="N206" s="738">
        <v>30.372</v>
      </c>
      <c r="O206" s="738">
        <v>31.09427045</v>
      </c>
      <c r="P206" s="738">
        <v>32.268120765686042</v>
      </c>
      <c r="Q206" s="738">
        <v>31.821000099182129</v>
      </c>
      <c r="R206" s="738">
        <v>32.131000995635993</v>
      </c>
      <c r="S206" s="738">
        <v>32.650000095367432</v>
      </c>
      <c r="T206" s="738">
        <v>32.798097610473633</v>
      </c>
    </row>
    <row r="207" spans="1:20" ht="16.5">
      <c r="A207" s="20" t="s">
        <v>44</v>
      </c>
      <c r="B207" s="9" t="s">
        <v>40</v>
      </c>
      <c r="C207" s="735">
        <v>424.90000152587891</v>
      </c>
      <c r="D207" s="735">
        <v>411.80000305175781</v>
      </c>
      <c r="E207" s="735">
        <v>402.20001220703131</v>
      </c>
      <c r="F207" s="735">
        <v>404.19999694824219</v>
      </c>
      <c r="G207" s="735">
        <v>401.39999008178711</v>
      </c>
      <c r="H207" s="735">
        <v>414.2999992370606</v>
      </c>
      <c r="I207" s="735">
        <v>431.09999847412109</v>
      </c>
      <c r="J207" s="735">
        <v>460.89999771118158</v>
      </c>
      <c r="K207" s="735">
        <v>446.20000457763672</v>
      </c>
      <c r="L207" s="735">
        <v>404.10000991821289</v>
      </c>
      <c r="M207" s="735">
        <v>338.99999237060553</v>
      </c>
      <c r="N207" s="735">
        <v>300.70000076293951</v>
      </c>
      <c r="O207" s="735">
        <v>292.19999694824219</v>
      </c>
      <c r="P207" s="735">
        <v>289.2999992370606</v>
      </c>
      <c r="Q207" s="735">
        <v>269.99999618530268</v>
      </c>
      <c r="R207" s="735">
        <v>270.09999847412109</v>
      </c>
      <c r="S207" s="735">
        <v>303.19999694824219</v>
      </c>
      <c r="T207" s="735">
        <v>286.09999465942383</v>
      </c>
    </row>
    <row r="208" spans="1:20" ht="16.5">
      <c r="A208" s="20" t="s">
        <v>57</v>
      </c>
      <c r="B208" s="9" t="s">
        <v>40</v>
      </c>
      <c r="C208" s="738">
        <v>630.69300079345703</v>
      </c>
      <c r="D208" s="738">
        <v>627.69499969482422</v>
      </c>
      <c r="E208" s="738">
        <v>588.87500762939453</v>
      </c>
      <c r="F208" s="738">
        <v>594.69599151611328</v>
      </c>
      <c r="G208" s="738">
        <v>608.60600280761719</v>
      </c>
      <c r="H208" s="738">
        <v>629.25598907470703</v>
      </c>
      <c r="I208" s="738">
        <v>640.59800720214844</v>
      </c>
      <c r="J208" s="738">
        <v>639.58301544189453</v>
      </c>
      <c r="K208" s="738">
        <v>626.54700469970703</v>
      </c>
      <c r="L208" s="738">
        <v>617.02500152587891</v>
      </c>
      <c r="M208" s="738">
        <v>620.01300048828125</v>
      </c>
      <c r="N208" s="738">
        <v>598.13099670410156</v>
      </c>
      <c r="O208" s="738">
        <v>593.29999542236328</v>
      </c>
      <c r="P208" s="738">
        <v>604.40000915527344</v>
      </c>
      <c r="Q208" s="738">
        <v>614.34900665283203</v>
      </c>
      <c r="R208" s="738">
        <v>617.45799255371094</v>
      </c>
      <c r="S208" s="738">
        <v>621.00300598144531</v>
      </c>
      <c r="T208" s="738">
        <v>629.59299468994141</v>
      </c>
    </row>
    <row r="209" spans="1:20" ht="16.5">
      <c r="A209" s="20" t="s">
        <v>23</v>
      </c>
      <c r="B209" s="9" t="s">
        <v>40</v>
      </c>
      <c r="C209" s="735">
        <v>2692.9389999999999</v>
      </c>
      <c r="D209" s="735">
        <v>2478.0250000000001</v>
      </c>
      <c r="E209" s="735">
        <v>2347</v>
      </c>
      <c r="F209" s="736">
        <v>2281.7759999999998</v>
      </c>
      <c r="G209" s="736">
        <v>2165.588027954102</v>
      </c>
      <c r="H209" s="735">
        <v>2016.0739593505859</v>
      </c>
      <c r="I209" s="735">
        <v>1925.8780288696289</v>
      </c>
      <c r="J209" s="735">
        <v>1827.8378524780269</v>
      </c>
      <c r="K209" s="735">
        <v>1831.639785766602</v>
      </c>
      <c r="L209" s="735">
        <v>1724.703506469727</v>
      </c>
      <c r="M209" s="735">
        <v>1680.1417694091799</v>
      </c>
      <c r="N209" s="735">
        <v>1622.2665023803711</v>
      </c>
      <c r="O209" s="735">
        <v>1711.250549316406</v>
      </c>
      <c r="P209" s="735">
        <v>1627.3768768310549</v>
      </c>
      <c r="Q209" s="735">
        <v>1621.5623321533201</v>
      </c>
      <c r="R209" s="735">
        <v>1554.601921081543</v>
      </c>
      <c r="S209" s="735">
        <v>1570.756103515625</v>
      </c>
      <c r="T209" s="735">
        <v>1538.801147460938</v>
      </c>
    </row>
    <row r="210" spans="1:20" ht="16.5">
      <c r="A210" s="20" t="s">
        <v>45</v>
      </c>
      <c r="B210" s="9" t="s">
        <v>40</v>
      </c>
      <c r="C210" s="738">
        <v>7610</v>
      </c>
      <c r="D210" s="738">
        <v>7310</v>
      </c>
      <c r="E210" s="738">
        <v>6950</v>
      </c>
      <c r="F210" s="738">
        <v>6700</v>
      </c>
      <c r="G210" s="738">
        <v>6440</v>
      </c>
      <c r="H210" s="738">
        <v>6340</v>
      </c>
      <c r="I210" s="738">
        <v>6250</v>
      </c>
      <c r="J210" s="738">
        <v>6100</v>
      </c>
      <c r="K210" s="738">
        <v>5950</v>
      </c>
      <c r="L210" s="738">
        <v>5740</v>
      </c>
      <c r="M210" s="738">
        <v>5530</v>
      </c>
      <c r="N210" s="738">
        <v>5120</v>
      </c>
      <c r="O210" s="738">
        <v>5170</v>
      </c>
      <c r="P210" s="738">
        <v>5230</v>
      </c>
      <c r="Q210" s="738">
        <v>5250</v>
      </c>
      <c r="R210" s="738">
        <v>5250</v>
      </c>
      <c r="S210" s="738">
        <v>5470</v>
      </c>
      <c r="T210" s="738">
        <v>5440</v>
      </c>
    </row>
    <row r="211" spans="1:20" ht="16.5">
      <c r="A211" s="20" t="s">
        <v>46</v>
      </c>
      <c r="B211" s="9" t="s">
        <v>40</v>
      </c>
      <c r="C211" s="735">
        <v>2295.099975585938</v>
      </c>
      <c r="D211" s="735">
        <v>2286.6999359130859</v>
      </c>
      <c r="E211" s="735">
        <v>2298.700073242188</v>
      </c>
      <c r="F211" s="735">
        <v>2247.099990844727</v>
      </c>
      <c r="G211" s="735">
        <v>2231.3000640869141</v>
      </c>
      <c r="H211" s="736">
        <v>2074.4999618530269</v>
      </c>
      <c r="I211" s="735">
        <v>1860.700012207031</v>
      </c>
      <c r="J211" s="735">
        <v>1705.600036621094</v>
      </c>
      <c r="K211" s="735">
        <v>1543.799987792969</v>
      </c>
      <c r="L211" s="735">
        <v>1479.6999664306641</v>
      </c>
      <c r="M211" s="735">
        <v>1502.6000213623049</v>
      </c>
      <c r="N211" s="735">
        <v>1544.3000183105471</v>
      </c>
      <c r="O211" s="735">
        <v>1617.1000061035161</v>
      </c>
      <c r="P211" s="735">
        <v>1627.699996948242</v>
      </c>
      <c r="Q211" s="735">
        <v>1758.2000503540039</v>
      </c>
      <c r="R211" s="735">
        <v>1840.8999786376951</v>
      </c>
      <c r="S211" s="735">
        <v>1842.599975585938</v>
      </c>
      <c r="T211" s="735">
        <v>1801.000022888184</v>
      </c>
    </row>
    <row r="212" spans="1:20">
      <c r="A212" s="4" t="s">
        <v>25</v>
      </c>
      <c r="B212" s="9" t="s">
        <v>40</v>
      </c>
      <c r="C212" s="738">
        <v>127.096305847168</v>
      </c>
      <c r="D212" s="738">
        <v>123.2916307449341</v>
      </c>
      <c r="E212" s="738">
        <v>129.78335952758789</v>
      </c>
      <c r="F212" s="738">
        <v>129.77093696594241</v>
      </c>
      <c r="G212" s="738">
        <v>130.9506559371948</v>
      </c>
      <c r="H212" s="738">
        <v>130.71930503845221</v>
      </c>
      <c r="I212" s="738">
        <v>139.98689651489261</v>
      </c>
      <c r="J212" s="738">
        <v>144.5679159164429</v>
      </c>
      <c r="K212" s="738">
        <v>142.79443645477301</v>
      </c>
      <c r="L212" s="738">
        <v>130.74536371231079</v>
      </c>
      <c r="M212" s="738">
        <v>117.2844815254211</v>
      </c>
      <c r="N212" s="738">
        <v>102.59655427932741</v>
      </c>
      <c r="O212" s="738">
        <v>101.28561639785769</v>
      </c>
      <c r="P212" s="738">
        <v>92.696780204772949</v>
      </c>
      <c r="Q212" s="738">
        <v>85.924116849899292</v>
      </c>
      <c r="R212" s="738">
        <v>82.977871417999268</v>
      </c>
      <c r="S212" s="738">
        <v>74.327449798583984</v>
      </c>
      <c r="T212" s="738">
        <v>71.245105743408203</v>
      </c>
    </row>
    <row r="213" spans="1:20">
      <c r="A213" s="4" t="s">
        <v>26</v>
      </c>
      <c r="B213" s="9" t="s">
        <v>40</v>
      </c>
      <c r="C213" s="735">
        <v>178.9159269332886</v>
      </c>
      <c r="D213" s="735">
        <v>161.49287748336789</v>
      </c>
      <c r="E213" s="735">
        <v>154.18702936172491</v>
      </c>
      <c r="F213" s="735">
        <v>153.5570406913757</v>
      </c>
      <c r="G213" s="735">
        <v>130.1019372940064</v>
      </c>
      <c r="H213" s="735">
        <v>124.5629022121429</v>
      </c>
      <c r="I213" s="735">
        <v>126.91720724105841</v>
      </c>
      <c r="J213" s="735">
        <v>129.92059564590451</v>
      </c>
      <c r="K213" s="735">
        <v>143.9205436706543</v>
      </c>
      <c r="L213" s="735">
        <v>138.7040390968323</v>
      </c>
      <c r="M213" s="735">
        <v>130.5124173164368</v>
      </c>
      <c r="N213" s="735">
        <v>120.3206260204315</v>
      </c>
      <c r="O213" s="735">
        <v>120.57152676582341</v>
      </c>
      <c r="P213" s="735">
        <v>125.3641986846924</v>
      </c>
      <c r="Q213" s="735">
        <v>131.96650505065921</v>
      </c>
      <c r="R213" s="735">
        <v>124.92521643638609</v>
      </c>
      <c r="S213" s="735">
        <v>122.9660263061523</v>
      </c>
      <c r="T213" s="735">
        <v>113.207447052002</v>
      </c>
    </row>
    <row r="214" spans="1:20" ht="16.5">
      <c r="A214" s="20" t="s">
        <v>27</v>
      </c>
      <c r="B214" s="9" t="s">
        <v>40</v>
      </c>
      <c r="C214" s="735">
        <v>16.510010421276089</v>
      </c>
      <c r="D214" s="735">
        <v>17.238349676132199</v>
      </c>
      <c r="E214" s="736">
        <v>17.25204968452454</v>
      </c>
      <c r="F214" s="736">
        <v>15.250970184803011</v>
      </c>
      <c r="G214" s="735">
        <v>14.136889696121219</v>
      </c>
      <c r="H214" s="735">
        <v>14.91330009698868</v>
      </c>
      <c r="I214" s="735">
        <v>14.59244966506958</v>
      </c>
      <c r="J214" s="735">
        <v>14.261147081851959</v>
      </c>
      <c r="K214" s="735">
        <v>15.68163484334946</v>
      </c>
      <c r="L214" s="735">
        <v>18.26909232139587</v>
      </c>
      <c r="M214" s="735">
        <v>14.086499989032751</v>
      </c>
      <c r="N214" s="735">
        <v>14.77726286649704</v>
      </c>
      <c r="O214" s="735">
        <v>16.299242377281189</v>
      </c>
      <c r="P214" s="735">
        <v>15.72880530357361</v>
      </c>
      <c r="Q214" s="735">
        <v>15.666300296783451</v>
      </c>
      <c r="R214" s="735">
        <v>23.263837814331058</v>
      </c>
      <c r="S214" s="735">
        <v>18.57439041137695</v>
      </c>
      <c r="T214" s="735">
        <v>21.267544746398929</v>
      </c>
    </row>
    <row r="215" spans="1:20" ht="16.5">
      <c r="A215" s="20" t="s">
        <v>47</v>
      </c>
      <c r="B215" s="9" t="s">
        <v>40</v>
      </c>
      <c r="C215" s="737">
        <v>9924.7999267578125</v>
      </c>
      <c r="D215" s="738">
        <v>9369.0001220703125</v>
      </c>
      <c r="E215" s="738">
        <v>9200.599853515625</v>
      </c>
      <c r="F215" s="738">
        <v>9017.7999267578125</v>
      </c>
      <c r="G215" s="738">
        <v>9361.2999267578125</v>
      </c>
      <c r="H215" s="738">
        <v>9551.7099609375</v>
      </c>
      <c r="I215" s="738">
        <v>9670.8701171875</v>
      </c>
      <c r="J215" s="738">
        <v>9830.0599365234375</v>
      </c>
      <c r="K215" s="738">
        <v>9833.14013671875</v>
      </c>
      <c r="L215" s="738">
        <v>9860.9197998046875</v>
      </c>
      <c r="M215" s="738">
        <v>10102.86987304688</v>
      </c>
      <c r="N215" s="738">
        <v>10095.290161132811</v>
      </c>
      <c r="O215" s="738">
        <v>10232.670043945311</v>
      </c>
      <c r="P215" s="738">
        <v>9979.0299072265625</v>
      </c>
      <c r="Q215" s="738">
        <v>9744.440185546875</v>
      </c>
      <c r="R215" s="738">
        <v>9625.6201171875</v>
      </c>
      <c r="S215" s="738">
        <v>9511.69970703125</v>
      </c>
      <c r="T215" s="738">
        <v>9450.846923828125</v>
      </c>
    </row>
    <row r="216" spans="1:20" ht="16.5">
      <c r="A216" s="20" t="s">
        <v>30</v>
      </c>
      <c r="B216" s="9" t="s">
        <v>40</v>
      </c>
      <c r="C216" s="735">
        <v>1327</v>
      </c>
      <c r="D216" s="735">
        <v>1391</v>
      </c>
      <c r="E216" s="735">
        <v>1402</v>
      </c>
      <c r="F216" s="735">
        <v>1341</v>
      </c>
      <c r="G216" s="735">
        <v>1316</v>
      </c>
      <c r="H216" s="735">
        <v>1319</v>
      </c>
      <c r="I216" s="735">
        <v>1322</v>
      </c>
      <c r="J216" s="735">
        <v>1379</v>
      </c>
      <c r="K216" s="735">
        <v>1409</v>
      </c>
      <c r="L216" s="735">
        <v>1413</v>
      </c>
      <c r="M216" s="735">
        <v>1385</v>
      </c>
      <c r="N216" s="735">
        <v>1383</v>
      </c>
      <c r="O216" s="735">
        <v>1414.827</v>
      </c>
      <c r="P216" s="735">
        <v>1428.5350036621089</v>
      </c>
      <c r="Q216" s="735">
        <v>1394.621459960938</v>
      </c>
      <c r="R216" s="735">
        <v>1402.4120178222661</v>
      </c>
      <c r="S216" s="735">
        <v>1408.599975585938</v>
      </c>
      <c r="T216" s="735">
        <v>1426.7619934082029</v>
      </c>
    </row>
    <row r="217" spans="1:20" ht="16.5">
      <c r="A217" s="20" t="s">
        <v>48</v>
      </c>
      <c r="B217" s="9" t="s">
        <v>40</v>
      </c>
      <c r="C217" s="738">
        <v>328.59999084472662</v>
      </c>
      <c r="D217" s="738">
        <v>333.80000305175781</v>
      </c>
      <c r="E217" s="738">
        <v>348.60000610351562</v>
      </c>
      <c r="F217" s="738">
        <v>354.90000915527338</v>
      </c>
      <c r="G217" s="738">
        <v>361.40000152587891</v>
      </c>
      <c r="H217" s="738">
        <v>368.09999084472662</v>
      </c>
      <c r="I217" s="738">
        <v>386.20000457763672</v>
      </c>
      <c r="J217" s="738">
        <v>388.19998931884771</v>
      </c>
      <c r="K217" s="738">
        <v>379.40000152587891</v>
      </c>
      <c r="L217" s="738">
        <v>371.79999542236328</v>
      </c>
      <c r="M217" s="738">
        <v>367</v>
      </c>
      <c r="N217" s="738">
        <v>368.69999694824219</v>
      </c>
      <c r="O217" s="738">
        <v>367.50000762939447</v>
      </c>
      <c r="P217" s="738">
        <v>366.5</v>
      </c>
      <c r="Q217" s="738">
        <v>386.89999389648437</v>
      </c>
      <c r="R217" s="738">
        <v>404.70000457763672</v>
      </c>
      <c r="S217" s="738">
        <v>416.30000305175781</v>
      </c>
      <c r="T217" s="738">
        <v>425.79999542236328</v>
      </c>
    </row>
    <row r="218" spans="1:20" ht="16.5">
      <c r="A218" s="20" t="s">
        <v>49</v>
      </c>
      <c r="B218" s="9" t="s">
        <v>40</v>
      </c>
      <c r="C218" s="735">
        <v>315</v>
      </c>
      <c r="D218" s="735">
        <v>306</v>
      </c>
      <c r="E218" s="735">
        <v>315</v>
      </c>
      <c r="F218" s="735">
        <v>308</v>
      </c>
      <c r="G218" s="735">
        <v>308</v>
      </c>
      <c r="H218" s="735">
        <v>305.96100000000001</v>
      </c>
      <c r="I218" s="735">
        <v>336.8</v>
      </c>
      <c r="J218" s="735">
        <v>352.4</v>
      </c>
      <c r="K218" s="735">
        <v>380.5</v>
      </c>
      <c r="L218" s="735">
        <v>362.7</v>
      </c>
      <c r="M218" s="735">
        <v>363.9</v>
      </c>
      <c r="N218" s="735">
        <v>365.2</v>
      </c>
      <c r="O218" s="735">
        <v>380.3</v>
      </c>
      <c r="P218" s="735">
        <v>384.09999847412109</v>
      </c>
      <c r="Q218" s="735">
        <v>369.70000457763672</v>
      </c>
      <c r="R218" s="735">
        <v>379.59999847412109</v>
      </c>
      <c r="S218" s="735">
        <v>368.99999237060553</v>
      </c>
      <c r="T218" s="735">
        <v>362.19999694824219</v>
      </c>
    </row>
    <row r="219" spans="1:20" ht="16.5">
      <c r="A219" s="20" t="s">
        <v>32</v>
      </c>
      <c r="B219" s="9" t="s">
        <v>40</v>
      </c>
      <c r="C219" s="737">
        <v>2201</v>
      </c>
      <c r="D219" s="738">
        <v>2174</v>
      </c>
      <c r="E219" s="737">
        <v>2057.3000000000002</v>
      </c>
      <c r="F219" s="738">
        <v>1987</v>
      </c>
      <c r="G219" s="738">
        <v>1932</v>
      </c>
      <c r="H219" s="738">
        <v>1876.5</v>
      </c>
      <c r="I219" s="738">
        <v>1988.5</v>
      </c>
      <c r="J219" s="738">
        <v>1857.6</v>
      </c>
      <c r="K219" s="738">
        <v>1786.6</v>
      </c>
      <c r="L219" s="738">
        <v>1758.8</v>
      </c>
      <c r="M219" s="738">
        <v>1740</v>
      </c>
      <c r="N219" s="738">
        <v>1622.1</v>
      </c>
      <c r="O219" s="738">
        <v>1564.4</v>
      </c>
      <c r="P219" s="738">
        <v>1492.100025177002</v>
      </c>
      <c r="Q219" s="738">
        <v>1455.4000129699709</v>
      </c>
      <c r="R219" s="738">
        <v>1373.7394599914551</v>
      </c>
      <c r="S219" s="738">
        <v>1380.759704589844</v>
      </c>
      <c r="T219" s="738">
        <v>1331.634216308594</v>
      </c>
    </row>
    <row r="220" spans="1:20" ht="16.5">
      <c r="A220" s="20" t="s">
        <v>50</v>
      </c>
      <c r="B220" s="9" t="s">
        <v>40</v>
      </c>
      <c r="C220" s="735">
        <v>682.49998474121094</v>
      </c>
      <c r="D220" s="735">
        <v>684.49999237060547</v>
      </c>
      <c r="E220" s="735">
        <v>668.50000762939453</v>
      </c>
      <c r="F220" s="735">
        <v>612.89999008178711</v>
      </c>
      <c r="G220" s="735">
        <v>570.20000076293945</v>
      </c>
      <c r="H220" s="735">
        <v>541.20000839233398</v>
      </c>
      <c r="I220" s="735">
        <v>521.20000076293945</v>
      </c>
      <c r="J220" s="735">
        <v>505.70000076293951</v>
      </c>
      <c r="K220" s="735">
        <v>490.09999465942383</v>
      </c>
      <c r="L220" s="735">
        <v>455.39999389648437</v>
      </c>
      <c r="M220" s="735">
        <v>418.19999885559082</v>
      </c>
      <c r="N220" s="735">
        <v>436.69999694824219</v>
      </c>
      <c r="O220" s="735">
        <v>418.99998664855963</v>
      </c>
      <c r="P220" s="735">
        <v>389.50000762939447</v>
      </c>
      <c r="Q220" s="735">
        <v>377.89999961853027</v>
      </c>
      <c r="R220" s="735">
        <v>369.4999942779541</v>
      </c>
      <c r="S220" s="735">
        <v>364.29998970031738</v>
      </c>
      <c r="T220" s="735">
        <v>371.20000457763672</v>
      </c>
    </row>
    <row r="221" spans="1:20" ht="16.5">
      <c r="A221" s="277" t="s">
        <v>51</v>
      </c>
      <c r="B221" s="369" t="s">
        <v>40</v>
      </c>
      <c r="C221" s="1207">
        <v>415.2</v>
      </c>
      <c r="D221" s="1207">
        <v>409.5</v>
      </c>
      <c r="E221" s="1208">
        <v>392.6</v>
      </c>
      <c r="F221" s="1207">
        <v>373.6</v>
      </c>
      <c r="G221" s="1207">
        <v>348.8</v>
      </c>
      <c r="H221" s="1207">
        <v>319.5</v>
      </c>
      <c r="I221" s="1207">
        <v>300</v>
      </c>
      <c r="J221" s="1207">
        <v>292.88200000000001</v>
      </c>
      <c r="K221" s="1207">
        <v>269.827</v>
      </c>
      <c r="L221" s="1207">
        <v>255.10900000000001</v>
      </c>
      <c r="M221" s="1207">
        <v>245.75550000000001</v>
      </c>
      <c r="N221" s="1207">
        <v>226.2967548370361</v>
      </c>
      <c r="O221" s="1207">
        <v>221.984992980957</v>
      </c>
      <c r="P221" s="1207">
        <v>217.03724765777591</v>
      </c>
      <c r="Q221" s="1207">
        <v>211.2630019187927</v>
      </c>
      <c r="R221" s="1207">
        <v>209.14100313186651</v>
      </c>
      <c r="S221" s="1207">
        <v>206.09500169754031</v>
      </c>
      <c r="T221" s="1207">
        <v>202.5899991989136</v>
      </c>
    </row>
    <row r="222" spans="1:20">
      <c r="A222" s="4" t="s">
        <v>34</v>
      </c>
      <c r="B222" s="9" t="s">
        <v>40</v>
      </c>
      <c r="C222" s="735">
        <v>114.5856304168701</v>
      </c>
      <c r="D222" s="735">
        <v>106.8168315887451</v>
      </c>
      <c r="E222" s="735">
        <v>105.1960492134094</v>
      </c>
      <c r="F222" s="735">
        <v>100.138608455658</v>
      </c>
      <c r="G222" s="735">
        <v>111.47145175933839</v>
      </c>
      <c r="H222" s="735">
        <v>108.0942258834839</v>
      </c>
      <c r="I222" s="735">
        <v>106.1202402114868</v>
      </c>
      <c r="J222" s="735">
        <v>106.9555425643921</v>
      </c>
      <c r="K222" s="735">
        <v>109.3479833602905</v>
      </c>
      <c r="L222" s="735">
        <v>100.7239418029785</v>
      </c>
      <c r="M222" s="735">
        <v>95.722355842590332</v>
      </c>
      <c r="N222" s="735">
        <v>87.106855869293213</v>
      </c>
      <c r="O222" s="735">
        <v>76.785874366760254</v>
      </c>
      <c r="P222" s="735">
        <v>73.550680160522461</v>
      </c>
      <c r="Q222" s="735">
        <v>70.238423824310303</v>
      </c>
      <c r="R222" s="735">
        <v>72.046126842498779</v>
      </c>
      <c r="S222" s="735">
        <v>67.909999847412109</v>
      </c>
      <c r="T222" s="735">
        <v>77.203041076660156</v>
      </c>
    </row>
    <row r="223" spans="1:20" ht="16.5">
      <c r="A223" s="20" t="s">
        <v>21</v>
      </c>
      <c r="B223" s="9" t="s">
        <v>40</v>
      </c>
      <c r="C223" s="737">
        <v>2559</v>
      </c>
      <c r="D223" s="738">
        <v>2391.4</v>
      </c>
      <c r="E223" s="738">
        <v>2471.6000518798828</v>
      </c>
      <c r="F223" s="738">
        <v>2456.7899780273442</v>
      </c>
      <c r="G223" s="737">
        <v>2421.5400543212891</v>
      </c>
      <c r="H223" s="738">
        <v>2522.0400390625</v>
      </c>
      <c r="I223" s="738">
        <v>2486.619995117188</v>
      </c>
      <c r="J223" s="738">
        <v>2458.4799499511719</v>
      </c>
      <c r="K223" s="737">
        <v>2431.3000183105469</v>
      </c>
      <c r="L223" s="737">
        <v>2243.6999816894531</v>
      </c>
      <c r="M223" s="738">
        <v>2068.5200042724609</v>
      </c>
      <c r="N223" s="738">
        <v>1935.900024414063</v>
      </c>
      <c r="O223" s="738">
        <v>1808.9100036621089</v>
      </c>
      <c r="P223" s="738">
        <v>1714.4299850463869</v>
      </c>
      <c r="Q223" s="738">
        <v>1599.410041809082</v>
      </c>
      <c r="R223" s="738">
        <v>1553.5400390625</v>
      </c>
      <c r="S223" s="738">
        <v>1476.4200057983401</v>
      </c>
      <c r="T223" s="738">
        <v>1499.330009460449</v>
      </c>
    </row>
    <row r="224" spans="1:20" ht="16.5">
      <c r="A224" s="20" t="s">
        <v>37</v>
      </c>
      <c r="B224" s="9" t="s">
        <v>40</v>
      </c>
      <c r="C224" s="735">
        <v>491.9</v>
      </c>
      <c r="D224" s="735">
        <v>507</v>
      </c>
      <c r="E224" s="735">
        <v>507.1</v>
      </c>
      <c r="F224" s="735">
        <v>503.5</v>
      </c>
      <c r="G224" s="736">
        <v>503.7</v>
      </c>
      <c r="H224" s="735">
        <v>545.6</v>
      </c>
      <c r="I224" s="735">
        <v>574.20000000000005</v>
      </c>
      <c r="J224" s="735">
        <v>612.54</v>
      </c>
      <c r="K224" s="735">
        <v>635.29</v>
      </c>
      <c r="L224" s="735">
        <v>626.14</v>
      </c>
      <c r="M224" s="735">
        <v>639.9</v>
      </c>
      <c r="N224" s="735">
        <v>657.40000000000009</v>
      </c>
      <c r="O224" s="735">
        <v>647.59999999999991</v>
      </c>
      <c r="P224" s="735">
        <v>663.20000457763672</v>
      </c>
      <c r="Q224" s="735">
        <v>665.49999237060547</v>
      </c>
      <c r="R224" s="735">
        <v>649.79999542236328</v>
      </c>
      <c r="S224" s="735">
        <v>638.39999389648437</v>
      </c>
      <c r="T224" s="735">
        <v>631.69998931884766</v>
      </c>
    </row>
    <row r="225" spans="1:20" ht="16.5">
      <c r="A225" s="20" t="s">
        <v>52</v>
      </c>
      <c r="B225" s="9" t="s">
        <v>40</v>
      </c>
      <c r="C225" s="738">
        <v>564.36499786376953</v>
      </c>
      <c r="D225" s="738">
        <v>564.88600921630859</v>
      </c>
      <c r="E225" s="738">
        <v>584.50099182128906</v>
      </c>
      <c r="F225" s="738">
        <v>591.53699493408203</v>
      </c>
      <c r="G225" s="738">
        <v>579.92799377441406</v>
      </c>
      <c r="H225" s="738">
        <v>574.47900390625</v>
      </c>
      <c r="I225" s="738">
        <v>606.39400482177734</v>
      </c>
      <c r="J225" s="738">
        <v>601.55599975585937</v>
      </c>
      <c r="K225" s="738">
        <v>608.46699523925781</v>
      </c>
      <c r="L225" s="738">
        <v>616.85900115966797</v>
      </c>
      <c r="M225" s="738">
        <v>629.63899230957031</v>
      </c>
      <c r="N225" s="738">
        <v>635.41699981689453</v>
      </c>
      <c r="O225" s="738">
        <v>628.55099487304687</v>
      </c>
      <c r="P225" s="738">
        <v>632.85799407958984</v>
      </c>
      <c r="Q225" s="738">
        <v>630.51700592041016</v>
      </c>
      <c r="R225" s="738">
        <v>624.94000244140625</v>
      </c>
      <c r="S225" s="738">
        <v>627.66101837158203</v>
      </c>
      <c r="T225" s="738">
        <v>621.83599853515625</v>
      </c>
    </row>
    <row r="226" spans="1:20" ht="16.5">
      <c r="A226" s="20" t="s">
        <v>53</v>
      </c>
      <c r="B226" s="9" t="s">
        <v>40</v>
      </c>
      <c r="C226" s="736">
        <v>5401</v>
      </c>
      <c r="D226" s="735">
        <v>5323</v>
      </c>
      <c r="E226" s="735">
        <v>5115</v>
      </c>
      <c r="F226" s="735">
        <v>4753</v>
      </c>
      <c r="G226" s="735">
        <v>4474</v>
      </c>
      <c r="H226" s="735">
        <v>4436</v>
      </c>
      <c r="I226" s="735">
        <v>4366</v>
      </c>
      <c r="J226" s="735">
        <v>4364</v>
      </c>
      <c r="K226" s="735">
        <v>4382</v>
      </c>
      <c r="L226" s="735">
        <v>4454</v>
      </c>
      <c r="M226" s="735">
        <v>4426</v>
      </c>
      <c r="N226" s="735">
        <v>4528</v>
      </c>
      <c r="O226" s="735">
        <v>4422</v>
      </c>
      <c r="P226" s="735">
        <v>4584</v>
      </c>
      <c r="Q226" s="735">
        <v>4789</v>
      </c>
      <c r="R226" s="735">
        <v>4958</v>
      </c>
      <c r="S226" s="735">
        <v>5026</v>
      </c>
      <c r="T226" s="735">
        <v>5146</v>
      </c>
    </row>
    <row r="227" spans="1:20" ht="16.5">
      <c r="A227" s="20" t="s">
        <v>54</v>
      </c>
      <c r="B227" s="9" t="s">
        <v>40</v>
      </c>
      <c r="C227" s="738">
        <v>4357.169921875</v>
      </c>
      <c r="D227" s="738">
        <v>4406.4100952148437</v>
      </c>
      <c r="E227" s="738">
        <v>4479.3699951171884</v>
      </c>
      <c r="F227" s="738">
        <v>4502.4301147460937</v>
      </c>
      <c r="G227" s="738">
        <v>4606.3800659179687</v>
      </c>
      <c r="H227" s="738">
        <v>4631.8099975585937</v>
      </c>
      <c r="I227" s="738">
        <v>4694.4300537109384</v>
      </c>
      <c r="J227" s="738">
        <v>4695.10009765625</v>
      </c>
      <c r="K227" s="738">
        <v>4721.6300048828134</v>
      </c>
      <c r="L227" s="738">
        <v>4613.9400634765634</v>
      </c>
      <c r="M227" s="738">
        <v>4555.7000122070312</v>
      </c>
      <c r="N227" s="738">
        <v>4580.7200317382812</v>
      </c>
      <c r="O227" s="738">
        <v>4629.9700317382812</v>
      </c>
      <c r="P227" s="738">
        <v>4494.4900512695312</v>
      </c>
      <c r="Q227" s="738">
        <v>4459.0900268554687</v>
      </c>
      <c r="R227" s="738">
        <v>4499.3300170898437</v>
      </c>
      <c r="S227" s="738">
        <v>4456.9801025390634</v>
      </c>
      <c r="T227" s="738">
        <v>4353.6499633789062</v>
      </c>
    </row>
    <row r="228" spans="1:20" ht="16.5">
      <c r="A228" s="20" t="s">
        <v>55</v>
      </c>
      <c r="B228" s="9" t="s">
        <v>40</v>
      </c>
      <c r="C228" s="736">
        <v>22522</v>
      </c>
      <c r="D228" s="735">
        <v>22459</v>
      </c>
      <c r="E228" s="735">
        <v>22366</v>
      </c>
      <c r="F228" s="735">
        <v>22097</v>
      </c>
      <c r="G228" s="735">
        <v>22268</v>
      </c>
      <c r="H228" s="735">
        <v>22291</v>
      </c>
      <c r="I228" s="735">
        <v>22394</v>
      </c>
      <c r="J228" s="735">
        <v>22217</v>
      </c>
      <c r="K228" s="735">
        <v>22031</v>
      </c>
      <c r="L228" s="735">
        <v>21360</v>
      </c>
      <c r="M228" s="735">
        <v>20933</v>
      </c>
      <c r="N228" s="735">
        <v>20997</v>
      </c>
      <c r="O228" s="735">
        <v>21285</v>
      </c>
      <c r="P228" s="735">
        <v>21381</v>
      </c>
      <c r="Q228" s="735">
        <v>21295</v>
      </c>
      <c r="R228" s="735">
        <v>21223</v>
      </c>
      <c r="S228" s="735">
        <v>21204</v>
      </c>
      <c r="T228" s="735">
        <v>21161</v>
      </c>
    </row>
    <row r="229" spans="1:20" ht="16.5">
      <c r="A229" s="20" t="s">
        <v>1198</v>
      </c>
      <c r="B229" s="20"/>
      <c r="C229" s="20"/>
      <c r="D229" s="20"/>
      <c r="E229" s="20"/>
      <c r="F229" s="20"/>
      <c r="G229" s="20"/>
      <c r="H229" s="20"/>
      <c r="I229" s="20"/>
      <c r="J229" s="20"/>
      <c r="K229" s="20"/>
      <c r="L229" s="20"/>
      <c r="M229" s="20"/>
      <c r="N229" s="20"/>
      <c r="O229" s="20"/>
      <c r="P229" s="20"/>
      <c r="Q229" s="20"/>
      <c r="R229" s="20"/>
      <c r="S229" s="20"/>
      <c r="T229" s="20"/>
    </row>
    <row r="231" spans="1:20">
      <c r="A231" s="749" t="s">
        <v>202</v>
      </c>
      <c r="B231" s="750"/>
      <c r="C231" s="751" t="s">
        <v>213</v>
      </c>
      <c r="D231" s="753"/>
      <c r="E231" s="753"/>
      <c r="F231" s="753"/>
      <c r="G231" s="753"/>
      <c r="H231" s="753"/>
      <c r="I231" s="753"/>
      <c r="J231" s="753"/>
      <c r="K231" s="753"/>
      <c r="L231" s="753"/>
      <c r="M231" s="753"/>
      <c r="N231" s="753"/>
      <c r="O231" s="753"/>
      <c r="P231" s="753"/>
      <c r="Q231" s="753"/>
      <c r="R231" s="753"/>
      <c r="S231" s="753"/>
      <c r="T231" s="752"/>
    </row>
    <row r="232" spans="1:20">
      <c r="A232" s="749" t="s">
        <v>204</v>
      </c>
      <c r="B232" s="750"/>
      <c r="C232" s="751" t="s">
        <v>205</v>
      </c>
      <c r="D232" s="753"/>
      <c r="E232" s="753"/>
      <c r="F232" s="753"/>
      <c r="G232" s="753"/>
      <c r="H232" s="753"/>
      <c r="I232" s="753"/>
      <c r="J232" s="753"/>
      <c r="K232" s="753"/>
      <c r="L232" s="753"/>
      <c r="M232" s="753"/>
      <c r="N232" s="753"/>
      <c r="O232" s="753"/>
      <c r="P232" s="753"/>
      <c r="Q232" s="753"/>
      <c r="R232" s="753"/>
      <c r="S232" s="753"/>
      <c r="T232" s="752"/>
    </row>
    <row r="233" spans="1:20">
      <c r="A233" s="749" t="s">
        <v>208</v>
      </c>
      <c r="B233" s="750"/>
      <c r="C233" s="751" t="s">
        <v>212</v>
      </c>
      <c r="D233" s="753"/>
      <c r="E233" s="753"/>
      <c r="F233" s="753"/>
      <c r="G233" s="753"/>
      <c r="H233" s="753"/>
      <c r="I233" s="753"/>
      <c r="J233" s="753"/>
      <c r="K233" s="753"/>
      <c r="L233" s="753"/>
      <c r="M233" s="753"/>
      <c r="N233" s="753"/>
      <c r="O233" s="753"/>
      <c r="P233" s="753"/>
      <c r="Q233" s="753"/>
      <c r="R233" s="753"/>
      <c r="S233" s="753"/>
      <c r="T233" s="752"/>
    </row>
    <row r="234" spans="1:20">
      <c r="A234" s="749" t="s">
        <v>189</v>
      </c>
      <c r="B234" s="750"/>
      <c r="C234" s="751" t="s">
        <v>206</v>
      </c>
      <c r="D234" s="753"/>
      <c r="E234" s="753"/>
      <c r="F234" s="753"/>
      <c r="G234" s="753"/>
      <c r="H234" s="753"/>
      <c r="I234" s="753"/>
      <c r="J234" s="753"/>
      <c r="K234" s="753"/>
      <c r="L234" s="753"/>
      <c r="M234" s="753"/>
      <c r="N234" s="753"/>
      <c r="O234" s="753"/>
      <c r="P234" s="753"/>
      <c r="Q234" s="753"/>
      <c r="R234" s="753"/>
      <c r="S234" s="753"/>
      <c r="T234" s="752"/>
    </row>
    <row r="235" spans="1:20" ht="21">
      <c r="A235" s="749" t="s">
        <v>153</v>
      </c>
      <c r="B235" s="750"/>
      <c r="C235" s="751" t="s">
        <v>383</v>
      </c>
      <c r="D235" s="753"/>
      <c r="E235" s="753"/>
      <c r="F235" s="753"/>
      <c r="G235" s="753"/>
      <c r="H235" s="753"/>
      <c r="I235" s="753"/>
      <c r="J235" s="753"/>
      <c r="K235" s="753"/>
      <c r="L235" s="753"/>
      <c r="M235" s="753"/>
      <c r="N235" s="753"/>
      <c r="O235" s="753"/>
      <c r="P235" s="753"/>
      <c r="Q235" s="753"/>
      <c r="R235" s="753"/>
      <c r="S235" s="753"/>
      <c r="T235" s="752"/>
    </row>
    <row r="236" spans="1:20">
      <c r="A236" s="754" t="s">
        <v>117</v>
      </c>
      <c r="B236" s="755"/>
      <c r="C236" s="756" t="s">
        <v>85</v>
      </c>
      <c r="D236" s="756" t="s">
        <v>86</v>
      </c>
      <c r="E236" s="756" t="s">
        <v>87</v>
      </c>
      <c r="F236" s="756" t="s">
        <v>88</v>
      </c>
      <c r="G236" s="756" t="s">
        <v>89</v>
      </c>
      <c r="H236" s="756" t="s">
        <v>90</v>
      </c>
      <c r="I236" s="756" t="s">
        <v>91</v>
      </c>
      <c r="J236" s="756" t="s">
        <v>92</v>
      </c>
      <c r="K236" s="756" t="s">
        <v>93</v>
      </c>
      <c r="L236" s="756" t="s">
        <v>94</v>
      </c>
      <c r="M236" s="756" t="s">
        <v>95</v>
      </c>
      <c r="N236" s="756" t="s">
        <v>96</v>
      </c>
      <c r="O236" s="756" t="s">
        <v>97</v>
      </c>
      <c r="P236" s="756" t="s">
        <v>110</v>
      </c>
      <c r="Q236" s="756" t="s">
        <v>120</v>
      </c>
      <c r="R236" s="756" t="s">
        <v>379</v>
      </c>
      <c r="S236" s="756" t="s">
        <v>537</v>
      </c>
      <c r="T236" s="756" t="s">
        <v>729</v>
      </c>
    </row>
    <row r="237" spans="1:20">
      <c r="A237" s="757" t="s">
        <v>77</v>
      </c>
      <c r="B237" s="758" t="s">
        <v>40</v>
      </c>
      <c r="C237" s="758" t="s">
        <v>40</v>
      </c>
      <c r="D237" s="758" t="s">
        <v>40</v>
      </c>
      <c r="E237" s="758" t="s">
        <v>40</v>
      </c>
      <c r="F237" s="758" t="s">
        <v>40</v>
      </c>
      <c r="G237" s="758" t="s">
        <v>40</v>
      </c>
      <c r="H237" s="758" t="s">
        <v>40</v>
      </c>
      <c r="I237" s="758" t="s">
        <v>40</v>
      </c>
      <c r="J237" s="758" t="s">
        <v>40</v>
      </c>
      <c r="K237" s="758" t="s">
        <v>40</v>
      </c>
      <c r="L237" s="758" t="s">
        <v>40</v>
      </c>
      <c r="M237" s="758" t="s">
        <v>40</v>
      </c>
      <c r="N237" s="758" t="s">
        <v>40</v>
      </c>
      <c r="O237" s="758" t="s">
        <v>40</v>
      </c>
      <c r="P237" s="758" t="s">
        <v>40</v>
      </c>
      <c r="Q237" s="758" t="s">
        <v>40</v>
      </c>
      <c r="R237" s="758" t="s">
        <v>40</v>
      </c>
      <c r="S237" s="758" t="s">
        <v>40</v>
      </c>
      <c r="T237" s="758" t="s">
        <v>40</v>
      </c>
    </row>
    <row r="238" spans="1:20" ht="16.5">
      <c r="A238" s="20" t="s">
        <v>39</v>
      </c>
      <c r="B238" s="758" t="s">
        <v>40</v>
      </c>
      <c r="C238" s="759">
        <v>1167.710021972656</v>
      </c>
      <c r="D238" s="760">
        <v>1139.399963378906</v>
      </c>
      <c r="E238" s="759">
        <v>1115.7599792480471</v>
      </c>
      <c r="F238" s="759">
        <v>1105.9800109863279</v>
      </c>
      <c r="G238" s="759">
        <v>1097.8000183105471</v>
      </c>
      <c r="H238" s="759">
        <v>1114.0899963378911</v>
      </c>
      <c r="I238" s="759">
        <v>1143.839965820313</v>
      </c>
      <c r="J238" s="759">
        <v>1194.700012207031</v>
      </c>
      <c r="K238" s="759">
        <v>1251.619995117188</v>
      </c>
      <c r="L238" s="759">
        <v>1299.609985351563</v>
      </c>
      <c r="M238" s="759">
        <v>1334.859985351563</v>
      </c>
      <c r="N238" s="759">
        <v>1380.349975585938</v>
      </c>
      <c r="O238" s="759">
        <v>1393.940002441406</v>
      </c>
      <c r="P238" s="759">
        <v>1430.190002441406</v>
      </c>
      <c r="Q238" s="759">
        <v>1445.830017089844</v>
      </c>
      <c r="R238" s="759">
        <v>1480.039978027344</v>
      </c>
      <c r="S238" s="759">
        <v>1501.279968261719</v>
      </c>
      <c r="T238" s="759">
        <v>1531.649963378906</v>
      </c>
    </row>
    <row r="239" spans="1:20" ht="16.5">
      <c r="A239" s="20" t="s">
        <v>31</v>
      </c>
      <c r="B239" s="758" t="s">
        <v>40</v>
      </c>
      <c r="C239" s="761">
        <v>460.09800000000001</v>
      </c>
      <c r="D239" s="762">
        <v>448.28100000000001</v>
      </c>
      <c r="E239" s="762">
        <v>439.42500000000001</v>
      </c>
      <c r="F239" s="761">
        <v>432.42899999999997</v>
      </c>
      <c r="G239" s="762">
        <v>425.6409912109375</v>
      </c>
      <c r="H239" s="762">
        <v>428.17599487304687</v>
      </c>
      <c r="I239" s="762">
        <v>431.78700256347662</v>
      </c>
      <c r="J239" s="762">
        <v>443.05400085449219</v>
      </c>
      <c r="K239" s="762">
        <v>451.46600341796881</v>
      </c>
      <c r="L239" s="762">
        <v>464.53799438476562</v>
      </c>
      <c r="M239" s="762">
        <v>465.46200561523437</v>
      </c>
      <c r="N239" s="762">
        <v>466.32200622558588</v>
      </c>
      <c r="O239" s="762">
        <v>473.68501281738281</v>
      </c>
      <c r="P239" s="762">
        <v>475.33500671386719</v>
      </c>
      <c r="Q239" s="762">
        <v>474.98800659179687</v>
      </c>
      <c r="R239" s="762">
        <v>484.95100402832031</v>
      </c>
      <c r="S239" s="762">
        <v>507.80998229980469</v>
      </c>
      <c r="T239" s="762">
        <v>506.64599609375</v>
      </c>
    </row>
    <row r="240" spans="1:20" ht="16.5">
      <c r="A240" s="20" t="s">
        <v>15</v>
      </c>
      <c r="B240" s="758" t="s">
        <v>40</v>
      </c>
      <c r="C240" s="759">
        <v>620.31561279296875</v>
      </c>
      <c r="D240" s="759">
        <v>589.2659912109375</v>
      </c>
      <c r="E240" s="759">
        <v>579.53292846679687</v>
      </c>
      <c r="F240" s="759">
        <v>570.42242431640625</v>
      </c>
      <c r="G240" s="759">
        <v>568.70037841796875</v>
      </c>
      <c r="H240" s="759">
        <v>584.458251953125</v>
      </c>
      <c r="I240" s="759">
        <v>589.13790893554687</v>
      </c>
      <c r="J240" s="759">
        <v>601.06793212890625</v>
      </c>
      <c r="K240" s="759">
        <v>605.310546875</v>
      </c>
      <c r="L240" s="759">
        <v>608.48837280273437</v>
      </c>
      <c r="M240" s="759">
        <v>605.975341796875</v>
      </c>
      <c r="N240" s="759">
        <v>590.63961791992187</v>
      </c>
      <c r="O240" s="759">
        <v>593.08621215820312</v>
      </c>
      <c r="P240" s="759">
        <v>594.44647216796875</v>
      </c>
      <c r="Q240" s="759">
        <v>607.59188842773437</v>
      </c>
      <c r="R240" s="759">
        <v>601.88916015625</v>
      </c>
      <c r="S240" s="759">
        <v>611.48654174804687</v>
      </c>
      <c r="T240" s="759">
        <v>611.69140625</v>
      </c>
    </row>
    <row r="241" spans="1:20" ht="16.5">
      <c r="A241" s="20" t="s">
        <v>41</v>
      </c>
      <c r="B241" s="758" t="s">
        <v>40</v>
      </c>
      <c r="C241" s="762">
        <v>1726.399963378906</v>
      </c>
      <c r="D241" s="762">
        <v>1732.600036621094</v>
      </c>
      <c r="E241" s="762">
        <v>1745.200012207031</v>
      </c>
      <c r="F241" s="762">
        <v>1762.900024414063</v>
      </c>
      <c r="G241" s="762">
        <v>1779.900024414063</v>
      </c>
      <c r="H241" s="762">
        <v>1794.299987792969</v>
      </c>
      <c r="I241" s="762">
        <v>1825.099975585938</v>
      </c>
      <c r="J241" s="762">
        <v>1862</v>
      </c>
      <c r="K241" s="762">
        <v>1901.200012207031</v>
      </c>
      <c r="L241" s="762">
        <v>1938.5</v>
      </c>
      <c r="M241" s="762">
        <v>1976.700012207031</v>
      </c>
      <c r="N241" s="762">
        <v>1962.099975585938</v>
      </c>
      <c r="O241" s="762">
        <v>1995.600036621094</v>
      </c>
      <c r="P241" s="762">
        <v>1986.799987792969</v>
      </c>
      <c r="Q241" s="762">
        <v>2009.600036621094</v>
      </c>
      <c r="R241" s="762">
        <v>2037.400024414063</v>
      </c>
      <c r="S241" s="762">
        <v>2089.900024414063</v>
      </c>
      <c r="T241" s="762">
        <v>2135.599975585938</v>
      </c>
    </row>
    <row r="242" spans="1:20" ht="16.5">
      <c r="A242" s="20" t="s">
        <v>56</v>
      </c>
      <c r="B242" s="758" t="s">
        <v>40</v>
      </c>
      <c r="C242" s="759">
        <v>832.99600219726562</v>
      </c>
      <c r="D242" s="759">
        <v>836.85400390625</v>
      </c>
      <c r="E242" s="759">
        <v>805.10299682617187</v>
      </c>
      <c r="F242" s="759">
        <v>772.43002319335937</v>
      </c>
      <c r="G242" s="759">
        <v>779.21798706054687</v>
      </c>
      <c r="H242" s="759">
        <v>779.208984375</v>
      </c>
      <c r="I242" s="759">
        <v>823.4580078125</v>
      </c>
      <c r="J242" s="759">
        <v>834.26602172851562</v>
      </c>
      <c r="K242" s="759">
        <v>867.43399047851562</v>
      </c>
      <c r="L242" s="759">
        <v>902.2340087890625</v>
      </c>
      <c r="M242" s="759">
        <v>870.80099487304687</v>
      </c>
      <c r="N242" s="759">
        <v>857.44998168945312</v>
      </c>
      <c r="O242" s="759">
        <v>844.61599731445312</v>
      </c>
      <c r="P242" s="759">
        <v>877.15399169921875</v>
      </c>
      <c r="Q242" s="759">
        <v>918.83001708984375</v>
      </c>
      <c r="R242" s="759">
        <v>971.94000244140625</v>
      </c>
      <c r="S242" s="759">
        <v>972.42901611328125</v>
      </c>
      <c r="T242" s="759">
        <v>1012.205017089844</v>
      </c>
    </row>
    <row r="243" spans="1:20" ht="16.5">
      <c r="A243" s="20" t="s">
        <v>17</v>
      </c>
      <c r="B243" s="758" t="s">
        <v>40</v>
      </c>
      <c r="C243" s="762">
        <v>679.57454732499764</v>
      </c>
      <c r="D243" s="762">
        <v>703.13561044999619</v>
      </c>
      <c r="E243" s="762">
        <v>730.04782709999995</v>
      </c>
      <c r="F243" s="762">
        <v>722.7</v>
      </c>
      <c r="G243" s="762">
        <v>712.1</v>
      </c>
      <c r="H243" s="762">
        <v>698.6</v>
      </c>
      <c r="I243" s="762">
        <v>669.9</v>
      </c>
      <c r="J243" s="762">
        <v>648.21100000000001</v>
      </c>
      <c r="K243" s="762">
        <v>629.29999999999995</v>
      </c>
      <c r="L243" s="762">
        <v>618.02599999999995</v>
      </c>
      <c r="M243" s="762">
        <v>602.61099999999999</v>
      </c>
      <c r="N243" s="762">
        <v>594.02800000000002</v>
      </c>
      <c r="O243" s="762">
        <v>569.24900000000002</v>
      </c>
      <c r="P243" s="762">
        <v>575.59799194335937</v>
      </c>
      <c r="Q243" s="762">
        <v>567.739990234375</v>
      </c>
      <c r="R243" s="762">
        <v>559.1409912109375</v>
      </c>
      <c r="S243" s="762">
        <v>554.88999938964844</v>
      </c>
      <c r="T243" s="762">
        <v>551.41999816894531</v>
      </c>
    </row>
    <row r="244" spans="1:20" ht="16.5">
      <c r="A244" s="20" t="s">
        <v>18</v>
      </c>
      <c r="B244" s="758" t="s">
        <v>40</v>
      </c>
      <c r="C244" s="759">
        <v>325.56846618652338</v>
      </c>
      <c r="D244" s="759">
        <v>328.90242004394531</v>
      </c>
      <c r="E244" s="759">
        <v>312.6324462890625</v>
      </c>
      <c r="F244" s="759">
        <v>304.30682373046881</v>
      </c>
      <c r="G244" s="759">
        <v>290.95002746582031</v>
      </c>
      <c r="H244" s="759">
        <v>279.34684753417969</v>
      </c>
      <c r="I244" s="759">
        <v>276.86737060546881</v>
      </c>
      <c r="J244" s="759">
        <v>271.32077026367187</v>
      </c>
      <c r="K244" s="759">
        <v>271.30625915527338</v>
      </c>
      <c r="L244" s="759">
        <v>260.97698211669922</v>
      </c>
      <c r="M244" s="759">
        <v>256.21422576904303</v>
      </c>
      <c r="N244" s="759">
        <v>257.32769012451172</v>
      </c>
      <c r="O244" s="759">
        <v>257.10363006591803</v>
      </c>
      <c r="P244" s="759">
        <v>265.06484222412109</v>
      </c>
      <c r="Q244" s="759">
        <v>273.54634094238281</v>
      </c>
      <c r="R244" s="759">
        <v>286.22137451171881</v>
      </c>
      <c r="S244" s="759">
        <v>300.74215698242187</v>
      </c>
      <c r="T244" s="759">
        <v>299.65321350097662</v>
      </c>
    </row>
    <row r="245" spans="1:20" ht="16.5">
      <c r="A245" s="20" t="s">
        <v>20</v>
      </c>
      <c r="B245" s="758" t="s">
        <v>40</v>
      </c>
      <c r="C245" s="761">
        <v>83.705001831054688</v>
      </c>
      <c r="D245" s="762">
        <v>81.507999420166016</v>
      </c>
      <c r="E245" s="762">
        <v>79.129997253417969</v>
      </c>
      <c r="F245" s="762">
        <v>77.902999877929687</v>
      </c>
      <c r="G245" s="762">
        <v>78.641998291015625</v>
      </c>
      <c r="H245" s="762">
        <v>77.970996856689453</v>
      </c>
      <c r="I245" s="762">
        <v>81.305999755859375</v>
      </c>
      <c r="J245" s="762">
        <v>78.748001098632813</v>
      </c>
      <c r="K245" s="762">
        <v>77.981000900268555</v>
      </c>
      <c r="L245" s="762">
        <v>78.228000640869141</v>
      </c>
      <c r="M245" s="762">
        <v>81.239002227783203</v>
      </c>
      <c r="N245" s="762">
        <v>81.779998779296875</v>
      </c>
      <c r="O245" s="762">
        <v>78.184001922607422</v>
      </c>
      <c r="P245" s="762">
        <v>79.896999359130859</v>
      </c>
      <c r="Q245" s="762">
        <v>82.104000091552734</v>
      </c>
      <c r="R245" s="762">
        <v>82.738998413085938</v>
      </c>
      <c r="S245" s="762">
        <v>81.131999969482422</v>
      </c>
      <c r="T245" s="762">
        <v>82.289997100830078</v>
      </c>
    </row>
    <row r="246" spans="1:20" ht="16.5">
      <c r="A246" s="20" t="s">
        <v>36</v>
      </c>
      <c r="B246" s="758" t="s">
        <v>40</v>
      </c>
      <c r="C246" s="759">
        <v>253</v>
      </c>
      <c r="D246" s="759">
        <v>258</v>
      </c>
      <c r="E246" s="759">
        <v>267</v>
      </c>
      <c r="F246" s="759">
        <v>270</v>
      </c>
      <c r="G246" s="759">
        <v>274</v>
      </c>
      <c r="H246" s="759">
        <v>279</v>
      </c>
      <c r="I246" s="759">
        <v>278</v>
      </c>
      <c r="J246" s="759">
        <v>279</v>
      </c>
      <c r="K246" s="759">
        <v>287</v>
      </c>
      <c r="L246" s="759">
        <v>286</v>
      </c>
      <c r="M246" s="759">
        <v>286</v>
      </c>
      <c r="N246" s="759">
        <v>286</v>
      </c>
      <c r="O246" s="759">
        <v>282</v>
      </c>
      <c r="P246" s="759">
        <v>281</v>
      </c>
      <c r="Q246" s="759">
        <v>275</v>
      </c>
      <c r="R246" s="759">
        <v>277</v>
      </c>
      <c r="S246" s="759">
        <v>279.80999755859381</v>
      </c>
      <c r="T246" s="759">
        <v>284.44000244140631</v>
      </c>
    </row>
    <row r="247" spans="1:20" ht="16.5">
      <c r="A247" s="20" t="s">
        <v>22</v>
      </c>
      <c r="B247" s="758" t="s">
        <v>40</v>
      </c>
      <c r="C247" s="762">
        <v>3410.75</v>
      </c>
      <c r="D247" s="762">
        <v>3280.190063476563</v>
      </c>
      <c r="E247" s="761">
        <v>3184.609985351563</v>
      </c>
      <c r="F247" s="762">
        <v>3209.699951171875</v>
      </c>
      <c r="G247" s="762">
        <v>3162.199951171875</v>
      </c>
      <c r="H247" s="762">
        <v>3177.699951171875</v>
      </c>
      <c r="I247" s="762">
        <v>3238.900024414063</v>
      </c>
      <c r="J247" s="762">
        <v>3295.099975585938</v>
      </c>
      <c r="K247" s="762">
        <v>3308</v>
      </c>
      <c r="L247" s="762">
        <v>3342.10009765625</v>
      </c>
      <c r="M247" s="762">
        <v>3324.099975585938</v>
      </c>
      <c r="N247" s="762">
        <v>3280.5</v>
      </c>
      <c r="O247" s="762">
        <v>3216.700073242188</v>
      </c>
      <c r="P247" s="762">
        <v>3241.900024414063</v>
      </c>
      <c r="Q247" s="762">
        <v>3237.599975585938</v>
      </c>
      <c r="R247" s="762">
        <v>3201.5</v>
      </c>
      <c r="S247" s="762">
        <v>3210.89990234375</v>
      </c>
      <c r="T247" s="762">
        <v>3170.300048828125</v>
      </c>
    </row>
    <row r="248" spans="1:20" ht="16.5">
      <c r="A248" s="20" t="s">
        <v>19</v>
      </c>
      <c r="B248" s="758" t="s">
        <v>40</v>
      </c>
      <c r="C248" s="759">
        <v>3811</v>
      </c>
      <c r="D248" s="759">
        <v>3601</v>
      </c>
      <c r="E248" s="759">
        <v>3504</v>
      </c>
      <c r="F248" s="759">
        <v>3455</v>
      </c>
      <c r="G248" s="760">
        <v>3541</v>
      </c>
      <c r="H248" s="759">
        <v>3815</v>
      </c>
      <c r="I248" s="759">
        <v>3996</v>
      </c>
      <c r="J248" s="759">
        <v>3977</v>
      </c>
      <c r="K248" s="759">
        <v>4020</v>
      </c>
      <c r="L248" s="759">
        <v>4096</v>
      </c>
      <c r="M248" s="760">
        <v>4070</v>
      </c>
      <c r="N248" s="759">
        <v>3950</v>
      </c>
      <c r="O248" s="759">
        <v>3973</v>
      </c>
      <c r="P248" s="759">
        <v>4011</v>
      </c>
      <c r="Q248" s="759">
        <v>4118</v>
      </c>
      <c r="R248" s="759">
        <v>4227.24755859375</v>
      </c>
      <c r="S248" s="759">
        <v>4397.1666259765634</v>
      </c>
      <c r="T248" s="759">
        <v>4357.174072265625</v>
      </c>
    </row>
    <row r="249" spans="1:20" ht="16.5">
      <c r="A249" s="20" t="s">
        <v>42</v>
      </c>
      <c r="B249" s="758" t="s">
        <v>40</v>
      </c>
      <c r="C249" s="762">
        <v>651.84921264648437</v>
      </c>
      <c r="D249" s="762">
        <v>669.955078125</v>
      </c>
      <c r="E249" s="762">
        <v>679.81234741210937</v>
      </c>
      <c r="F249" s="762">
        <v>690.98822021484375</v>
      </c>
      <c r="G249" s="762">
        <v>690.13656616210937</v>
      </c>
      <c r="H249" s="762">
        <v>690.44729614257812</v>
      </c>
      <c r="I249" s="762">
        <v>695.66360473632812</v>
      </c>
      <c r="J249" s="762">
        <v>689.29153442382812</v>
      </c>
      <c r="K249" s="762">
        <v>677.71771240234375</v>
      </c>
      <c r="L249" s="762">
        <v>674.434326171875</v>
      </c>
      <c r="M249" s="762">
        <v>648.38568115234375</v>
      </c>
      <c r="N249" s="762">
        <v>624.17303466796875</v>
      </c>
      <c r="O249" s="762">
        <v>598.5870361328125</v>
      </c>
      <c r="P249" s="762">
        <v>567.492431640625</v>
      </c>
      <c r="Q249" s="762">
        <v>546.42379760742188</v>
      </c>
      <c r="R249" s="762">
        <v>529.68507385253906</v>
      </c>
      <c r="S249" s="762">
        <v>509.47067260742188</v>
      </c>
      <c r="T249" s="762">
        <v>477.10371398925781</v>
      </c>
    </row>
    <row r="250" spans="1:20" ht="16.5">
      <c r="A250" s="20" t="s">
        <v>28</v>
      </c>
      <c r="B250" s="758" t="s">
        <v>40</v>
      </c>
      <c r="C250" s="759">
        <v>570.70001220703125</v>
      </c>
      <c r="D250" s="759">
        <v>599.39999389648437</v>
      </c>
      <c r="E250" s="760">
        <v>615.80001831054687</v>
      </c>
      <c r="F250" s="759">
        <v>634.60000610351562</v>
      </c>
      <c r="G250" s="759">
        <v>643</v>
      </c>
      <c r="H250" s="759">
        <v>632.89999389648437</v>
      </c>
      <c r="I250" s="759">
        <v>614.20001220703125</v>
      </c>
      <c r="J250" s="759">
        <v>584.60000610351562</v>
      </c>
      <c r="K250" s="759">
        <v>557.89999389648437</v>
      </c>
      <c r="L250" s="759">
        <v>523.5</v>
      </c>
      <c r="M250" s="759">
        <v>497.29998779296881</v>
      </c>
      <c r="N250" s="759">
        <v>471.00001525878912</v>
      </c>
      <c r="O250" s="759">
        <v>472.49998474121088</v>
      </c>
      <c r="P250" s="759">
        <v>470.19999694824219</v>
      </c>
      <c r="Q250" s="759">
        <v>484.69999694824219</v>
      </c>
      <c r="R250" s="759">
        <v>484.42098999023437</v>
      </c>
      <c r="S250" s="759">
        <v>488.28001403808588</v>
      </c>
      <c r="T250" s="759">
        <v>494.74700927734381</v>
      </c>
    </row>
    <row r="251" spans="1:20" ht="16.5">
      <c r="A251" s="20" t="s">
        <v>43</v>
      </c>
      <c r="B251" s="758" t="s">
        <v>40</v>
      </c>
      <c r="C251" s="762">
        <v>16.739000000000001</v>
      </c>
      <c r="D251" s="762">
        <v>17.645</v>
      </c>
      <c r="E251" s="762">
        <v>17.611000000000001</v>
      </c>
      <c r="F251" s="761">
        <v>16.713999999999999</v>
      </c>
      <c r="G251" s="762">
        <v>16.026</v>
      </c>
      <c r="H251" s="762">
        <v>16.817</v>
      </c>
      <c r="I251" s="762">
        <v>18.100000000000001</v>
      </c>
      <c r="J251" s="762">
        <v>19.577999999999999</v>
      </c>
      <c r="K251" s="762">
        <v>20.158999999999999</v>
      </c>
      <c r="L251" s="762">
        <v>19.265999999999998</v>
      </c>
      <c r="M251" s="762">
        <v>18.258087700000001</v>
      </c>
      <c r="N251" s="762">
        <v>17.722999999999999</v>
      </c>
      <c r="O251" s="762">
        <v>16.688143575000002</v>
      </c>
      <c r="P251" s="762">
        <v>17.93599796295166</v>
      </c>
      <c r="Q251" s="762">
        <v>17.819999694824219</v>
      </c>
      <c r="R251" s="762">
        <v>18.837000846862789</v>
      </c>
      <c r="S251" s="762">
        <v>20.380000114440922</v>
      </c>
      <c r="T251" s="762">
        <v>21.059406280517582</v>
      </c>
    </row>
    <row r="252" spans="1:20" ht="16.5">
      <c r="A252" s="20" t="s">
        <v>44</v>
      </c>
      <c r="B252" s="758" t="s">
        <v>40</v>
      </c>
      <c r="C252" s="759">
        <v>254.80000305175781</v>
      </c>
      <c r="D252" s="759">
        <v>262.79999542236328</v>
      </c>
      <c r="E252" s="759">
        <v>269.69999694824219</v>
      </c>
      <c r="F252" s="759">
        <v>274</v>
      </c>
      <c r="G252" s="759">
        <v>279</v>
      </c>
      <c r="H252" s="759">
        <v>300.19999694824219</v>
      </c>
      <c r="I252" s="759">
        <v>331.19999694824219</v>
      </c>
      <c r="J252" s="759">
        <v>349</v>
      </c>
      <c r="K252" s="759">
        <v>351.89999389648437</v>
      </c>
      <c r="L252" s="759">
        <v>341.10000610351562</v>
      </c>
      <c r="M252" s="759">
        <v>320.09999084472662</v>
      </c>
      <c r="N252" s="759">
        <v>302.5</v>
      </c>
      <c r="O252" s="759">
        <v>280.59999084472662</v>
      </c>
      <c r="P252" s="759">
        <v>266.80000305175781</v>
      </c>
      <c r="Q252" s="759">
        <v>250.3999938964844</v>
      </c>
      <c r="R252" s="759">
        <v>244.1000061035156</v>
      </c>
      <c r="S252" s="759">
        <v>246.09999847412109</v>
      </c>
      <c r="T252" s="759">
        <v>242.90000152587891</v>
      </c>
    </row>
    <row r="253" spans="1:20" ht="16.5">
      <c r="A253" s="20" t="s">
        <v>57</v>
      </c>
      <c r="B253" s="758" t="s">
        <v>40</v>
      </c>
      <c r="C253" s="762">
        <v>363.18299865722662</v>
      </c>
      <c r="D253" s="762">
        <v>377.91300964355469</v>
      </c>
      <c r="E253" s="762">
        <v>384.45700073242187</v>
      </c>
      <c r="F253" s="762">
        <v>390.81500244140631</v>
      </c>
      <c r="G253" s="762">
        <v>401</v>
      </c>
      <c r="H253" s="762">
        <v>399.1300048828125</v>
      </c>
      <c r="I253" s="762">
        <v>399.3699951171875</v>
      </c>
      <c r="J253" s="762">
        <v>398.57000732421881</v>
      </c>
      <c r="K253" s="762">
        <v>397.27400207519531</v>
      </c>
      <c r="L253" s="762">
        <v>411.94700622558588</v>
      </c>
      <c r="M253" s="762">
        <v>427.177001953125</v>
      </c>
      <c r="N253" s="762">
        <v>437.00399780273437</v>
      </c>
      <c r="O253" s="762">
        <v>453.10000610351562</v>
      </c>
      <c r="P253" s="762">
        <v>443.10000610351562</v>
      </c>
      <c r="Q253" s="762">
        <v>448.56500244140631</v>
      </c>
      <c r="R253" s="762">
        <v>448.95599365234381</v>
      </c>
      <c r="S253" s="762">
        <v>445.00599670410162</v>
      </c>
      <c r="T253" s="762">
        <v>447.20899963378912</v>
      </c>
    </row>
    <row r="254" spans="1:20" ht="16.5">
      <c r="A254" s="20" t="s">
        <v>23</v>
      </c>
      <c r="B254" s="758" t="s">
        <v>40</v>
      </c>
      <c r="C254" s="759">
        <v>3155.6979999999999</v>
      </c>
      <c r="D254" s="759">
        <v>3142.0749999999998</v>
      </c>
      <c r="E254" s="759">
        <v>3173</v>
      </c>
      <c r="F254" s="760">
        <v>3169.732</v>
      </c>
      <c r="G254" s="760">
        <v>2969.151000976563</v>
      </c>
      <c r="H254" s="759">
        <v>2809.536010742188</v>
      </c>
      <c r="I254" s="759">
        <v>2725.589965820313</v>
      </c>
      <c r="J254" s="759">
        <v>2568.18017578125</v>
      </c>
      <c r="K254" s="759">
        <v>2534.765502929688</v>
      </c>
      <c r="L254" s="759">
        <v>2426.782958984375</v>
      </c>
      <c r="M254" s="759">
        <v>2327.676635742188</v>
      </c>
      <c r="N254" s="759">
        <v>2293.9428100585942</v>
      </c>
      <c r="O254" s="759">
        <v>2309.7333984375</v>
      </c>
      <c r="P254" s="759">
        <v>2220.941284179688</v>
      </c>
      <c r="Q254" s="759">
        <v>2212.07861328125</v>
      </c>
      <c r="R254" s="759">
        <v>2194.7825317382808</v>
      </c>
      <c r="S254" s="759">
        <v>2233.561767578125</v>
      </c>
      <c r="T254" s="759">
        <v>2227.345703125</v>
      </c>
    </row>
    <row r="255" spans="1:20" ht="16.5">
      <c r="A255" s="20" t="s">
        <v>45</v>
      </c>
      <c r="B255" s="758" t="s">
        <v>40</v>
      </c>
      <c r="C255" s="762">
        <v>8270</v>
      </c>
      <c r="D255" s="762">
        <v>8260</v>
      </c>
      <c r="E255" s="762">
        <v>7920</v>
      </c>
      <c r="F255" s="762">
        <v>7710</v>
      </c>
      <c r="G255" s="762">
        <v>7440</v>
      </c>
      <c r="H255" s="762">
        <v>7210</v>
      </c>
      <c r="I255" s="762">
        <v>7040</v>
      </c>
      <c r="J255" s="762">
        <v>6670</v>
      </c>
      <c r="K255" s="762">
        <v>6550</v>
      </c>
      <c r="L255" s="762">
        <v>6470</v>
      </c>
      <c r="M255" s="762">
        <v>6360</v>
      </c>
      <c r="N255" s="762">
        <v>6010</v>
      </c>
      <c r="O255" s="762">
        <v>6080</v>
      </c>
      <c r="P255" s="762">
        <v>5970</v>
      </c>
      <c r="Q255" s="762">
        <v>5820</v>
      </c>
      <c r="R255" s="762">
        <v>5690</v>
      </c>
      <c r="S255" s="762">
        <v>5650</v>
      </c>
      <c r="T255" s="762">
        <v>5560</v>
      </c>
    </row>
    <row r="256" spans="1:20" ht="16.5">
      <c r="A256" s="20" t="s">
        <v>46</v>
      </c>
      <c r="B256" s="758" t="s">
        <v>40</v>
      </c>
      <c r="C256" s="759">
        <v>3015.199951171875</v>
      </c>
      <c r="D256" s="759">
        <v>2954.299926757813</v>
      </c>
      <c r="E256" s="759">
        <v>2883.400024414063</v>
      </c>
      <c r="F256" s="759">
        <v>2800</v>
      </c>
      <c r="G256" s="759">
        <v>2791.200073242188</v>
      </c>
      <c r="H256" s="760">
        <v>2800</v>
      </c>
      <c r="I256" s="759">
        <v>2842.5</v>
      </c>
      <c r="J256" s="759">
        <v>2892.699951171875</v>
      </c>
      <c r="K256" s="759">
        <v>2912.400024414063</v>
      </c>
      <c r="L256" s="759">
        <v>2860.39990234375</v>
      </c>
      <c r="M256" s="759">
        <v>2766</v>
      </c>
      <c r="N256" s="759">
        <v>2684.699951171875</v>
      </c>
      <c r="O256" s="759">
        <v>2532.5</v>
      </c>
      <c r="P256" s="759">
        <v>2424.900024414063</v>
      </c>
      <c r="Q256" s="759">
        <v>2421</v>
      </c>
      <c r="R256" s="759">
        <v>2412.400024414063</v>
      </c>
      <c r="S256" s="759">
        <v>2490.900024414063</v>
      </c>
      <c r="T256" s="759">
        <v>2531.60009765625</v>
      </c>
    </row>
    <row r="257" spans="1:20">
      <c r="A257" s="763" t="s">
        <v>25</v>
      </c>
      <c r="B257" s="758" t="s">
        <v>40</v>
      </c>
      <c r="C257" s="762">
        <v>135.8589973449707</v>
      </c>
      <c r="D257" s="762">
        <v>133.3501167297363</v>
      </c>
      <c r="E257" s="762">
        <v>128.9478950500488</v>
      </c>
      <c r="F257" s="762">
        <v>128.29614639282229</v>
      </c>
      <c r="G257" s="762">
        <v>126.7590217590332</v>
      </c>
      <c r="H257" s="762">
        <v>122.4585456848145</v>
      </c>
      <c r="I257" s="762">
        <v>122.8723030090332</v>
      </c>
      <c r="J257" s="762">
        <v>123.075798034668</v>
      </c>
      <c r="K257" s="762">
        <v>129.57622528076169</v>
      </c>
      <c r="L257" s="762">
        <v>127.2013320922852</v>
      </c>
      <c r="M257" s="762">
        <v>130.4063415527344</v>
      </c>
      <c r="N257" s="762">
        <v>126.0035781860352</v>
      </c>
      <c r="O257" s="762">
        <v>126.62487411499021</v>
      </c>
      <c r="P257" s="762">
        <v>125.80285263061521</v>
      </c>
      <c r="Q257" s="762">
        <v>122.743335723877</v>
      </c>
      <c r="R257" s="762">
        <v>121.9993438720703</v>
      </c>
      <c r="S257" s="762">
        <v>120.3287048339844</v>
      </c>
      <c r="T257" s="762">
        <v>116.0732879638672</v>
      </c>
    </row>
    <row r="258" spans="1:20">
      <c r="A258" s="763" t="s">
        <v>26</v>
      </c>
      <c r="B258" s="758" t="s">
        <v>40</v>
      </c>
      <c r="C258" s="759">
        <v>222.100471496582</v>
      </c>
      <c r="D258" s="759">
        <v>211.30854797363281</v>
      </c>
      <c r="E258" s="759">
        <v>203.59651184082031</v>
      </c>
      <c r="F258" s="759">
        <v>197.75706481933591</v>
      </c>
      <c r="G258" s="759">
        <v>193.21306610107419</v>
      </c>
      <c r="H258" s="759">
        <v>185.5763854980469</v>
      </c>
      <c r="I258" s="759">
        <v>181.54170989990229</v>
      </c>
      <c r="J258" s="759">
        <v>178.97001647949219</v>
      </c>
      <c r="K258" s="759">
        <v>164.568603515625</v>
      </c>
      <c r="L258" s="759">
        <v>184.7534103393555</v>
      </c>
      <c r="M258" s="759">
        <v>173.75752258300781</v>
      </c>
      <c r="N258" s="759">
        <v>149.96305084228521</v>
      </c>
      <c r="O258" s="759">
        <v>159.71311187744141</v>
      </c>
      <c r="P258" s="759">
        <v>161.43668365478521</v>
      </c>
      <c r="Q258" s="759">
        <v>163.23783111572271</v>
      </c>
      <c r="R258" s="759">
        <v>160.798095703125</v>
      </c>
      <c r="S258" s="759">
        <v>151.1895751953125</v>
      </c>
      <c r="T258" s="759">
        <v>149.80722808837891</v>
      </c>
    </row>
    <row r="259" spans="1:20" ht="16.5">
      <c r="A259" s="20" t="s">
        <v>27</v>
      </c>
      <c r="B259" s="758" t="s">
        <v>40</v>
      </c>
      <c r="C259" s="759">
        <v>26.100520133972172</v>
      </c>
      <c r="D259" s="759">
        <v>25.680439949035652</v>
      </c>
      <c r="E259" s="760">
        <v>25.863900184631351</v>
      </c>
      <c r="F259" s="760">
        <v>25.184490203857418</v>
      </c>
      <c r="G259" s="759">
        <v>25.542790412902828</v>
      </c>
      <c r="H259" s="759">
        <v>24.631230354309078</v>
      </c>
      <c r="I259" s="759">
        <v>25.099929809570309</v>
      </c>
      <c r="J259" s="759">
        <v>26.626152992248539</v>
      </c>
      <c r="K259" s="759">
        <v>26.755032539367679</v>
      </c>
      <c r="L259" s="759">
        <v>28.175895690917969</v>
      </c>
      <c r="M259" s="759">
        <v>28.690884590148929</v>
      </c>
      <c r="N259" s="759">
        <v>29.240042686462399</v>
      </c>
      <c r="O259" s="759">
        <v>30.178507804870609</v>
      </c>
      <c r="P259" s="759">
        <v>29.592227935791019</v>
      </c>
      <c r="Q259" s="759">
        <v>31.989249229431149</v>
      </c>
      <c r="R259" s="759">
        <v>34.934520721435547</v>
      </c>
      <c r="S259" s="759">
        <v>33.975734710693359</v>
      </c>
      <c r="T259" s="759">
        <v>36.379062652587891</v>
      </c>
    </row>
    <row r="260" spans="1:20" ht="16.5">
      <c r="A260" s="20" t="s">
        <v>47</v>
      </c>
      <c r="B260" s="758" t="s">
        <v>40</v>
      </c>
      <c r="C260" s="761">
        <v>5375.60009765625</v>
      </c>
      <c r="D260" s="762">
        <v>5324.599853515625</v>
      </c>
      <c r="E260" s="762">
        <v>5343.699951171875</v>
      </c>
      <c r="F260" s="762">
        <v>5290</v>
      </c>
      <c r="G260" s="762">
        <v>5506.2000732421884</v>
      </c>
      <c r="H260" s="762">
        <v>5529.699951171875</v>
      </c>
      <c r="I260" s="762">
        <v>5645.669921875</v>
      </c>
      <c r="J260" s="762">
        <v>5664.639892578125</v>
      </c>
      <c r="K260" s="762">
        <v>5764.22998046875</v>
      </c>
      <c r="L260" s="762">
        <v>6012.5400390625</v>
      </c>
      <c r="M260" s="762">
        <v>6084.509765625</v>
      </c>
      <c r="N260" s="762">
        <v>6300.22998046875</v>
      </c>
      <c r="O260" s="762">
        <v>6369.219970703125</v>
      </c>
      <c r="P260" s="762">
        <v>6427.539794921875</v>
      </c>
      <c r="Q260" s="762">
        <v>6294.08984375</v>
      </c>
      <c r="R260" s="762">
        <v>6451.6201171875</v>
      </c>
      <c r="S260" s="762">
        <v>6586.93994140625</v>
      </c>
      <c r="T260" s="762">
        <v>6717.15185546875</v>
      </c>
    </row>
    <row r="261" spans="1:20" ht="16.5">
      <c r="A261" s="20" t="s">
        <v>30</v>
      </c>
      <c r="B261" s="758" t="s">
        <v>40</v>
      </c>
      <c r="C261" s="759">
        <v>1008</v>
      </c>
      <c r="D261" s="759">
        <v>954</v>
      </c>
      <c r="E261" s="759">
        <v>913</v>
      </c>
      <c r="F261" s="759">
        <v>887</v>
      </c>
      <c r="G261" s="759">
        <v>877</v>
      </c>
      <c r="H261" s="759">
        <v>865</v>
      </c>
      <c r="I261" s="759">
        <v>869</v>
      </c>
      <c r="J261" s="759">
        <v>876</v>
      </c>
      <c r="K261" s="759">
        <v>881</v>
      </c>
      <c r="L261" s="759">
        <v>883</v>
      </c>
      <c r="M261" s="759">
        <v>875</v>
      </c>
      <c r="N261" s="759">
        <v>872</v>
      </c>
      <c r="O261" s="759">
        <v>888.25700000000006</v>
      </c>
      <c r="P261" s="759">
        <v>908.093017578125</v>
      </c>
      <c r="Q261" s="759">
        <v>905.65460205078125</v>
      </c>
      <c r="R261" s="759">
        <v>921.375</v>
      </c>
      <c r="S261" s="759">
        <v>935.69998168945312</v>
      </c>
      <c r="T261" s="759">
        <v>945.72201538085937</v>
      </c>
    </row>
    <row r="262" spans="1:20" ht="16.5">
      <c r="A262" s="20" t="s">
        <v>48</v>
      </c>
      <c r="B262" s="758" t="s">
        <v>40</v>
      </c>
      <c r="C262" s="762">
        <v>212.1000061035156</v>
      </c>
      <c r="D262" s="762">
        <v>201.8999938964844</v>
      </c>
      <c r="E262" s="762">
        <v>198.69999694824219</v>
      </c>
      <c r="F262" s="762">
        <v>197.5</v>
      </c>
      <c r="G262" s="762">
        <v>200.3999938964844</v>
      </c>
      <c r="H262" s="762">
        <v>205</v>
      </c>
      <c r="I262" s="762">
        <v>208.80000305175781</v>
      </c>
      <c r="J262" s="762">
        <v>215.09999847412109</v>
      </c>
      <c r="K262" s="762">
        <v>219.70000457763669</v>
      </c>
      <c r="L262" s="762">
        <v>218.1000061035156</v>
      </c>
      <c r="M262" s="762">
        <v>218.3999938964844</v>
      </c>
      <c r="N262" s="762">
        <v>221.90000152587891</v>
      </c>
      <c r="O262" s="762">
        <v>221.40000152587891</v>
      </c>
      <c r="P262" s="762">
        <v>227.59999847412109</v>
      </c>
      <c r="Q262" s="762">
        <v>237.69999694824219</v>
      </c>
      <c r="R262" s="762">
        <v>255.69999694824219</v>
      </c>
      <c r="S262" s="762">
        <v>283</v>
      </c>
      <c r="T262" s="762">
        <v>309.90000915527338</v>
      </c>
    </row>
    <row r="263" spans="1:20" ht="16.5">
      <c r="A263" s="20" t="s">
        <v>49</v>
      </c>
      <c r="B263" s="758" t="s">
        <v>40</v>
      </c>
      <c r="C263" s="759">
        <v>276</v>
      </c>
      <c r="D263" s="759">
        <v>267</v>
      </c>
      <c r="E263" s="759">
        <v>255</v>
      </c>
      <c r="F263" s="759">
        <v>245</v>
      </c>
      <c r="G263" s="759">
        <v>239</v>
      </c>
      <c r="H263" s="759">
        <v>238.92699999999999</v>
      </c>
      <c r="I263" s="759">
        <v>247.2</v>
      </c>
      <c r="J263" s="759">
        <v>249.2</v>
      </c>
      <c r="K263" s="759">
        <v>260.10000000000002</v>
      </c>
      <c r="L263" s="759">
        <v>261</v>
      </c>
      <c r="M263" s="759">
        <v>258.89999999999998</v>
      </c>
      <c r="N263" s="759">
        <v>266.39999999999998</v>
      </c>
      <c r="O263" s="759">
        <v>273.7000000000001</v>
      </c>
      <c r="P263" s="759">
        <v>281.19999694824219</v>
      </c>
      <c r="Q263" s="759">
        <v>287.69999694824219</v>
      </c>
      <c r="R263" s="759">
        <v>294.60000610351562</v>
      </c>
      <c r="S263" s="759">
        <v>306.09999084472662</v>
      </c>
      <c r="T263" s="759">
        <v>304.60000610351562</v>
      </c>
    </row>
    <row r="264" spans="1:20" ht="16.5">
      <c r="A264" s="20" t="s">
        <v>32</v>
      </c>
      <c r="B264" s="758" t="s">
        <v>40</v>
      </c>
      <c r="C264" s="761">
        <v>2346</v>
      </c>
      <c r="D264" s="762">
        <v>2425</v>
      </c>
      <c r="E264" s="761">
        <v>2463</v>
      </c>
      <c r="F264" s="762">
        <v>2456</v>
      </c>
      <c r="G264" s="762">
        <v>2508</v>
      </c>
      <c r="H264" s="762">
        <v>2538.4</v>
      </c>
      <c r="I264" s="762">
        <v>2522.1999999999998</v>
      </c>
      <c r="J264" s="762">
        <v>2485.1</v>
      </c>
      <c r="K264" s="762">
        <v>2528.4</v>
      </c>
      <c r="L264" s="762">
        <v>2567.3000000000002</v>
      </c>
      <c r="M264" s="762">
        <v>2469.1</v>
      </c>
      <c r="N264" s="762">
        <v>2459</v>
      </c>
      <c r="O264" s="762">
        <v>2416.4</v>
      </c>
      <c r="P264" s="762">
        <v>2339.89990234375</v>
      </c>
      <c r="Q264" s="762">
        <v>2241.699951171875</v>
      </c>
      <c r="R264" s="762">
        <v>2170.9345703125</v>
      </c>
      <c r="S264" s="762">
        <v>2171.75927734375</v>
      </c>
      <c r="T264" s="762">
        <v>2094.960327148438</v>
      </c>
    </row>
    <row r="265" spans="1:20" ht="16.5">
      <c r="A265" s="20" t="s">
        <v>50</v>
      </c>
      <c r="B265" s="758" t="s">
        <v>40</v>
      </c>
      <c r="C265" s="759">
        <v>692.89999389648437</v>
      </c>
      <c r="D265" s="759">
        <v>707.9000244140625</v>
      </c>
      <c r="E265" s="759">
        <v>720.9000244140625</v>
      </c>
      <c r="F265" s="759">
        <v>722.69998168945312</v>
      </c>
      <c r="G265" s="759">
        <v>714.5</v>
      </c>
      <c r="H265" s="759">
        <v>702.20001220703125</v>
      </c>
      <c r="I265" s="759">
        <v>681.69998168945312</v>
      </c>
      <c r="J265" s="759">
        <v>657</v>
      </c>
      <c r="K265" s="759">
        <v>640.29998779296875</v>
      </c>
      <c r="L265" s="759">
        <v>621.39999389648437</v>
      </c>
      <c r="M265" s="759">
        <v>590.79998779296875</v>
      </c>
      <c r="N265" s="759">
        <v>574.10000610351562</v>
      </c>
      <c r="O265" s="759">
        <v>552.5</v>
      </c>
      <c r="P265" s="759">
        <v>515.29998779296875</v>
      </c>
      <c r="Q265" s="759">
        <v>496.19999694824219</v>
      </c>
      <c r="R265" s="759">
        <v>481.40000915527338</v>
      </c>
      <c r="S265" s="759">
        <v>478.10000610351562</v>
      </c>
      <c r="T265" s="759">
        <v>483</v>
      </c>
    </row>
    <row r="266" spans="1:20" ht="16.5">
      <c r="A266" s="277" t="s">
        <v>51</v>
      </c>
      <c r="B266" s="1221" t="s">
        <v>40</v>
      </c>
      <c r="C266" s="1210">
        <v>348.7</v>
      </c>
      <c r="D266" s="1210">
        <v>363.2000000000001</v>
      </c>
      <c r="E266" s="1211">
        <v>366.1</v>
      </c>
      <c r="F266" s="1210">
        <v>366.3</v>
      </c>
      <c r="G266" s="1210">
        <v>388.5</v>
      </c>
      <c r="H266" s="1210">
        <v>381.3</v>
      </c>
      <c r="I266" s="1210">
        <v>387.9</v>
      </c>
      <c r="J266" s="1210">
        <v>381.08800000000002</v>
      </c>
      <c r="K266" s="1210">
        <v>384.54</v>
      </c>
      <c r="L266" s="1210">
        <v>374.62799999999999</v>
      </c>
      <c r="M266" s="1210">
        <v>371.47325000000001</v>
      </c>
      <c r="N266" s="1210">
        <v>354.51899719238281</v>
      </c>
      <c r="O266" s="1210">
        <v>360.20799255371088</v>
      </c>
      <c r="P266" s="1210">
        <v>352.28401184082031</v>
      </c>
      <c r="Q266" s="1210">
        <v>341.12699890136719</v>
      </c>
      <c r="R266" s="1210">
        <v>341.11201477050781</v>
      </c>
      <c r="S266" s="1210">
        <v>337.12399291992187</v>
      </c>
      <c r="T266" s="1210">
        <v>321.55000305175781</v>
      </c>
    </row>
    <row r="267" spans="1:20">
      <c r="A267" s="763" t="s">
        <v>34</v>
      </c>
      <c r="B267" s="758" t="s">
        <v>40</v>
      </c>
      <c r="C267" s="759">
        <v>126.0808410644531</v>
      </c>
      <c r="D267" s="759">
        <v>128.0292892456055</v>
      </c>
      <c r="E267" s="759">
        <v>125.3227424621582</v>
      </c>
      <c r="F267" s="759">
        <v>126.48752593994141</v>
      </c>
      <c r="G267" s="759">
        <v>131.31382751464841</v>
      </c>
      <c r="H267" s="759">
        <v>134.7601013183594</v>
      </c>
      <c r="I267" s="759">
        <v>132.254524230957</v>
      </c>
      <c r="J267" s="759">
        <v>133.38848495483401</v>
      </c>
      <c r="K267" s="759">
        <v>131.9241828918457</v>
      </c>
      <c r="L267" s="759">
        <v>125.936466217041</v>
      </c>
      <c r="M267" s="759">
        <v>126.0130081176758</v>
      </c>
      <c r="N267" s="759">
        <v>121.8413429260254</v>
      </c>
      <c r="O267" s="759">
        <v>119.03115081787109</v>
      </c>
      <c r="P267" s="759">
        <v>115.60968017578131</v>
      </c>
      <c r="Q267" s="759">
        <v>110.9083595275879</v>
      </c>
      <c r="R267" s="759">
        <v>110.4243431091309</v>
      </c>
      <c r="S267" s="759">
        <v>105.8258438110352</v>
      </c>
      <c r="T267" s="759">
        <v>104.8586235046387</v>
      </c>
    </row>
    <row r="268" spans="1:20" ht="16.5">
      <c r="A268" s="20" t="s">
        <v>21</v>
      </c>
      <c r="B268" s="758" t="s">
        <v>40</v>
      </c>
      <c r="C268" s="761">
        <v>2827.9</v>
      </c>
      <c r="D268" s="762">
        <v>2800.2</v>
      </c>
      <c r="E268" s="762">
        <v>2977.739990234375</v>
      </c>
      <c r="F268" s="762">
        <v>3114.890014648438</v>
      </c>
      <c r="G268" s="761">
        <v>3175.140014648438</v>
      </c>
      <c r="H268" s="762">
        <v>3200.409912109375</v>
      </c>
      <c r="I268" s="762">
        <v>3201.059936523438</v>
      </c>
      <c r="J268" s="762">
        <v>3179.969970703125</v>
      </c>
      <c r="K268" s="761">
        <v>3132.56005859375</v>
      </c>
      <c r="L268" s="761">
        <v>3009.429931640625</v>
      </c>
      <c r="M268" s="762">
        <v>2869.570068359375</v>
      </c>
      <c r="N268" s="762">
        <v>2712.200073242188</v>
      </c>
      <c r="O268" s="762">
        <v>2585.369995117188</v>
      </c>
      <c r="P268" s="762">
        <v>2439.630004882813</v>
      </c>
      <c r="Q268" s="762">
        <v>2320.650024414063</v>
      </c>
      <c r="R268" s="762">
        <v>2206.840087890625</v>
      </c>
      <c r="S268" s="762">
        <v>2140.4599609375</v>
      </c>
      <c r="T268" s="762">
        <v>2110.929931640625</v>
      </c>
    </row>
    <row r="269" spans="1:20" ht="16.5">
      <c r="A269" s="20" t="s">
        <v>37</v>
      </c>
      <c r="B269" s="758" t="s">
        <v>40</v>
      </c>
      <c r="C269" s="759">
        <v>488</v>
      </c>
      <c r="D269" s="759">
        <v>488</v>
      </c>
      <c r="E269" s="759">
        <v>476</v>
      </c>
      <c r="F269" s="759">
        <v>467</v>
      </c>
      <c r="G269" s="760">
        <v>454.7</v>
      </c>
      <c r="H269" s="759">
        <v>466.7000000000001</v>
      </c>
      <c r="I269" s="759">
        <v>466</v>
      </c>
      <c r="J269" s="759">
        <v>472.2</v>
      </c>
      <c r="K269" s="759">
        <v>480.4</v>
      </c>
      <c r="L269" s="759">
        <v>483.1</v>
      </c>
      <c r="M269" s="759">
        <v>485.3</v>
      </c>
      <c r="N269" s="759">
        <v>501.6</v>
      </c>
      <c r="O269" s="759">
        <v>512.9</v>
      </c>
      <c r="P269" s="759">
        <v>530</v>
      </c>
      <c r="Q269" s="759">
        <v>550.5</v>
      </c>
      <c r="R269" s="759">
        <v>575.89999389648437</v>
      </c>
      <c r="S269" s="759">
        <v>594.9000244140625</v>
      </c>
      <c r="T269" s="759">
        <v>622.19998168945312</v>
      </c>
    </row>
    <row r="270" spans="1:20" ht="16.5">
      <c r="A270" s="20" t="s">
        <v>52</v>
      </c>
      <c r="B270" s="758" t="s">
        <v>40</v>
      </c>
      <c r="C270" s="762">
        <v>382.80299377441412</v>
      </c>
      <c r="D270" s="762">
        <v>349.73500061035162</v>
      </c>
      <c r="E270" s="762">
        <v>411.35499572753912</v>
      </c>
      <c r="F270" s="762">
        <v>409.70199584960937</v>
      </c>
      <c r="G270" s="762">
        <v>411.05899047851562</v>
      </c>
      <c r="H270" s="762">
        <v>417.77099609375</v>
      </c>
      <c r="I270" s="762">
        <v>415.00498962402338</v>
      </c>
      <c r="J270" s="762">
        <v>421.31399536132812</v>
      </c>
      <c r="K270" s="762">
        <v>436.30999755859381</v>
      </c>
      <c r="L270" s="762">
        <v>447.23799133300781</v>
      </c>
      <c r="M270" s="762">
        <v>453.67098999023437</v>
      </c>
      <c r="N270" s="762">
        <v>462.86900329589838</v>
      </c>
      <c r="O270" s="762">
        <v>466.99899291992187</v>
      </c>
      <c r="P270" s="762">
        <v>470.09500122070313</v>
      </c>
      <c r="Q270" s="762">
        <v>487.10400390625</v>
      </c>
      <c r="R270" s="762">
        <v>499.36698913574219</v>
      </c>
      <c r="S270" s="762">
        <v>505.30699157714838</v>
      </c>
      <c r="T270" s="762">
        <v>510.66400146484381</v>
      </c>
    </row>
    <row r="271" spans="1:20" ht="16.5">
      <c r="A271" s="20" t="s">
        <v>53</v>
      </c>
      <c r="B271" s="758" t="s">
        <v>40</v>
      </c>
      <c r="C271" s="760">
        <v>3816</v>
      </c>
      <c r="D271" s="759">
        <v>3877</v>
      </c>
      <c r="E271" s="759">
        <v>4019</v>
      </c>
      <c r="F271" s="759">
        <v>4062</v>
      </c>
      <c r="G271" s="759">
        <v>3533</v>
      </c>
      <c r="H271" s="759">
        <v>3674</v>
      </c>
      <c r="I271" s="759">
        <v>3761</v>
      </c>
      <c r="J271" s="759">
        <v>3860</v>
      </c>
      <c r="K271" s="759">
        <v>3979</v>
      </c>
      <c r="L271" s="759">
        <v>4033</v>
      </c>
      <c r="M271" s="759">
        <v>4057</v>
      </c>
      <c r="N271" s="759">
        <v>4084</v>
      </c>
      <c r="O271" s="759">
        <v>4092</v>
      </c>
      <c r="P271" s="759">
        <v>4137</v>
      </c>
      <c r="Q271" s="759">
        <v>4129</v>
      </c>
      <c r="R271" s="759">
        <v>4149</v>
      </c>
      <c r="S271" s="759">
        <v>4192</v>
      </c>
      <c r="T271" s="759">
        <v>4267</v>
      </c>
    </row>
    <row r="272" spans="1:20" ht="16.5">
      <c r="A272" s="20" t="s">
        <v>54</v>
      </c>
      <c r="B272" s="758" t="s">
        <v>40</v>
      </c>
      <c r="C272" s="762">
        <v>3386.9599609375</v>
      </c>
      <c r="D272" s="762">
        <v>3273.760009765625</v>
      </c>
      <c r="E272" s="762">
        <v>3166.719970703125</v>
      </c>
      <c r="F272" s="762">
        <v>3058.909912109375</v>
      </c>
      <c r="G272" s="762">
        <v>3056.569946289063</v>
      </c>
      <c r="H272" s="762">
        <v>3141.680053710938</v>
      </c>
      <c r="I272" s="762">
        <v>3284.099975585938</v>
      </c>
      <c r="J272" s="762">
        <v>3387.289916992188</v>
      </c>
      <c r="K272" s="762">
        <v>3515.449951171875</v>
      </c>
      <c r="L272" s="762">
        <v>3539.849975585938</v>
      </c>
      <c r="M272" s="762">
        <v>3577.619995117188</v>
      </c>
      <c r="N272" s="762">
        <v>3613.52001953125</v>
      </c>
      <c r="O272" s="762">
        <v>3575.130004882813</v>
      </c>
      <c r="P272" s="762">
        <v>3634.909912109375</v>
      </c>
      <c r="Q272" s="762">
        <v>3689.030029296875</v>
      </c>
      <c r="R272" s="762">
        <v>3719.920043945313</v>
      </c>
      <c r="S272" s="762">
        <v>3828.489868164063</v>
      </c>
      <c r="T272" s="762">
        <v>3940.89013671875</v>
      </c>
    </row>
    <row r="273" spans="1:20" ht="16.5">
      <c r="A273" s="20" t="s">
        <v>55</v>
      </c>
      <c r="B273" s="758" t="s">
        <v>40</v>
      </c>
      <c r="C273" s="760">
        <v>15800</v>
      </c>
      <c r="D273" s="759">
        <v>15326</v>
      </c>
      <c r="E273" s="759">
        <v>15182</v>
      </c>
      <c r="F273" s="759">
        <v>15357</v>
      </c>
      <c r="G273" s="759">
        <v>15570</v>
      </c>
      <c r="H273" s="759">
        <v>16049</v>
      </c>
      <c r="I273" s="759">
        <v>16637</v>
      </c>
      <c r="J273" s="759">
        <v>17130</v>
      </c>
      <c r="K273" s="759">
        <v>17293</v>
      </c>
      <c r="L273" s="759">
        <v>17138</v>
      </c>
      <c r="M273" s="759">
        <v>17300</v>
      </c>
      <c r="N273" s="759">
        <v>17137</v>
      </c>
      <c r="O273" s="759">
        <v>16792</v>
      </c>
      <c r="P273" s="759">
        <v>16821</v>
      </c>
      <c r="Q273" s="759">
        <v>17092</v>
      </c>
      <c r="R273" s="759">
        <v>17494</v>
      </c>
      <c r="S273" s="759">
        <v>18101</v>
      </c>
      <c r="T273" s="759">
        <v>18536</v>
      </c>
    </row>
    <row r="274" spans="1:20" ht="16.5">
      <c r="A274" s="20" t="s">
        <v>1199</v>
      </c>
      <c r="B274" s="748"/>
      <c r="C274" s="748"/>
      <c r="D274" s="748"/>
      <c r="E274" s="748"/>
      <c r="F274" s="748"/>
      <c r="G274" s="748"/>
      <c r="H274" s="748"/>
      <c r="I274" s="748"/>
      <c r="J274" s="748"/>
      <c r="K274" s="748"/>
      <c r="L274" s="748"/>
      <c r="M274" s="748"/>
      <c r="N274" s="748"/>
      <c r="O274" s="748"/>
      <c r="P274" s="748"/>
      <c r="Q274" s="748"/>
      <c r="R274" s="748"/>
      <c r="S274" s="748"/>
      <c r="T274" s="748"/>
    </row>
    <row r="276" spans="1:20">
      <c r="A276" s="1409" t="s">
        <v>202</v>
      </c>
      <c r="B276" s="1410"/>
      <c r="C276" s="1405" t="s">
        <v>213</v>
      </c>
      <c r="D276" s="1406"/>
      <c r="E276" s="1406"/>
      <c r="F276" s="1406"/>
      <c r="G276" s="1406"/>
      <c r="H276" s="1406"/>
      <c r="I276" s="1406"/>
      <c r="J276" s="1406"/>
      <c r="K276" s="1406"/>
      <c r="L276" s="1406"/>
      <c r="M276" s="1406"/>
      <c r="N276" s="1406"/>
      <c r="O276" s="1406"/>
      <c r="P276" s="1406"/>
      <c r="Q276" s="1406"/>
      <c r="R276" s="1406"/>
      <c r="S276" s="1406"/>
      <c r="T276" s="1411"/>
    </row>
    <row r="277" spans="1:20">
      <c r="A277" s="1409" t="s">
        <v>204</v>
      </c>
      <c r="B277" s="1410"/>
      <c r="C277" s="1405" t="s">
        <v>205</v>
      </c>
      <c r="D277" s="1406"/>
      <c r="E277" s="1406"/>
      <c r="F277" s="1406"/>
      <c r="G277" s="1406"/>
      <c r="H277" s="1406"/>
      <c r="I277" s="1406"/>
      <c r="J277" s="1406"/>
      <c r="K277" s="1406"/>
      <c r="L277" s="1406"/>
      <c r="M277" s="1406"/>
      <c r="N277" s="1406"/>
      <c r="O277" s="1406"/>
      <c r="P277" s="1406"/>
      <c r="Q277" s="1406"/>
      <c r="R277" s="1406"/>
      <c r="S277" s="1406"/>
      <c r="T277" s="1411"/>
    </row>
    <row r="278" spans="1:20">
      <c r="A278" s="1409" t="s">
        <v>208</v>
      </c>
      <c r="B278" s="1410"/>
      <c r="C278" s="1405" t="s">
        <v>209</v>
      </c>
      <c r="D278" s="1406"/>
      <c r="E278" s="1406"/>
      <c r="F278" s="1406"/>
      <c r="G278" s="1406"/>
      <c r="H278" s="1406"/>
      <c r="I278" s="1406"/>
      <c r="J278" s="1406"/>
      <c r="K278" s="1406"/>
      <c r="L278" s="1406"/>
      <c r="M278" s="1406"/>
      <c r="N278" s="1406"/>
      <c r="O278" s="1406"/>
      <c r="P278" s="1406"/>
      <c r="Q278" s="1406"/>
      <c r="R278" s="1406"/>
      <c r="S278" s="1406"/>
      <c r="T278" s="1411"/>
    </row>
    <row r="279" spans="1:20">
      <c r="A279" s="1409" t="s">
        <v>189</v>
      </c>
      <c r="B279" s="1410"/>
      <c r="C279" s="1405" t="s">
        <v>206</v>
      </c>
      <c r="D279" s="1406"/>
      <c r="E279" s="1406"/>
      <c r="F279" s="1406"/>
      <c r="G279" s="1406"/>
      <c r="H279" s="1406"/>
      <c r="I279" s="1406"/>
      <c r="J279" s="1406"/>
      <c r="K279" s="1406"/>
      <c r="L279" s="1406"/>
      <c r="M279" s="1406"/>
      <c r="N279" s="1406"/>
      <c r="O279" s="1406"/>
      <c r="P279" s="1406"/>
      <c r="Q279" s="1406"/>
      <c r="R279" s="1406"/>
      <c r="S279" s="1406"/>
      <c r="T279" s="1411"/>
    </row>
    <row r="280" spans="1:20" ht="15" customHeight="1">
      <c r="A280" s="1409" t="s">
        <v>153</v>
      </c>
      <c r="B280" s="1410"/>
      <c r="C280" s="1405" t="s">
        <v>383</v>
      </c>
      <c r="D280" s="1406"/>
      <c r="E280" s="1406"/>
      <c r="F280" s="1406"/>
      <c r="G280" s="1406"/>
      <c r="H280" s="1406"/>
      <c r="I280" s="1406"/>
      <c r="J280" s="1406"/>
      <c r="K280" s="1406"/>
      <c r="L280" s="1406"/>
      <c r="M280" s="1406"/>
      <c r="N280" s="1406"/>
      <c r="O280" s="1406"/>
      <c r="P280" s="1406"/>
      <c r="Q280" s="1406"/>
      <c r="R280" s="1406"/>
      <c r="S280" s="1406"/>
      <c r="T280" s="1411"/>
    </row>
    <row r="281" spans="1:20">
      <c r="A281" s="1407" t="s">
        <v>117</v>
      </c>
      <c r="B281" s="1408"/>
      <c r="C281" s="15" t="s">
        <v>85</v>
      </c>
      <c r="D281" s="15" t="s">
        <v>86</v>
      </c>
      <c r="E281" s="15" t="s">
        <v>87</v>
      </c>
      <c r="F281" s="15" t="s">
        <v>88</v>
      </c>
      <c r="G281" s="15" t="s">
        <v>89</v>
      </c>
      <c r="H281" s="15" t="s">
        <v>90</v>
      </c>
      <c r="I281" s="15" t="s">
        <v>91</v>
      </c>
      <c r="J281" s="15" t="s">
        <v>92</v>
      </c>
      <c r="K281" s="15" t="s">
        <v>93</v>
      </c>
      <c r="L281" s="15" t="s">
        <v>94</v>
      </c>
      <c r="M281" s="15" t="s">
        <v>95</v>
      </c>
      <c r="N281" s="15" t="s">
        <v>96</v>
      </c>
      <c r="O281" s="15" t="s">
        <v>97</v>
      </c>
      <c r="P281" s="15" t="s">
        <v>110</v>
      </c>
      <c r="Q281" s="15" t="s">
        <v>120</v>
      </c>
      <c r="R281" s="15" t="s">
        <v>379</v>
      </c>
      <c r="S281" s="15" t="s">
        <v>537</v>
      </c>
      <c r="T281" s="15" t="s">
        <v>729</v>
      </c>
    </row>
    <row r="282" spans="1:20">
      <c r="A282" s="16" t="s">
        <v>77</v>
      </c>
      <c r="B282" s="9" t="s">
        <v>40</v>
      </c>
      <c r="C282" s="9" t="s">
        <v>40</v>
      </c>
      <c r="D282" s="9" t="s">
        <v>40</v>
      </c>
      <c r="E282" s="9" t="s">
        <v>40</v>
      </c>
      <c r="F282" s="9" t="s">
        <v>40</v>
      </c>
      <c r="G282" s="9" t="s">
        <v>40</v>
      </c>
      <c r="H282" s="9" t="s">
        <v>40</v>
      </c>
      <c r="I282" s="9" t="s">
        <v>40</v>
      </c>
      <c r="J282" s="9" t="s">
        <v>40</v>
      </c>
      <c r="K282" s="9" t="s">
        <v>40</v>
      </c>
      <c r="L282" s="9" t="s">
        <v>40</v>
      </c>
      <c r="M282" s="9" t="s">
        <v>40</v>
      </c>
      <c r="N282" s="9" t="s">
        <v>40</v>
      </c>
      <c r="O282" s="9" t="s">
        <v>40</v>
      </c>
      <c r="P282" s="9" t="s">
        <v>40</v>
      </c>
      <c r="Q282" s="9" t="s">
        <v>40</v>
      </c>
      <c r="R282" s="9" t="s">
        <v>40</v>
      </c>
      <c r="S282" s="9" t="s">
        <v>40</v>
      </c>
      <c r="T282" s="9" t="s">
        <v>40</v>
      </c>
    </row>
    <row r="283" spans="1:20" ht="16.5">
      <c r="A283" s="20" t="s">
        <v>39</v>
      </c>
      <c r="B283" s="9" t="s">
        <v>40</v>
      </c>
      <c r="C283" s="735">
        <v>9355.3499755859375</v>
      </c>
      <c r="D283" s="736">
        <v>9518.4300308227539</v>
      </c>
      <c r="E283" s="735">
        <v>9657.3400573730469</v>
      </c>
      <c r="F283" s="735">
        <v>9830.2600021362305</v>
      </c>
      <c r="G283" s="735">
        <v>9936.1500091552734</v>
      </c>
      <c r="H283" s="735">
        <v>10211.00006103516</v>
      </c>
      <c r="I283" s="735">
        <v>10423.45993041992</v>
      </c>
      <c r="J283" s="735">
        <v>10670.30998229981</v>
      </c>
      <c r="K283" s="735">
        <v>10942.96997070313</v>
      </c>
      <c r="L283" s="735">
        <v>11146.360015869141</v>
      </c>
      <c r="M283" s="735">
        <v>11306.160003662109</v>
      </c>
      <c r="N283" s="735">
        <v>11471.219909667971</v>
      </c>
      <c r="O283" s="735">
        <v>11598.029968261721</v>
      </c>
      <c r="P283" s="735">
        <v>11754.010070800779</v>
      </c>
      <c r="Q283" s="735">
        <v>11880.170013427731</v>
      </c>
      <c r="R283" s="735">
        <v>12111.739929199221</v>
      </c>
      <c r="S283" s="735">
        <v>12247.19995117188</v>
      </c>
      <c r="T283" s="735">
        <v>12481.019897460939</v>
      </c>
    </row>
    <row r="284" spans="1:20" ht="16.5">
      <c r="A284" s="20" t="s">
        <v>31</v>
      </c>
      <c r="B284" s="9" t="s">
        <v>40</v>
      </c>
      <c r="C284" s="737">
        <v>3787.453</v>
      </c>
      <c r="D284" s="738">
        <v>3808.502</v>
      </c>
      <c r="E284" s="738">
        <v>3887.6120000000001</v>
      </c>
      <c r="F284" s="737">
        <v>3933.1570000000002</v>
      </c>
      <c r="G284" s="738">
        <v>3864.7260322570801</v>
      </c>
      <c r="H284" s="738">
        <v>3934.4899482727051</v>
      </c>
      <c r="I284" s="738">
        <v>3994.1070098876949</v>
      </c>
      <c r="J284" s="738">
        <v>4063.8430652618408</v>
      </c>
      <c r="K284" s="738">
        <v>4100.6060161590576</v>
      </c>
      <c r="L284" s="738">
        <v>4132.0669803619394</v>
      </c>
      <c r="M284" s="738">
        <v>4147.1480293273926</v>
      </c>
      <c r="N284" s="738">
        <v>4175.8770370483398</v>
      </c>
      <c r="O284" s="738">
        <v>4222.0590324401855</v>
      </c>
      <c r="P284" s="738">
        <v>4261.2200088500977</v>
      </c>
      <c r="Q284" s="738">
        <v>4278.5850296020508</v>
      </c>
      <c r="R284" s="738">
        <v>4319.1900024414062</v>
      </c>
      <c r="S284" s="738">
        <v>4412.4299659729004</v>
      </c>
      <c r="T284" s="738">
        <v>4432.7070274353027</v>
      </c>
    </row>
    <row r="285" spans="1:20" ht="16.5">
      <c r="A285" s="20" t="s">
        <v>15</v>
      </c>
      <c r="B285" s="9" t="s">
        <v>40</v>
      </c>
      <c r="C285" s="735">
        <v>4375.8254127502441</v>
      </c>
      <c r="D285" s="735">
        <v>4319.8487491607666</v>
      </c>
      <c r="E285" s="735">
        <v>4377.8579711914062</v>
      </c>
      <c r="F285" s="735">
        <v>4408.9289112091064</v>
      </c>
      <c r="G285" s="735">
        <v>4492.7268810272217</v>
      </c>
      <c r="H285" s="735">
        <v>4589.342435836792</v>
      </c>
      <c r="I285" s="735">
        <v>4615.8504161834717</v>
      </c>
      <c r="J285" s="735">
        <v>4700.6576156616211</v>
      </c>
      <c r="K285" s="735">
        <v>4746.646692276001</v>
      </c>
      <c r="L285" s="735">
        <v>4768.7484569549561</v>
      </c>
      <c r="M285" s="735">
        <v>4856.1282329559326</v>
      </c>
      <c r="N285" s="735">
        <v>4816.861120223999</v>
      </c>
      <c r="O285" s="735">
        <v>4847.4233741760254</v>
      </c>
      <c r="P285" s="735">
        <v>4900.8921928405762</v>
      </c>
      <c r="Q285" s="735">
        <v>4920.3806915283203</v>
      </c>
      <c r="R285" s="735">
        <v>4920.6847400665283</v>
      </c>
      <c r="S285" s="735">
        <v>4929.396484375</v>
      </c>
      <c r="T285" s="735">
        <v>4940.348388671875</v>
      </c>
    </row>
    <row r="286" spans="1:20" ht="16.5">
      <c r="A286" s="20" t="s">
        <v>41</v>
      </c>
      <c r="B286" s="9" t="s">
        <v>40</v>
      </c>
      <c r="C286" s="738">
        <v>15627.000076293951</v>
      </c>
      <c r="D286" s="738">
        <v>15874.100219726561</v>
      </c>
      <c r="E286" s="738">
        <v>16312.89993286133</v>
      </c>
      <c r="F286" s="738">
        <v>16661.49993896484</v>
      </c>
      <c r="G286" s="738">
        <v>16852.400039672852</v>
      </c>
      <c r="H286" s="738">
        <v>16973.099945068359</v>
      </c>
      <c r="I286" s="738">
        <v>17169.800048828129</v>
      </c>
      <c r="J286" s="738">
        <v>17479.800048828129</v>
      </c>
      <c r="K286" s="738">
        <v>17695.100128173832</v>
      </c>
      <c r="L286" s="738">
        <v>17790.800109863281</v>
      </c>
      <c r="M286" s="738">
        <v>17939.099914550781</v>
      </c>
      <c r="N286" s="738">
        <v>18067.399749755859</v>
      </c>
      <c r="O286" s="738">
        <v>18201.699951171879</v>
      </c>
      <c r="P286" s="738">
        <v>18375.199981689449</v>
      </c>
      <c r="Q286" s="738">
        <v>18412.400177001949</v>
      </c>
      <c r="R286" s="738">
        <v>18538.099975585941</v>
      </c>
      <c r="S286" s="738">
        <v>18657.300140380859</v>
      </c>
      <c r="T286" s="738">
        <v>18822.499755859379</v>
      </c>
    </row>
    <row r="287" spans="1:20" ht="16.5">
      <c r="A287" s="20" t="s">
        <v>56</v>
      </c>
      <c r="B287" s="9" t="s">
        <v>40</v>
      </c>
      <c r="C287" s="735">
        <v>5887.8510246276855</v>
      </c>
      <c r="D287" s="735">
        <v>5895.6039810180664</v>
      </c>
      <c r="E287" s="735">
        <v>5938.3039932250977</v>
      </c>
      <c r="F287" s="735">
        <v>6075.9650573730469</v>
      </c>
      <c r="G287" s="735">
        <v>6208.6250305175781</v>
      </c>
      <c r="H287" s="735">
        <v>6325.7359237670898</v>
      </c>
      <c r="I287" s="735">
        <v>6668.9819946289062</v>
      </c>
      <c r="J287" s="735">
        <v>6937.3840713500977</v>
      </c>
      <c r="K287" s="735">
        <v>7187.9909973144531</v>
      </c>
      <c r="L287" s="735">
        <v>7270.8219528198242</v>
      </c>
      <c r="M287" s="735">
        <v>7382.4309692382812</v>
      </c>
      <c r="N287" s="735">
        <v>7614.4600296020508</v>
      </c>
      <c r="O287" s="735">
        <v>7675.2121124267578</v>
      </c>
      <c r="P287" s="735">
        <v>7774.3469772338867</v>
      </c>
      <c r="Q287" s="735">
        <v>7917.6000518798828</v>
      </c>
      <c r="R287" s="735">
        <v>7996.3090515136719</v>
      </c>
      <c r="S287" s="735">
        <v>8064.5429000854492</v>
      </c>
      <c r="T287" s="735">
        <v>8204.8070220947266</v>
      </c>
    </row>
    <row r="288" spans="1:20" ht="16.5">
      <c r="A288" s="20" t="s">
        <v>17</v>
      </c>
      <c r="B288" s="9" t="s">
        <v>40</v>
      </c>
      <c r="C288" s="738">
        <v>5127.9362655250079</v>
      </c>
      <c r="D288" s="738">
        <v>5114.5327534999951</v>
      </c>
      <c r="E288" s="738">
        <v>5116.0932567500004</v>
      </c>
      <c r="F288" s="738">
        <v>5076.1000000000004</v>
      </c>
      <c r="G288" s="738">
        <v>5079.2999999999993</v>
      </c>
      <c r="H288" s="738">
        <v>5118.6000000000004</v>
      </c>
      <c r="I288" s="738">
        <v>5139</v>
      </c>
      <c r="J288" s="738">
        <v>5131.4920000000002</v>
      </c>
      <c r="K288" s="738">
        <v>5163</v>
      </c>
      <c r="L288" s="738">
        <v>5208.9479999999994</v>
      </c>
      <c r="M288" s="738">
        <v>5192.2129999999997</v>
      </c>
      <c r="N288" s="738">
        <v>5180.2689999999993</v>
      </c>
      <c r="O288" s="738">
        <v>5174.8429999999998</v>
      </c>
      <c r="P288" s="738">
        <v>5213.420991897583</v>
      </c>
      <c r="Q288" s="738">
        <v>5205.9399433135986</v>
      </c>
      <c r="R288" s="738">
        <v>5201.1459980010986</v>
      </c>
      <c r="S288" s="738">
        <v>5226.3300085067749</v>
      </c>
      <c r="T288" s="738">
        <v>5248.2499732971191</v>
      </c>
    </row>
    <row r="289" spans="1:20" ht="16.5">
      <c r="A289" s="20" t="s">
        <v>18</v>
      </c>
      <c r="B289" s="9" t="s">
        <v>40</v>
      </c>
      <c r="C289" s="735">
        <v>2824.4887390136719</v>
      </c>
      <c r="D289" s="735">
        <v>2831.3884963989258</v>
      </c>
      <c r="E289" s="735">
        <v>2815.0610961914058</v>
      </c>
      <c r="F289" s="735">
        <v>2819.8776969909668</v>
      </c>
      <c r="G289" s="735">
        <v>2852.4520645141602</v>
      </c>
      <c r="H289" s="735">
        <v>2845.6711845397949</v>
      </c>
      <c r="I289" s="735">
        <v>2875.2922248840332</v>
      </c>
      <c r="J289" s="735">
        <v>2868.627010345459</v>
      </c>
      <c r="K289" s="735">
        <v>2907.8102874755859</v>
      </c>
      <c r="L289" s="735">
        <v>2901.160285949707</v>
      </c>
      <c r="M289" s="735">
        <v>2871.756427764893</v>
      </c>
      <c r="N289" s="735">
        <v>2863.9492340087891</v>
      </c>
      <c r="O289" s="735">
        <v>2839.6643829345699</v>
      </c>
      <c r="P289" s="735">
        <v>2824.0717086791992</v>
      </c>
      <c r="Q289" s="735">
        <v>2831.2650375366211</v>
      </c>
      <c r="R289" s="735">
        <v>2858.627090454102</v>
      </c>
      <c r="S289" s="735">
        <v>2933.814819335938</v>
      </c>
      <c r="T289" s="735">
        <v>2904.731811523438</v>
      </c>
    </row>
    <row r="290" spans="1:20" ht="16.5">
      <c r="A290" s="20" t="s">
        <v>20</v>
      </c>
      <c r="B290" s="9" t="s">
        <v>40</v>
      </c>
      <c r="C290" s="737">
        <v>670.57100486755371</v>
      </c>
      <c r="D290" s="738">
        <v>662.19000673294067</v>
      </c>
      <c r="E290" s="738">
        <v>646.35098838806152</v>
      </c>
      <c r="F290" s="738">
        <v>653.63000392913818</v>
      </c>
      <c r="G290" s="738">
        <v>649.39699983596802</v>
      </c>
      <c r="H290" s="738">
        <v>648.97899508476257</v>
      </c>
      <c r="I290" s="738">
        <v>667.95599365234375</v>
      </c>
      <c r="J290" s="738">
        <v>665.28200626373291</v>
      </c>
      <c r="K290" s="738">
        <v>671.6780047416687</v>
      </c>
      <c r="L290" s="738">
        <v>667.93100261688232</v>
      </c>
      <c r="M290" s="738">
        <v>663.66899728775024</v>
      </c>
      <c r="N290" s="738">
        <v>667.72899556159973</v>
      </c>
      <c r="O290" s="738">
        <v>662.27000141143799</v>
      </c>
      <c r="P290" s="738">
        <v>657.39099740982056</v>
      </c>
      <c r="Q290" s="738">
        <v>651.1890025138855</v>
      </c>
      <c r="R290" s="738">
        <v>656.79399919509888</v>
      </c>
      <c r="S290" s="738">
        <v>660.85899925231934</v>
      </c>
      <c r="T290" s="738">
        <v>667.69999933242798</v>
      </c>
    </row>
    <row r="291" spans="1:20" ht="16.5">
      <c r="A291" s="20" t="s">
        <v>36</v>
      </c>
      <c r="B291" s="9" t="s">
        <v>40</v>
      </c>
      <c r="C291" s="735">
        <v>2594</v>
      </c>
      <c r="D291" s="735">
        <v>2610</v>
      </c>
      <c r="E291" s="735">
        <v>2610</v>
      </c>
      <c r="F291" s="735">
        <v>2601</v>
      </c>
      <c r="G291" s="735">
        <v>2597</v>
      </c>
      <c r="H291" s="735">
        <v>2617</v>
      </c>
      <c r="I291" s="735">
        <v>2644</v>
      </c>
      <c r="J291" s="735">
        <v>2662</v>
      </c>
      <c r="K291" s="735">
        <v>2692</v>
      </c>
      <c r="L291" s="735">
        <v>2664</v>
      </c>
      <c r="M291" s="735">
        <v>2654</v>
      </c>
      <c r="N291" s="735">
        <v>2658</v>
      </c>
      <c r="O291" s="735">
        <v>2656</v>
      </c>
      <c r="P291" s="735">
        <v>2641</v>
      </c>
      <c r="Q291" s="735">
        <v>2637</v>
      </c>
      <c r="R291" s="735">
        <v>2640</v>
      </c>
      <c r="S291" s="735">
        <v>2632.9799842834468</v>
      </c>
      <c r="T291" s="735">
        <v>2652.3600120544429</v>
      </c>
    </row>
    <row r="292" spans="1:20" ht="16.5">
      <c r="A292" s="20" t="s">
        <v>22</v>
      </c>
      <c r="B292" s="9" t="s">
        <v>40</v>
      </c>
      <c r="C292" s="738">
        <v>25727.769981384281</v>
      </c>
      <c r="D292" s="738">
        <v>25926.48991394043</v>
      </c>
      <c r="E292" s="737">
        <v>26157.309944152828</v>
      </c>
      <c r="F292" s="738">
        <v>26794</v>
      </c>
      <c r="G292" s="738">
        <v>27004.100173950199</v>
      </c>
      <c r="H292" s="738">
        <v>27194.20008850098</v>
      </c>
      <c r="I292" s="738">
        <v>27369.20025634766</v>
      </c>
      <c r="J292" s="738">
        <v>27579.400024414059</v>
      </c>
      <c r="K292" s="738">
        <v>27759.59986877441</v>
      </c>
      <c r="L292" s="738">
        <v>27998.400146484379</v>
      </c>
      <c r="M292" s="738">
        <v>28082.000152587891</v>
      </c>
      <c r="N292" s="738">
        <v>28050.800216674808</v>
      </c>
      <c r="O292" s="738">
        <v>28251.50025939941</v>
      </c>
      <c r="P292" s="738">
        <v>28367.200119018558</v>
      </c>
      <c r="Q292" s="738">
        <v>28402.899871826168</v>
      </c>
      <c r="R292" s="738">
        <v>28421.799987792969</v>
      </c>
      <c r="S292" s="738">
        <v>28470.69970703125</v>
      </c>
      <c r="T292" s="738">
        <v>28557.000076293949</v>
      </c>
    </row>
    <row r="293" spans="1:20" ht="16.5">
      <c r="A293" s="20" t="s">
        <v>19</v>
      </c>
      <c r="B293" s="9" t="s">
        <v>40</v>
      </c>
      <c r="C293" s="735">
        <v>39168</v>
      </c>
      <c r="D293" s="735">
        <v>39291</v>
      </c>
      <c r="E293" s="735">
        <v>39230</v>
      </c>
      <c r="F293" s="735">
        <v>39081</v>
      </c>
      <c r="G293" s="736">
        <v>39521</v>
      </c>
      <c r="H293" s="735">
        <v>40519</v>
      </c>
      <c r="I293" s="735">
        <v>40979</v>
      </c>
      <c r="J293" s="735">
        <v>41085</v>
      </c>
      <c r="K293" s="735">
        <v>41135</v>
      </c>
      <c r="L293" s="735">
        <v>41137</v>
      </c>
      <c r="M293" s="736">
        <v>41113</v>
      </c>
      <c r="N293" s="735">
        <v>40479</v>
      </c>
      <c r="O293" s="735">
        <v>40517</v>
      </c>
      <c r="P293" s="735">
        <v>40795</v>
      </c>
      <c r="Q293" s="735">
        <v>40972</v>
      </c>
      <c r="R293" s="735">
        <v>41117.171997070313</v>
      </c>
      <c r="S293" s="735">
        <v>42018.81640625</v>
      </c>
      <c r="T293" s="735">
        <v>42093.599609375</v>
      </c>
    </row>
    <row r="294" spans="1:20" ht="16.5">
      <c r="A294" s="20" t="s">
        <v>42</v>
      </c>
      <c r="B294" s="9" t="s">
        <v>40</v>
      </c>
      <c r="C294" s="738">
        <v>4518.5925254821777</v>
      </c>
      <c r="D294" s="738">
        <v>4621.0613555908203</v>
      </c>
      <c r="E294" s="738">
        <v>4666.8534317016602</v>
      </c>
      <c r="F294" s="738">
        <v>4730.7483577728271</v>
      </c>
      <c r="G294" s="738">
        <v>4829.2685966491699</v>
      </c>
      <c r="H294" s="738">
        <v>4852.8332405090332</v>
      </c>
      <c r="I294" s="738">
        <v>4887.4438381195068</v>
      </c>
      <c r="J294" s="738">
        <v>4893.5431385040283</v>
      </c>
      <c r="K294" s="738">
        <v>4909.9774131774902</v>
      </c>
      <c r="L294" s="738">
        <v>4953.169958114624</v>
      </c>
      <c r="M294" s="738">
        <v>4944.5958690643311</v>
      </c>
      <c r="N294" s="738">
        <v>4858.8505764007568</v>
      </c>
      <c r="O294" s="738">
        <v>4828.4040184020996</v>
      </c>
      <c r="P294" s="738">
        <v>4783.9676895141602</v>
      </c>
      <c r="Q294" s="738">
        <v>4747.078031539917</v>
      </c>
      <c r="R294" s="738">
        <v>4737.9706897735596</v>
      </c>
      <c r="S294" s="738">
        <v>4731.986083984375</v>
      </c>
      <c r="T294" s="738">
        <v>4700.529541015625</v>
      </c>
    </row>
    <row r="295" spans="1:20" ht="16.5">
      <c r="A295" s="20" t="s">
        <v>28</v>
      </c>
      <c r="B295" s="9" t="s">
        <v>40</v>
      </c>
      <c r="C295" s="735">
        <v>4095.2000417709351</v>
      </c>
      <c r="D295" s="735">
        <v>4083.6999988555908</v>
      </c>
      <c r="E295" s="736">
        <v>4089.0000152587891</v>
      </c>
      <c r="F295" s="735">
        <v>4141.5000085830688</v>
      </c>
      <c r="G295" s="735">
        <v>4127.0999431610107</v>
      </c>
      <c r="H295" s="735">
        <v>4181.4999523162842</v>
      </c>
      <c r="I295" s="735">
        <v>4222.0000238418579</v>
      </c>
      <c r="J295" s="735">
        <v>4184.2000017166138</v>
      </c>
      <c r="K295" s="735">
        <v>4143.9000387191772</v>
      </c>
      <c r="L295" s="735">
        <v>4134.7999792098999</v>
      </c>
      <c r="M295" s="735">
        <v>4170.4999723434448</v>
      </c>
      <c r="N295" s="735">
        <v>4190.2000122070312</v>
      </c>
      <c r="O295" s="735">
        <v>4264.7999958992004</v>
      </c>
      <c r="P295" s="735">
        <v>4299.9999856948853</v>
      </c>
      <c r="Q295" s="735">
        <v>4412.6000194549561</v>
      </c>
      <c r="R295" s="735">
        <v>4482.743971824646</v>
      </c>
      <c r="S295" s="735">
        <v>4543.2500076293954</v>
      </c>
      <c r="T295" s="735">
        <v>4564.8929796218872</v>
      </c>
    </row>
    <row r="296" spans="1:20" ht="16.5">
      <c r="A296" s="20" t="s">
        <v>43</v>
      </c>
      <c r="B296" s="9" t="s">
        <v>40</v>
      </c>
      <c r="C296" s="738">
        <v>153.691</v>
      </c>
      <c r="D296" s="738">
        <v>156.15700000000001</v>
      </c>
      <c r="E296" s="738">
        <v>155.245</v>
      </c>
      <c r="F296" s="737">
        <v>156.24199999999999</v>
      </c>
      <c r="G296" s="738">
        <v>155.114</v>
      </c>
      <c r="H296" s="738">
        <v>159.56100000000001</v>
      </c>
      <c r="I296" s="738">
        <v>168.7</v>
      </c>
      <c r="J296" s="738">
        <v>175.34700000000001</v>
      </c>
      <c r="K296" s="738">
        <v>177.476</v>
      </c>
      <c r="L296" s="738">
        <v>174.12799999999999</v>
      </c>
      <c r="M296" s="738">
        <v>173.69323845</v>
      </c>
      <c r="N296" s="738">
        <v>172.83799999999999</v>
      </c>
      <c r="O296" s="738">
        <v>172.71880810499999</v>
      </c>
      <c r="P296" s="738">
        <v>176.8283705711365</v>
      </c>
      <c r="Q296" s="738">
        <v>178.11700105667111</v>
      </c>
      <c r="R296" s="738">
        <v>181.47900152206421</v>
      </c>
      <c r="S296" s="738">
        <v>185.670000076294</v>
      </c>
      <c r="T296" s="738">
        <v>188.86082315444949</v>
      </c>
    </row>
    <row r="297" spans="1:20" ht="16.5">
      <c r="A297" s="20" t="s">
        <v>44</v>
      </c>
      <c r="B297" s="9" t="s">
        <v>40</v>
      </c>
      <c r="C297" s="735">
        <v>1816.4999923706059</v>
      </c>
      <c r="D297" s="735">
        <v>1854.199995040894</v>
      </c>
      <c r="E297" s="735">
        <v>1895.9000053405759</v>
      </c>
      <c r="F297" s="735">
        <v>1935.5999946594241</v>
      </c>
      <c r="G297" s="735">
        <v>1988.499996185303</v>
      </c>
      <c r="H297" s="735">
        <v>2088.099990844727</v>
      </c>
      <c r="I297" s="735">
        <v>2179.0000038146968</v>
      </c>
      <c r="J297" s="735">
        <v>2289.6000099182129</v>
      </c>
      <c r="K297" s="735">
        <v>2317.0999984741211</v>
      </c>
      <c r="L297" s="735">
        <v>2282.3000144958501</v>
      </c>
      <c r="M297" s="735">
        <v>2221.899974822998</v>
      </c>
      <c r="N297" s="735">
        <v>2193.3000144958501</v>
      </c>
      <c r="O297" s="735">
        <v>2179.6999893188481</v>
      </c>
      <c r="P297" s="735">
        <v>2203.2000007629399</v>
      </c>
      <c r="Q297" s="735">
        <v>2191.6999855041499</v>
      </c>
      <c r="R297" s="735">
        <v>2220.0999984741211</v>
      </c>
      <c r="S297" s="735">
        <v>2270.6000061035161</v>
      </c>
      <c r="T297" s="735">
        <v>2274.3000183105469</v>
      </c>
    </row>
    <row r="298" spans="1:20" ht="16.5">
      <c r="A298" s="20" t="s">
        <v>57</v>
      </c>
      <c r="B298" s="9" t="s">
        <v>40</v>
      </c>
      <c r="C298" s="738">
        <v>2689.9419898986821</v>
      </c>
      <c r="D298" s="738">
        <v>2754.2509918212891</v>
      </c>
      <c r="E298" s="738">
        <v>2779.6920051574712</v>
      </c>
      <c r="F298" s="738">
        <v>2846.5170135498051</v>
      </c>
      <c r="G298" s="738">
        <v>2918.8810138702388</v>
      </c>
      <c r="H298" s="738">
        <v>2988.1819801330571</v>
      </c>
      <c r="I298" s="738">
        <v>3064.7880020141602</v>
      </c>
      <c r="J298" s="738">
        <v>3149.0100250244141</v>
      </c>
      <c r="K298" s="738">
        <v>3201.171989440918</v>
      </c>
      <c r="L298" s="738">
        <v>3299.4469909667969</v>
      </c>
      <c r="M298" s="738">
        <v>3367.0549926757808</v>
      </c>
      <c r="N298" s="738">
        <v>3403.53199005127</v>
      </c>
      <c r="O298" s="738">
        <v>3469.8999862670898</v>
      </c>
      <c r="P298" s="738">
        <v>3525.0000152587891</v>
      </c>
      <c r="Q298" s="738">
        <v>3615.6930160522461</v>
      </c>
      <c r="R298" s="738">
        <v>3670.6329803466801</v>
      </c>
      <c r="S298" s="738">
        <v>3723.8760147094731</v>
      </c>
      <c r="T298" s="738">
        <v>3782.2449722290039</v>
      </c>
    </row>
    <row r="299" spans="1:20" ht="16.5">
      <c r="A299" s="20" t="s">
        <v>23</v>
      </c>
      <c r="B299" s="9" t="s">
        <v>40</v>
      </c>
      <c r="C299" s="735">
        <v>23384.269</v>
      </c>
      <c r="D299" s="735">
        <v>23547.774000000001</v>
      </c>
      <c r="E299" s="735">
        <v>23723</v>
      </c>
      <c r="F299" s="736">
        <v>23876.258000000002</v>
      </c>
      <c r="G299" s="736">
        <v>23958.171051025391</v>
      </c>
      <c r="H299" s="735">
        <v>23933.397125244141</v>
      </c>
      <c r="I299" s="735">
        <v>24037.623039245609</v>
      </c>
      <c r="J299" s="735">
        <v>23995.781608581539</v>
      </c>
      <c r="K299" s="735">
        <v>24356.518142700199</v>
      </c>
      <c r="L299" s="735">
        <v>24226.845794677731</v>
      </c>
      <c r="M299" s="735">
        <v>24202.928726196289</v>
      </c>
      <c r="N299" s="735">
        <v>24272.07944488525</v>
      </c>
      <c r="O299" s="735">
        <v>24832.41693115234</v>
      </c>
      <c r="P299" s="735">
        <v>24816.29563903809</v>
      </c>
      <c r="Q299" s="735">
        <v>25039.301803588871</v>
      </c>
      <c r="R299" s="735">
        <v>24996.918998718262</v>
      </c>
      <c r="S299" s="735">
        <v>25243.166015625</v>
      </c>
      <c r="T299" s="735">
        <v>25339.6123046875</v>
      </c>
    </row>
    <row r="300" spans="1:20" ht="16.5">
      <c r="A300" s="20" t="s">
        <v>45</v>
      </c>
      <c r="B300" s="9" t="s">
        <v>40</v>
      </c>
      <c r="C300" s="738">
        <v>62730</v>
      </c>
      <c r="D300" s="738">
        <v>62610</v>
      </c>
      <c r="E300" s="738">
        <v>62000</v>
      </c>
      <c r="F300" s="738">
        <v>61780</v>
      </c>
      <c r="G300" s="738">
        <v>61500</v>
      </c>
      <c r="H300" s="738">
        <v>61460</v>
      </c>
      <c r="I300" s="738">
        <v>61370</v>
      </c>
      <c r="J300" s="738">
        <v>61190</v>
      </c>
      <c r="K300" s="738">
        <v>60840</v>
      </c>
      <c r="L300" s="738">
        <v>60400</v>
      </c>
      <c r="M300" s="738">
        <v>60050</v>
      </c>
      <c r="N300" s="738">
        <v>57040</v>
      </c>
      <c r="O300" s="738">
        <v>59460</v>
      </c>
      <c r="P300" s="738">
        <v>59280</v>
      </c>
      <c r="Q300" s="738">
        <v>58920</v>
      </c>
      <c r="R300" s="738">
        <v>58550</v>
      </c>
      <c r="S300" s="738">
        <v>58640</v>
      </c>
      <c r="T300" s="738">
        <v>58980</v>
      </c>
    </row>
    <row r="301" spans="1:20" ht="16.5">
      <c r="A301" s="20" t="s">
        <v>46</v>
      </c>
      <c r="B301" s="9" t="s">
        <v>40</v>
      </c>
      <c r="C301" s="735">
        <v>21147.299896240231</v>
      </c>
      <c r="D301" s="735">
        <v>21443.899948120121</v>
      </c>
      <c r="E301" s="735">
        <v>21832.5</v>
      </c>
      <c r="F301" s="735">
        <v>21914.300155639648</v>
      </c>
      <c r="G301" s="735">
        <v>22305.700149536129</v>
      </c>
      <c r="H301" s="736">
        <v>22423.000053405762</v>
      </c>
      <c r="I301" s="735">
        <v>22642.99993896484</v>
      </c>
      <c r="J301" s="735">
        <v>22859.800079345699</v>
      </c>
      <c r="K301" s="735">
        <v>23015.999877929691</v>
      </c>
      <c r="L301" s="735">
        <v>23010.999954223629</v>
      </c>
      <c r="M301" s="735">
        <v>23366.00010681152</v>
      </c>
      <c r="N301" s="735">
        <v>23746.399810791019</v>
      </c>
      <c r="O301" s="735">
        <v>24011.099884033199</v>
      </c>
      <c r="P301" s="735">
        <v>24228.499923706058</v>
      </c>
      <c r="Q301" s="735">
        <v>24841.200050354</v>
      </c>
      <c r="R301" s="735">
        <v>25119.800247192379</v>
      </c>
      <c r="S301" s="735">
        <v>25302.099975585941</v>
      </c>
      <c r="T301" s="735">
        <v>25519.900169372559</v>
      </c>
    </row>
    <row r="302" spans="1:20">
      <c r="A302" s="4" t="s">
        <v>25</v>
      </c>
      <c r="B302" s="9" t="s">
        <v>40</v>
      </c>
      <c r="C302" s="738">
        <v>1072.462876319885</v>
      </c>
      <c r="D302" s="738">
        <v>1060.431450843811</v>
      </c>
      <c r="E302" s="738">
        <v>1064.3987770080571</v>
      </c>
      <c r="F302" s="738">
        <v>1063.4379806518559</v>
      </c>
      <c r="G302" s="738">
        <v>1062.5141000747681</v>
      </c>
      <c r="H302" s="738">
        <v>1048.945871353149</v>
      </c>
      <c r="I302" s="738">
        <v>1068.6004276275639</v>
      </c>
      <c r="J302" s="738">
        <v>1082.5756635665889</v>
      </c>
      <c r="K302" s="738">
        <v>1096.9169759750371</v>
      </c>
      <c r="L302" s="738">
        <v>1068.747934818268</v>
      </c>
      <c r="M302" s="738">
        <v>1033.570856571198</v>
      </c>
      <c r="N302" s="738">
        <v>1006.741037845612</v>
      </c>
      <c r="O302" s="738">
        <v>1006.150383472443</v>
      </c>
      <c r="P302" s="738">
        <v>985.90411472320557</v>
      </c>
      <c r="Q302" s="738">
        <v>965.77400660514832</v>
      </c>
      <c r="R302" s="738">
        <v>965.20825242996216</v>
      </c>
      <c r="S302" s="738">
        <v>957.10858154296875</v>
      </c>
      <c r="T302" s="738">
        <v>946.17581176757812</v>
      </c>
    </row>
    <row r="303" spans="1:20">
      <c r="A303" s="4" t="s">
        <v>26</v>
      </c>
      <c r="B303" s="9" t="s">
        <v>40</v>
      </c>
      <c r="C303" s="735">
        <v>1635.46874332428</v>
      </c>
      <c r="D303" s="735">
        <v>1608.0089087486269</v>
      </c>
      <c r="E303" s="735">
        <v>1601.9518284797671</v>
      </c>
      <c r="F303" s="735">
        <v>1610.459119319916</v>
      </c>
      <c r="G303" s="735">
        <v>1573.3660230636599</v>
      </c>
      <c r="H303" s="735">
        <v>1543.9034383296971</v>
      </c>
      <c r="I303" s="735">
        <v>1492.3405299186711</v>
      </c>
      <c r="J303" s="735">
        <v>1486.868557453156</v>
      </c>
      <c r="K303" s="735">
        <v>1484.2895774841311</v>
      </c>
      <c r="L303" s="735">
        <v>1499.5943417549131</v>
      </c>
      <c r="M303" s="735">
        <v>1494.1401295661931</v>
      </c>
      <c r="N303" s="735">
        <v>1453.4528205394749</v>
      </c>
      <c r="O303" s="735">
        <v>1441.0077068805699</v>
      </c>
      <c r="P303" s="735">
        <v>1436.412797927856</v>
      </c>
      <c r="Q303" s="735">
        <v>1445.49705696106</v>
      </c>
      <c r="R303" s="735">
        <v>1434.1636464595799</v>
      </c>
      <c r="S303" s="735">
        <v>1433.210510253906</v>
      </c>
      <c r="T303" s="735">
        <v>1408.419982910156</v>
      </c>
    </row>
    <row r="304" spans="1:20" ht="16.5">
      <c r="A304" s="20" t="s">
        <v>27</v>
      </c>
      <c r="B304" s="9" t="s">
        <v>40</v>
      </c>
      <c r="C304" s="735">
        <v>184.26482039690021</v>
      </c>
      <c r="D304" s="735">
        <v>188.30240923166281</v>
      </c>
      <c r="E304" s="736">
        <v>192.5514665842056</v>
      </c>
      <c r="F304" s="736">
        <v>193.36326998472211</v>
      </c>
      <c r="G304" s="735">
        <v>198.13100957870481</v>
      </c>
      <c r="H304" s="735">
        <v>202.2836597561836</v>
      </c>
      <c r="I304" s="735">
        <v>204.64875102043149</v>
      </c>
      <c r="J304" s="735">
        <v>211.18855363130569</v>
      </c>
      <c r="K304" s="735">
        <v>212.5828786492348</v>
      </c>
      <c r="L304" s="735">
        <v>226.53075778484339</v>
      </c>
      <c r="M304" s="735">
        <v>228.67741721868521</v>
      </c>
      <c r="N304" s="735">
        <v>233.96455067396161</v>
      </c>
      <c r="O304" s="735">
        <v>246.463338971138</v>
      </c>
      <c r="P304" s="735">
        <v>250.91508650779721</v>
      </c>
      <c r="Q304" s="735">
        <v>257.99522733688349</v>
      </c>
      <c r="R304" s="735">
        <v>273.50114870071411</v>
      </c>
      <c r="S304" s="735">
        <v>276.88076782226562</v>
      </c>
      <c r="T304" s="735">
        <v>285.67665100097662</v>
      </c>
    </row>
    <row r="305" spans="1:20" ht="16.5">
      <c r="A305" s="20" t="s">
        <v>47</v>
      </c>
      <c r="B305" s="9" t="s">
        <v>40</v>
      </c>
      <c r="C305" s="737">
        <v>36988.2001953125</v>
      </c>
      <c r="D305" s="738">
        <v>36983.600036621086</v>
      </c>
      <c r="E305" s="738">
        <v>37916.399810791023</v>
      </c>
      <c r="F305" s="738">
        <v>38284.899993896477</v>
      </c>
      <c r="G305" s="738">
        <v>39991.299987792969</v>
      </c>
      <c r="H305" s="738">
        <v>41627.230499267578</v>
      </c>
      <c r="I305" s="738">
        <v>42933.589660644531</v>
      </c>
      <c r="J305" s="738">
        <v>43854.729461669922</v>
      </c>
      <c r="K305" s="738">
        <v>44669.620147705078</v>
      </c>
      <c r="L305" s="738">
        <v>45852.009796142578</v>
      </c>
      <c r="M305" s="738">
        <v>46496.649780273438</v>
      </c>
      <c r="N305" s="738">
        <v>47468.299865722664</v>
      </c>
      <c r="O305" s="738">
        <v>48894.590270996086</v>
      </c>
      <c r="P305" s="738">
        <v>49403.119873046882</v>
      </c>
      <c r="Q305" s="738">
        <v>49478.129821777336</v>
      </c>
      <c r="R305" s="738">
        <v>50272.790405273438</v>
      </c>
      <c r="S305" s="738">
        <v>51022.529907226563</v>
      </c>
      <c r="T305" s="738">
        <v>51460.858154296882</v>
      </c>
    </row>
    <row r="306" spans="1:20" ht="16.5">
      <c r="A306" s="20" t="s">
        <v>30</v>
      </c>
      <c r="B306" s="9" t="s">
        <v>40</v>
      </c>
      <c r="C306" s="735">
        <v>7977</v>
      </c>
      <c r="D306" s="735">
        <v>8044</v>
      </c>
      <c r="E306" s="735">
        <v>8184</v>
      </c>
      <c r="F306" s="735">
        <v>8143</v>
      </c>
      <c r="G306" s="735">
        <v>8187</v>
      </c>
      <c r="H306" s="735">
        <v>8256</v>
      </c>
      <c r="I306" s="735">
        <v>8304</v>
      </c>
      <c r="J306" s="735">
        <v>8459</v>
      </c>
      <c r="K306" s="735">
        <v>8605</v>
      </c>
      <c r="L306" s="735">
        <v>8646</v>
      </c>
      <c r="M306" s="735">
        <v>8617</v>
      </c>
      <c r="N306" s="735">
        <v>8615</v>
      </c>
      <c r="O306" s="735">
        <v>8713.9940000000006</v>
      </c>
      <c r="P306" s="735">
        <v>8774.6399993896484</v>
      </c>
      <c r="Q306" s="735">
        <v>8707.5312652587891</v>
      </c>
      <c r="R306" s="735">
        <v>8718.9920196533203</v>
      </c>
      <c r="S306" s="735">
        <v>8753.7998962402344</v>
      </c>
      <c r="T306" s="735">
        <v>8804.6519775390625</v>
      </c>
    </row>
    <row r="307" spans="1:20" ht="16.5">
      <c r="A307" s="20" t="s">
        <v>48</v>
      </c>
      <c r="B307" s="9" t="s">
        <v>40</v>
      </c>
      <c r="C307" s="738">
        <v>1883.899991989136</v>
      </c>
      <c r="D307" s="738">
        <v>1913.3999786376951</v>
      </c>
      <c r="E307" s="738">
        <v>1968.400009155273</v>
      </c>
      <c r="F307" s="738">
        <v>2006.200016021729</v>
      </c>
      <c r="G307" s="738">
        <v>2055.8999900817871</v>
      </c>
      <c r="H307" s="738">
        <v>2109.599990844727</v>
      </c>
      <c r="I307" s="738">
        <v>2154.500007629395</v>
      </c>
      <c r="J307" s="738">
        <v>2179.8999938964839</v>
      </c>
      <c r="K307" s="738">
        <v>2192.1000213623051</v>
      </c>
      <c r="L307" s="738">
        <v>2204.5</v>
      </c>
      <c r="M307" s="738">
        <v>2216.3999862670898</v>
      </c>
      <c r="N307" s="738">
        <v>2235.400009155273</v>
      </c>
      <c r="O307" s="738">
        <v>2231.8000030517578</v>
      </c>
      <c r="P307" s="738">
        <v>2251.8000183105469</v>
      </c>
      <c r="Q307" s="738">
        <v>2314.2000045776372</v>
      </c>
      <c r="R307" s="738">
        <v>2359.7999954223628</v>
      </c>
      <c r="S307" s="738">
        <v>2442.9999923706059</v>
      </c>
      <c r="T307" s="738">
        <v>2528.000007629395</v>
      </c>
    </row>
    <row r="308" spans="1:20" ht="16.5">
      <c r="A308" s="20" t="s">
        <v>49</v>
      </c>
      <c r="B308" s="9" t="s">
        <v>40</v>
      </c>
      <c r="C308" s="735">
        <v>2315</v>
      </c>
      <c r="D308" s="735">
        <v>2318</v>
      </c>
      <c r="E308" s="735">
        <v>2336</v>
      </c>
      <c r="F308" s="735">
        <v>2327</v>
      </c>
      <c r="G308" s="735">
        <v>2336</v>
      </c>
      <c r="H308" s="735">
        <v>2352.3330000000001</v>
      </c>
      <c r="I308" s="735">
        <v>2400.1999999999998</v>
      </c>
      <c r="J308" s="735">
        <v>2455.3000000000002</v>
      </c>
      <c r="K308" s="735">
        <v>2534.6</v>
      </c>
      <c r="L308" s="735">
        <v>2526.6999999999998</v>
      </c>
      <c r="M308" s="735">
        <v>2532.4</v>
      </c>
      <c r="N308" s="735">
        <v>2553.5</v>
      </c>
      <c r="O308" s="735">
        <v>2597.1</v>
      </c>
      <c r="P308" s="735">
        <v>2621.6999893188481</v>
      </c>
      <c r="Q308" s="735">
        <v>2643.2999954223628</v>
      </c>
      <c r="R308" s="735">
        <v>2674.5999984741211</v>
      </c>
      <c r="S308" s="735">
        <v>2685.099983215332</v>
      </c>
      <c r="T308" s="735">
        <v>2674.0000152587891</v>
      </c>
    </row>
    <row r="309" spans="1:20" ht="16.5">
      <c r="A309" s="20" t="s">
        <v>32</v>
      </c>
      <c r="B309" s="9" t="s">
        <v>40</v>
      </c>
      <c r="C309" s="737">
        <v>16927</v>
      </c>
      <c r="D309" s="738">
        <v>17005</v>
      </c>
      <c r="E309" s="737">
        <v>16873.2</v>
      </c>
      <c r="F309" s="738">
        <v>16631</v>
      </c>
      <c r="G309" s="738">
        <v>16710.599999999999</v>
      </c>
      <c r="H309" s="738">
        <v>16852.8</v>
      </c>
      <c r="I309" s="738">
        <v>16678.599999999999</v>
      </c>
      <c r="J309" s="738">
        <v>16610.5</v>
      </c>
      <c r="K309" s="738">
        <v>16764.7</v>
      </c>
      <c r="L309" s="738">
        <v>17038.900000000001</v>
      </c>
      <c r="M309" s="738">
        <v>16879</v>
      </c>
      <c r="N309" s="738">
        <v>16968.5</v>
      </c>
      <c r="O309" s="738">
        <v>17085.5</v>
      </c>
      <c r="P309" s="738">
        <v>17101.50006484985</v>
      </c>
      <c r="Q309" s="738">
        <v>17153.099903106689</v>
      </c>
      <c r="R309" s="738">
        <v>17110.25462722778</v>
      </c>
      <c r="S309" s="738">
        <v>16960.9384765625</v>
      </c>
      <c r="T309" s="738">
        <v>16919.1513671875</v>
      </c>
    </row>
    <row r="310" spans="1:20" ht="16.5">
      <c r="A310" s="20" t="s">
        <v>50</v>
      </c>
      <c r="B310" s="9" t="s">
        <v>40</v>
      </c>
      <c r="C310" s="735">
        <v>4947.0999603271484</v>
      </c>
      <c r="D310" s="735">
        <v>5022.9000396728516</v>
      </c>
      <c r="E310" s="735">
        <v>5085.5000076293954</v>
      </c>
      <c r="F310" s="735">
        <v>5104.6999473571777</v>
      </c>
      <c r="G310" s="735">
        <v>5100.5000343322754</v>
      </c>
      <c r="H310" s="735">
        <v>5136.0999946594238</v>
      </c>
      <c r="I310" s="735">
        <v>5170.9000053405762</v>
      </c>
      <c r="J310" s="735">
        <v>5196.0000343322754</v>
      </c>
      <c r="K310" s="735">
        <v>5203.4000282287598</v>
      </c>
      <c r="L310" s="735">
        <v>5161</v>
      </c>
      <c r="M310" s="735">
        <v>5165.8999347686768</v>
      </c>
      <c r="N310" s="735">
        <v>5138.2999954223633</v>
      </c>
      <c r="O310" s="735">
        <v>5087.1999607086182</v>
      </c>
      <c r="P310" s="735">
        <v>5009.7000045776367</v>
      </c>
      <c r="Q310" s="735">
        <v>4976.3000087738037</v>
      </c>
      <c r="R310" s="735">
        <v>4949.5000400543213</v>
      </c>
      <c r="S310" s="735">
        <v>4939.5999927520752</v>
      </c>
      <c r="T310" s="735">
        <v>4971.9999771118164</v>
      </c>
    </row>
    <row r="311" spans="1:20" ht="16.5">
      <c r="A311" s="277" t="s">
        <v>51</v>
      </c>
      <c r="B311" s="369" t="s">
        <v>40</v>
      </c>
      <c r="C311" s="1207">
        <v>2580.5</v>
      </c>
      <c r="D311" s="1207">
        <v>2625.5000000000009</v>
      </c>
      <c r="E311" s="1208">
        <v>2608</v>
      </c>
      <c r="F311" s="1207">
        <v>2616.5</v>
      </c>
      <c r="G311" s="1207">
        <v>2642.7</v>
      </c>
      <c r="H311" s="1207">
        <v>2634.4</v>
      </c>
      <c r="I311" s="1207">
        <v>2647.4</v>
      </c>
      <c r="J311" s="1207">
        <v>2641.7139999999999</v>
      </c>
      <c r="K311" s="1207">
        <v>2680.6930000000002</v>
      </c>
      <c r="L311" s="1207">
        <v>2680.1219999999998</v>
      </c>
      <c r="M311" s="1207">
        <v>2695.7697499999999</v>
      </c>
      <c r="N311" s="1207">
        <v>2667.4925174713139</v>
      </c>
      <c r="O311" s="1207">
        <v>2694.2862224578862</v>
      </c>
      <c r="P311" s="1207">
        <v>2703.0752401351929</v>
      </c>
      <c r="Q311" s="1207">
        <v>2706.9719862937932</v>
      </c>
      <c r="R311" s="1207">
        <v>2718.7610249519348</v>
      </c>
      <c r="S311" s="1207">
        <v>2737.1909718513489</v>
      </c>
      <c r="T311" s="1207">
        <v>2725.5100164413452</v>
      </c>
    </row>
    <row r="312" spans="1:20">
      <c r="A312" s="4" t="s">
        <v>34</v>
      </c>
      <c r="B312" s="9" t="s">
        <v>40</v>
      </c>
      <c r="C312" s="735">
        <v>942.3233528137207</v>
      </c>
      <c r="D312" s="735">
        <v>952.95434379577637</v>
      </c>
      <c r="E312" s="735">
        <v>950.22769451141357</v>
      </c>
      <c r="F312" s="735">
        <v>943.02758693695068</v>
      </c>
      <c r="G312" s="735">
        <v>980.69518852233887</v>
      </c>
      <c r="H312" s="735">
        <v>990.93050384521484</v>
      </c>
      <c r="I312" s="735">
        <v>997.49441337585449</v>
      </c>
      <c r="J312" s="735">
        <v>1006.864476203919</v>
      </c>
      <c r="K312" s="735">
        <v>1020.730689048767</v>
      </c>
      <c r="L312" s="735">
        <v>1015.789845943451</v>
      </c>
      <c r="M312" s="735">
        <v>1016.872475147247</v>
      </c>
      <c r="N312" s="735">
        <v>998.07990980148315</v>
      </c>
      <c r="O312" s="735">
        <v>996.0561203956604</v>
      </c>
      <c r="P312" s="735">
        <v>989.87546539306641</v>
      </c>
      <c r="Q312" s="735">
        <v>990.60314130783081</v>
      </c>
      <c r="R312" s="735">
        <v>991.90486574172974</v>
      </c>
      <c r="S312" s="735">
        <v>982.0626220703125</v>
      </c>
      <c r="T312" s="735">
        <v>1010.867797851563</v>
      </c>
    </row>
    <row r="313" spans="1:20" ht="16.5">
      <c r="A313" s="20" t="s">
        <v>21</v>
      </c>
      <c r="B313" s="9" t="s">
        <v>40</v>
      </c>
      <c r="C313" s="737">
        <v>17831.400000000001</v>
      </c>
      <c r="D313" s="738">
        <v>17746.099999999999</v>
      </c>
      <c r="E313" s="738">
        <v>18855.699981689449</v>
      </c>
      <c r="F313" s="738">
        <v>19632.100021362308</v>
      </c>
      <c r="G313" s="737">
        <v>20263.82008361816</v>
      </c>
      <c r="H313" s="738">
        <v>20998.270034790039</v>
      </c>
      <c r="I313" s="738">
        <v>21630.649932861332</v>
      </c>
      <c r="J313" s="738">
        <v>22280.919952392582</v>
      </c>
      <c r="K313" s="737">
        <v>22908.500152587891</v>
      </c>
      <c r="L313" s="737">
        <v>23106.729736328129</v>
      </c>
      <c r="M313" s="738">
        <v>23209.979965209961</v>
      </c>
      <c r="N313" s="738">
        <v>23280.440093994141</v>
      </c>
      <c r="O313" s="738">
        <v>23281.390045166019</v>
      </c>
      <c r="P313" s="738">
        <v>23043.369895935059</v>
      </c>
      <c r="Q313" s="738">
        <v>22813.589851379402</v>
      </c>
      <c r="R313" s="738">
        <v>22767.130187988281</v>
      </c>
      <c r="S313" s="738">
        <v>22656.490013122559</v>
      </c>
      <c r="T313" s="738">
        <v>22558.009941101071</v>
      </c>
    </row>
    <row r="314" spans="1:20" ht="16.5">
      <c r="A314" s="20" t="s">
        <v>37</v>
      </c>
      <c r="B314" s="9" t="s">
        <v>40</v>
      </c>
      <c r="C314" s="735">
        <v>4427.8999999999996</v>
      </c>
      <c r="D314" s="735">
        <v>4473</v>
      </c>
      <c r="E314" s="735">
        <v>4491.1000000000004</v>
      </c>
      <c r="F314" s="735">
        <v>4506.5</v>
      </c>
      <c r="G314" s="736">
        <v>4518.8999999999996</v>
      </c>
      <c r="H314" s="735">
        <v>4629.6000000000004</v>
      </c>
      <c r="I314" s="735">
        <v>4678.5</v>
      </c>
      <c r="J314" s="735">
        <v>4750.3400000000011</v>
      </c>
      <c r="K314" s="735">
        <v>4797.49</v>
      </c>
      <c r="L314" s="735">
        <v>4797.6399999999994</v>
      </c>
      <c r="M314" s="735">
        <v>4824</v>
      </c>
      <c r="N314" s="735">
        <v>4884.8999999999996</v>
      </c>
      <c r="O314" s="735">
        <v>4906.9000000000015</v>
      </c>
      <c r="P314" s="735">
        <v>4960.3000106811523</v>
      </c>
      <c r="Q314" s="735">
        <v>5001.7999954223633</v>
      </c>
      <c r="R314" s="735">
        <v>5039.5999526977539</v>
      </c>
      <c r="S314" s="735">
        <v>5096.7000122070312</v>
      </c>
      <c r="T314" s="735">
        <v>5184.5999984741211</v>
      </c>
    </row>
    <row r="315" spans="1:20" ht="16.5">
      <c r="A315" s="20" t="s">
        <v>52</v>
      </c>
      <c r="B315" s="9" t="s">
        <v>40</v>
      </c>
      <c r="C315" s="738">
        <v>3880.7399940490718</v>
      </c>
      <c r="D315" s="738">
        <v>3936.1000213623051</v>
      </c>
      <c r="E315" s="738">
        <v>3984.2139663696289</v>
      </c>
      <c r="F315" s="738">
        <v>4026.057998657227</v>
      </c>
      <c r="G315" s="738">
        <v>4043.2319946289058</v>
      </c>
      <c r="H315" s="738">
        <v>4071.157981872559</v>
      </c>
      <c r="I315" s="738">
        <v>4121.5850067138672</v>
      </c>
      <c r="J315" s="738">
        <v>4170.2280197143564</v>
      </c>
      <c r="K315" s="738">
        <v>4256.8150024414062</v>
      </c>
      <c r="L315" s="738">
        <v>4322.3369979858398</v>
      </c>
      <c r="M315" s="738">
        <v>4298.7219619750977</v>
      </c>
      <c r="N315" s="738">
        <v>4366.4820022583008</v>
      </c>
      <c r="O315" s="738">
        <v>4417.8840026855469</v>
      </c>
      <c r="P315" s="738">
        <v>4463.5780181884766</v>
      </c>
      <c r="Q315" s="738">
        <v>4532.296028137207</v>
      </c>
      <c r="R315" s="738">
        <v>4596.8339996337891</v>
      </c>
      <c r="S315" s="738">
        <v>4660.1160583496094</v>
      </c>
      <c r="T315" s="738">
        <v>4687.0210113525391</v>
      </c>
    </row>
    <row r="316" spans="1:20" ht="16.5">
      <c r="A316" s="20" t="s">
        <v>53</v>
      </c>
      <c r="B316" s="9" t="s">
        <v>40</v>
      </c>
      <c r="C316" s="736">
        <v>22331</v>
      </c>
      <c r="D316" s="735">
        <v>22734</v>
      </c>
      <c r="E316" s="735">
        <v>23117</v>
      </c>
      <c r="F316" s="735">
        <v>22964</v>
      </c>
      <c r="G316" s="735">
        <v>21378</v>
      </c>
      <c r="H316" s="735">
        <v>21849</v>
      </c>
      <c r="I316" s="735">
        <v>22202</v>
      </c>
      <c r="J316" s="735">
        <v>22575</v>
      </c>
      <c r="K316" s="735">
        <v>23241</v>
      </c>
      <c r="L316" s="735">
        <v>24165</v>
      </c>
      <c r="M316" s="735">
        <v>25042</v>
      </c>
      <c r="N316" s="735">
        <v>26066</v>
      </c>
      <c r="O316" s="735">
        <v>26685</v>
      </c>
      <c r="P316" s="735">
        <v>27600</v>
      </c>
      <c r="Q316" s="735">
        <v>28098</v>
      </c>
      <c r="R316" s="735">
        <v>28931</v>
      </c>
      <c r="S316" s="735">
        <v>29774</v>
      </c>
      <c r="T316" s="735">
        <v>30823</v>
      </c>
    </row>
    <row r="317" spans="1:20" ht="16.5">
      <c r="A317" s="20" t="s">
        <v>54</v>
      </c>
      <c r="B317" s="9" t="s">
        <v>40</v>
      </c>
      <c r="C317" s="738">
        <v>28489.379974365231</v>
      </c>
      <c r="D317" s="738">
        <v>28620.850219726559</v>
      </c>
      <c r="E317" s="738">
        <v>28853.800109863281</v>
      </c>
      <c r="F317" s="738">
        <v>29057.469909667969</v>
      </c>
      <c r="G317" s="738">
        <v>29241.64007568359</v>
      </c>
      <c r="H317" s="738">
        <v>29543.070037841801</v>
      </c>
      <c r="I317" s="738">
        <v>30046.48004150391</v>
      </c>
      <c r="J317" s="738">
        <v>30220.440185546879</v>
      </c>
      <c r="K317" s="738">
        <v>30574.00006103516</v>
      </c>
      <c r="L317" s="738">
        <v>30666.70989990234</v>
      </c>
      <c r="M317" s="738">
        <v>30715.270141601559</v>
      </c>
      <c r="N317" s="738">
        <v>30961.43994140625</v>
      </c>
      <c r="O317" s="738">
        <v>31162.309875488281</v>
      </c>
      <c r="P317" s="738">
        <v>31290.349853515629</v>
      </c>
      <c r="Q317" s="738">
        <v>31531.060302734379</v>
      </c>
      <c r="R317" s="738">
        <v>31693.159973144531</v>
      </c>
      <c r="S317" s="738">
        <v>32042.6201171875</v>
      </c>
      <c r="T317" s="738">
        <v>32274.16015625</v>
      </c>
    </row>
    <row r="318" spans="1:20" ht="16.5">
      <c r="A318" s="20" t="s">
        <v>55</v>
      </c>
      <c r="B318" s="9" t="s">
        <v>40</v>
      </c>
      <c r="C318" s="736">
        <v>138271</v>
      </c>
      <c r="D318" s="735">
        <v>139351</v>
      </c>
      <c r="E318" s="735">
        <v>140394</v>
      </c>
      <c r="F318" s="735">
        <v>141717</v>
      </c>
      <c r="G318" s="735">
        <v>142403</v>
      </c>
      <c r="H318" s="735">
        <v>144043</v>
      </c>
      <c r="I318" s="735">
        <v>145945</v>
      </c>
      <c r="J318" s="735">
        <v>147321</v>
      </c>
      <c r="K318" s="735">
        <v>148042</v>
      </c>
      <c r="L318" s="735">
        <v>147605</v>
      </c>
      <c r="M318" s="735">
        <v>147169</v>
      </c>
      <c r="N318" s="735">
        <v>146504</v>
      </c>
      <c r="O318" s="735">
        <v>147246</v>
      </c>
      <c r="P318" s="735">
        <v>147273</v>
      </c>
      <c r="Q318" s="735">
        <v>147565</v>
      </c>
      <c r="R318" s="735">
        <v>148329</v>
      </c>
      <c r="S318" s="735">
        <v>149919</v>
      </c>
      <c r="T318" s="735">
        <v>150746</v>
      </c>
    </row>
    <row r="319" spans="1:20" ht="16.5">
      <c r="A319" s="20" t="s">
        <v>1200</v>
      </c>
      <c r="B319" s="20"/>
      <c r="C319" s="20"/>
      <c r="D319" s="20"/>
      <c r="E319" s="20"/>
      <c r="F319" s="20"/>
      <c r="G319" s="20"/>
      <c r="H319" s="20"/>
      <c r="I319" s="20"/>
      <c r="J319" s="20"/>
      <c r="K319" s="20"/>
      <c r="L319" s="20"/>
      <c r="M319" s="20"/>
      <c r="N319" s="20"/>
      <c r="O319" s="20"/>
      <c r="P319" s="20"/>
      <c r="Q319" s="20"/>
      <c r="R319" s="20"/>
      <c r="S319" s="20"/>
      <c r="T319" s="20"/>
    </row>
  </sheetData>
  <mergeCells count="66">
    <mergeCell ref="A279:B279"/>
    <mergeCell ref="C279:T279"/>
    <mergeCell ref="A280:B280"/>
    <mergeCell ref="C280:T280"/>
    <mergeCell ref="A281:B281"/>
    <mergeCell ref="A276:B276"/>
    <mergeCell ref="C276:T276"/>
    <mergeCell ref="A277:B277"/>
    <mergeCell ref="C277:T277"/>
    <mergeCell ref="A278:B278"/>
    <mergeCell ref="C278:T278"/>
    <mergeCell ref="A146:B146"/>
    <mergeCell ref="A190:B190"/>
    <mergeCell ref="C190:T190"/>
    <mergeCell ref="A191:B191"/>
    <mergeCell ref="C187:T187"/>
    <mergeCell ref="A188:B188"/>
    <mergeCell ref="C188:T188"/>
    <mergeCell ref="A189:B189"/>
    <mergeCell ref="C189:T189"/>
    <mergeCell ref="A186:B186"/>
    <mergeCell ref="C186:T186"/>
    <mergeCell ref="A187:B187"/>
    <mergeCell ref="C52:T52"/>
    <mergeCell ref="C53:T53"/>
    <mergeCell ref="C54:T54"/>
    <mergeCell ref="C55:T55"/>
    <mergeCell ref="A100:B100"/>
    <mergeCell ref="C100:T100"/>
    <mergeCell ref="A96:B96"/>
    <mergeCell ref="C96:T96"/>
    <mergeCell ref="A97:B97"/>
    <mergeCell ref="C97:T97"/>
    <mergeCell ref="A98:B98"/>
    <mergeCell ref="C98:T98"/>
    <mergeCell ref="A99:B99"/>
    <mergeCell ref="C99:T99"/>
    <mergeCell ref="A53:B53"/>
    <mergeCell ref="A54:B54"/>
    <mergeCell ref="A101:B101"/>
    <mergeCell ref="A141:B141"/>
    <mergeCell ref="C141:T141"/>
    <mergeCell ref="A142:B142"/>
    <mergeCell ref="C142:T142"/>
    <mergeCell ref="A143:B143"/>
    <mergeCell ref="C143:T143"/>
    <mergeCell ref="A144:B144"/>
    <mergeCell ref="C144:T144"/>
    <mergeCell ref="A145:B145"/>
    <mergeCell ref="C145:T145"/>
    <mergeCell ref="A55:B55"/>
    <mergeCell ref="A56:B56"/>
    <mergeCell ref="A52:B52"/>
    <mergeCell ref="A3:B3"/>
    <mergeCell ref="C3:T3"/>
    <mergeCell ref="A4:B4"/>
    <mergeCell ref="C4:T4"/>
    <mergeCell ref="A5:B5"/>
    <mergeCell ref="C5:T5"/>
    <mergeCell ref="A51:B51"/>
    <mergeCell ref="A6:B6"/>
    <mergeCell ref="C6:T6"/>
    <mergeCell ref="A7:B7"/>
    <mergeCell ref="C7:T7"/>
    <mergeCell ref="A8:B8"/>
    <mergeCell ref="C51:T51"/>
  </mergeCells>
  <hyperlinks>
    <hyperlink ref="C273" r:id="rId1" tooltip="Click once to display linked information. Click and hold to select this cell." display="http://stats.oecd.org/OECDStat_Metadata/ShowMetadata.ashx?Dataset=LFS_D&amp;Coords=[SERIES].[L],[SEX].[MW],[AGE].[2529],[FREQUENCY].[A],[COUNTRY].[USA],[TIME].[2000]&amp;ShowOnWeb=true"/>
    <hyperlink ref="C271" r:id="rId2" tooltip="Click once to display linked information. Click and hold to select this cell." display="http://stats.oecd.org/OECDStat_Metadata/ShowMetadata.ashx?Dataset=LFS_D&amp;Coords=[SERIES].[L],[SEX].[MW],[AGE].[2529],[FREQUENCY].[A],[COUNTRY].[TUR],[TIME].[2000]&amp;ShowOnWeb=true"/>
    <hyperlink ref="G269" r:id="rId3" tooltip="Click once to display linked information. Click and hold to select this cell." display="http://stats.oecd.org/OECDStat_Metadata/ShowMetadata.ashx?Dataset=LFS_D&amp;Coords=[SERIES].[L],[SEX].[MW],[AGE].[2529],[FREQUENCY].[A],[COUNTRY].[SWE],[TIME].[2004]&amp;ShowOnWeb=true"/>
    <hyperlink ref="L268" r:id="rId4" tooltip="Click once to display linked information. Click and hold to select this cell." display="http://stats.oecd.org/OECDStat_Metadata/ShowMetadata.ashx?Dataset=LFS_D&amp;Coords=[SERIES].[L],[SEX].[MW],[AGE].[2529],[FREQUENCY].[A],[COUNTRY].[ESP],[TIME].[2009]&amp;ShowOnWeb=true"/>
    <hyperlink ref="K268" r:id="rId5" tooltip="Click once to display linked information. Click and hold to select this cell." display="http://stats.oecd.org/OECDStat_Metadata/ShowMetadata.ashx?Dataset=LFS_D&amp;Coords=[SERIES].[L],[SEX].[MW],[AGE].[2529],[FREQUENCY].[A],[COUNTRY].[ESP],[TIME].[2008]&amp;ShowOnWeb=true"/>
    <hyperlink ref="G268" r:id="rId6" tooltip="Click once to display linked information. Click and hold to select this cell." display="http://stats.oecd.org/OECDStat_Metadata/ShowMetadata.ashx?Dataset=LFS_D&amp;Coords=[SERIES].[L],[SEX].[MW],[AGE].[2529],[FREQUENCY].[A],[COUNTRY].[ESP],[TIME].[2004]&amp;ShowOnWeb=true"/>
    <hyperlink ref="C268" r:id="rId7" tooltip="Click once to display linked information. Click and hold to select this cell." display="http://stats.oecd.org/OECDStat_Metadata/ShowMetadata.ashx?Dataset=LFS_D&amp;Coords=[SERIES].[L],[SEX].[MW],[AGE].[2529],[FREQUENCY].[A],[COUNTRY].[ESP],[TIME].[2000]&amp;ShowOnWeb=true"/>
    <hyperlink ref="E266" r:id="rId8" tooltip="Click once to display linked information. Click and hold to select this cell." display="http://stats.oecd.org/OECDStat_Metadata/ShowMetadata.ashx?Dataset=LFS_D&amp;Coords=[SERIES].[L],[SEX].[MW],[AGE].[2529],[FREQUENCY].[A],[COUNTRY].[SVK],[TIME].[2002]&amp;ShowOnWeb=true"/>
    <hyperlink ref="E264" r:id="rId9" tooltip="Click once to display linked information. Click and hold to select this cell." display="http://stats.oecd.org/OECDStat_Metadata/ShowMetadata.ashx?Dataset=LFS_D&amp;Coords=[SERIES].[L],[SEX].[MW],[AGE].[2529],[FREQUENCY].[A],[COUNTRY].[POL],[TIME].[2002]&amp;ShowOnWeb=true"/>
    <hyperlink ref="C264" r:id="rId10" tooltip="Click once to display linked information. Click and hold to select this cell." display="http://stats.oecd.org/OECDStat_Metadata/ShowMetadata.ashx?Dataset=LFS_D&amp;Coords=[SERIES].[L],[SEX].[MW],[AGE].[2529],[FREQUENCY].[A],[COUNTRY].[POL],[TIME].[2000]&amp;ShowOnWeb=true"/>
    <hyperlink ref="C260" r:id="rId11" tooltip="Click once to display linked information. Click and hold to select this cell." display="http://stats.oecd.org/OECDStat_Metadata/ShowMetadata.ashx?Dataset=LFS_D&amp;Coords=[SERIES].[L],[SEX].[MW],[AGE].[2529],[FREQUENCY].[A],[COUNTRY].[MEX],[TIME].[2000]&amp;ShowOnWeb=true"/>
    <hyperlink ref="F259" r:id="rId12" tooltip="Click once to display linked information. Click and hold to select this cell." display="http://stats.oecd.org/OECDStat_Metadata/ShowMetadata.ashx?Dataset=LFS_D&amp;Coords=[SERIES].[L],[SEX].[MW],[AGE].[2529],[FREQUENCY].[A],[COUNTRY].[LUX],[TIME].[2003]&amp;ShowOnWeb=true"/>
    <hyperlink ref="E259" r:id="rId13" tooltip="Click once to display linked information. Click and hold to select this cell." display="http://stats.oecd.org/OECDStat_Metadata/ShowMetadata.ashx?Dataset=LFS_D&amp;Coords=[SERIES].[L],[SEX].[MW],[AGE].[2529],[FREQUENCY].[A],[COUNTRY].[LUX],[TIME].[2002]&amp;ShowOnWeb=true"/>
    <hyperlink ref="H256" r:id="rId14" tooltip="Click once to display linked information. Click and hold to select this cell." display="http://stats.oecd.org/OECDStat_Metadata/ShowMetadata.ashx?Dataset=LFS_D&amp;Coords=[SERIES].[L],[SEX].[MW],[AGE].[2529],[FREQUENCY].[A],[COUNTRY].[KOR],[TIME].[2005]&amp;ShowOnWeb=true"/>
    <hyperlink ref="G254" r:id="rId15" tooltip="Click once to display linked information. Click and hold to select this cell." display="http://stats.oecd.org/OECDStat_Metadata/ShowMetadata.ashx?Dataset=LFS_D&amp;Coords=[SERIES].[L],[SEX].[MW],[AGE].[2529],[FREQUENCY].[A],[COUNTRY].[ITA],[TIME].[2004]&amp;ShowOnWeb=true"/>
    <hyperlink ref="F254" r:id="rId16" tooltip="Click once to display linked information. Click and hold to select this cell." display="http://stats.oecd.org/OECDStat_Metadata/ShowMetadata.ashx?Dataset=LFS_D&amp;Coords=[SERIES].[L],[SEX].[MW],[AGE].[2529],[FREQUENCY].[A],[COUNTRY].[ITA],[TIME].[2003]&amp;ShowOnWeb=true"/>
    <hyperlink ref="F251" r:id="rId17" tooltip="Click once to display linked information. Click and hold to select this cell." display="http://stats.oecd.org/OECDStat_Metadata/ShowMetadata.ashx?Dataset=LFS_D&amp;Coords=[SERIES].[L],[SEX].[MW],[AGE].[2529],[FREQUENCY].[A],[COUNTRY].[ISL],[TIME].[2003]&amp;ShowOnWeb=true"/>
    <hyperlink ref="E250" r:id="rId18" tooltip="Click once to display linked information. Click and hold to select this cell." display="http://stats.oecd.org/OECDStat_Metadata/ShowMetadata.ashx?Dataset=LFS_D&amp;Coords=[SERIES].[L],[SEX].[MW],[AGE].[2529],[FREQUENCY].[A],[COUNTRY].[HUN],[TIME].[2002]&amp;ShowOnWeb=true"/>
    <hyperlink ref="M248" r:id="rId19" tooltip="Click once to display linked information. Click and hold to select this cell." display="http://stats.oecd.org/OECDStat_Metadata/ShowMetadata.ashx?Dataset=LFS_D&amp;Coords=[SERIES].[L],[SEX].[MW],[AGE].[2529],[FREQUENCY].[A],[COUNTRY].[DEU],[TIME].[2010]&amp;ShowOnWeb=true"/>
    <hyperlink ref="G248" r:id="rId20" tooltip="Click once to display linked information. Click and hold to select this cell." display="http://stats.oecd.org/OECDStat_Metadata/ShowMetadata.ashx?Dataset=LFS_D&amp;Coords=[SERIES].[L],[SEX].[MW],[AGE].[2529],[FREQUENCY].[A],[COUNTRY].[DEU],[TIME].[2004]&amp;ShowOnWeb=true"/>
    <hyperlink ref="E247" r:id="rId21" tooltip="Click once to display linked information. Click and hold to select this cell." display="http://stats.oecd.org/OECDStat_Metadata/ShowMetadata.ashx?Dataset=LFS_D&amp;Coords=[SERIES].[L],[SEX].[MW],[AGE].[2529],[FREQUENCY].[A],[COUNTRY].[FRA],[TIME].[2002]&amp;ShowOnWeb=true"/>
    <hyperlink ref="C245" r:id="rId22" tooltip="Click once to display linked information. Click and hold to select this cell." display="http://stats.oecd.org/OECDStat_Metadata/ShowMetadata.ashx?Dataset=LFS_D&amp;Coords=[SERIES].[L],[SEX].[MW],[AGE].[2529],[FREQUENCY].[A],[COUNTRY].[EST],[TIME].[2000]&amp;ShowOnWeb=true"/>
    <hyperlink ref="F239" r:id="rId23" tooltip="Click once to display linked information. Click and hold to select this cell." display="http://stats.oecd.org/OECDStat_Metadata/ShowMetadata.ashx?Dataset=LFS_D&amp;Coords=[SERIES].[L],[SEX].[MW],[AGE].[2529],[FREQUENCY].[A],[COUNTRY].[AUT],[TIME].[2003]&amp;ShowOnWeb=true"/>
    <hyperlink ref="C239" r:id="rId24" tooltip="Click once to display linked information. Click and hold to select this cell." display="http://stats.oecd.org/OECDStat_Metadata/ShowMetadata.ashx?Dataset=LFS_D&amp;Coords=[SERIES].[L],[SEX].[MW],[AGE].[2529],[FREQUENCY].[A],[COUNTRY].[AUT],[TIME].[2000]&amp;ShowOnWeb=true"/>
    <hyperlink ref="D238" r:id="rId25" tooltip="Click once to display linked information. Click and hold to select this cell." display="http://stats.oecd.org/OECDStat_Metadata/ShowMetadata.ashx?Dataset=LFS_D&amp;Coords=[SERIES].[L],[SEX].[MW],[AGE].[2529],[FREQUENCY].[A],[COUNTRY].[AUS],[TIME].[2001]&amp;ShowOnWeb=true"/>
    <hyperlink ref="C228" r:id="rId26" tooltip="Click once to display linked information. Click and hold to select this cell." display="http://localhost/OECDStat_Metadata/ShowMetadata.ashx?Dataset=LFS_D&amp;Coords=[SERIES].[L],[SEX].[MW],[AGE].[1524],[FREQUENCY].[A],[COUNTRY].[USA],[TIME].[2000]&amp;ShowOnWeb=true"/>
    <hyperlink ref="C226" r:id="rId27" tooltip="Click once to display linked information. Click and hold to select this cell." display="http://localhost/OECDStat_Metadata/ShowMetadata.ashx?Dataset=LFS_D&amp;Coords=[SERIES].[L],[SEX].[MW],[AGE].[1524],[FREQUENCY].[A],[COUNTRY].[TUR],[TIME].[2000]&amp;ShowOnWeb=true"/>
    <hyperlink ref="G224" r:id="rId28" tooltip="Click once to display linked information. Click and hold to select this cell." display="http://localhost/OECDStat_Metadata/ShowMetadata.ashx?Dataset=LFS_D&amp;Coords=[SERIES].[L],[SEX].[MW],[AGE].[1524],[FREQUENCY].[A],[COUNTRY].[SWE],[TIME].[2004]&amp;ShowOnWeb=true"/>
    <hyperlink ref="L223" r:id="rId29" tooltip="Click once to display linked information. Click and hold to select this cell." display="http://localhost/OECDStat_Metadata/ShowMetadata.ashx?Dataset=LFS_D&amp;Coords=[SERIES].[L],[SEX].[MW],[AGE].[1524],[FREQUENCY].[A],[COUNTRY].[ESP],[TIME].[2009]&amp;ShowOnWeb=true"/>
    <hyperlink ref="K223" r:id="rId30" tooltip="Click once to display linked information. Click and hold to select this cell." display="http://localhost/OECDStat_Metadata/ShowMetadata.ashx?Dataset=LFS_D&amp;Coords=[SERIES].[L],[SEX].[MW],[AGE].[1524],[FREQUENCY].[A],[COUNTRY].[ESP],[TIME].[2008]&amp;ShowOnWeb=true"/>
    <hyperlink ref="G223" r:id="rId31" tooltip="Click once to display linked information. Click and hold to select this cell." display="http://localhost/OECDStat_Metadata/ShowMetadata.ashx?Dataset=LFS_D&amp;Coords=[SERIES].[L],[SEX].[MW],[AGE].[1524],[FREQUENCY].[A],[COUNTRY].[ESP],[TIME].[2004]&amp;ShowOnWeb=true"/>
    <hyperlink ref="C223" r:id="rId32" tooltip="Click once to display linked information. Click and hold to select this cell." display="http://localhost/OECDStat_Metadata/ShowMetadata.ashx?Dataset=LFS_D&amp;Coords=[SERIES].[L],[SEX].[MW],[AGE].[1524],[FREQUENCY].[A],[COUNTRY].[ESP],[TIME].[2000]&amp;ShowOnWeb=true"/>
    <hyperlink ref="E221" r:id="rId33" tooltip="Click once to display linked information. Click and hold to select this cell." display="http://localhost/OECDStat_Metadata/ShowMetadata.ashx?Dataset=LFS_D&amp;Coords=[SERIES].[L],[SEX].[MW],[AGE].[1524],[FREQUENCY].[A],[COUNTRY].[SVK],[TIME].[2002]&amp;ShowOnWeb=true"/>
    <hyperlink ref="E219" r:id="rId34" tooltip="Click once to display linked information. Click and hold to select this cell." display="http://localhost/OECDStat_Metadata/ShowMetadata.ashx?Dataset=LFS_D&amp;Coords=[SERIES].[L],[SEX].[MW],[AGE].[1524],[FREQUENCY].[A],[COUNTRY].[POL],[TIME].[2002]&amp;ShowOnWeb=true"/>
    <hyperlink ref="C219" r:id="rId35" tooltip="Click once to display linked information. Click and hold to select this cell." display="http://localhost/OECDStat_Metadata/ShowMetadata.ashx?Dataset=LFS_D&amp;Coords=[SERIES].[L],[SEX].[MW],[AGE].[1524],[FREQUENCY].[A],[COUNTRY].[POL],[TIME].[2000]&amp;ShowOnWeb=true"/>
    <hyperlink ref="C215" r:id="rId36" tooltip="Click once to display linked information. Click and hold to select this cell." display="http://localhost/OECDStat_Metadata/ShowMetadata.ashx?Dataset=LFS_D&amp;Coords=[SERIES].[L],[SEX].[MW],[AGE].[1524],[FREQUENCY].[A],[COUNTRY].[MEX],[TIME].[2000]&amp;ShowOnWeb=true"/>
    <hyperlink ref="F214" r:id="rId37" tooltip="Click once to display linked information. Click and hold to select this cell." display="http://localhost/OECDStat_Metadata/ShowMetadata.ashx?Dataset=LFS_D&amp;Coords=[SERIES].[L],[SEX].[MW],[AGE].[1524],[FREQUENCY].[A],[COUNTRY].[LUX],[TIME].[2003]&amp;ShowOnWeb=true"/>
    <hyperlink ref="E214" r:id="rId38" tooltip="Click once to display linked information. Click and hold to select this cell." display="http://localhost/OECDStat_Metadata/ShowMetadata.ashx?Dataset=LFS_D&amp;Coords=[SERIES].[L],[SEX].[MW],[AGE].[1524],[FREQUENCY].[A],[COUNTRY].[LUX],[TIME].[2002]&amp;ShowOnWeb=true"/>
    <hyperlink ref="H211" r:id="rId39" tooltip="Click once to display linked information. Click and hold to select this cell." display="http://localhost/OECDStat_Metadata/ShowMetadata.ashx?Dataset=LFS_D&amp;Coords=[SERIES].[L],[SEX].[MW],[AGE].[1524],[FREQUENCY].[A],[COUNTRY].[KOR],[TIME].[2005]&amp;ShowOnWeb=true"/>
    <hyperlink ref="G209" r:id="rId40" tooltip="Click once to display linked information. Click and hold to select this cell." display="http://localhost/OECDStat_Metadata/ShowMetadata.ashx?Dataset=LFS_D&amp;Coords=[SERIES].[L],[SEX].[MW],[AGE].[1524],[FREQUENCY].[A],[COUNTRY].[ITA],[TIME].[2004]&amp;ShowOnWeb=true"/>
    <hyperlink ref="F209" r:id="rId41" tooltip="Click once to display linked information. Click and hold to select this cell." display="http://localhost/OECDStat_Metadata/ShowMetadata.ashx?Dataset=LFS_D&amp;Coords=[SERIES].[L],[SEX].[MW],[AGE].[1524],[FREQUENCY].[A],[COUNTRY].[ITA],[TIME].[2003]&amp;ShowOnWeb=true"/>
    <hyperlink ref="F206" r:id="rId42" tooltip="Click once to display linked information. Click and hold to select this cell." display="http://localhost/OECDStat_Metadata/ShowMetadata.ashx?Dataset=LFS_D&amp;Coords=[SERIES].[L],[SEX].[MW],[AGE].[1524],[FREQUENCY].[A],[COUNTRY].[ISL],[TIME].[2003]&amp;ShowOnWeb=true"/>
    <hyperlink ref="E205" r:id="rId43" tooltip="Click once to display linked information. Click and hold to select this cell." display="http://localhost/OECDStat_Metadata/ShowMetadata.ashx?Dataset=LFS_D&amp;Coords=[SERIES].[L],[SEX].[MW],[AGE].[1524],[FREQUENCY].[A],[COUNTRY].[HUN],[TIME].[2002]&amp;ShowOnWeb=true"/>
    <hyperlink ref="M203" r:id="rId44" tooltip="Click once to display linked information. Click and hold to select this cell." display="http://localhost/OECDStat_Metadata/ShowMetadata.ashx?Dataset=LFS_D&amp;Coords=[SERIES].[L],[SEX].[MW],[AGE].[1524],[FREQUENCY].[A],[COUNTRY].[DEU],[TIME].[2010]&amp;ShowOnWeb=true"/>
    <hyperlink ref="G203" r:id="rId45" tooltip="Click once to display linked information. Click and hold to select this cell." display="http://localhost/OECDStat_Metadata/ShowMetadata.ashx?Dataset=LFS_D&amp;Coords=[SERIES].[L],[SEX].[MW],[AGE].[1524],[FREQUENCY].[A],[COUNTRY].[DEU],[TIME].[2004]&amp;ShowOnWeb=true"/>
    <hyperlink ref="E202" r:id="rId46" tooltip="Click once to display linked information. Click and hold to select this cell." display="http://localhost/OECDStat_Metadata/ShowMetadata.ashx?Dataset=LFS_D&amp;Coords=[SERIES].[L],[SEX].[MW],[AGE].[1524],[FREQUENCY].[A],[COUNTRY].[FRA],[TIME].[2002]&amp;ShowOnWeb=true"/>
    <hyperlink ref="C200" r:id="rId47" tooltip="Click once to display linked information. Click and hold to select this cell." display="http://localhost/OECDStat_Metadata/ShowMetadata.ashx?Dataset=LFS_D&amp;Coords=[SERIES].[L],[SEX].[MW],[AGE].[1524],[FREQUENCY].[A],[COUNTRY].[EST],[TIME].[2000]&amp;ShowOnWeb=true"/>
    <hyperlink ref="F194" r:id="rId48" tooltip="Click once to display linked information. Click and hold to select this cell." display="http://localhost/OECDStat_Metadata/ShowMetadata.ashx?Dataset=LFS_D&amp;Coords=[SERIES].[L],[SEX].[MW],[AGE].[1524],[FREQUENCY].[A],[COUNTRY].[AUT],[TIME].[2003]&amp;ShowOnWeb=true"/>
    <hyperlink ref="C194" r:id="rId49" tooltip="Click once to display linked information. Click and hold to select this cell." display="http://localhost/OECDStat_Metadata/ShowMetadata.ashx?Dataset=LFS_D&amp;Coords=[SERIES].[L],[SEX].[MW],[AGE].[1524],[FREQUENCY].[A],[COUNTRY].[AUT],[TIME].[2000]&amp;ShowOnWeb=true"/>
    <hyperlink ref="D193" r:id="rId50" tooltip="Click once to display linked information. Click and hold to select this cell." display="http://localhost/OECDStat_Metadata/ShowMetadata.ashx?Dataset=LFS_D&amp;Coords=[SERIES].[L],[SEX].[MW],[AGE].[1524],[FREQUENCY].[A],[COUNTRY].[AUS],[TIME].[2001]&amp;ShowOnWeb=true"/>
    <hyperlink ref="C183" r:id="rId51" tooltip="Click once to display linked information. Click and hold to select this cell." display="http://stats.oecd.org/OECDStat_Metadata/ShowMetadata.ashx?Dataset=LFS_D&amp;Coords=[SERIES].[U],[SEX].[MW],[AGE].[1564],[FREQUENCY].[A],[COUNTRY].[USA],[TIME].[2000]&amp;ShowOnWeb=true"/>
    <hyperlink ref="C181" r:id="rId52" tooltip="Click once to display linked information. Click and hold to select this cell." display="http://stats.oecd.org/OECDStat_Metadata/ShowMetadata.ashx?Dataset=LFS_D&amp;Coords=[SERIES].[U],[SEX].[MW],[AGE].[1564],[FREQUENCY].[A],[COUNTRY].[TUR],[TIME].[2000]&amp;ShowOnWeb=true"/>
    <hyperlink ref="G179" r:id="rId53" tooltip="Click once to display linked information. Click and hold to select this cell." display="http://stats.oecd.org/OECDStat_Metadata/ShowMetadata.ashx?Dataset=LFS_D&amp;Coords=[SERIES].[U],[SEX].[MW],[AGE].[1564],[FREQUENCY].[A],[COUNTRY].[SWE],[TIME].[2004]&amp;ShowOnWeb=true"/>
    <hyperlink ref="L178" r:id="rId54" tooltip="Click once to display linked information. Click and hold to select this cell." display="http://stats.oecd.org/OECDStat_Metadata/ShowMetadata.ashx?Dataset=LFS_D&amp;Coords=[SERIES].[U],[SEX].[MW],[AGE].[1564],[FREQUENCY].[A],[COUNTRY].[ESP],[TIME].[2009]&amp;ShowOnWeb=true"/>
    <hyperlink ref="K178" r:id="rId55" tooltip="Click once to display linked information. Click and hold to select this cell." display="http://stats.oecd.org/OECDStat_Metadata/ShowMetadata.ashx?Dataset=LFS_D&amp;Coords=[SERIES].[U],[SEX].[MW],[AGE].[1564],[FREQUENCY].[A],[COUNTRY].[ESP],[TIME].[2008]&amp;ShowOnWeb=true"/>
    <hyperlink ref="G178" r:id="rId56" tooltip="Click once to display linked information. Click and hold to select this cell." display="http://stats.oecd.org/OECDStat_Metadata/ShowMetadata.ashx?Dataset=LFS_D&amp;Coords=[SERIES].[U],[SEX].[MW],[AGE].[1564],[FREQUENCY].[A],[COUNTRY].[ESP],[TIME].[2004]&amp;ShowOnWeb=true"/>
    <hyperlink ref="C178" r:id="rId57" tooltip="Click once to display linked information. Click and hold to select this cell." display="http://stats.oecd.org/OECDStat_Metadata/ShowMetadata.ashx?Dataset=LFS_D&amp;Coords=[SERIES].[U],[SEX].[MW],[AGE].[1564],[FREQUENCY].[A],[COUNTRY].[ESP],[TIME].[2000]&amp;ShowOnWeb=true"/>
    <hyperlink ref="E176" r:id="rId58" tooltip="Click once to display linked information. Click and hold to select this cell." display="http://stats.oecd.org/OECDStat_Metadata/ShowMetadata.ashx?Dataset=LFS_D&amp;Coords=[SERIES].[U],[SEX].[MW],[AGE].[1564],[FREQUENCY].[A],[COUNTRY].[SVK],[TIME].[2002]&amp;ShowOnWeb=true"/>
    <hyperlink ref="E174" r:id="rId59" tooltip="Click once to display linked information. Click and hold to select this cell." display="http://stats.oecd.org/OECDStat_Metadata/ShowMetadata.ashx?Dataset=LFS_D&amp;Coords=[SERIES].[U],[SEX].[MW],[AGE].[1564],[FREQUENCY].[A],[COUNTRY].[POL],[TIME].[2002]&amp;ShowOnWeb=true"/>
    <hyperlink ref="C174" r:id="rId60" tooltip="Click once to display linked information. Click and hold to select this cell." display="http://stats.oecd.org/OECDStat_Metadata/ShowMetadata.ashx?Dataset=LFS_D&amp;Coords=[SERIES].[U],[SEX].[MW],[AGE].[1564],[FREQUENCY].[A],[COUNTRY].[POL],[TIME].[2000]&amp;ShowOnWeb=true"/>
    <hyperlink ref="C170" r:id="rId61" tooltip="Click once to display linked information. Click and hold to select this cell." display="http://stats.oecd.org/OECDStat_Metadata/ShowMetadata.ashx?Dataset=LFS_D&amp;Coords=[SERIES].[U],[SEX].[MW],[AGE].[1564],[FREQUENCY].[A],[COUNTRY].[MEX],[TIME].[2000]&amp;ShowOnWeb=true"/>
    <hyperlink ref="F169" r:id="rId62" tooltip="Click once to display linked information. Click and hold to select this cell." display="http://stats.oecd.org/OECDStat_Metadata/ShowMetadata.ashx?Dataset=LFS_D&amp;Coords=[SERIES].[U],[SEX].[MW],[AGE].[1564],[FREQUENCY].[A],[COUNTRY].[LUX],[TIME].[2003]&amp;ShowOnWeb=true"/>
    <hyperlink ref="E169" r:id="rId63" tooltip="Click once to display linked information. Click and hold to select this cell." display="http://stats.oecd.org/OECDStat_Metadata/ShowMetadata.ashx?Dataset=LFS_D&amp;Coords=[SERIES].[U],[SEX].[MW],[AGE].[1564],[FREQUENCY].[A],[COUNTRY].[LUX],[TIME].[2002]&amp;ShowOnWeb=true"/>
    <hyperlink ref="H166" r:id="rId64" tooltip="Click once to display linked information. Click and hold to select this cell." display="http://stats.oecd.org/OECDStat_Metadata/ShowMetadata.ashx?Dataset=LFS_D&amp;Coords=[SERIES].[U],[SEX].[MW],[AGE].[1564],[FREQUENCY].[A],[COUNTRY].[KOR],[TIME].[2005]&amp;ShowOnWeb=true"/>
    <hyperlink ref="G164" r:id="rId65" tooltip="Click once to display linked information. Click and hold to select this cell." display="http://stats.oecd.org/OECDStat_Metadata/ShowMetadata.ashx?Dataset=LFS_D&amp;Coords=[SERIES].[U],[SEX].[MW],[AGE].[1564],[FREQUENCY].[A],[COUNTRY].[ITA],[TIME].[2004]&amp;ShowOnWeb=true"/>
    <hyperlink ref="F164" r:id="rId66" tooltip="Click once to display linked information. Click and hold to select this cell." display="http://stats.oecd.org/OECDStat_Metadata/ShowMetadata.ashx?Dataset=LFS_D&amp;Coords=[SERIES].[U],[SEX].[MW],[AGE].[1564],[FREQUENCY].[A],[COUNTRY].[ITA],[TIME].[2003]&amp;ShowOnWeb=true"/>
    <hyperlink ref="F161" r:id="rId67" tooltip="Click once to display linked information. Click and hold to select this cell." display="http://stats.oecd.org/OECDStat_Metadata/ShowMetadata.ashx?Dataset=LFS_D&amp;Coords=[SERIES].[U],[SEX].[MW],[AGE].[1564],[FREQUENCY].[A],[COUNTRY].[ISL],[TIME].[2003]&amp;ShowOnWeb=true"/>
    <hyperlink ref="D161" r:id="rId68" tooltip="Click once to display linked information. Click and hold to select this cell." display="http://stats.oecd.org/OECDStat_Metadata/ShowMetadata.ashx?Dataset=LFS_D&amp;Coords=[SERIES].[U],[SEX].[MW],[AGE].[1564],[FREQUENCY].[A],[COUNTRY].[ISL],[TIME].[2001]&amp;ShowOnWeb=true"/>
    <hyperlink ref="E160" r:id="rId69" tooltip="Click once to display linked information. Click and hold to select this cell." display="http://stats.oecd.org/OECDStat_Metadata/ShowMetadata.ashx?Dataset=LFS_D&amp;Coords=[SERIES].[U],[SEX].[MW],[AGE].[1564],[FREQUENCY].[A],[COUNTRY].[HUN],[TIME].[2002]&amp;ShowOnWeb=true"/>
    <hyperlink ref="M158" r:id="rId70" tooltip="Click once to display linked information. Click and hold to select this cell." display="http://stats.oecd.org/OECDStat_Metadata/ShowMetadata.ashx?Dataset=LFS_D&amp;Coords=[SERIES].[U],[SEX].[MW],[AGE].[1564],[FREQUENCY].[A],[COUNTRY].[DEU],[TIME].[2010]&amp;ShowOnWeb=true"/>
    <hyperlink ref="G158" r:id="rId71" tooltip="Click once to display linked information. Click and hold to select this cell." display="http://stats.oecd.org/OECDStat_Metadata/ShowMetadata.ashx?Dataset=LFS_D&amp;Coords=[SERIES].[U],[SEX].[MW],[AGE].[1564],[FREQUENCY].[A],[COUNTRY].[DEU],[TIME].[2004]&amp;ShowOnWeb=true"/>
    <hyperlink ref="E157" r:id="rId72" tooltip="Click once to display linked information. Click and hold to select this cell." display="http://stats.oecd.org/OECDStat_Metadata/ShowMetadata.ashx?Dataset=LFS_D&amp;Coords=[SERIES].[U],[SEX].[MW],[AGE].[1564],[FREQUENCY].[A],[COUNTRY].[FRA],[TIME].[2002]&amp;ShowOnWeb=true"/>
    <hyperlink ref="C155" r:id="rId73" tooltip="Click once to display linked information. Click and hold to select this cell." display="http://stats.oecd.org/OECDStat_Metadata/ShowMetadata.ashx?Dataset=LFS_D&amp;Coords=[SERIES].[U],[SEX].[MW],[AGE].[1564],[FREQUENCY].[A],[COUNTRY].[EST],[TIME].[2000]&amp;ShowOnWeb=true"/>
    <hyperlink ref="F149" r:id="rId74" tooltip="Click once to display linked information. Click and hold to select this cell." display="http://stats.oecd.org/OECDStat_Metadata/ShowMetadata.ashx?Dataset=LFS_D&amp;Coords=[SERIES].[U],[SEX].[MW],[AGE].[1564],[FREQUENCY].[A],[COUNTRY].[AUT],[TIME].[2003]&amp;ShowOnWeb=true"/>
    <hyperlink ref="C149" r:id="rId75" tooltip="Click once to display linked information. Click and hold to select this cell." display="http://stats.oecd.org/OECDStat_Metadata/ShowMetadata.ashx?Dataset=LFS_D&amp;Coords=[SERIES].[U],[SEX].[MW],[AGE].[1564],[FREQUENCY].[A],[COUNTRY].[AUT],[TIME].[2000]&amp;ShowOnWeb=true"/>
    <hyperlink ref="D148" r:id="rId76" tooltip="Click once to display linked information. Click and hold to select this cell." display="http://stats.oecd.org/OECDStat_Metadata/ShowMetadata.ashx?Dataset=LFS_D&amp;Coords=[SERIES].[U],[SEX].[MW],[AGE].[1564],[FREQUENCY].[A],[COUNTRY].[AUS],[TIME].[2001]&amp;ShowOnWeb=true"/>
    <hyperlink ref="C138" r:id="rId77" tooltip="Click once to display linked information. Click and hold to select this cell." display="http://stats.oecd.org/OECDStat_Metadata/ShowMetadata.ashx?Dataset=LFS_D&amp;Coords=[SERIES].[U],[SEX].[MW],[AGE].[2529],[FREQUENCY].[A],[COUNTRY].[USA],[TIME].[2000]&amp;ShowOnWeb=true"/>
    <hyperlink ref="C136" r:id="rId78" tooltip="Click once to display linked information. Click and hold to select this cell." display="http://stats.oecd.org/OECDStat_Metadata/ShowMetadata.ashx?Dataset=LFS_D&amp;Coords=[SERIES].[U],[SEX].[MW],[AGE].[2529],[FREQUENCY].[A],[COUNTRY].[TUR],[TIME].[2000]&amp;ShowOnWeb=true"/>
    <hyperlink ref="G134" r:id="rId79" tooltip="Click once to display linked information. Click and hold to select this cell." display="http://stats.oecd.org/OECDStat_Metadata/ShowMetadata.ashx?Dataset=LFS_D&amp;Coords=[SERIES].[U],[SEX].[MW],[AGE].[2529],[FREQUENCY].[A],[COUNTRY].[SWE],[TIME].[2004]&amp;ShowOnWeb=true"/>
    <hyperlink ref="L133" r:id="rId80" tooltip="Click once to display linked information. Click and hold to select this cell." display="http://stats.oecd.org/OECDStat_Metadata/ShowMetadata.ashx?Dataset=LFS_D&amp;Coords=[SERIES].[U],[SEX].[MW],[AGE].[2529],[FREQUENCY].[A],[COUNTRY].[ESP],[TIME].[2009]&amp;ShowOnWeb=true"/>
    <hyperlink ref="K133" r:id="rId81" tooltip="Click once to display linked information. Click and hold to select this cell." display="http://stats.oecd.org/OECDStat_Metadata/ShowMetadata.ashx?Dataset=LFS_D&amp;Coords=[SERIES].[U],[SEX].[MW],[AGE].[2529],[FREQUENCY].[A],[COUNTRY].[ESP],[TIME].[2008]&amp;ShowOnWeb=true"/>
    <hyperlink ref="G133" r:id="rId82" tooltip="Click once to display linked information. Click and hold to select this cell." display="http://stats.oecd.org/OECDStat_Metadata/ShowMetadata.ashx?Dataset=LFS_D&amp;Coords=[SERIES].[U],[SEX].[MW],[AGE].[2529],[FREQUENCY].[A],[COUNTRY].[ESP],[TIME].[2004]&amp;ShowOnWeb=true"/>
    <hyperlink ref="C133" r:id="rId83" tooltip="Click once to display linked information. Click and hold to select this cell." display="http://stats.oecd.org/OECDStat_Metadata/ShowMetadata.ashx?Dataset=LFS_D&amp;Coords=[SERIES].[U],[SEX].[MW],[AGE].[2529],[FREQUENCY].[A],[COUNTRY].[ESP],[TIME].[2000]&amp;ShowOnWeb=true"/>
    <hyperlink ref="E131" r:id="rId84" tooltip="Click once to display linked information. Click and hold to select this cell." display="http://stats.oecd.org/OECDStat_Metadata/ShowMetadata.ashx?Dataset=LFS_D&amp;Coords=[SERIES].[U],[SEX].[MW],[AGE].[2529],[FREQUENCY].[A],[COUNTRY].[SVK],[TIME].[2002]&amp;ShowOnWeb=true"/>
    <hyperlink ref="E129" r:id="rId85" tooltip="Click once to display linked information. Click and hold to select this cell." display="http://stats.oecd.org/OECDStat_Metadata/ShowMetadata.ashx?Dataset=LFS_D&amp;Coords=[SERIES].[U],[SEX].[MW],[AGE].[2529],[FREQUENCY].[A],[COUNTRY].[POL],[TIME].[2002]&amp;ShowOnWeb=true"/>
    <hyperlink ref="C129" r:id="rId86" tooltip="Click once to display linked information. Click and hold to select this cell." display="http://stats.oecd.org/OECDStat_Metadata/ShowMetadata.ashx?Dataset=LFS_D&amp;Coords=[SERIES].[U],[SEX].[MW],[AGE].[2529],[FREQUENCY].[A],[COUNTRY].[POL],[TIME].[2000]&amp;ShowOnWeb=true"/>
    <hyperlink ref="C125" r:id="rId87" tooltip="Click once to display linked information. Click and hold to select this cell." display="http://stats.oecd.org/OECDStat_Metadata/ShowMetadata.ashx?Dataset=LFS_D&amp;Coords=[SERIES].[U],[SEX].[MW],[AGE].[2529],[FREQUENCY].[A],[COUNTRY].[MEX],[TIME].[2000]&amp;ShowOnWeb=true"/>
    <hyperlink ref="F124" r:id="rId88" tooltip="Click once to display linked information. Click and hold to select this cell." display="http://stats.oecd.org/OECDStat_Metadata/ShowMetadata.ashx?Dataset=LFS_D&amp;Coords=[SERIES].[U],[SEX].[MW],[AGE].[2529],[FREQUENCY].[A],[COUNTRY].[LUX],[TIME].[2003]&amp;ShowOnWeb=true"/>
    <hyperlink ref="E124" r:id="rId89" tooltip="Click once to display linked information. Click and hold to select this cell." display="http://stats.oecd.org/OECDStat_Metadata/ShowMetadata.ashx?Dataset=LFS_D&amp;Coords=[SERIES].[U],[SEX].[MW],[AGE].[2529],[FREQUENCY].[A],[COUNTRY].[LUX],[TIME].[2002]&amp;ShowOnWeb=true"/>
    <hyperlink ref="H121" r:id="rId90" tooltip="Click once to display linked information. Click and hold to select this cell." display="http://stats.oecd.org/OECDStat_Metadata/ShowMetadata.ashx?Dataset=LFS_D&amp;Coords=[SERIES].[U],[SEX].[MW],[AGE].[2529],[FREQUENCY].[A],[COUNTRY].[KOR],[TIME].[2005]&amp;ShowOnWeb=true"/>
    <hyperlink ref="G119" r:id="rId91" tooltip="Click once to display linked information. Click and hold to select this cell." display="http://stats.oecd.org/OECDStat_Metadata/ShowMetadata.ashx?Dataset=LFS_D&amp;Coords=[SERIES].[U],[SEX].[MW],[AGE].[2529],[FREQUENCY].[A],[COUNTRY].[ITA],[TIME].[2004]&amp;ShowOnWeb=true"/>
    <hyperlink ref="F119" r:id="rId92" tooltip="Click once to display linked information. Click and hold to select this cell." display="http://stats.oecd.org/OECDStat_Metadata/ShowMetadata.ashx?Dataset=LFS_D&amp;Coords=[SERIES].[U],[SEX].[MW],[AGE].[2529],[FREQUENCY].[A],[COUNTRY].[ITA],[TIME].[2003]&amp;ShowOnWeb=true"/>
    <hyperlink ref="F116" r:id="rId93" tooltip="Click once to display linked information. Click and hold to select this cell." display="http://stats.oecd.org/OECDStat_Metadata/ShowMetadata.ashx?Dataset=LFS_D&amp;Coords=[SERIES].[U],[SEX].[MW],[AGE].[2529],[FREQUENCY].[A],[COUNTRY].[ISL],[TIME].[2003]&amp;ShowOnWeb=true"/>
    <hyperlink ref="D116" r:id="rId94" tooltip="Click once to display linked information. Click and hold to select this cell." display="http://stats.oecd.org/OECDStat_Metadata/ShowMetadata.ashx?Dataset=LFS_D&amp;Coords=[SERIES].[U],[SEX].[MW],[AGE].[2529],[FREQUENCY].[A],[COUNTRY].[ISL],[TIME].[2001]&amp;ShowOnWeb=true"/>
    <hyperlink ref="E115" r:id="rId95" tooltip="Click once to display linked information. Click and hold to select this cell." display="http://stats.oecd.org/OECDStat_Metadata/ShowMetadata.ashx?Dataset=LFS_D&amp;Coords=[SERIES].[U],[SEX].[MW],[AGE].[2529],[FREQUENCY].[A],[COUNTRY].[HUN],[TIME].[2002]&amp;ShowOnWeb=true"/>
    <hyperlink ref="M113" r:id="rId96" tooltip="Click once to display linked information. Click and hold to select this cell." display="http://stats.oecd.org/OECDStat_Metadata/ShowMetadata.ashx?Dataset=LFS_D&amp;Coords=[SERIES].[U],[SEX].[MW],[AGE].[2529],[FREQUENCY].[A],[COUNTRY].[DEU],[TIME].[2010]&amp;ShowOnWeb=true"/>
    <hyperlink ref="G113" r:id="rId97" tooltip="Click once to display linked information. Click and hold to select this cell." display="http://stats.oecd.org/OECDStat_Metadata/ShowMetadata.ashx?Dataset=LFS_D&amp;Coords=[SERIES].[U],[SEX].[MW],[AGE].[2529],[FREQUENCY].[A],[COUNTRY].[DEU],[TIME].[2004]&amp;ShowOnWeb=true"/>
    <hyperlink ref="E112" r:id="rId98" tooltip="Click once to display linked information. Click and hold to select this cell." display="http://stats.oecd.org/OECDStat_Metadata/ShowMetadata.ashx?Dataset=LFS_D&amp;Coords=[SERIES].[U],[SEX].[MW],[AGE].[2529],[FREQUENCY].[A],[COUNTRY].[FRA],[TIME].[2002]&amp;ShowOnWeb=true"/>
    <hyperlink ref="C110" r:id="rId99" tooltip="Click once to display linked information. Click and hold to select this cell." display="http://stats.oecd.org/OECDStat_Metadata/ShowMetadata.ashx?Dataset=LFS_D&amp;Coords=[SERIES].[U],[SEX].[MW],[AGE].[2529],[FREQUENCY].[A],[COUNTRY].[EST],[TIME].[2000]&amp;ShowOnWeb=true"/>
    <hyperlink ref="F104" r:id="rId100" tooltip="Click once to display linked information. Click and hold to select this cell." display="http://stats.oecd.org/OECDStat_Metadata/ShowMetadata.ashx?Dataset=LFS_D&amp;Coords=[SERIES].[U],[SEX].[MW],[AGE].[2529],[FREQUENCY].[A],[COUNTRY].[AUT],[TIME].[2003]&amp;ShowOnWeb=true"/>
    <hyperlink ref="C104" r:id="rId101" tooltip="Click once to display linked information. Click and hold to select this cell." display="http://stats.oecd.org/OECDStat_Metadata/ShowMetadata.ashx?Dataset=LFS_D&amp;Coords=[SERIES].[U],[SEX].[MW],[AGE].[2529],[FREQUENCY].[A],[COUNTRY].[AUT],[TIME].[2000]&amp;ShowOnWeb=true"/>
    <hyperlink ref="D103" r:id="rId102" tooltip="Click once to display linked information. Click and hold to select this cell." display="http://stats.oecd.org/OECDStat_Metadata/ShowMetadata.ashx?Dataset=LFS_D&amp;Coords=[SERIES].[U],[SEX].[MW],[AGE].[2529],[FREQUENCY].[A],[COUNTRY].[AUS],[TIME].[2001]&amp;ShowOnWeb=true"/>
    <hyperlink ref="C93" r:id="rId103" tooltip="Click once to display linked information. Click and hold to select this cell." display="http://stats.oecd.org/OECDStat_Metadata/ShowMetadata.ashx?Dataset=LFS_D&amp;Coords=[SERIES].[U],[SEX].[MW],[AGE].[1524],[FREQUENCY].[A],[COUNTRY].[USA],[TIME].[2000]&amp;ShowOnWeb=true"/>
    <hyperlink ref="C91" r:id="rId104" tooltip="Click once to display linked information. Click and hold to select this cell." display="http://stats.oecd.org/OECDStat_Metadata/ShowMetadata.ashx?Dataset=LFS_D&amp;Coords=[SERIES].[U],[SEX].[MW],[AGE].[1524],[FREQUENCY].[A],[COUNTRY].[TUR],[TIME].[2000]&amp;ShowOnWeb=true"/>
    <hyperlink ref="G89" r:id="rId105" tooltip="Click once to display linked information. Click and hold to select this cell." display="http://stats.oecd.org/OECDStat_Metadata/ShowMetadata.ashx?Dataset=LFS_D&amp;Coords=[SERIES].[U],[SEX].[MW],[AGE].[1524],[FREQUENCY].[A],[COUNTRY].[SWE],[TIME].[2004]&amp;ShowOnWeb=true"/>
    <hyperlink ref="L88" r:id="rId106" tooltip="Click once to display linked information. Click and hold to select this cell." display="http://stats.oecd.org/OECDStat_Metadata/ShowMetadata.ashx?Dataset=LFS_D&amp;Coords=[SERIES].[U],[SEX].[MW],[AGE].[1524],[FREQUENCY].[A],[COUNTRY].[ESP],[TIME].[2009]&amp;ShowOnWeb=true"/>
    <hyperlink ref="K88" r:id="rId107" tooltip="Click once to display linked information. Click and hold to select this cell." display="http://stats.oecd.org/OECDStat_Metadata/ShowMetadata.ashx?Dataset=LFS_D&amp;Coords=[SERIES].[U],[SEX].[MW],[AGE].[1524],[FREQUENCY].[A],[COUNTRY].[ESP],[TIME].[2008]&amp;ShowOnWeb=true"/>
    <hyperlink ref="G88" r:id="rId108" tooltip="Click once to display linked information. Click and hold to select this cell." display="http://stats.oecd.org/OECDStat_Metadata/ShowMetadata.ashx?Dataset=LFS_D&amp;Coords=[SERIES].[U],[SEX].[MW],[AGE].[1524],[FREQUENCY].[A],[COUNTRY].[ESP],[TIME].[2004]&amp;ShowOnWeb=true"/>
    <hyperlink ref="C88" r:id="rId109" tooltip="Click once to display linked information. Click and hold to select this cell." display="http://stats.oecd.org/OECDStat_Metadata/ShowMetadata.ashx?Dataset=LFS_D&amp;Coords=[SERIES].[U],[SEX].[MW],[AGE].[1524],[FREQUENCY].[A],[COUNTRY].[ESP],[TIME].[2000]&amp;ShowOnWeb=true"/>
    <hyperlink ref="E86" r:id="rId110" tooltip="Click once to display linked information. Click and hold to select this cell." display="http://stats.oecd.org/OECDStat_Metadata/ShowMetadata.ashx?Dataset=LFS_D&amp;Coords=[SERIES].[U],[SEX].[MW],[AGE].[1524],[FREQUENCY].[A],[COUNTRY].[SVK],[TIME].[2002]&amp;ShowOnWeb=true"/>
    <hyperlink ref="E84" r:id="rId111" tooltip="Click once to display linked information. Click and hold to select this cell." display="http://stats.oecd.org/OECDStat_Metadata/ShowMetadata.ashx?Dataset=LFS_D&amp;Coords=[SERIES].[U],[SEX].[MW],[AGE].[1524],[FREQUENCY].[A],[COUNTRY].[POL],[TIME].[2002]&amp;ShowOnWeb=true"/>
    <hyperlink ref="C84" r:id="rId112" tooltip="Click once to display linked information. Click and hold to select this cell." display="http://stats.oecd.org/OECDStat_Metadata/ShowMetadata.ashx?Dataset=LFS_D&amp;Coords=[SERIES].[U],[SEX].[MW],[AGE].[1524],[FREQUENCY].[A],[COUNTRY].[POL],[TIME].[2000]&amp;ShowOnWeb=true"/>
    <hyperlink ref="C80" r:id="rId113" tooltip="Click once to display linked information. Click and hold to select this cell." display="http://stats.oecd.org/OECDStat_Metadata/ShowMetadata.ashx?Dataset=LFS_D&amp;Coords=[SERIES].[U],[SEX].[MW],[AGE].[1524],[FREQUENCY].[A],[COUNTRY].[MEX],[TIME].[2000]&amp;ShowOnWeb=true"/>
    <hyperlink ref="F79" r:id="rId114" tooltip="Click once to display linked information. Click and hold to select this cell." display="http://stats.oecd.org/OECDStat_Metadata/ShowMetadata.ashx?Dataset=LFS_D&amp;Coords=[SERIES].[U],[SEX].[MW],[AGE].[1524],[FREQUENCY].[A],[COUNTRY].[LUX],[TIME].[2003]&amp;ShowOnWeb=true"/>
    <hyperlink ref="E79" r:id="rId115" tooltip="Click once to display linked information. Click and hold to select this cell." display="http://stats.oecd.org/OECDStat_Metadata/ShowMetadata.ashx?Dataset=LFS_D&amp;Coords=[SERIES].[U],[SEX].[MW],[AGE].[1524],[FREQUENCY].[A],[COUNTRY].[LUX],[TIME].[2002]&amp;ShowOnWeb=true"/>
    <hyperlink ref="H76" r:id="rId116" tooltip="Click once to display linked information. Click and hold to select this cell." display="http://stats.oecd.org/OECDStat_Metadata/ShowMetadata.ashx?Dataset=LFS_D&amp;Coords=[SERIES].[U],[SEX].[MW],[AGE].[1524],[FREQUENCY].[A],[COUNTRY].[KOR],[TIME].[2005]&amp;ShowOnWeb=true"/>
    <hyperlink ref="G74" r:id="rId117" tooltip="Click once to display linked information. Click and hold to select this cell." display="http://stats.oecd.org/OECDStat_Metadata/ShowMetadata.ashx?Dataset=LFS_D&amp;Coords=[SERIES].[U],[SEX].[MW],[AGE].[1524],[FREQUENCY].[A],[COUNTRY].[ITA],[TIME].[2004]&amp;ShowOnWeb=true"/>
    <hyperlink ref="F74" r:id="rId118" tooltip="Click once to display linked information. Click and hold to select this cell." display="http://stats.oecd.org/OECDStat_Metadata/ShowMetadata.ashx?Dataset=LFS_D&amp;Coords=[SERIES].[U],[SEX].[MW],[AGE].[1524],[FREQUENCY].[A],[COUNTRY].[ITA],[TIME].[2003]&amp;ShowOnWeb=true"/>
    <hyperlink ref="F71" r:id="rId119" tooltip="Click once to display linked information. Click and hold to select this cell." display="http://stats.oecd.org/OECDStat_Metadata/ShowMetadata.ashx?Dataset=LFS_D&amp;Coords=[SERIES].[U],[SEX].[MW],[AGE].[1524],[FREQUENCY].[A],[COUNTRY].[ISL],[TIME].[2003]&amp;ShowOnWeb=true"/>
    <hyperlink ref="D71" r:id="rId120" tooltip="Click once to display linked information. Click and hold to select this cell." display="http://stats.oecd.org/OECDStat_Metadata/ShowMetadata.ashx?Dataset=LFS_D&amp;Coords=[SERIES].[U],[SEX].[MW],[AGE].[1524],[FREQUENCY].[A],[COUNTRY].[ISL],[TIME].[2001]&amp;ShowOnWeb=true"/>
    <hyperlink ref="E70" r:id="rId121" tooltip="Click once to display linked information. Click and hold to select this cell." display="http://stats.oecd.org/OECDStat_Metadata/ShowMetadata.ashx?Dataset=LFS_D&amp;Coords=[SERIES].[U],[SEX].[MW],[AGE].[1524],[FREQUENCY].[A],[COUNTRY].[HUN],[TIME].[2002]&amp;ShowOnWeb=true"/>
    <hyperlink ref="M68" r:id="rId122" tooltip="Click once to display linked information. Click and hold to select this cell." display="http://stats.oecd.org/OECDStat_Metadata/ShowMetadata.ashx?Dataset=LFS_D&amp;Coords=[SERIES].[U],[SEX].[MW],[AGE].[1524],[FREQUENCY].[A],[COUNTRY].[DEU],[TIME].[2010]&amp;ShowOnWeb=true"/>
    <hyperlink ref="G68" r:id="rId123" tooltip="Click once to display linked information. Click and hold to select this cell." display="http://stats.oecd.org/OECDStat_Metadata/ShowMetadata.ashx?Dataset=LFS_D&amp;Coords=[SERIES].[U],[SEX].[MW],[AGE].[1524],[FREQUENCY].[A],[COUNTRY].[DEU],[TIME].[2004]&amp;ShowOnWeb=true"/>
    <hyperlink ref="E67" r:id="rId124" tooltip="Click once to display linked information. Click and hold to select this cell." display="http://stats.oecd.org/OECDStat_Metadata/ShowMetadata.ashx?Dataset=LFS_D&amp;Coords=[SERIES].[U],[SEX].[MW],[AGE].[1524],[FREQUENCY].[A],[COUNTRY].[FRA],[TIME].[2002]&amp;ShowOnWeb=true"/>
    <hyperlink ref="C65" r:id="rId125" tooltip="Click once to display linked information. Click and hold to select this cell." display="http://stats.oecd.org/OECDStat_Metadata/ShowMetadata.ashx?Dataset=LFS_D&amp;Coords=[SERIES].[U],[SEX].[MW],[AGE].[1524],[FREQUENCY].[A],[COUNTRY].[EST],[TIME].[2000]&amp;ShowOnWeb=true"/>
    <hyperlink ref="F59" r:id="rId126" tooltip="Click once to display linked information. Click and hold to select this cell." display="http://stats.oecd.org/OECDStat_Metadata/ShowMetadata.ashx?Dataset=LFS_D&amp;Coords=[SERIES].[U],[SEX].[MW],[AGE].[1524],[FREQUENCY].[A],[COUNTRY].[AUT],[TIME].[2003]&amp;ShowOnWeb=true"/>
    <hyperlink ref="C59" r:id="rId127" tooltip="Click once to display linked information. Click and hold to select this cell." display="http://stats.oecd.org/OECDStat_Metadata/ShowMetadata.ashx?Dataset=LFS_D&amp;Coords=[SERIES].[U],[SEX].[MW],[AGE].[1524],[FREQUENCY].[A],[COUNTRY].[AUT],[TIME].[2000]&amp;ShowOnWeb=true"/>
    <hyperlink ref="D58" r:id="rId128" tooltip="Click once to display linked information. Click and hold to select this cell." display="http://stats.oecd.org/OECDStat_Metadata/ShowMetadata.ashx?Dataset=LFS_D&amp;Coords=[SERIES].[U],[SEX].[MW],[AGE].[1524],[FREQUENCY].[A],[COUNTRY].[AUS],[TIME].[2001]&amp;ShowOnWeb=true"/>
    <hyperlink ref="D283" r:id="rId129" tooltip="Click once to display linked information. Click and hold to select this cell." display="http://stats.oecd.org/OECDStat_Metadata/ShowMetadata.ashx?Dataset=LFS_D&amp;Coords=[SERIES].[L],[SEX].[MW],[AGE].[1564],[FREQUENCY].[A],[COUNTRY].[AUS],[TIME].[2001]&amp;ShowOnWeb=true"/>
    <hyperlink ref="C284" r:id="rId130" tooltip="Click once to display linked information. Click and hold to select this cell." display="http://stats.oecd.org/OECDStat_Metadata/ShowMetadata.ashx?Dataset=LFS_D&amp;Coords=[SERIES].[L],[SEX].[MW],[AGE].[1564],[FREQUENCY].[A],[COUNTRY].[AUT],[TIME].[2000]&amp;ShowOnWeb=true"/>
    <hyperlink ref="F284" r:id="rId131" tooltip="Click once to display linked information. Click and hold to select this cell." display="http://stats.oecd.org/OECDStat_Metadata/ShowMetadata.ashx?Dataset=LFS_D&amp;Coords=[SERIES].[L],[SEX].[MW],[AGE].[1564],[FREQUENCY].[A],[COUNTRY].[AUT],[TIME].[2003]&amp;ShowOnWeb=true"/>
    <hyperlink ref="C290" r:id="rId132" tooltip="Click once to display linked information. Click and hold to select this cell." display="http://stats.oecd.org/OECDStat_Metadata/ShowMetadata.ashx?Dataset=LFS_D&amp;Coords=[SERIES].[L],[SEX].[MW],[AGE].[1564],[FREQUENCY].[A],[COUNTRY].[EST],[TIME].[2000]&amp;ShowOnWeb=true"/>
    <hyperlink ref="E292" r:id="rId133" tooltip="Click once to display linked information. Click and hold to select this cell." display="http://stats.oecd.org/OECDStat_Metadata/ShowMetadata.ashx?Dataset=LFS_D&amp;Coords=[SERIES].[L],[SEX].[MW],[AGE].[1564],[FREQUENCY].[A],[COUNTRY].[FRA],[TIME].[2002]&amp;ShowOnWeb=true"/>
    <hyperlink ref="G293" r:id="rId134" tooltip="Click once to display linked information. Click and hold to select this cell." display="http://stats.oecd.org/OECDStat_Metadata/ShowMetadata.ashx?Dataset=LFS_D&amp;Coords=[SERIES].[L],[SEX].[MW],[AGE].[1564],[FREQUENCY].[A],[COUNTRY].[DEU],[TIME].[2004]&amp;ShowOnWeb=true"/>
    <hyperlink ref="M293" r:id="rId135" tooltip="Click once to display linked information. Click and hold to select this cell." display="http://stats.oecd.org/OECDStat_Metadata/ShowMetadata.ashx?Dataset=LFS_D&amp;Coords=[SERIES].[L],[SEX].[MW],[AGE].[1564],[FREQUENCY].[A],[COUNTRY].[DEU],[TIME].[2010]&amp;ShowOnWeb=true"/>
    <hyperlink ref="E295" r:id="rId136" tooltip="Click once to display linked information. Click and hold to select this cell." display="http://stats.oecd.org/OECDStat_Metadata/ShowMetadata.ashx?Dataset=LFS_D&amp;Coords=[SERIES].[L],[SEX].[MW],[AGE].[1564],[FREQUENCY].[A],[COUNTRY].[HUN],[TIME].[2002]&amp;ShowOnWeb=true"/>
    <hyperlink ref="F296" r:id="rId137" tooltip="Click once to display linked information. Click and hold to select this cell." display="http://stats.oecd.org/OECDStat_Metadata/ShowMetadata.ashx?Dataset=LFS_D&amp;Coords=[SERIES].[L],[SEX].[MW],[AGE].[1564],[FREQUENCY].[A],[COUNTRY].[ISL],[TIME].[2003]&amp;ShowOnWeb=true"/>
    <hyperlink ref="F299" r:id="rId138" tooltip="Click once to display linked information. Click and hold to select this cell." display="http://stats.oecd.org/OECDStat_Metadata/ShowMetadata.ashx?Dataset=LFS_D&amp;Coords=[SERIES].[L],[SEX].[MW],[AGE].[1564],[FREQUENCY].[A],[COUNTRY].[ITA],[TIME].[2003]&amp;ShowOnWeb=true"/>
    <hyperlink ref="G299" r:id="rId139" tooltip="Click once to display linked information. Click and hold to select this cell." display="http://stats.oecd.org/OECDStat_Metadata/ShowMetadata.ashx?Dataset=LFS_D&amp;Coords=[SERIES].[L],[SEX].[MW],[AGE].[1564],[FREQUENCY].[A],[COUNTRY].[ITA],[TIME].[2004]&amp;ShowOnWeb=true"/>
    <hyperlink ref="H301" r:id="rId140" tooltip="Click once to display linked information. Click and hold to select this cell." display="http://stats.oecd.org/OECDStat_Metadata/ShowMetadata.ashx?Dataset=LFS_D&amp;Coords=[SERIES].[L],[SEX].[MW],[AGE].[1564],[FREQUENCY].[A],[COUNTRY].[KOR],[TIME].[2005]&amp;ShowOnWeb=true"/>
    <hyperlink ref="E304" r:id="rId141" tooltip="Click once to display linked information. Click and hold to select this cell." display="http://stats.oecd.org/OECDStat_Metadata/ShowMetadata.ashx?Dataset=LFS_D&amp;Coords=[SERIES].[L],[SEX].[MW],[AGE].[1564],[FREQUENCY].[A],[COUNTRY].[LUX],[TIME].[2002]&amp;ShowOnWeb=true"/>
    <hyperlink ref="F304" r:id="rId142" tooltip="Click once to display linked information. Click and hold to select this cell." display="http://stats.oecd.org/OECDStat_Metadata/ShowMetadata.ashx?Dataset=LFS_D&amp;Coords=[SERIES].[L],[SEX].[MW],[AGE].[1564],[FREQUENCY].[A],[COUNTRY].[LUX],[TIME].[2003]&amp;ShowOnWeb=true"/>
    <hyperlink ref="C305" r:id="rId143" tooltip="Click once to display linked information. Click and hold to select this cell." display="http://stats.oecd.org/OECDStat_Metadata/ShowMetadata.ashx?Dataset=LFS_D&amp;Coords=[SERIES].[L],[SEX].[MW],[AGE].[1564],[FREQUENCY].[A],[COUNTRY].[MEX],[TIME].[2000]&amp;ShowOnWeb=true"/>
    <hyperlink ref="C309" r:id="rId144" tooltip="Click once to display linked information. Click and hold to select this cell." display="http://stats.oecd.org/OECDStat_Metadata/ShowMetadata.ashx?Dataset=LFS_D&amp;Coords=[SERIES].[L],[SEX].[MW],[AGE].[1564],[FREQUENCY].[A],[COUNTRY].[POL],[TIME].[2000]&amp;ShowOnWeb=true"/>
    <hyperlink ref="E309" r:id="rId145" tooltip="Click once to display linked information. Click and hold to select this cell." display="http://stats.oecd.org/OECDStat_Metadata/ShowMetadata.ashx?Dataset=LFS_D&amp;Coords=[SERIES].[L],[SEX].[MW],[AGE].[1564],[FREQUENCY].[A],[COUNTRY].[POL],[TIME].[2002]&amp;ShowOnWeb=true"/>
    <hyperlink ref="E311" r:id="rId146" tooltip="Click once to display linked information. Click and hold to select this cell." display="http://stats.oecd.org/OECDStat_Metadata/ShowMetadata.ashx?Dataset=LFS_D&amp;Coords=[SERIES].[L],[SEX].[MW],[AGE].[1564],[FREQUENCY].[A],[COUNTRY].[SVK],[TIME].[2002]&amp;ShowOnWeb=true"/>
    <hyperlink ref="C313" r:id="rId147" tooltip="Click once to display linked information. Click and hold to select this cell." display="http://stats.oecd.org/OECDStat_Metadata/ShowMetadata.ashx?Dataset=LFS_D&amp;Coords=[SERIES].[L],[SEX].[MW],[AGE].[1564],[FREQUENCY].[A],[COUNTRY].[ESP],[TIME].[2000]&amp;ShowOnWeb=true"/>
    <hyperlink ref="G313" r:id="rId148" tooltip="Click once to display linked information. Click and hold to select this cell." display="http://stats.oecd.org/OECDStat_Metadata/ShowMetadata.ashx?Dataset=LFS_D&amp;Coords=[SERIES].[L],[SEX].[MW],[AGE].[1564],[FREQUENCY].[A],[COUNTRY].[ESP],[TIME].[2004]&amp;ShowOnWeb=true"/>
    <hyperlink ref="K313" r:id="rId149" tooltip="Click once to display linked information. Click and hold to select this cell." display="http://stats.oecd.org/OECDStat_Metadata/ShowMetadata.ashx?Dataset=LFS_D&amp;Coords=[SERIES].[L],[SEX].[MW],[AGE].[1564],[FREQUENCY].[A],[COUNTRY].[ESP],[TIME].[2008]&amp;ShowOnWeb=true"/>
    <hyperlink ref="L313" r:id="rId150" tooltip="Click once to display linked information. Click and hold to select this cell." display="http://stats.oecd.org/OECDStat_Metadata/ShowMetadata.ashx?Dataset=LFS_D&amp;Coords=[SERIES].[L],[SEX].[MW],[AGE].[1564],[FREQUENCY].[A],[COUNTRY].[ESP],[TIME].[2009]&amp;ShowOnWeb=true"/>
    <hyperlink ref="G314" r:id="rId151" tooltip="Click once to display linked information. Click and hold to select this cell." display="http://stats.oecd.org/OECDStat_Metadata/ShowMetadata.ashx?Dataset=LFS_D&amp;Coords=[SERIES].[L],[SEX].[MW],[AGE].[1564],[FREQUENCY].[A],[COUNTRY].[SWE],[TIME].[2004]&amp;ShowOnWeb=true"/>
    <hyperlink ref="C316" r:id="rId152" tooltip="Click once to display linked information. Click and hold to select this cell." display="http://stats.oecd.org/OECDStat_Metadata/ShowMetadata.ashx?Dataset=LFS_D&amp;Coords=[SERIES].[L],[SEX].[MW],[AGE].[1564],[FREQUENCY].[A],[COUNTRY].[TUR],[TIME].[2000]&amp;ShowOnWeb=true"/>
    <hyperlink ref="C318" r:id="rId153" tooltip="Click once to display linked information. Click and hold to select this cell." display="http://stats.oecd.org/OECDStat_Metadata/ShowMetadata.ashx?Dataset=LFS_D&amp;Coords=[SERIES].[L],[SEX].[MW],[AGE].[1564],[FREQUENCY].[A],[COUNTRY].[USA],[TIME].[2000]&amp;ShowOnWeb=true"/>
  </hyperlinks>
  <pageMargins left="0.7" right="0.7" top="0.75" bottom="0.75" header="0.3" footer="0.3"/>
  <pageSetup paperSize="9" orientation="portrait" r:id="rId15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6"/>
  <sheetViews>
    <sheetView zoomScaleNormal="100" workbookViewId="0">
      <pane xSplit="1" ySplit="7" topLeftCell="B8" activePane="bottomRight" state="frozen"/>
      <selection activeCell="Z136" sqref="Z136"/>
      <selection pane="topRight" activeCell="Z136" sqref="Z136"/>
      <selection pane="bottomLeft" activeCell="Z136" sqref="Z136"/>
      <selection pane="bottomRight" activeCell="G21" sqref="G21"/>
    </sheetView>
  </sheetViews>
  <sheetFormatPr defaultRowHeight="15"/>
  <cols>
    <col min="1" max="1" width="29.42578125" style="54" customWidth="1"/>
    <col min="2" max="17" width="8.85546875" style="54" customWidth="1"/>
    <col min="18" max="20" width="10.5703125" style="54" customWidth="1"/>
    <col min="21" max="16384" width="9.140625" style="54"/>
  </cols>
  <sheetData>
    <row r="1" spans="1:22">
      <c r="A1" s="53" t="s">
        <v>201</v>
      </c>
    </row>
    <row r="2" spans="1:22">
      <c r="A2" s="1448" t="s">
        <v>202</v>
      </c>
      <c r="B2" s="1449"/>
      <c r="C2" s="1450" t="s">
        <v>608</v>
      </c>
      <c r="D2" s="1451"/>
      <c r="E2" s="1451"/>
      <c r="F2" s="1451"/>
      <c r="G2" s="1451"/>
      <c r="H2" s="1451"/>
      <c r="I2" s="1451"/>
      <c r="J2" s="1451"/>
      <c r="K2" s="1451"/>
      <c r="L2" s="1451"/>
      <c r="M2" s="1451"/>
      <c r="N2" s="1451"/>
      <c r="O2" s="1451"/>
      <c r="P2" s="1451"/>
      <c r="Q2" s="1451"/>
      <c r="R2" s="1451"/>
      <c r="S2" s="1451"/>
      <c r="T2" s="1451"/>
    </row>
    <row r="3" spans="1:22">
      <c r="A3" s="1448" t="s">
        <v>204</v>
      </c>
      <c r="B3" s="1449"/>
      <c r="C3" s="1450" t="s">
        <v>205</v>
      </c>
      <c r="D3" s="1451"/>
      <c r="E3" s="1451"/>
      <c r="F3" s="1451"/>
      <c r="G3" s="1451"/>
      <c r="H3" s="1451"/>
      <c r="I3" s="1451"/>
      <c r="J3" s="1451"/>
      <c r="K3" s="1451"/>
      <c r="L3" s="1451"/>
      <c r="M3" s="1451"/>
      <c r="N3" s="1451"/>
      <c r="O3" s="1451"/>
      <c r="P3" s="1451"/>
      <c r="Q3" s="1451"/>
      <c r="R3" s="1451"/>
      <c r="S3" s="1451"/>
      <c r="T3" s="1451"/>
    </row>
    <row r="4" spans="1:22">
      <c r="A4" s="1448" t="s">
        <v>208</v>
      </c>
      <c r="B4" s="1449"/>
      <c r="C4" s="1450"/>
      <c r="D4" s="1451"/>
      <c r="E4" s="1451"/>
      <c r="F4" s="1451"/>
      <c r="G4" s="1451"/>
      <c r="H4" s="1451"/>
      <c r="I4" s="1451"/>
      <c r="J4" s="1451"/>
      <c r="K4" s="1451"/>
      <c r="L4" s="1451"/>
      <c r="M4" s="1451"/>
      <c r="N4" s="1451"/>
      <c r="O4" s="1451"/>
      <c r="P4" s="1451"/>
      <c r="Q4" s="1451"/>
      <c r="R4" s="1451"/>
      <c r="S4" s="1451"/>
      <c r="T4" s="1451"/>
    </row>
    <row r="5" spans="1:22">
      <c r="A5" s="1448" t="s">
        <v>189</v>
      </c>
      <c r="B5" s="1449"/>
      <c r="C5" s="1450" t="s">
        <v>206</v>
      </c>
      <c r="D5" s="1451"/>
      <c r="E5" s="1451"/>
      <c r="F5" s="1451"/>
      <c r="G5" s="1451"/>
      <c r="H5" s="1451"/>
      <c r="I5" s="1451"/>
      <c r="J5" s="1451"/>
      <c r="K5" s="1451"/>
      <c r="L5" s="1451"/>
      <c r="M5" s="1451"/>
      <c r="N5" s="1451"/>
      <c r="O5" s="1451"/>
      <c r="P5" s="1451"/>
      <c r="Q5" s="1451"/>
      <c r="R5" s="1451"/>
      <c r="S5" s="1451"/>
      <c r="T5" s="1451"/>
    </row>
    <row r="6" spans="1:22">
      <c r="A6" s="1448" t="s">
        <v>153</v>
      </c>
      <c r="B6" s="1449"/>
      <c r="C6" s="1450"/>
      <c r="D6" s="1451"/>
      <c r="E6" s="1451"/>
      <c r="F6" s="1451"/>
      <c r="G6" s="1451"/>
      <c r="H6" s="1451"/>
      <c r="I6" s="1451"/>
      <c r="J6" s="1451"/>
      <c r="K6" s="1451"/>
      <c r="L6" s="1451"/>
      <c r="M6" s="1451"/>
      <c r="N6" s="1451"/>
      <c r="O6" s="1451"/>
      <c r="P6" s="1451"/>
      <c r="Q6" s="1451"/>
      <c r="R6" s="1451"/>
      <c r="S6" s="1451"/>
      <c r="T6" s="1451"/>
    </row>
    <row r="7" spans="1:22">
      <c r="A7" s="1452" t="s">
        <v>117</v>
      </c>
      <c r="B7" s="1453"/>
      <c r="C7" s="844" t="s">
        <v>85</v>
      </c>
      <c r="D7" s="844" t="s">
        <v>86</v>
      </c>
      <c r="E7" s="844" t="s">
        <v>87</v>
      </c>
      <c r="F7" s="844" t="s">
        <v>88</v>
      </c>
      <c r="G7" s="844" t="s">
        <v>89</v>
      </c>
      <c r="H7" s="844" t="s">
        <v>90</v>
      </c>
      <c r="I7" s="844" t="s">
        <v>91</v>
      </c>
      <c r="J7" s="844" t="s">
        <v>92</v>
      </c>
      <c r="K7" s="844" t="s">
        <v>93</v>
      </c>
      <c r="L7" s="844" t="s">
        <v>94</v>
      </c>
      <c r="M7" s="844" t="s">
        <v>95</v>
      </c>
      <c r="N7" s="844" t="s">
        <v>96</v>
      </c>
      <c r="O7" s="844" t="s">
        <v>97</v>
      </c>
      <c r="P7" s="844" t="s">
        <v>110</v>
      </c>
      <c r="Q7" s="844" t="s">
        <v>120</v>
      </c>
      <c r="R7" s="844" t="s">
        <v>379</v>
      </c>
      <c r="S7" s="844" t="s">
        <v>537</v>
      </c>
      <c r="T7" s="844" t="s">
        <v>729</v>
      </c>
    </row>
    <row r="8" spans="1:22">
      <c r="A8" s="55" t="s">
        <v>77</v>
      </c>
      <c r="B8" s="56" t="s">
        <v>40</v>
      </c>
      <c r="C8" s="56" t="s">
        <v>40</v>
      </c>
      <c r="D8" s="56" t="s">
        <v>40</v>
      </c>
      <c r="E8" s="56" t="s">
        <v>40</v>
      </c>
      <c r="F8" s="56" t="s">
        <v>40</v>
      </c>
      <c r="G8" s="56" t="s">
        <v>40</v>
      </c>
      <c r="H8" s="56" t="s">
        <v>40</v>
      </c>
      <c r="I8" s="56" t="s">
        <v>40</v>
      </c>
      <c r="J8" s="56" t="s">
        <v>40</v>
      </c>
      <c r="K8" s="56" t="s">
        <v>40</v>
      </c>
      <c r="L8" s="56" t="s">
        <v>40</v>
      </c>
      <c r="M8" s="56" t="s">
        <v>40</v>
      </c>
      <c r="N8" s="56" t="s">
        <v>40</v>
      </c>
      <c r="O8" s="56" t="s">
        <v>40</v>
      </c>
      <c r="P8" s="56" t="s">
        <v>40</v>
      </c>
      <c r="Q8" s="56" t="s">
        <v>40</v>
      </c>
      <c r="R8" s="56" t="s">
        <v>40</v>
      </c>
      <c r="S8" s="56" t="s">
        <v>40</v>
      </c>
      <c r="T8" s="56" t="s">
        <v>40</v>
      </c>
    </row>
    <row r="9" spans="1:22">
      <c r="A9" s="61" t="s">
        <v>39</v>
      </c>
      <c r="B9" s="56" t="s">
        <v>40</v>
      </c>
      <c r="C9" s="66">
        <f>(C57/C111)/(C156/C210)</f>
        <v>0.71270215287720828</v>
      </c>
      <c r="D9" s="66">
        <f t="shared" ref="D9:T9" si="0">(D57/D111)/(D156/D210)</f>
        <v>0.67081726324065183</v>
      </c>
      <c r="E9" s="66">
        <f t="shared" si="0"/>
        <v>0.66544783361049864</v>
      </c>
      <c r="F9" s="66">
        <f t="shared" si="0"/>
        <v>0.62785162915738058</v>
      </c>
      <c r="G9" s="66">
        <f t="shared" si="0"/>
        <v>0.6492702740650671</v>
      </c>
      <c r="H9" s="66">
        <f t="shared" si="0"/>
        <v>0.66022491105115844</v>
      </c>
      <c r="I9" s="66">
        <f t="shared" si="0"/>
        <v>0.66519895889991065</v>
      </c>
      <c r="J9" s="66">
        <f t="shared" si="0"/>
        <v>0.61448683216911071</v>
      </c>
      <c r="K9" s="66">
        <f t="shared" si="0"/>
        <v>0.60481200228126109</v>
      </c>
      <c r="L9" s="66">
        <f t="shared" si="0"/>
        <v>0.58901349077898169</v>
      </c>
      <c r="M9" s="66">
        <f t="shared" si="0"/>
        <v>0.61128755413336355</v>
      </c>
      <c r="N9" s="66">
        <f t="shared" si="0"/>
        <v>0.64018118122189849</v>
      </c>
      <c r="O9" s="66">
        <f t="shared" si="0"/>
        <v>0.64637343870734587</v>
      </c>
      <c r="P9" s="66">
        <f t="shared" si="0"/>
        <v>0.65933826597411904</v>
      </c>
      <c r="Q9" s="66">
        <f t="shared" si="0"/>
        <v>0.65741780903542157</v>
      </c>
      <c r="R9" s="66">
        <f t="shared" si="0"/>
        <v>0.68386751433194104</v>
      </c>
      <c r="S9" s="66">
        <f t="shared" si="0"/>
        <v>0.72460535815472349</v>
      </c>
      <c r="T9" s="66">
        <f t="shared" si="0"/>
        <v>0.7068143161471071</v>
      </c>
      <c r="U9" s="66"/>
      <c r="V9" s="66"/>
    </row>
    <row r="10" spans="1:22">
      <c r="A10" s="61" t="s">
        <v>31</v>
      </c>
      <c r="B10" s="56" t="s">
        <v>40</v>
      </c>
      <c r="C10" s="66">
        <f t="shared" ref="C10:T10" si="1">(C58/C112)/(C157/C211)</f>
        <v>1.4725149733186806</v>
      </c>
      <c r="D10" s="66">
        <f t="shared" si="1"/>
        <v>1.3563095581570928</v>
      </c>
      <c r="E10" s="66">
        <f t="shared" si="1"/>
        <v>1.3541928436643309</v>
      </c>
      <c r="F10" s="66">
        <f t="shared" si="1"/>
        <v>1.2396018408574081</v>
      </c>
      <c r="G10" s="66">
        <f t="shared" si="1"/>
        <v>0.77468540704159727</v>
      </c>
      <c r="H10" s="66">
        <f t="shared" si="1"/>
        <v>0.70000965178426122</v>
      </c>
      <c r="I10" s="66">
        <f t="shared" si="1"/>
        <v>0.75939821795862184</v>
      </c>
      <c r="J10" s="66">
        <f t="shared" si="1"/>
        <v>0.69986457902469756</v>
      </c>
      <c r="K10" s="66">
        <f t="shared" si="1"/>
        <v>0.53600648991716349</v>
      </c>
      <c r="L10" s="66">
        <f t="shared" si="1"/>
        <v>0.50451348305502952</v>
      </c>
      <c r="M10" s="66">
        <f t="shared" si="1"/>
        <v>0.5043476892183707</v>
      </c>
      <c r="N10" s="66">
        <f t="shared" si="1"/>
        <v>0.77599257902146745</v>
      </c>
      <c r="O10" s="66">
        <f t="shared" si="1"/>
        <v>0.69577228315540895</v>
      </c>
      <c r="P10" s="66">
        <f t="shared" si="1"/>
        <v>0.69609029897594354</v>
      </c>
      <c r="Q10" s="66">
        <f t="shared" si="1"/>
        <v>0.66827843974301748</v>
      </c>
      <c r="R10" s="66">
        <f t="shared" si="1"/>
        <v>0.81052472160438938</v>
      </c>
      <c r="S10" s="66">
        <f t="shared" si="1"/>
        <v>0.81301965323075043</v>
      </c>
      <c r="T10" s="66">
        <f t="shared" si="1"/>
        <v>0.76015496822480855</v>
      </c>
    </row>
    <row r="11" spans="1:22">
      <c r="A11" s="61" t="s">
        <v>15</v>
      </c>
      <c r="B11" s="56" t="s">
        <v>40</v>
      </c>
      <c r="C11" s="66">
        <f t="shared" ref="C11:T11" si="2">(C59/C113)/(C158/C212)</f>
        <v>0.4210514546931316</v>
      </c>
      <c r="D11" s="66">
        <f t="shared" si="2"/>
        <v>0.46195045731713347</v>
      </c>
      <c r="E11" s="66">
        <f t="shared" si="2"/>
        <v>0.52310989380590056</v>
      </c>
      <c r="F11" s="66">
        <f t="shared" si="2"/>
        <v>0.33763660682297575</v>
      </c>
      <c r="G11" s="66">
        <f t="shared" si="2"/>
        <v>0.44704098361208056</v>
      </c>
      <c r="H11" s="66">
        <f t="shared" si="2"/>
        <v>0.52100070257542441</v>
      </c>
      <c r="I11" s="66">
        <f t="shared" si="2"/>
        <v>0.57385589569270568</v>
      </c>
      <c r="J11" s="66">
        <f t="shared" si="2"/>
        <v>0.56509103967162688</v>
      </c>
      <c r="K11" s="66">
        <f t="shared" si="2"/>
        <v>0.62158740980405958</v>
      </c>
      <c r="L11" s="66">
        <f t="shared" si="2"/>
        <v>0.64231735745779261</v>
      </c>
      <c r="M11" s="66">
        <f t="shared" si="2"/>
        <v>0.55451640065217389</v>
      </c>
      <c r="N11" s="66">
        <f t="shared" si="2"/>
        <v>0.5597503983539075</v>
      </c>
      <c r="O11" s="66">
        <f t="shared" si="2"/>
        <v>0.59111148529149782</v>
      </c>
      <c r="P11" s="66">
        <f t="shared" si="2"/>
        <v>0.63485292719033937</v>
      </c>
      <c r="Q11" s="66">
        <f t="shared" si="2"/>
        <v>0.62428118811041633</v>
      </c>
      <c r="R11" s="66">
        <f t="shared" si="2"/>
        <v>0.6557953641491906</v>
      </c>
      <c r="S11" s="66">
        <f t="shared" si="2"/>
        <v>0.71794374839259834</v>
      </c>
      <c r="T11" s="66">
        <f t="shared" si="2"/>
        <v>0.82166079336771503</v>
      </c>
    </row>
    <row r="12" spans="1:22">
      <c r="A12" s="61" t="s">
        <v>41</v>
      </c>
      <c r="B12" s="56" t="s">
        <v>40</v>
      </c>
      <c r="C12" s="66">
        <f t="shared" ref="C12:T12" si="3">(C60/C114)/(C159/C213)</f>
        <v>0.79559247970598634</v>
      </c>
      <c r="D12" s="66">
        <f t="shared" si="3"/>
        <v>0.8000826448252274</v>
      </c>
      <c r="E12" s="66">
        <f t="shared" si="3"/>
        <v>0.80971801919964359</v>
      </c>
      <c r="F12" s="66">
        <f t="shared" si="3"/>
        <v>0.82039372694962309</v>
      </c>
      <c r="G12" s="66">
        <f t="shared" si="3"/>
        <v>0.81588336253475457</v>
      </c>
      <c r="H12" s="66">
        <f t="shared" si="3"/>
        <v>0.788041509608844</v>
      </c>
      <c r="I12" s="66">
        <f t="shared" si="3"/>
        <v>0.82196675036577249</v>
      </c>
      <c r="J12" s="66">
        <f t="shared" si="3"/>
        <v>0.83187207382302641</v>
      </c>
      <c r="K12" s="66">
        <f t="shared" si="3"/>
        <v>0.86302394834283747</v>
      </c>
      <c r="L12" s="66">
        <f t="shared" si="3"/>
        <v>0.82402115821549227</v>
      </c>
      <c r="M12" s="66">
        <f t="shared" si="3"/>
        <v>0.80918291765477468</v>
      </c>
      <c r="N12" s="66">
        <f t="shared" si="3"/>
        <v>0.87314442258327774</v>
      </c>
      <c r="O12" s="66">
        <f t="shared" si="3"/>
        <v>0.84027767624141314</v>
      </c>
      <c r="P12" s="66">
        <f t="shared" si="3"/>
        <v>0.88310878055280406</v>
      </c>
      <c r="Q12" s="66">
        <f t="shared" si="3"/>
        <v>0.87616320233746403</v>
      </c>
      <c r="R12" s="66">
        <f t="shared" si="3"/>
        <v>0.8682428935828006</v>
      </c>
      <c r="S12" s="66">
        <f t="shared" si="3"/>
        <v>0.89595354710538566</v>
      </c>
      <c r="T12" s="66">
        <f t="shared" si="3"/>
        <v>0.90313934923131001</v>
      </c>
    </row>
    <row r="13" spans="1:22">
      <c r="A13" s="61" t="s">
        <v>56</v>
      </c>
      <c r="B13" s="56" t="s">
        <v>40</v>
      </c>
      <c r="C13" s="66">
        <f t="shared" ref="C13:T13" si="4">(C61/C115)/(C160/C214)</f>
        <v>0.65509899750831135</v>
      </c>
      <c r="D13" s="66">
        <f t="shared" si="4"/>
        <v>0.56243262606812661</v>
      </c>
      <c r="E13" s="66">
        <f t="shared" si="4"/>
        <v>0.54399662775063362</v>
      </c>
      <c r="F13" s="66">
        <f t="shared" si="4"/>
        <v>0.57165998552562192</v>
      </c>
      <c r="G13" s="66">
        <f t="shared" si="4"/>
        <v>0.52277425945208855</v>
      </c>
      <c r="H13" s="66">
        <f t="shared" si="4"/>
        <v>0.51818406912730308</v>
      </c>
      <c r="I13" s="66">
        <f t="shared" si="4"/>
        <v>0.50328607501938971</v>
      </c>
      <c r="J13" s="66">
        <f t="shared" si="4"/>
        <v>0.54680553836375323</v>
      </c>
      <c r="K13" s="66">
        <f t="shared" si="4"/>
        <v>0.48590398529512224</v>
      </c>
      <c r="L13" s="66">
        <f t="shared" si="4"/>
        <v>0.57639450214376264</v>
      </c>
      <c r="M13" s="66">
        <f t="shared" si="4"/>
        <v>0.5099985833182834</v>
      </c>
      <c r="N13" s="66">
        <f t="shared" si="4"/>
        <v>0.52464686475263422</v>
      </c>
      <c r="O13" s="66">
        <f t="shared" si="4"/>
        <v>0.51806425474034612</v>
      </c>
      <c r="P13" s="66">
        <f t="shared" si="4"/>
        <v>0.47126705091958776</v>
      </c>
      <c r="Q13" s="66">
        <f t="shared" si="4"/>
        <v>0.54053979313412093</v>
      </c>
      <c r="R13" s="66">
        <f t="shared" si="4"/>
        <v>0.47184761210575377</v>
      </c>
      <c r="S13" s="66">
        <f t="shared" si="4"/>
        <v>0.57735971727421787</v>
      </c>
      <c r="T13" s="66">
        <f t="shared" si="4"/>
        <v>0.56879726292610944</v>
      </c>
    </row>
    <row r="14" spans="1:22">
      <c r="A14" s="61" t="s">
        <v>17</v>
      </c>
      <c r="B14" s="56" t="s">
        <v>40</v>
      </c>
      <c r="C14" s="66">
        <f t="shared" ref="C14:T14" si="5">(C62/C116)/(C161/C215)</f>
        <v>0.58460333637845918</v>
      </c>
      <c r="D14" s="66">
        <f t="shared" si="5"/>
        <v>0.59438710361006963</v>
      </c>
      <c r="E14" s="66">
        <f t="shared" si="5"/>
        <v>0.54417862196910316</v>
      </c>
      <c r="F14" s="66">
        <f t="shared" si="5"/>
        <v>0.56838368349102419</v>
      </c>
      <c r="G14" s="66">
        <f t="shared" si="5"/>
        <v>0.64345134135038073</v>
      </c>
      <c r="H14" s="66">
        <f t="shared" si="5"/>
        <v>0.64645033233022453</v>
      </c>
      <c r="I14" s="66">
        <f t="shared" si="5"/>
        <v>0.73856907037446762</v>
      </c>
      <c r="J14" s="66">
        <f t="shared" si="5"/>
        <v>0.86260039447391501</v>
      </c>
      <c r="K14" s="66">
        <f t="shared" si="5"/>
        <v>0.8756683141162952</v>
      </c>
      <c r="L14" s="66">
        <f t="shared" si="5"/>
        <v>0.83825519172408725</v>
      </c>
      <c r="M14" s="66">
        <f t="shared" si="5"/>
        <v>0.88143639298843002</v>
      </c>
      <c r="N14" s="66">
        <f t="shared" si="5"/>
        <v>0.85442684739302699</v>
      </c>
      <c r="O14" s="66">
        <f t="shared" si="5"/>
        <v>0.82741567664594096</v>
      </c>
      <c r="P14" s="66">
        <f t="shared" si="5"/>
        <v>0.8243036554119586</v>
      </c>
      <c r="Q14" s="66">
        <f t="shared" si="5"/>
        <v>0.79539958261728849</v>
      </c>
      <c r="R14" s="66">
        <f t="shared" si="5"/>
        <v>0.85331898871025258</v>
      </c>
      <c r="S14" s="66">
        <f t="shared" si="5"/>
        <v>0.94906808320889446</v>
      </c>
      <c r="T14" s="66">
        <f t="shared" si="5"/>
        <v>0.81557550265241663</v>
      </c>
    </row>
    <row r="15" spans="1:22">
      <c r="A15" s="61" t="s">
        <v>18</v>
      </c>
      <c r="B15" s="56" t="s">
        <v>40</v>
      </c>
      <c r="C15" s="66">
        <f t="shared" ref="C15:T15" si="6">(C63/C117)/(C162/C216)</f>
        <v>0.94346356853392677</v>
      </c>
      <c r="D15" s="66">
        <f t="shared" si="6"/>
        <v>0.91008101701654132</v>
      </c>
      <c r="E15" s="66">
        <f t="shared" si="6"/>
        <v>0.90302808337662721</v>
      </c>
      <c r="F15" s="66">
        <f t="shared" si="6"/>
        <v>0.8869822153084338</v>
      </c>
      <c r="G15" s="66">
        <f t="shared" si="6"/>
        <v>1.0026924034161151</v>
      </c>
      <c r="H15" s="66">
        <f t="shared" si="6"/>
        <v>1.0548032719745273</v>
      </c>
      <c r="I15" s="66">
        <f t="shared" si="6"/>
        <v>0.98309807021067064</v>
      </c>
      <c r="J15" s="66">
        <f t="shared" si="6"/>
        <v>0.89377554723219999</v>
      </c>
      <c r="K15" s="66">
        <f t="shared" si="6"/>
        <v>0.75098062257978382</v>
      </c>
      <c r="L15" s="66">
        <f t="shared" si="6"/>
        <v>0.67644134518197652</v>
      </c>
      <c r="M15" s="66">
        <f t="shared" si="6"/>
        <v>0.71870798265345148</v>
      </c>
      <c r="N15" s="66">
        <f t="shared" si="6"/>
        <v>0.74500635852975428</v>
      </c>
      <c r="O15" s="66">
        <f t="shared" si="6"/>
        <v>0.71301821517959296</v>
      </c>
      <c r="P15" s="66">
        <f t="shared" si="6"/>
        <v>0.71865409014919368</v>
      </c>
      <c r="Q15" s="66">
        <f t="shared" si="6"/>
        <v>0.71185998729878286</v>
      </c>
      <c r="R15" s="66">
        <f t="shared" si="6"/>
        <v>0.69165434423422334</v>
      </c>
      <c r="S15" s="66">
        <f t="shared" si="6"/>
        <v>0.63487817649082234</v>
      </c>
      <c r="T15" s="66">
        <f t="shared" si="6"/>
        <v>0.63228438163523559</v>
      </c>
    </row>
    <row r="16" spans="1:22">
      <c r="A16" s="61" t="s">
        <v>20</v>
      </c>
      <c r="B16" s="56" t="s">
        <v>40</v>
      </c>
      <c r="C16" s="66">
        <f t="shared" ref="C16:T16" si="7">(C64/C118)/(C163/C217)</f>
        <v>0.77724874994000204</v>
      </c>
      <c r="D16" s="66">
        <f t="shared" si="7"/>
        <v>0.77114661631790682</v>
      </c>
      <c r="E16" s="66">
        <f t="shared" si="7"/>
        <v>0.83119259867063966</v>
      </c>
      <c r="F16" s="66">
        <f t="shared" si="7"/>
        <v>0.7336524228220016</v>
      </c>
      <c r="G16" s="66">
        <f t="shared" si="7"/>
        <v>0.55882925556134799</v>
      </c>
      <c r="H16" s="66">
        <f t="shared" si="7"/>
        <v>0.66045879715886635</v>
      </c>
      <c r="I16" s="66">
        <f t="shared" si="7"/>
        <v>0.68323198672291563</v>
      </c>
      <c r="J16" s="66">
        <f t="shared" si="7"/>
        <v>0.75265240018309765</v>
      </c>
      <c r="K16" s="66">
        <f t="shared" si="7"/>
        <v>0.73318149643581554</v>
      </c>
      <c r="L16" s="66">
        <f t="shared" si="7"/>
        <v>0.67658377661073821</v>
      </c>
      <c r="M16" s="66">
        <f t="shared" si="7"/>
        <v>0.95549496045812332</v>
      </c>
      <c r="N16" s="66">
        <f t="shared" si="7"/>
        <v>0.92322837882455167</v>
      </c>
      <c r="O16" s="66">
        <f t="shared" si="7"/>
        <v>0.70269520517188666</v>
      </c>
      <c r="P16" s="66">
        <f t="shared" si="7"/>
        <v>0.68568382929491423</v>
      </c>
      <c r="Q16" s="66">
        <f t="shared" si="7"/>
        <v>0.72540907899937435</v>
      </c>
      <c r="R16" s="66">
        <f t="shared" si="7"/>
        <v>0.96304629922533469</v>
      </c>
      <c r="S16" s="66">
        <f t="shared" si="7"/>
        <v>1.1603436883573366</v>
      </c>
      <c r="T16" s="66">
        <f t="shared" si="7"/>
        <v>0.9675518244764898</v>
      </c>
    </row>
    <row r="17" spans="1:20">
      <c r="A17" s="61" t="s">
        <v>36</v>
      </c>
      <c r="B17" s="56" t="s">
        <v>40</v>
      </c>
      <c r="C17" s="66">
        <f t="shared" ref="C17:T17" si="8">(C65/C119)/(C164/C218)</f>
        <v>0.95743110236220474</v>
      </c>
      <c r="D17" s="66">
        <f t="shared" si="8"/>
        <v>0.97312645194596614</v>
      </c>
      <c r="E17" s="66">
        <f t="shared" si="8"/>
        <v>0.89856991525423735</v>
      </c>
      <c r="F17" s="66">
        <f t="shared" si="8"/>
        <v>0.85627019447662012</v>
      </c>
      <c r="G17" s="66">
        <f t="shared" si="8"/>
        <v>0.82396004700352521</v>
      </c>
      <c r="H17" s="66">
        <f t="shared" si="8"/>
        <v>0.81148218756460022</v>
      </c>
      <c r="I17" s="66">
        <f t="shared" si="8"/>
        <v>0.86405228758169939</v>
      </c>
      <c r="J17" s="66">
        <f t="shared" si="8"/>
        <v>0.93553569635505573</v>
      </c>
      <c r="K17" s="66">
        <f t="shared" si="8"/>
        <v>0.85995399948888318</v>
      </c>
      <c r="L17" s="66">
        <f t="shared" si="8"/>
        <v>0.75652173913043474</v>
      </c>
      <c r="M17" s="66">
        <f t="shared" si="8"/>
        <v>0.76479883988993824</v>
      </c>
      <c r="N17" s="66">
        <f t="shared" si="8"/>
        <v>0.82651740844392285</v>
      </c>
      <c r="O17" s="66">
        <f t="shared" si="8"/>
        <v>0.83095492804230664</v>
      </c>
      <c r="P17" s="66">
        <f t="shared" si="8"/>
        <v>0.80395738203957379</v>
      </c>
      <c r="Q17" s="66">
        <f t="shared" si="8"/>
        <v>0.83775074884269762</v>
      </c>
      <c r="R17" s="66">
        <f t="shared" si="8"/>
        <v>0.84577155296340412</v>
      </c>
      <c r="S17" s="66">
        <f t="shared" si="8"/>
        <v>0.84083073789337737</v>
      </c>
      <c r="T17" s="66">
        <f t="shared" si="8"/>
        <v>0.89094157054774492</v>
      </c>
    </row>
    <row r="18" spans="1:20">
      <c r="A18" s="61" t="s">
        <v>22</v>
      </c>
      <c r="B18" s="56" t="s">
        <v>40</v>
      </c>
      <c r="C18" s="66">
        <f t="shared" ref="C18:T18" si="9">(C66/C120)/(C165/C219)</f>
        <v>0.78646615868131842</v>
      </c>
      <c r="D18" s="66">
        <f t="shared" si="9"/>
        <v>0.68827069005928765</v>
      </c>
      <c r="E18" s="66">
        <f t="shared" si="9"/>
        <v>0.64805198076221915</v>
      </c>
      <c r="F18" s="66">
        <f t="shared" si="9"/>
        <v>0.53471377417974963</v>
      </c>
      <c r="G18" s="66">
        <f t="shared" si="9"/>
        <v>0.57364775816928248</v>
      </c>
      <c r="H18" s="66">
        <f t="shared" si="9"/>
        <v>0.53613082047998251</v>
      </c>
      <c r="I18" s="66">
        <f t="shared" si="9"/>
        <v>0.58512391795576879</v>
      </c>
      <c r="J18" s="66">
        <f t="shared" si="9"/>
        <v>0.57002457805502871</v>
      </c>
      <c r="K18" s="66">
        <f t="shared" si="9"/>
        <v>0.56408079498148977</v>
      </c>
      <c r="L18" s="66">
        <f t="shared" si="9"/>
        <v>0.61724438015438166</v>
      </c>
      <c r="M18" s="66">
        <f t="shared" si="9"/>
        <v>0.64804618369061484</v>
      </c>
      <c r="N18" s="66">
        <f t="shared" si="9"/>
        <v>0.64425859725455459</v>
      </c>
      <c r="O18" s="66">
        <f t="shared" si="9"/>
        <v>0.65514554110639156</v>
      </c>
      <c r="P18" s="66">
        <f t="shared" si="9"/>
        <v>0.70371741384341913</v>
      </c>
      <c r="Q18" s="66">
        <f t="shared" si="9"/>
        <v>0.73002786187169277</v>
      </c>
      <c r="R18" s="66">
        <f t="shared" si="9"/>
        <v>0.71255294286045667</v>
      </c>
      <c r="S18" s="66">
        <f t="shared" si="9"/>
        <v>0.71688588884191506</v>
      </c>
      <c r="T18" s="66">
        <f t="shared" si="9"/>
        <v>0.68962841836048616</v>
      </c>
    </row>
    <row r="19" spans="1:20">
      <c r="A19" s="61" t="s">
        <v>19</v>
      </c>
      <c r="B19" s="56" t="s">
        <v>40</v>
      </c>
      <c r="C19" s="66">
        <f t="shared" ref="C19:T19" si="10">(C67/C121)/(C166/C220)</f>
        <v>1.5729369212048157</v>
      </c>
      <c r="D19" s="66">
        <f t="shared" si="10"/>
        <v>1.4762135749247154</v>
      </c>
      <c r="E19" s="66">
        <f t="shared" si="10"/>
        <v>1.2526597211538182</v>
      </c>
      <c r="F19" s="66">
        <f t="shared" si="10"/>
        <v>1.0335498040212803</v>
      </c>
      <c r="G19" s="66">
        <f t="shared" si="10"/>
        <v>1.2036355291701408</v>
      </c>
      <c r="H19" s="66">
        <f t="shared" si="10"/>
        <v>1.1294293811982645</v>
      </c>
      <c r="I19" s="66">
        <f t="shared" si="10"/>
        <v>1.1901635665754302</v>
      </c>
      <c r="J19" s="66">
        <f t="shared" si="10"/>
        <v>1.1805105759403423</v>
      </c>
      <c r="K19" s="66">
        <f t="shared" si="10"/>
        <v>1.1115500088283059</v>
      </c>
      <c r="L19" s="66">
        <f t="shared" si="10"/>
        <v>1.019454817064648</v>
      </c>
      <c r="M19" s="66">
        <f t="shared" si="10"/>
        <v>1.0768203247773702</v>
      </c>
      <c r="N19" s="66">
        <f t="shared" si="10"/>
        <v>1.0873557401777489</v>
      </c>
      <c r="O19" s="66">
        <f t="shared" si="10"/>
        <v>1.0709332058915995</v>
      </c>
      <c r="P19" s="66">
        <f t="shared" si="10"/>
        <v>1.0694809608362794</v>
      </c>
      <c r="Q19" s="66">
        <f t="shared" si="10"/>
        <v>1.0050846802855642</v>
      </c>
      <c r="R19" s="66">
        <f t="shared" si="10"/>
        <v>0.9946755533442031</v>
      </c>
      <c r="S19" s="66">
        <f t="shared" si="10"/>
        <v>0.9219345283728112</v>
      </c>
      <c r="T19" s="66">
        <f t="shared" si="10"/>
        <v>0.88510009190706596</v>
      </c>
    </row>
    <row r="20" spans="1:20">
      <c r="A20" s="61" t="s">
        <v>42</v>
      </c>
      <c r="B20" s="56" t="s">
        <v>40</v>
      </c>
      <c r="C20" s="66">
        <f t="shared" ref="C20:T20" si="11">(C68/C122)/(C167/C221)</f>
        <v>0.33324289887602576</v>
      </c>
      <c r="D20" s="66">
        <f t="shared" si="11"/>
        <v>0.38402249369656805</v>
      </c>
      <c r="E20" s="66">
        <f t="shared" si="11"/>
        <v>0.39180379018308076</v>
      </c>
      <c r="F20" s="66">
        <f t="shared" si="11"/>
        <v>0.31910531026298572</v>
      </c>
      <c r="G20" s="66">
        <f t="shared" si="11"/>
        <v>0.41326520461776489</v>
      </c>
      <c r="H20" s="66">
        <f t="shared" si="11"/>
        <v>0.37123876334120265</v>
      </c>
      <c r="I20" s="66">
        <f t="shared" si="11"/>
        <v>0.40478281691465562</v>
      </c>
      <c r="J20" s="66">
        <f t="shared" si="11"/>
        <v>0.39425649879462626</v>
      </c>
      <c r="K20" s="66">
        <f t="shared" si="11"/>
        <v>0.41054873548505494</v>
      </c>
      <c r="L20" s="66">
        <f t="shared" si="11"/>
        <v>0.46768048848536387</v>
      </c>
      <c r="M20" s="66">
        <f t="shared" si="11"/>
        <v>0.48287984140150586</v>
      </c>
      <c r="N20" s="66">
        <f t="shared" si="11"/>
        <v>0.46456336006677035</v>
      </c>
      <c r="O20" s="66">
        <f t="shared" si="11"/>
        <v>0.5448749184218622</v>
      </c>
      <c r="P20" s="66">
        <f t="shared" si="11"/>
        <v>0.58537033653697856</v>
      </c>
      <c r="Q20" s="66">
        <f t="shared" si="11"/>
        <v>0.64370637634960404</v>
      </c>
      <c r="R20" s="66">
        <f t="shared" si="11"/>
        <v>0.697275719772669</v>
      </c>
      <c r="S20" s="66">
        <f t="shared" si="11"/>
        <v>0.80861818493479121</v>
      </c>
      <c r="T20" s="66">
        <f t="shared" si="11"/>
        <v>0.8379592246517481</v>
      </c>
    </row>
    <row r="21" spans="1:20">
      <c r="A21" s="61" t="s">
        <v>28</v>
      </c>
      <c r="B21" s="56" t="s">
        <v>40</v>
      </c>
      <c r="C21" s="66">
        <f t="shared" ref="C21:T21" si="12">(C69/C123)/(C168/C222)</f>
        <v>0.47036776912304534</v>
      </c>
      <c r="D21" s="66">
        <f t="shared" si="12"/>
        <v>0.50748967140901413</v>
      </c>
      <c r="E21" s="66">
        <f t="shared" si="12"/>
        <v>0.53715306308847133</v>
      </c>
      <c r="F21" s="66">
        <f t="shared" si="12"/>
        <v>0.4778826558858793</v>
      </c>
      <c r="G21" s="66">
        <f t="shared" si="12"/>
        <v>0.50139187533359486</v>
      </c>
      <c r="H21" s="66">
        <f t="shared" si="12"/>
        <v>0.54030271849691724</v>
      </c>
      <c r="I21" s="66">
        <f t="shared" si="12"/>
        <v>0.52682366189504992</v>
      </c>
      <c r="J21" s="66">
        <f t="shared" si="12"/>
        <v>0.58947001980101088</v>
      </c>
      <c r="K21" s="66">
        <f t="shared" si="12"/>
        <v>0.65186410641581716</v>
      </c>
      <c r="L21" s="66">
        <f t="shared" si="12"/>
        <v>0.64282780630390424</v>
      </c>
      <c r="M21" s="66">
        <f t="shared" si="12"/>
        <v>0.70288798731551683</v>
      </c>
      <c r="N21" s="66">
        <f t="shared" si="12"/>
        <v>0.82677490748850069</v>
      </c>
      <c r="O21" s="66">
        <f t="shared" si="12"/>
        <v>0.7597465474760392</v>
      </c>
      <c r="P21" s="66">
        <f t="shared" si="12"/>
        <v>0.78812711370694843</v>
      </c>
      <c r="Q21" s="66">
        <f t="shared" si="12"/>
        <v>0.82050817496999073</v>
      </c>
      <c r="R21" s="66">
        <f t="shared" si="12"/>
        <v>0.84281218326074536</v>
      </c>
      <c r="S21" s="66">
        <f t="shared" si="12"/>
        <v>0.85528442254542281</v>
      </c>
      <c r="T21" s="66">
        <f t="shared" si="12"/>
        <v>0.85507725341231067</v>
      </c>
    </row>
    <row r="22" spans="1:20">
      <c r="A22" s="61" t="s">
        <v>43</v>
      </c>
      <c r="B22" s="56" t="s">
        <v>40</v>
      </c>
      <c r="C22" s="66">
        <f t="shared" ref="C22:T22" si="13">(C70/C124)/(C169/C223)</f>
        <v>0.74609779369915297</v>
      </c>
      <c r="D22" s="66">
        <f t="shared" si="13"/>
        <v>0.83914250776287025</v>
      </c>
      <c r="E22" s="66">
        <f t="shared" si="13"/>
        <v>0.42785125875014784</v>
      </c>
      <c r="F22" s="66">
        <f t="shared" si="13"/>
        <v>0.61918961836984399</v>
      </c>
      <c r="G22" s="66">
        <f t="shared" si="13"/>
        <v>0.87664970241309259</v>
      </c>
      <c r="H22" s="66">
        <f t="shared" si="13"/>
        <v>0.56043201110644625</v>
      </c>
      <c r="I22" s="66">
        <f t="shared" si="13"/>
        <v>0.52925490196078417</v>
      </c>
      <c r="J22" s="66">
        <f t="shared" si="13"/>
        <v>0.38411710770722096</v>
      </c>
      <c r="K22" s="66">
        <f t="shared" si="13"/>
        <v>0.53694099517998894</v>
      </c>
      <c r="L22" s="66">
        <f t="shared" si="13"/>
        <v>0.48913245732059085</v>
      </c>
      <c r="M22" s="66">
        <f t="shared" si="13"/>
        <v>0.56730755893088014</v>
      </c>
      <c r="N22" s="66">
        <f t="shared" si="13"/>
        <v>0.75826510305833716</v>
      </c>
      <c r="O22" s="66">
        <f t="shared" si="13"/>
        <v>0.6964681227805356</v>
      </c>
      <c r="P22" s="66">
        <f t="shared" si="13"/>
        <v>0.59039789608170645</v>
      </c>
      <c r="Q22" s="66">
        <f t="shared" si="13"/>
        <v>0.59805472055026976</v>
      </c>
      <c r="R22" s="66">
        <f t="shared" si="13"/>
        <v>0.77293396523121161</v>
      </c>
      <c r="S22" s="66">
        <f t="shared" si="13"/>
        <v>0.69508656902526655</v>
      </c>
      <c r="T22" s="66">
        <f t="shared" si="13"/>
        <v>0.61792208578089436</v>
      </c>
    </row>
    <row r="23" spans="1:20">
      <c r="A23" s="61" t="s">
        <v>44</v>
      </c>
      <c r="B23" s="56" t="s">
        <v>40</v>
      </c>
      <c r="C23" s="66">
        <f t="shared" ref="C23:T23" si="14">(C71/C125)/(C170/C224)</f>
        <v>0.55977525612630608</v>
      </c>
      <c r="D23" s="66">
        <f t="shared" si="14"/>
        <v>0.6002494693785525</v>
      </c>
      <c r="E23" s="66">
        <f t="shared" si="14"/>
        <v>0.46602566880743174</v>
      </c>
      <c r="F23" s="66">
        <f t="shared" si="14"/>
        <v>0.43275147573184158</v>
      </c>
      <c r="G23" s="66">
        <f t="shared" si="14"/>
        <v>0.52916881178244246</v>
      </c>
      <c r="H23" s="66">
        <f t="shared" si="14"/>
        <v>0.59978635051801754</v>
      </c>
      <c r="I23" s="66">
        <f t="shared" si="14"/>
        <v>0.5079529067078028</v>
      </c>
      <c r="J23" s="66">
        <f t="shared" si="14"/>
        <v>0.46109827869866615</v>
      </c>
      <c r="K23" s="66">
        <f t="shared" si="14"/>
        <v>0.51783994099636266</v>
      </c>
      <c r="L23" s="66">
        <f t="shared" si="14"/>
        <v>0.45215814882691746</v>
      </c>
      <c r="M23" s="66">
        <f t="shared" si="14"/>
        <v>0.56129750848745807</v>
      </c>
      <c r="N23" s="66">
        <f t="shared" si="14"/>
        <v>0.58052282895348273</v>
      </c>
      <c r="O23" s="66">
        <f t="shared" si="14"/>
        <v>0.61886538743990671</v>
      </c>
      <c r="P23" s="66">
        <f t="shared" si="14"/>
        <v>0.73185679816691862</v>
      </c>
      <c r="Q23" s="66">
        <f t="shared" si="14"/>
        <v>0.77378507442962974</v>
      </c>
      <c r="R23" s="66">
        <f t="shared" si="14"/>
        <v>0.75962069957995237</v>
      </c>
      <c r="S23" s="66">
        <f t="shared" si="14"/>
        <v>0.7239798200373716</v>
      </c>
      <c r="T23" s="66">
        <f t="shared" si="14"/>
        <v>0.77863259994066858</v>
      </c>
    </row>
    <row r="24" spans="1:20">
      <c r="A24" s="61" t="s">
        <v>57</v>
      </c>
      <c r="B24" s="56" t="s">
        <v>40</v>
      </c>
      <c r="C24" s="66">
        <f t="shared" ref="C24:T24" si="15">(C72/C126)/(C171/C225)</f>
        <v>0.7780164809917095</v>
      </c>
      <c r="D24" s="66">
        <f t="shared" si="15"/>
        <v>0.68469057654615473</v>
      </c>
      <c r="E24" s="66">
        <f t="shared" si="15"/>
        <v>0.62929471479937926</v>
      </c>
      <c r="F24" s="66">
        <f t="shared" si="15"/>
        <v>0.61299542429728904</v>
      </c>
      <c r="G24" s="66">
        <f t="shared" si="15"/>
        <v>0.72168794606348829</v>
      </c>
      <c r="H24" s="66">
        <f t="shared" si="15"/>
        <v>0.77026485946882606</v>
      </c>
      <c r="I24" s="66">
        <f t="shared" si="15"/>
        <v>0.75544457704116874</v>
      </c>
      <c r="J24" s="66">
        <f t="shared" si="15"/>
        <v>0.72287606565738194</v>
      </c>
      <c r="K24" s="66">
        <f t="shared" si="15"/>
        <v>0.74109028779773334</v>
      </c>
      <c r="L24" s="66">
        <f t="shared" si="15"/>
        <v>0.71451494653668557</v>
      </c>
      <c r="M24" s="66">
        <f t="shared" si="15"/>
        <v>0.742200652746</v>
      </c>
      <c r="N24" s="66">
        <f t="shared" si="15"/>
        <v>0.76084609887038734</v>
      </c>
      <c r="O24" s="66">
        <f t="shared" si="15"/>
        <v>0.68852548040434192</v>
      </c>
      <c r="P24" s="66">
        <f t="shared" si="15"/>
        <v>0.69803803567556466</v>
      </c>
      <c r="Q24" s="66">
        <f t="shared" si="15"/>
        <v>0.68394584667837754</v>
      </c>
      <c r="R24" s="66">
        <f t="shared" si="15"/>
        <v>0.7339362407585176</v>
      </c>
      <c r="S24" s="66">
        <f t="shared" si="15"/>
        <v>0.77540233483100085</v>
      </c>
      <c r="T24" s="66">
        <f t="shared" si="15"/>
        <v>0.80225362047758131</v>
      </c>
    </row>
    <row r="25" spans="1:20">
      <c r="A25" s="61" t="s">
        <v>23</v>
      </c>
      <c r="B25" s="56" t="s">
        <v>40</v>
      </c>
      <c r="C25" s="66">
        <f t="shared" ref="C25:T25" si="16">(C73/C127)/(C172/C226)</f>
        <v>0.41917934428905784</v>
      </c>
      <c r="D25" s="66">
        <f t="shared" si="16"/>
        <v>0.45183766672111025</v>
      </c>
      <c r="E25" s="66">
        <f t="shared" si="16"/>
        <v>0.4526080818102034</v>
      </c>
      <c r="F25" s="66">
        <f t="shared" si="16"/>
        <v>0.43686089833739061</v>
      </c>
      <c r="G25" s="66">
        <f t="shared" si="16"/>
        <v>0.51714344180105787</v>
      </c>
      <c r="H25" s="66">
        <f t="shared" si="16"/>
        <v>0.4483429146664753</v>
      </c>
      <c r="I25" s="66">
        <f t="shared" si="16"/>
        <v>0.41988696175401519</v>
      </c>
      <c r="J25" s="66">
        <f t="shared" si="16"/>
        <v>0.39094844166831466</v>
      </c>
      <c r="K25" s="66">
        <f t="shared" si="16"/>
        <v>0.4568078085913172</v>
      </c>
      <c r="L25" s="66">
        <f t="shared" si="16"/>
        <v>0.43277398679926338</v>
      </c>
      <c r="M25" s="66">
        <f t="shared" si="16"/>
        <v>0.42185225586305802</v>
      </c>
      <c r="N25" s="66">
        <f t="shared" si="16"/>
        <v>0.45361813252874622</v>
      </c>
      <c r="O25" s="66">
        <f t="shared" si="16"/>
        <v>0.48634893819044644</v>
      </c>
      <c r="P25" s="66">
        <f t="shared" si="16"/>
        <v>0.46460189501796467</v>
      </c>
      <c r="Q25" s="66">
        <f t="shared" si="16"/>
        <v>0.42467685745064432</v>
      </c>
      <c r="R25" s="66">
        <f t="shared" si="16"/>
        <v>0.4581283509303426</v>
      </c>
      <c r="S25" s="66">
        <f t="shared" si="16"/>
        <v>0.48303028930168751</v>
      </c>
      <c r="T25" s="66">
        <f t="shared" si="16"/>
        <v>0.50556942384756609</v>
      </c>
    </row>
    <row r="26" spans="1:20">
      <c r="A26" s="61" t="s">
        <v>45</v>
      </c>
      <c r="B26" s="56" t="s">
        <v>40</v>
      </c>
      <c r="C26" s="66">
        <f t="shared" ref="C26:T26" si="17">(C74/C128)/(C173/C227)</f>
        <v>1.1257049390597282</v>
      </c>
      <c r="D26" s="66">
        <f t="shared" si="17"/>
        <v>1.0953840947158295</v>
      </c>
      <c r="E26" s="66">
        <f t="shared" si="17"/>
        <v>1.025735294117647</v>
      </c>
      <c r="F26" s="66">
        <f t="shared" si="17"/>
        <v>1.0161184210526315</v>
      </c>
      <c r="G26" s="66">
        <f t="shared" si="17"/>
        <v>0.90167471659280651</v>
      </c>
      <c r="H26" s="66">
        <f t="shared" si="17"/>
        <v>0.89006701499318497</v>
      </c>
      <c r="I26" s="66">
        <f t="shared" si="17"/>
        <v>0.90386991087933388</v>
      </c>
      <c r="J26" s="66">
        <f t="shared" si="17"/>
        <v>0.83897143142045172</v>
      </c>
      <c r="K26" s="66">
        <f t="shared" si="17"/>
        <v>0.87343836863358404</v>
      </c>
      <c r="L26" s="66">
        <f t="shared" si="17"/>
        <v>0.87754810557369611</v>
      </c>
      <c r="M26" s="66">
        <f t="shared" si="17"/>
        <v>0.94565998366157822</v>
      </c>
      <c r="N26" s="66">
        <f t="shared" si="17"/>
        <v>0.93239573905173012</v>
      </c>
      <c r="O26" s="66">
        <f t="shared" si="17"/>
        <v>0.9105585708690288</v>
      </c>
      <c r="P26" s="66">
        <f t="shared" si="17"/>
        <v>0.88841973571037602</v>
      </c>
      <c r="Q26" s="66">
        <f t="shared" si="17"/>
        <v>0.86981603452191691</v>
      </c>
      <c r="R26" s="66">
        <f t="shared" si="17"/>
        <v>0.87753334776599112</v>
      </c>
      <c r="S26" s="66">
        <f t="shared" si="17"/>
        <v>0.90140335648148151</v>
      </c>
      <c r="T26" s="66">
        <f t="shared" si="17"/>
        <v>0.87362246711695701</v>
      </c>
    </row>
    <row r="27" spans="1:20">
      <c r="A27" s="61" t="s">
        <v>46</v>
      </c>
      <c r="B27" s="56" t="s">
        <v>40</v>
      </c>
      <c r="C27" s="66">
        <f t="shared" ref="C27:T27" si="18">(C75/C129)/(C174/C228)</f>
        <v>0.63711610094353865</v>
      </c>
      <c r="D27" s="66">
        <f t="shared" si="18"/>
        <v>0.54613923401077247</v>
      </c>
      <c r="E27" s="66">
        <f t="shared" si="18"/>
        <v>0.50544743492623589</v>
      </c>
      <c r="F27" s="66">
        <f t="shared" si="18"/>
        <v>0.56066705242829529</v>
      </c>
      <c r="G27" s="66">
        <f t="shared" si="18"/>
        <v>0.57732945545151959</v>
      </c>
      <c r="H27" s="66">
        <f t="shared" si="18"/>
        <v>0.63718870607423039</v>
      </c>
      <c r="I27" s="66">
        <f t="shared" si="18"/>
        <v>0.64228354084911354</v>
      </c>
      <c r="J27" s="66">
        <f t="shared" si="18"/>
        <v>0.63244983362742746</v>
      </c>
      <c r="K27" s="66">
        <f t="shared" si="18"/>
        <v>0.59043204590106368</v>
      </c>
      <c r="L27" s="66">
        <f t="shared" si="18"/>
        <v>0.61901949857031258</v>
      </c>
      <c r="M27" s="66">
        <f t="shared" si="18"/>
        <v>0.76448116021943346</v>
      </c>
      <c r="N27" s="66">
        <f t="shared" si="18"/>
        <v>0.70778128098060311</v>
      </c>
      <c r="O27" s="66">
        <f t="shared" si="18"/>
        <v>0.75724371659877321</v>
      </c>
      <c r="P27" s="66">
        <f t="shared" si="18"/>
        <v>0.66794364443257648</v>
      </c>
      <c r="Q27" s="66">
        <f t="shared" si="18"/>
        <v>0.6921854801264361</v>
      </c>
      <c r="R27" s="66">
        <f t="shared" si="18"/>
        <v>0.75324257242656434</v>
      </c>
      <c r="S27" s="66">
        <f t="shared" si="18"/>
        <v>0.72753921175496639</v>
      </c>
      <c r="T27" s="66">
        <f t="shared" si="18"/>
        <v>0.65019612793878534</v>
      </c>
    </row>
    <row r="28" spans="1:20">
      <c r="A28" s="57" t="s">
        <v>25</v>
      </c>
      <c r="B28" s="56" t="s">
        <v>40</v>
      </c>
      <c r="C28" s="66">
        <f t="shared" ref="C28:T28" si="19">(C76/C130)/(C175/C229)</f>
        <v>0.66261891410645746</v>
      </c>
      <c r="D28" s="66">
        <f t="shared" si="19"/>
        <v>0.79795505721706916</v>
      </c>
      <c r="E28" s="66">
        <f t="shared" si="19"/>
        <v>0.79659571675021457</v>
      </c>
      <c r="F28" s="66">
        <f t="shared" si="19"/>
        <v>0.73338089729213807</v>
      </c>
      <c r="G28" s="66">
        <f t="shared" si="19"/>
        <v>0.8086421362296905</v>
      </c>
      <c r="H28" s="66">
        <f t="shared" si="19"/>
        <v>0.88081188044061398</v>
      </c>
      <c r="I28" s="66">
        <f t="shared" si="19"/>
        <v>0.92746556935582902</v>
      </c>
      <c r="J28" s="66">
        <f t="shared" si="19"/>
        <v>0.72223304296627022</v>
      </c>
      <c r="K28" s="66">
        <f t="shared" si="19"/>
        <v>0.78483501870265615</v>
      </c>
      <c r="L28" s="66">
        <f t="shared" si="19"/>
        <v>0.76771015139119803</v>
      </c>
      <c r="M28" s="66">
        <f t="shared" si="19"/>
        <v>0.807575601934161</v>
      </c>
      <c r="N28" s="66">
        <f t="shared" si="19"/>
        <v>0.90540912560554665</v>
      </c>
      <c r="O28" s="66">
        <f t="shared" si="19"/>
        <v>0.95681304956269708</v>
      </c>
      <c r="P28" s="66">
        <f t="shared" si="19"/>
        <v>0.86829921096495566</v>
      </c>
      <c r="Q28" s="66">
        <f t="shared" si="19"/>
        <v>0.88971849085609833</v>
      </c>
      <c r="R28" s="66">
        <f t="shared" si="19"/>
        <v>0.92125625860633487</v>
      </c>
      <c r="S28" s="66">
        <f t="shared" si="19"/>
        <v>0.92869616990950232</v>
      </c>
      <c r="T28" s="66">
        <f t="shared" si="19"/>
        <v>0.92646642959373371</v>
      </c>
    </row>
    <row r="29" spans="1:20">
      <c r="A29" s="867" t="s">
        <v>26</v>
      </c>
      <c r="B29" s="56"/>
      <c r="C29" s="66">
        <f t="shared" ref="C29:T29" si="20">(C77/C131)/(C176/C230)</f>
        <v>0.66894397445418508</v>
      </c>
      <c r="D29" s="66">
        <f t="shared" si="20"/>
        <v>0.75127753459083901</v>
      </c>
      <c r="E29" s="66">
        <f t="shared" si="20"/>
        <v>0.81375931327890427</v>
      </c>
      <c r="F29" s="66">
        <f t="shared" si="20"/>
        <v>0.91449045527365569</v>
      </c>
      <c r="G29" s="66">
        <f t="shared" si="20"/>
        <v>0.8908869753206935</v>
      </c>
      <c r="H29" s="66">
        <f t="shared" si="20"/>
        <v>0.81878151013029954</v>
      </c>
      <c r="I29" s="66">
        <f t="shared" si="20"/>
        <v>1.0442276409206857</v>
      </c>
      <c r="J29" s="66">
        <f t="shared" si="20"/>
        <v>0.8634975149764671</v>
      </c>
      <c r="K29" s="66">
        <f t="shared" si="20"/>
        <v>0.75192269636424769</v>
      </c>
      <c r="L29" s="66">
        <f t="shared" si="20"/>
        <v>0.75164809360404072</v>
      </c>
      <c r="M29" s="66">
        <f t="shared" si="20"/>
        <v>0.79758368840694238</v>
      </c>
      <c r="N29" s="66">
        <f t="shared" si="20"/>
        <v>0.85367222839756607</v>
      </c>
      <c r="O29" s="66">
        <f t="shared" si="20"/>
        <v>0.87308747708108081</v>
      </c>
      <c r="P29" s="66">
        <f t="shared" si="20"/>
        <v>0.93398124111863223</v>
      </c>
      <c r="Q29" s="66">
        <f t="shared" si="20"/>
        <v>0.98238933962273389</v>
      </c>
      <c r="R29" s="66">
        <f t="shared" si="20"/>
        <v>0.93851436661044263</v>
      </c>
      <c r="S29" s="66">
        <f t="shared" si="20"/>
        <v>0.96091767205730705</v>
      </c>
      <c r="T29" s="66">
        <f t="shared" si="20"/>
        <v>0.99931942688028885</v>
      </c>
    </row>
    <row r="30" spans="1:20">
      <c r="A30" s="61" t="s">
        <v>27</v>
      </c>
      <c r="B30" s="56" t="s">
        <v>40</v>
      </c>
      <c r="C30" s="66">
        <f t="shared" ref="C30:T30" si="21">(C78/C132)/(C177/C231)</f>
        <v>0.58153006529454265</v>
      </c>
      <c r="D30" s="66">
        <f t="shared" si="21"/>
        <v>0.18992929688853591</v>
      </c>
      <c r="E30" s="66">
        <f t="shared" si="21"/>
        <v>6.4293549889506835E-2</v>
      </c>
      <c r="F30" s="66">
        <f t="shared" si="21"/>
        <v>0.40225849963258609</v>
      </c>
      <c r="G30" s="66">
        <f t="shared" si="21"/>
        <v>0.29810734146076268</v>
      </c>
      <c r="H30" s="66">
        <f t="shared" si="21"/>
        <v>0.47206094755046052</v>
      </c>
      <c r="I30" s="66">
        <f t="shared" si="21"/>
        <v>0.28951204937499214</v>
      </c>
      <c r="J30" s="66">
        <f t="shared" si="21"/>
        <v>0.50466339662204496</v>
      </c>
      <c r="K30" s="66">
        <f t="shared" si="21"/>
        <v>0.53667081435291264</v>
      </c>
      <c r="L30" s="66">
        <f t="shared" si="21"/>
        <v>0.5821129245881691</v>
      </c>
      <c r="M30" s="66">
        <f t="shared" si="21"/>
        <v>0.52069301348502917</v>
      </c>
      <c r="N30" s="66">
        <f t="shared" si="21"/>
        <v>0.55961522690779175</v>
      </c>
      <c r="O30" s="66">
        <f t="shared" si="21"/>
        <v>0.41219818391218477</v>
      </c>
      <c r="P30" s="66">
        <f t="shared" si="21"/>
        <v>0.79429373388307012</v>
      </c>
      <c r="Q30" s="66">
        <f t="shared" si="21"/>
        <v>0.72785230364090703</v>
      </c>
      <c r="R30" s="66">
        <f t="shared" si="21"/>
        <v>0.70524765406071599</v>
      </c>
      <c r="S30" s="66">
        <f t="shared" si="21"/>
        <v>0</v>
      </c>
      <c r="T30" s="66">
        <f t="shared" si="21"/>
        <v>0.48676521161934966</v>
      </c>
    </row>
    <row r="31" spans="1:20">
      <c r="A31" s="61" t="s">
        <v>47</v>
      </c>
      <c r="B31" s="56" t="s">
        <v>40</v>
      </c>
      <c r="C31" s="66">
        <f t="shared" ref="C31:T31" si="22">(C79/C133)/(C178/C232)</f>
        <v>0.52124714087696222</v>
      </c>
      <c r="D31" s="66">
        <f t="shared" si="22"/>
        <v>0.47113136315159204</v>
      </c>
      <c r="E31" s="66">
        <f t="shared" si="22"/>
        <v>0.48394099032279136</v>
      </c>
      <c r="F31" s="66">
        <f t="shared" si="22"/>
        <v>0.35700856757494304</v>
      </c>
      <c r="G31" s="66">
        <f t="shared" si="22"/>
        <v>0.37842524362802332</v>
      </c>
      <c r="H31" s="66">
        <f t="shared" si="22"/>
        <v>0.51898416285457616</v>
      </c>
      <c r="I31" s="66">
        <f t="shared" si="22"/>
        <v>0.49034325754427849</v>
      </c>
      <c r="J31" s="66">
        <f t="shared" si="22"/>
        <v>0.51086878254796408</v>
      </c>
      <c r="K31" s="66">
        <f t="shared" si="22"/>
        <v>0.52475755705489935</v>
      </c>
      <c r="L31" s="66">
        <f t="shared" si="22"/>
        <v>0.53475614364536805</v>
      </c>
      <c r="M31" s="66">
        <f t="shared" si="22"/>
        <v>0.56121273231444357</v>
      </c>
      <c r="N31" s="66">
        <f t="shared" si="22"/>
        <v>0.53247273018394137</v>
      </c>
      <c r="O31" s="66">
        <f t="shared" si="22"/>
        <v>0.55285393131796234</v>
      </c>
      <c r="P31" s="66">
        <f t="shared" si="22"/>
        <v>0.52763228890324176</v>
      </c>
      <c r="Q31" s="66">
        <f t="shared" si="22"/>
        <v>0.52324522295976261</v>
      </c>
      <c r="R31" s="66">
        <f t="shared" si="22"/>
        <v>0.53731377085502408</v>
      </c>
      <c r="S31" s="66">
        <f t="shared" si="22"/>
        <v>0.51035106510474082</v>
      </c>
      <c r="T31" s="66">
        <f t="shared" si="22"/>
        <v>0.53509734201456793</v>
      </c>
    </row>
    <row r="32" spans="1:20">
      <c r="A32" s="61" t="s">
        <v>30</v>
      </c>
      <c r="B32" s="56" t="s">
        <v>40</v>
      </c>
      <c r="C32" s="66">
        <f t="shared" ref="C32:T32" si="23">(C80/C134)/(C179/C233)</f>
        <v>0.6927485887972209</v>
      </c>
      <c r="D32" s="66">
        <f t="shared" si="23"/>
        <v>0.63309669599710372</v>
      </c>
      <c r="E32" s="66">
        <f t="shared" si="23"/>
        <v>0.82166937921413619</v>
      </c>
      <c r="F32" s="66">
        <f t="shared" si="23"/>
        <v>0.71826233966702202</v>
      </c>
      <c r="G32" s="66">
        <f t="shared" si="23"/>
        <v>0.77812316551589189</v>
      </c>
      <c r="H32" s="66">
        <f t="shared" si="23"/>
        <v>0.8484013023176542</v>
      </c>
      <c r="I32" s="66">
        <f t="shared" si="23"/>
        <v>0.98652047427531619</v>
      </c>
      <c r="J32" s="66">
        <f t="shared" si="23"/>
        <v>1.1153114463845097</v>
      </c>
      <c r="K32" s="66">
        <f t="shared" si="23"/>
        <v>1.1163268650398066</v>
      </c>
      <c r="L32" s="66">
        <f t="shared" si="23"/>
        <v>0.87012529562723295</v>
      </c>
      <c r="M32" s="66">
        <f t="shared" si="23"/>
        <v>0.8841122454214333</v>
      </c>
      <c r="N32" s="66">
        <f t="shared" si="23"/>
        <v>0.92390250743486002</v>
      </c>
      <c r="O32" s="66">
        <f t="shared" si="23"/>
        <v>0.89446406779040499</v>
      </c>
      <c r="P32" s="66">
        <f t="shared" si="23"/>
        <v>0.93529899006986372</v>
      </c>
      <c r="Q32" s="66">
        <f t="shared" si="23"/>
        <v>1.0391869218399592</v>
      </c>
      <c r="R32" s="66">
        <f t="shared" si="23"/>
        <v>1.1656783310481207</v>
      </c>
      <c r="S32" s="66">
        <f t="shared" si="23"/>
        <v>1.1807115116628231</v>
      </c>
      <c r="T32" s="66">
        <f t="shared" si="23"/>
        <v>1.1396315702560134</v>
      </c>
    </row>
    <row r="33" spans="1:20">
      <c r="A33" s="61" t="s">
        <v>48</v>
      </c>
      <c r="B33" s="56" t="s">
        <v>40</v>
      </c>
      <c r="C33" s="66">
        <f t="shared" ref="C33:T33" si="24">(C81/C135)/(C180/C234)</f>
        <v>0.76064764177264876</v>
      </c>
      <c r="D33" s="66">
        <f t="shared" si="24"/>
        <v>0.65332091838051098</v>
      </c>
      <c r="E33" s="66">
        <f t="shared" si="24"/>
        <v>0.61178726095332558</v>
      </c>
      <c r="F33" s="66">
        <f t="shared" si="24"/>
        <v>0.75520330219832899</v>
      </c>
      <c r="G33" s="66">
        <f t="shared" si="24"/>
        <v>0.60148174211610006</v>
      </c>
      <c r="H33" s="66">
        <f t="shared" si="24"/>
        <v>0.49936213566016424</v>
      </c>
      <c r="I33" s="66">
        <f t="shared" si="24"/>
        <v>0.51766319728552057</v>
      </c>
      <c r="J33" s="66">
        <f t="shared" si="24"/>
        <v>0.38260318405944205</v>
      </c>
      <c r="K33" s="66">
        <f t="shared" si="24"/>
        <v>0.47248762585931092</v>
      </c>
      <c r="L33" s="66">
        <f t="shared" si="24"/>
        <v>0.50579829864912873</v>
      </c>
      <c r="M33" s="66">
        <f t="shared" si="24"/>
        <v>0.51164138809126813</v>
      </c>
      <c r="N33" s="66">
        <f t="shared" si="24"/>
        <v>0.490751937445704</v>
      </c>
      <c r="O33" s="66">
        <f t="shared" si="24"/>
        <v>0.56472789900705711</v>
      </c>
      <c r="P33" s="66">
        <f t="shared" si="24"/>
        <v>0.61367701560853916</v>
      </c>
      <c r="Q33" s="66">
        <f t="shared" si="24"/>
        <v>0.53690621715481535</v>
      </c>
      <c r="R33" s="66">
        <f t="shared" si="24"/>
        <v>0.61356570570726643</v>
      </c>
      <c r="S33" s="66">
        <f t="shared" si="24"/>
        <v>0.58816884986360474</v>
      </c>
      <c r="T33" s="66">
        <f t="shared" si="24"/>
        <v>0.57342044520054958</v>
      </c>
    </row>
    <row r="34" spans="1:20">
      <c r="A34" s="61" t="s">
        <v>49</v>
      </c>
      <c r="B34" s="56" t="s">
        <v>40</v>
      </c>
      <c r="C34" s="66">
        <f t="shared" ref="C34:T34" si="25">(C82/C136)/(C181/C235)</f>
        <v>0.38842281879194629</v>
      </c>
      <c r="D34" s="66">
        <f t="shared" si="25"/>
        <v>0.44854677038585083</v>
      </c>
      <c r="E34" s="66">
        <f t="shared" si="25"/>
        <v>0.44588661958389003</v>
      </c>
      <c r="F34" s="66">
        <f t="shared" si="25"/>
        <v>0.31302125369921979</v>
      </c>
      <c r="G34" s="66">
        <f t="shared" si="25"/>
        <v>0.24888131259322396</v>
      </c>
      <c r="H34" s="66">
        <f t="shared" si="25"/>
        <v>0.3671362142603718</v>
      </c>
      <c r="I34" s="66">
        <f t="shared" si="25"/>
        <v>0.3236652809296125</v>
      </c>
      <c r="J34" s="66">
        <f t="shared" si="25"/>
        <v>0.38848107428293227</v>
      </c>
      <c r="K34" s="66">
        <f t="shared" si="25"/>
        <v>0.39308370714242458</v>
      </c>
      <c r="L34" s="66">
        <f t="shared" si="25"/>
        <v>0.33839457471936102</v>
      </c>
      <c r="M34" s="66">
        <f t="shared" si="25"/>
        <v>0.3770356064282665</v>
      </c>
      <c r="N34" s="66">
        <f t="shared" si="25"/>
        <v>0.380394821016796</v>
      </c>
      <c r="O34" s="66">
        <f t="shared" si="25"/>
        <v>0.38549958561998254</v>
      </c>
      <c r="P34" s="66">
        <f t="shared" si="25"/>
        <v>0.37086988978161761</v>
      </c>
      <c r="Q34" s="66">
        <f t="shared" si="25"/>
        <v>0.35331614545939427</v>
      </c>
      <c r="R34" s="66">
        <f t="shared" si="25"/>
        <v>0.37355145734454648</v>
      </c>
      <c r="S34" s="66">
        <f t="shared" si="25"/>
        <v>0.41075843513842264</v>
      </c>
      <c r="T34" s="66">
        <f t="shared" si="25"/>
        <v>0.43270421036421092</v>
      </c>
    </row>
    <row r="35" spans="1:20">
      <c r="A35" s="61" t="s">
        <v>32</v>
      </c>
      <c r="B35" s="56" t="s">
        <v>40</v>
      </c>
      <c r="C35" s="66">
        <f t="shared" ref="C35:T35" si="26">(C83/C137)/(C182/C236)</f>
        <v>0.57194655345142542</v>
      </c>
      <c r="D35" s="66">
        <f t="shared" si="26"/>
        <v>0.52188739666160411</v>
      </c>
      <c r="E35" s="66">
        <f t="shared" si="26"/>
        <v>0.51916614181877185</v>
      </c>
      <c r="F35" s="66">
        <f t="shared" si="26"/>
        <v>0.56308721120167393</v>
      </c>
      <c r="G35" s="66">
        <f t="shared" si="26"/>
        <v>0.59947859098568634</v>
      </c>
      <c r="H35" s="66">
        <f t="shared" si="26"/>
        <v>0.62305387375946808</v>
      </c>
      <c r="I35" s="66">
        <f t="shared" si="26"/>
        <v>0.60482854379741247</v>
      </c>
      <c r="J35" s="66">
        <f t="shared" si="26"/>
        <v>0.70223273742217296</v>
      </c>
      <c r="K35" s="66">
        <f t="shared" si="26"/>
        <v>0.73422157822888368</v>
      </c>
      <c r="L35" s="66">
        <f t="shared" si="26"/>
        <v>0.75841162700156839</v>
      </c>
      <c r="M35" s="66">
        <f t="shared" si="26"/>
        <v>0.73305493655569642</v>
      </c>
      <c r="N35" s="66">
        <f t="shared" si="26"/>
        <v>0.70854405803446974</v>
      </c>
      <c r="O35" s="66">
        <f t="shared" si="26"/>
        <v>0.72923453224743662</v>
      </c>
      <c r="P35" s="66">
        <f t="shared" si="26"/>
        <v>0.74079880712278645</v>
      </c>
      <c r="Q35" s="66">
        <f t="shared" si="26"/>
        <v>0.74817377765264059</v>
      </c>
      <c r="R35" s="66">
        <f t="shared" si="26"/>
        <v>0.71662382111682355</v>
      </c>
      <c r="S35" s="66">
        <f t="shared" si="26"/>
        <v>0.70391198020019352</v>
      </c>
      <c r="T35" s="66">
        <f t="shared" si="26"/>
        <v>0.73995967078265634</v>
      </c>
    </row>
    <row r="36" spans="1:20">
      <c r="A36" s="61" t="s">
        <v>50</v>
      </c>
      <c r="B36" s="56" t="s">
        <v>40</v>
      </c>
      <c r="C36" s="66">
        <f t="shared" ref="C36:T36" si="27">(C84/C138)/(C183/C237)</f>
        <v>0.76685511496719783</v>
      </c>
      <c r="D36" s="66">
        <f t="shared" si="27"/>
        <v>0.73760835643413403</v>
      </c>
      <c r="E36" s="66">
        <f t="shared" si="27"/>
        <v>0.6824735736688996</v>
      </c>
      <c r="F36" s="66">
        <f t="shared" si="27"/>
        <v>0.6407636536612068</v>
      </c>
      <c r="G36" s="66">
        <f t="shared" si="27"/>
        <v>0.78318060138176959</v>
      </c>
      <c r="H36" s="66">
        <f t="shared" si="27"/>
        <v>0.75774049619971573</v>
      </c>
      <c r="I36" s="66">
        <f t="shared" si="27"/>
        <v>0.77833243529214324</v>
      </c>
      <c r="J36" s="66">
        <f t="shared" si="27"/>
        <v>0.76966601105427523</v>
      </c>
      <c r="K36" s="66">
        <f t="shared" si="27"/>
        <v>0.81966695334560902</v>
      </c>
      <c r="L36" s="66">
        <f t="shared" si="27"/>
        <v>0.7626633330361613</v>
      </c>
      <c r="M36" s="66">
        <f t="shared" si="27"/>
        <v>0.77945140487769105</v>
      </c>
      <c r="N36" s="66">
        <f t="shared" si="27"/>
        <v>0.81269799048084868</v>
      </c>
      <c r="O36" s="66">
        <f t="shared" si="27"/>
        <v>0.77880234058399611</v>
      </c>
      <c r="P36" s="66">
        <f t="shared" si="27"/>
        <v>0.80546966810974108</v>
      </c>
      <c r="Q36" s="66">
        <f t="shared" si="27"/>
        <v>0.92993303661585769</v>
      </c>
      <c r="R36" s="66">
        <f t="shared" si="27"/>
        <v>0.96305437843258734</v>
      </c>
      <c r="S36" s="66">
        <f t="shared" si="27"/>
        <v>0.95391577522587379</v>
      </c>
      <c r="T36" s="66">
        <f t="shared" si="27"/>
        <v>0.93155860282340308</v>
      </c>
    </row>
    <row r="37" spans="1:20">
      <c r="A37" s="401" t="s">
        <v>51</v>
      </c>
      <c r="B37" s="402" t="s">
        <v>40</v>
      </c>
      <c r="C37" s="1209">
        <f t="shared" ref="C37:R37" si="28">(C85/C139)/(C184/C238)</f>
        <v>0.65675551129659426</v>
      </c>
      <c r="D37" s="1209">
        <f t="shared" si="28"/>
        <v>0.63487815438407325</v>
      </c>
      <c r="E37" s="1209">
        <f t="shared" si="28"/>
        <v>0.82425180598555225</v>
      </c>
      <c r="F37" s="1209">
        <f t="shared" si="28"/>
        <v>0.77279345224635998</v>
      </c>
      <c r="G37" s="1209">
        <f t="shared" si="28"/>
        <v>0.85008043071383588</v>
      </c>
      <c r="H37" s="1209">
        <f t="shared" si="28"/>
        <v>0.82140486506238597</v>
      </c>
      <c r="I37" s="1209">
        <f t="shared" si="28"/>
        <v>0.7279216262067183</v>
      </c>
      <c r="J37" s="1209">
        <f t="shared" si="28"/>
        <v>0.73543612323887975</v>
      </c>
      <c r="K37" s="1209">
        <f t="shared" si="28"/>
        <v>0.67595993319672354</v>
      </c>
      <c r="L37" s="1209">
        <f t="shared" si="28"/>
        <v>0.63952937468604576</v>
      </c>
      <c r="M37" s="1209">
        <f t="shared" si="28"/>
        <v>0.70343179198826078</v>
      </c>
      <c r="N37" s="1209">
        <f t="shared" si="28"/>
        <v>0.73597563752554584</v>
      </c>
      <c r="O37" s="1209">
        <f t="shared" si="28"/>
        <v>0.80139322728327134</v>
      </c>
      <c r="P37" s="1209">
        <f t="shared" si="28"/>
        <v>0.77311755648439906</v>
      </c>
      <c r="Q37" s="1209">
        <f t="shared" si="28"/>
        <v>0.80194211840974883</v>
      </c>
      <c r="R37" s="1209">
        <f t="shared" si="28"/>
        <v>0.80898559045995999</v>
      </c>
      <c r="S37" s="1209">
        <f>(S85/S139)/(S184/S238)</f>
        <v>0.92587717879112175</v>
      </c>
      <c r="T37" s="1209">
        <f>(T85/T139)/(T184/T238)</f>
        <v>0.73605773285271425</v>
      </c>
    </row>
    <row r="38" spans="1:20">
      <c r="A38" s="57" t="s">
        <v>34</v>
      </c>
      <c r="B38" s="56"/>
      <c r="C38" s="66">
        <f t="shared" ref="C38:T38" si="29">(C86/C140)/(C185/C239)</f>
        <v>0.77283100041391106</v>
      </c>
      <c r="D38" s="66">
        <f t="shared" si="29"/>
        <v>0.61625407513770314</v>
      </c>
      <c r="E38" s="66">
        <f t="shared" si="29"/>
        <v>0.46238765060349429</v>
      </c>
      <c r="F38" s="66">
        <f t="shared" si="29"/>
        <v>0.47121793073497059</v>
      </c>
      <c r="G38" s="66">
        <f t="shared" si="29"/>
        <v>0.48174502118567458</v>
      </c>
      <c r="H38" s="66">
        <f t="shared" si="29"/>
        <v>0.63318673073903309</v>
      </c>
      <c r="I38" s="66">
        <f t="shared" si="29"/>
        <v>0.41426481587985103</v>
      </c>
      <c r="J38" s="66">
        <f t="shared" si="29"/>
        <v>0.65994967384834602</v>
      </c>
      <c r="K38" s="66">
        <f t="shared" si="29"/>
        <v>0.902942588245501</v>
      </c>
      <c r="L38" s="66">
        <f t="shared" si="29"/>
        <v>0.59493350186944305</v>
      </c>
      <c r="M38" s="66">
        <f t="shared" si="29"/>
        <v>0.53450715505782886</v>
      </c>
      <c r="N38" s="66">
        <f t="shared" si="29"/>
        <v>0.75075463837862844</v>
      </c>
      <c r="O38" s="66">
        <f t="shared" si="29"/>
        <v>0.68495981052535782</v>
      </c>
      <c r="P38" s="66">
        <f t="shared" si="29"/>
        <v>0.68049349740496212</v>
      </c>
      <c r="Q38" s="66">
        <f t="shared" si="29"/>
        <v>0.78640734201146212</v>
      </c>
      <c r="R38" s="66">
        <f t="shared" si="29"/>
        <v>0.85167867654448282</v>
      </c>
      <c r="S38" s="66">
        <f t="shared" si="29"/>
        <v>0.79912487465768278</v>
      </c>
      <c r="T38" s="66">
        <f t="shared" si="29"/>
        <v>0.95809406392649032</v>
      </c>
    </row>
    <row r="39" spans="1:20">
      <c r="A39" s="61" t="s">
        <v>21</v>
      </c>
      <c r="B39" s="56" t="s">
        <v>40</v>
      </c>
      <c r="C39" s="66">
        <f t="shared" ref="C39:T39" si="30">(C87/C141)/(C186/C240)</f>
        <v>0.67517591544140831</v>
      </c>
      <c r="D39" s="66">
        <f t="shared" si="30"/>
        <v>0.59682224895927438</v>
      </c>
      <c r="E39" s="66">
        <f t="shared" si="30"/>
        <v>0.63419975610409385</v>
      </c>
      <c r="F39" s="66">
        <f t="shared" si="30"/>
        <v>0.61427820428037949</v>
      </c>
      <c r="G39" s="66">
        <f t="shared" si="30"/>
        <v>0.65570454904496334</v>
      </c>
      <c r="H39" s="66">
        <f t="shared" si="30"/>
        <v>0.68582605976292732</v>
      </c>
      <c r="I39" s="66">
        <f t="shared" si="30"/>
        <v>0.6775786472531361</v>
      </c>
      <c r="J39" s="66">
        <f t="shared" si="30"/>
        <v>0.72115704950148429</v>
      </c>
      <c r="K39" s="66">
        <f t="shared" si="30"/>
        <v>0.65019479674115688</v>
      </c>
      <c r="L39" s="66">
        <f t="shared" si="30"/>
        <v>0.6723492397758315</v>
      </c>
      <c r="M39" s="66">
        <f t="shared" si="30"/>
        <v>0.71140660215405238</v>
      </c>
      <c r="N39" s="66">
        <f t="shared" si="30"/>
        <v>0.70162917893332521</v>
      </c>
      <c r="O39" s="66">
        <f t="shared" si="30"/>
        <v>0.72287766902502471</v>
      </c>
      <c r="P39" s="66">
        <f t="shared" si="30"/>
        <v>0.76371945280376274</v>
      </c>
      <c r="Q39" s="66">
        <f t="shared" si="30"/>
        <v>0.81316698786718389</v>
      </c>
      <c r="R39" s="66">
        <f t="shared" si="30"/>
        <v>0.83845934194353866</v>
      </c>
      <c r="S39" s="66">
        <f t="shared" si="30"/>
        <v>0.86231440646775825</v>
      </c>
      <c r="T39" s="66">
        <f t="shared" si="30"/>
        <v>0.88406064954657793</v>
      </c>
    </row>
    <row r="40" spans="1:20">
      <c r="A40" s="61" t="s">
        <v>37</v>
      </c>
      <c r="B40" s="56" t="s">
        <v>40</v>
      </c>
      <c r="C40" s="66">
        <f t="shared" ref="C40:T40" si="31">(C88/C142)/(C187/C241)</f>
        <v>1.0416878214246634</v>
      </c>
      <c r="D40" s="66">
        <f t="shared" si="31"/>
        <v>0.97600976593599054</v>
      </c>
      <c r="E40" s="66">
        <f t="shared" si="31"/>
        <v>0.88903173686012682</v>
      </c>
      <c r="F40" s="66">
        <f t="shared" si="31"/>
        <v>0.82877779872276447</v>
      </c>
      <c r="G40" s="66">
        <f t="shared" si="31"/>
        <v>0.74631786865237637</v>
      </c>
      <c r="H40" s="66">
        <f t="shared" si="31"/>
        <v>0.57390053490806769</v>
      </c>
      <c r="I40" s="66">
        <f t="shared" si="31"/>
        <v>0.61943098932785079</v>
      </c>
      <c r="J40" s="66">
        <f t="shared" si="31"/>
        <v>0.63333110925791702</v>
      </c>
      <c r="K40" s="66">
        <f t="shared" si="31"/>
        <v>0.59712405465903529</v>
      </c>
      <c r="L40" s="66">
        <f t="shared" si="31"/>
        <v>0.62014741902084347</v>
      </c>
      <c r="M40" s="66">
        <f t="shared" si="31"/>
        <v>0.65851331149209602</v>
      </c>
      <c r="N40" s="66">
        <f t="shared" si="31"/>
        <v>0.65935265490545492</v>
      </c>
      <c r="O40" s="66">
        <f t="shared" si="31"/>
        <v>0.636935695555642</v>
      </c>
      <c r="P40" s="66">
        <f t="shared" si="31"/>
        <v>0.61554226112364796</v>
      </c>
      <c r="Q40" s="66">
        <f t="shared" si="31"/>
        <v>0.66544788772183683</v>
      </c>
      <c r="R40" s="66">
        <f t="shared" si="31"/>
        <v>0.70494535874935804</v>
      </c>
      <c r="S40" s="66">
        <f t="shared" si="31"/>
        <v>0.73905952274624809</v>
      </c>
      <c r="T40" s="66">
        <f t="shared" si="31"/>
        <v>0.7413923901270002</v>
      </c>
    </row>
    <row r="41" spans="1:20">
      <c r="A41" s="61" t="s">
        <v>52</v>
      </c>
      <c r="B41" s="56" t="s">
        <v>40</v>
      </c>
      <c r="C41" s="66">
        <f t="shared" ref="C41:T41" si="32">(C89/C143)/(C188/C242)</f>
        <v>1.0040182652675069</v>
      </c>
      <c r="D41" s="66">
        <f t="shared" si="32"/>
        <v>0.67372904866118244</v>
      </c>
      <c r="E41" s="66">
        <f t="shared" si="32"/>
        <v>0.6633795580661267</v>
      </c>
      <c r="F41" s="66">
        <f t="shared" si="32"/>
        <v>0.59140265281117343</v>
      </c>
      <c r="G41" s="66">
        <f t="shared" si="32"/>
        <v>0.7314486172653053</v>
      </c>
      <c r="H41" s="66">
        <f t="shared" si="32"/>
        <v>0.820207243888604</v>
      </c>
      <c r="I41" s="66">
        <f t="shared" si="32"/>
        <v>0.74429985397234588</v>
      </c>
      <c r="J41" s="66">
        <f t="shared" si="32"/>
        <v>0.84067395211995855</v>
      </c>
      <c r="K41" s="66">
        <f t="shared" si="32"/>
        <v>0.7498036507977448</v>
      </c>
      <c r="L41" s="66">
        <f t="shared" si="32"/>
        <v>0.64639393573725035</v>
      </c>
      <c r="M41" s="66">
        <f t="shared" si="32"/>
        <v>0.70970276984740033</v>
      </c>
      <c r="N41" s="66">
        <f t="shared" si="32"/>
        <v>0.78300116176069923</v>
      </c>
      <c r="O41" s="66">
        <f t="shared" si="32"/>
        <v>0.72901786029054017</v>
      </c>
      <c r="P41" s="66">
        <f t="shared" si="32"/>
        <v>0.66761480524113659</v>
      </c>
      <c r="Q41" s="66">
        <f t="shared" si="32"/>
        <v>0.66740956226130055</v>
      </c>
      <c r="R41" s="66">
        <f t="shared" si="32"/>
        <v>0.81964441464276883</v>
      </c>
      <c r="S41" s="66">
        <f t="shared" si="32"/>
        <v>0.74206513838684696</v>
      </c>
      <c r="T41" s="66">
        <f t="shared" si="32"/>
        <v>0.77093310583188057</v>
      </c>
    </row>
    <row r="42" spans="1:20">
      <c r="A42" s="61" t="s">
        <v>53</v>
      </c>
      <c r="B42" s="56" t="s">
        <v>40</v>
      </c>
      <c r="C42" s="66">
        <f t="shared" ref="C42:T42" si="33">(C90/C144)/(C189/C243)</f>
        <v>0.32079728850081929</v>
      </c>
      <c r="D42" s="66">
        <f t="shared" si="33"/>
        <v>0.26356265612628815</v>
      </c>
      <c r="E42" s="66">
        <f t="shared" si="33"/>
        <v>0.33013714206879308</v>
      </c>
      <c r="F42" s="66">
        <f t="shared" si="33"/>
        <v>0.34352871310379707</v>
      </c>
      <c r="G42" s="66">
        <f t="shared" si="33"/>
        <v>0.32714798249204163</v>
      </c>
      <c r="H42" s="66">
        <f t="shared" si="33"/>
        <v>0.35997050248580481</v>
      </c>
      <c r="I42" s="66">
        <f t="shared" si="33"/>
        <v>0.40794074105183581</v>
      </c>
      <c r="J42" s="66">
        <f t="shared" si="33"/>
        <v>0.40605182973008452</v>
      </c>
      <c r="K42" s="66">
        <f t="shared" si="33"/>
        <v>0.45962124300887086</v>
      </c>
      <c r="L42" s="66">
        <f t="shared" si="33"/>
        <v>0.44655935187775986</v>
      </c>
      <c r="M42" s="66">
        <f t="shared" si="33"/>
        <v>0.48042356712711282</v>
      </c>
      <c r="N42" s="66">
        <f t="shared" si="33"/>
        <v>0.48570025440909509</v>
      </c>
      <c r="O42" s="66">
        <f t="shared" si="33"/>
        <v>0.48084614781894086</v>
      </c>
      <c r="P42" s="66">
        <f t="shared" si="33"/>
        <v>0.53347078152180916</v>
      </c>
      <c r="Q42" s="66">
        <f t="shared" si="33"/>
        <v>0.59371483811667003</v>
      </c>
      <c r="R42" s="66">
        <f t="shared" si="33"/>
        <v>0.63529320233607889</v>
      </c>
      <c r="S42" s="66">
        <f t="shared" si="33"/>
        <v>0.55388527034140922</v>
      </c>
      <c r="T42" s="66">
        <f t="shared" si="33"/>
        <v>0.58022217327163794</v>
      </c>
    </row>
    <row r="43" spans="1:20">
      <c r="A43" s="61" t="s">
        <v>54</v>
      </c>
      <c r="B43" s="56" t="s">
        <v>40</v>
      </c>
      <c r="C43" s="66">
        <f t="shared" ref="C43:T43" si="34">(C91/C145)/(C190/C244)</f>
        <v>0.78021307595534217</v>
      </c>
      <c r="D43" s="66">
        <f t="shared" si="34"/>
        <v>0.68333895897290708</v>
      </c>
      <c r="E43" s="66">
        <f t="shared" si="34"/>
        <v>0.68891160315354882</v>
      </c>
      <c r="F43" s="66">
        <f t="shared" si="34"/>
        <v>0.63406868280633399</v>
      </c>
      <c r="G43" s="66">
        <f t="shared" si="34"/>
        <v>0.62741027938433291</v>
      </c>
      <c r="H43" s="66">
        <f t="shared" si="34"/>
        <v>0.55771341825827647</v>
      </c>
      <c r="I43" s="66">
        <f t="shared" si="34"/>
        <v>0.5350630004401854</v>
      </c>
      <c r="J43" s="66">
        <f t="shared" si="34"/>
        <v>0.61687165137796074</v>
      </c>
      <c r="K43" s="66">
        <f t="shared" si="34"/>
        <v>0.53244663036640205</v>
      </c>
      <c r="L43" s="66">
        <f t="shared" si="34"/>
        <v>0.59201642523082021</v>
      </c>
      <c r="M43" s="66">
        <f t="shared" si="34"/>
        <v>0.61206690472155212</v>
      </c>
      <c r="N43" s="66">
        <f t="shared" si="34"/>
        <v>0.59986882802071639</v>
      </c>
      <c r="O43" s="66">
        <f t="shared" si="34"/>
        <v>0.60935533503235839</v>
      </c>
      <c r="P43" s="66">
        <f t="shared" si="34"/>
        <v>0.60501396820121234</v>
      </c>
      <c r="Q43" s="66">
        <f t="shared" si="34"/>
        <v>0.66522668965579201</v>
      </c>
      <c r="R43" s="66">
        <f t="shared" si="34"/>
        <v>0.6125670192904491</v>
      </c>
      <c r="S43" s="66">
        <f t="shared" si="34"/>
        <v>0.72948784737333761</v>
      </c>
      <c r="T43" s="66">
        <f t="shared" si="34"/>
        <v>0.7930447726807528</v>
      </c>
    </row>
    <row r="44" spans="1:20">
      <c r="A44" s="62" t="s">
        <v>55</v>
      </c>
      <c r="B44" s="63" t="s">
        <v>40</v>
      </c>
      <c r="C44" s="66">
        <f t="shared" ref="C44:T44" si="35">(C92/C146)/(C191/C245)</f>
        <v>0.61330144983440349</v>
      </c>
      <c r="D44" s="66">
        <f t="shared" si="35"/>
        <v>0.63475117740674702</v>
      </c>
      <c r="E44" s="66">
        <f t="shared" si="35"/>
        <v>0.66552882755674947</v>
      </c>
      <c r="F44" s="66">
        <f t="shared" si="35"/>
        <v>0.68026581974979095</v>
      </c>
      <c r="G44" s="66">
        <f t="shared" si="35"/>
        <v>0.67652407108491175</v>
      </c>
      <c r="H44" s="66">
        <f t="shared" si="35"/>
        <v>0.64558404927283919</v>
      </c>
      <c r="I44" s="66">
        <f t="shared" si="35"/>
        <v>0.63607235342563107</v>
      </c>
      <c r="J44" s="66">
        <f t="shared" si="35"/>
        <v>0.66077495573381573</v>
      </c>
      <c r="K44" s="66">
        <f t="shared" si="35"/>
        <v>0.6350784220392669</v>
      </c>
      <c r="L44" s="66">
        <f t="shared" si="35"/>
        <v>0.70485641353456607</v>
      </c>
      <c r="M44" s="66">
        <f t="shared" si="35"/>
        <v>0.73041505841839227</v>
      </c>
      <c r="N44" s="66">
        <f t="shared" si="35"/>
        <v>0.73285135648983679</v>
      </c>
      <c r="O44" s="66">
        <f t="shared" si="35"/>
        <v>0.72814158125454742</v>
      </c>
      <c r="P44" s="66">
        <f t="shared" si="35"/>
        <v>0.71312581443170286</v>
      </c>
      <c r="Q44" s="66">
        <f t="shared" si="35"/>
        <v>0.69399292116786793</v>
      </c>
      <c r="R44" s="66">
        <f t="shared" si="35"/>
        <v>0.70211739518326621</v>
      </c>
      <c r="S44" s="66">
        <f t="shared" si="35"/>
        <v>0.72064069458359825</v>
      </c>
      <c r="T44" s="66">
        <f t="shared" si="35"/>
        <v>0.70450020092931198</v>
      </c>
    </row>
    <row r="45" spans="1:20">
      <c r="A45" s="67" t="s">
        <v>210</v>
      </c>
      <c r="B45" s="65" t="s">
        <v>40</v>
      </c>
      <c r="C45" s="66">
        <f t="shared" ref="C45:T45" si="36">(C93/C146)/(C192/C245)</f>
        <v>1.2403730386027172</v>
      </c>
      <c r="D45" s="66">
        <f t="shared" si="36"/>
        <v>0.99895158596652123</v>
      </c>
      <c r="E45" s="66">
        <f t="shared" si="36"/>
        <v>0.85080519319678616</v>
      </c>
      <c r="F45" s="66">
        <f t="shared" si="36"/>
        <v>0.7903492560194284</v>
      </c>
      <c r="G45" s="66">
        <f t="shared" si="36"/>
        <v>0.86265156065047943</v>
      </c>
      <c r="H45" s="66">
        <f t="shared" si="36"/>
        <v>0.89165434949149669</v>
      </c>
      <c r="I45" s="66">
        <f t="shared" si="36"/>
        <v>0.91820223232203635</v>
      </c>
      <c r="J45" s="66">
        <f t="shared" si="36"/>
        <v>0.85813961958094698</v>
      </c>
      <c r="K45" s="66">
        <f t="shared" si="36"/>
        <v>0.69834743240571506</v>
      </c>
      <c r="L45" s="66">
        <f t="shared" si="36"/>
        <v>0.60661417475590718</v>
      </c>
      <c r="M45" s="66">
        <f t="shared" si="36"/>
        <v>0.62186722961247187</v>
      </c>
      <c r="N45" s="66">
        <f t="shared" si="36"/>
        <v>0.63461165671561459</v>
      </c>
      <c r="O45" s="66">
        <f t="shared" si="36"/>
        <v>0.69457573697132524</v>
      </c>
      <c r="P45" s="66">
        <f t="shared" si="36"/>
        <v>0.74888979569658265</v>
      </c>
      <c r="Q45" s="66">
        <f t="shared" si="36"/>
        <v>0.83098745954516873</v>
      </c>
      <c r="R45" s="66">
        <f t="shared" si="36"/>
        <v>0.91275506786443228</v>
      </c>
      <c r="S45" s="66">
        <f t="shared" si="36"/>
        <v>0.93847477398141455</v>
      </c>
      <c r="T45" s="66">
        <f t="shared" si="36"/>
        <v>0.95242451029024455</v>
      </c>
    </row>
    <row r="46" spans="1:20">
      <c r="A46" s="146" t="s">
        <v>58</v>
      </c>
      <c r="B46" s="58"/>
      <c r="C46" s="59">
        <f t="shared" ref="C46:T46" si="37">AVERAGE(C9:C44)</f>
        <v>0.72856532274888464</v>
      </c>
      <c r="D46" s="59">
        <f t="shared" si="37"/>
        <v>0.68494092202819434</v>
      </c>
      <c r="E46" s="59">
        <f t="shared" si="37"/>
        <v>0.66131850198831033</v>
      </c>
      <c r="F46" s="59">
        <f t="shared" si="37"/>
        <v>0.63944656040651715</v>
      </c>
      <c r="G46" s="59">
        <f t="shared" si="37"/>
        <v>0.65382688068020633</v>
      </c>
      <c r="H46" s="59">
        <f t="shared" si="37"/>
        <v>0.65911013614083402</v>
      </c>
      <c r="I46" s="59">
        <f t="shared" si="37"/>
        <v>0.66064929310257292</v>
      </c>
      <c r="J46" s="59">
        <f t="shared" si="37"/>
        <v>0.66947806854976322</v>
      </c>
      <c r="K46" s="59">
        <f t="shared" si="37"/>
        <v>0.67007931933937204</v>
      </c>
      <c r="L46" s="59">
        <f t="shared" si="37"/>
        <v>0.64457841066469024</v>
      </c>
      <c r="M46" s="59">
        <f t="shared" si="37"/>
        <v>0.67600090434394289</v>
      </c>
      <c r="N46" s="59">
        <f t="shared" si="37"/>
        <v>0.70988529343017015</v>
      </c>
      <c r="O46" s="59">
        <f t="shared" si="37"/>
        <v>0.69710005517397633</v>
      </c>
      <c r="P46" s="59">
        <f t="shared" si="37"/>
        <v>0.70854525259145129</v>
      </c>
      <c r="Q46" s="59">
        <f t="shared" si="37"/>
        <v>0.7249144650101873</v>
      </c>
      <c r="R46" s="59">
        <f t="shared" si="37"/>
        <v>0.75986882249360332</v>
      </c>
      <c r="S46" s="59">
        <f t="shared" si="37"/>
        <v>0.75647371413181352</v>
      </c>
      <c r="T46" s="59">
        <f t="shared" si="37"/>
        <v>0.76378081337067061</v>
      </c>
    </row>
    <row r="47" spans="1:20">
      <c r="A47" s="146" t="s">
        <v>718</v>
      </c>
      <c r="C47" s="59">
        <f t="shared" ref="C47:T47" si="38">STDEV(C9:C44)</f>
        <v>0.27227892558804995</v>
      </c>
      <c r="D47" s="59">
        <f t="shared" si="38"/>
        <v>0.26056253180531397</v>
      </c>
      <c r="E47" s="59">
        <f t="shared" si="38"/>
        <v>0.2494771136395908</v>
      </c>
      <c r="F47" s="59">
        <f t="shared" si="38"/>
        <v>0.2181454254810809</v>
      </c>
      <c r="G47" s="59">
        <f t="shared" si="38"/>
        <v>0.20572096971582113</v>
      </c>
      <c r="H47" s="59">
        <f t="shared" si="38"/>
        <v>0.18064436427582103</v>
      </c>
      <c r="I47" s="59">
        <f t="shared" si="38"/>
        <v>0.21065846604731589</v>
      </c>
      <c r="J47" s="59">
        <f t="shared" si="38"/>
        <v>0.19885351562834472</v>
      </c>
      <c r="K47" s="59">
        <f t="shared" si="38"/>
        <v>0.17956326639304729</v>
      </c>
      <c r="L47" s="59">
        <f t="shared" si="38"/>
        <v>0.14470909142929045</v>
      </c>
      <c r="M47" s="59">
        <f t="shared" si="38"/>
        <v>0.16120095414575572</v>
      </c>
      <c r="N47" s="59">
        <f t="shared" si="38"/>
        <v>0.16306052445169331</v>
      </c>
      <c r="O47" s="59">
        <f t="shared" si="38"/>
        <v>0.15150474493488456</v>
      </c>
      <c r="P47" s="59">
        <f t="shared" si="38"/>
        <v>0.14529320950077534</v>
      </c>
      <c r="Q47" s="59">
        <f t="shared" si="38"/>
        <v>0.1525254743170944</v>
      </c>
      <c r="R47" s="59">
        <f t="shared" si="38"/>
        <v>0.16062261240648842</v>
      </c>
      <c r="S47" s="59">
        <f t="shared" si="38"/>
        <v>0.21258289926028096</v>
      </c>
      <c r="T47" s="59">
        <f t="shared" si="38"/>
        <v>0.16113901967269748</v>
      </c>
    </row>
    <row r="48" spans="1:20">
      <c r="A48" s="303" t="s">
        <v>719</v>
      </c>
      <c r="B48" s="403"/>
      <c r="C48" s="367"/>
      <c r="D48" s="367"/>
      <c r="E48" s="367"/>
      <c r="F48" s="367"/>
      <c r="G48" s="367">
        <f>-(G37-G46)/G47</f>
        <v>-0.95397931627840515</v>
      </c>
      <c r="H48" s="367">
        <f t="shared" ref="H48:T48" si="39">-(H37-H46)/H47</f>
        <v>-0.89842121326159108</v>
      </c>
      <c r="I48" s="367">
        <f t="shared" si="39"/>
        <v>-0.3193431261814817</v>
      </c>
      <c r="J48" s="367">
        <f t="shared" si="39"/>
        <v>-0.33169167002504241</v>
      </c>
      <c r="K48" s="367">
        <f t="shared" si="39"/>
        <v>-3.2749537115678136E-2</v>
      </c>
      <c r="L48" s="367">
        <f t="shared" si="39"/>
        <v>3.4890938287119304E-2</v>
      </c>
      <c r="M48" s="367">
        <f t="shared" si="39"/>
        <v>-0.17016578958655079</v>
      </c>
      <c r="N48" s="367">
        <f t="shared" si="39"/>
        <v>-0.16000404869975113</v>
      </c>
      <c r="O48" s="367">
        <f t="shared" si="39"/>
        <v>-0.68838221637295471</v>
      </c>
      <c r="P48" s="367">
        <f t="shared" si="39"/>
        <v>-0.44442754148536573</v>
      </c>
      <c r="Q48" s="367">
        <f t="shared" si="39"/>
        <v>-0.50501500647310948</v>
      </c>
      <c r="R48" s="367">
        <f t="shared" si="39"/>
        <v>-0.30578987124214257</v>
      </c>
      <c r="S48" s="367">
        <f t="shared" si="39"/>
        <v>-0.7968818999495112</v>
      </c>
      <c r="T48" s="367">
        <f t="shared" si="39"/>
        <v>0.17204449036780137</v>
      </c>
    </row>
    <row r="50" spans="1:20">
      <c r="A50" s="1386" t="s">
        <v>202</v>
      </c>
      <c r="B50" s="1388"/>
      <c r="C50" s="1392" t="s">
        <v>207</v>
      </c>
      <c r="D50" s="1393"/>
      <c r="E50" s="1393"/>
      <c r="F50" s="1393"/>
      <c r="G50" s="1393"/>
      <c r="H50" s="1393"/>
      <c r="I50" s="1393"/>
      <c r="J50" s="1393"/>
      <c r="K50" s="1393"/>
      <c r="L50" s="1393"/>
      <c r="M50" s="1393"/>
      <c r="N50" s="1393"/>
      <c r="O50" s="1393"/>
      <c r="P50" s="1393"/>
      <c r="Q50" s="1393"/>
      <c r="R50" s="1393"/>
      <c r="S50" s="1393"/>
      <c r="T50" s="1394"/>
    </row>
    <row r="51" spans="1:20">
      <c r="A51" s="1386" t="s">
        <v>204</v>
      </c>
      <c r="B51" s="1388"/>
      <c r="C51" s="1392" t="s">
        <v>205</v>
      </c>
      <c r="D51" s="1393"/>
      <c r="E51" s="1393"/>
      <c r="F51" s="1393"/>
      <c r="G51" s="1393"/>
      <c r="H51" s="1393"/>
      <c r="I51" s="1393"/>
      <c r="J51" s="1393"/>
      <c r="K51" s="1393"/>
      <c r="L51" s="1393"/>
      <c r="M51" s="1393"/>
      <c r="N51" s="1393"/>
      <c r="O51" s="1393"/>
      <c r="P51" s="1393"/>
      <c r="Q51" s="1393"/>
      <c r="R51" s="1393"/>
      <c r="S51" s="1393"/>
      <c r="T51" s="1394"/>
    </row>
    <row r="52" spans="1:20">
      <c r="A52" s="1386" t="s">
        <v>208</v>
      </c>
      <c r="B52" s="1388"/>
      <c r="C52" s="1392" t="s">
        <v>384</v>
      </c>
      <c r="D52" s="1393"/>
      <c r="E52" s="1393"/>
      <c r="F52" s="1393"/>
      <c r="G52" s="1393"/>
      <c r="H52" s="1393"/>
      <c r="I52" s="1393"/>
      <c r="J52" s="1393"/>
      <c r="K52" s="1393"/>
      <c r="L52" s="1393"/>
      <c r="M52" s="1393"/>
      <c r="N52" s="1393"/>
      <c r="O52" s="1393"/>
      <c r="P52" s="1393"/>
      <c r="Q52" s="1393"/>
      <c r="R52" s="1393"/>
      <c r="S52" s="1393"/>
      <c r="T52" s="1394"/>
    </row>
    <row r="53" spans="1:20">
      <c r="A53" s="1386" t="s">
        <v>189</v>
      </c>
      <c r="B53" s="1388"/>
      <c r="C53" s="1392" t="s">
        <v>206</v>
      </c>
      <c r="D53" s="1393"/>
      <c r="E53" s="1393"/>
      <c r="F53" s="1393"/>
      <c r="G53" s="1393"/>
      <c r="H53" s="1393"/>
      <c r="I53" s="1393"/>
      <c r="J53" s="1393"/>
      <c r="K53" s="1393"/>
      <c r="L53" s="1393"/>
      <c r="M53" s="1393"/>
      <c r="N53" s="1393"/>
      <c r="O53" s="1393"/>
      <c r="P53" s="1393"/>
      <c r="Q53" s="1393"/>
      <c r="R53" s="1393"/>
      <c r="S53" s="1393"/>
      <c r="T53" s="1394"/>
    </row>
    <row r="54" spans="1:20">
      <c r="A54" s="1386" t="s">
        <v>153</v>
      </c>
      <c r="B54" s="1388"/>
      <c r="C54" s="1392" t="s">
        <v>383</v>
      </c>
      <c r="D54" s="1393"/>
      <c r="E54" s="1393"/>
      <c r="F54" s="1393"/>
      <c r="G54" s="1393"/>
      <c r="H54" s="1393"/>
      <c r="I54" s="1393"/>
      <c r="J54" s="1393"/>
      <c r="K54" s="1393"/>
      <c r="L54" s="1393"/>
      <c r="M54" s="1393"/>
      <c r="N54" s="1393"/>
      <c r="O54" s="1393"/>
      <c r="P54" s="1393"/>
      <c r="Q54" s="1393"/>
      <c r="R54" s="1393"/>
      <c r="S54" s="1393"/>
      <c r="T54" s="1394"/>
    </row>
    <row r="55" spans="1:20">
      <c r="A55" s="1380" t="s">
        <v>117</v>
      </c>
      <c r="B55" s="1382"/>
      <c r="C55" s="765" t="s">
        <v>85</v>
      </c>
      <c r="D55" s="765" t="s">
        <v>86</v>
      </c>
      <c r="E55" s="765" t="s">
        <v>87</v>
      </c>
      <c r="F55" s="765" t="s">
        <v>88</v>
      </c>
      <c r="G55" s="765" t="s">
        <v>89</v>
      </c>
      <c r="H55" s="765" t="s">
        <v>90</v>
      </c>
      <c r="I55" s="765" t="s">
        <v>91</v>
      </c>
      <c r="J55" s="765" t="s">
        <v>92</v>
      </c>
      <c r="K55" s="765" t="s">
        <v>93</v>
      </c>
      <c r="L55" s="765" t="s">
        <v>94</v>
      </c>
      <c r="M55" s="765" t="s">
        <v>95</v>
      </c>
      <c r="N55" s="765" t="s">
        <v>96</v>
      </c>
      <c r="O55" s="765" t="s">
        <v>97</v>
      </c>
      <c r="P55" s="765" t="s">
        <v>110</v>
      </c>
      <c r="Q55" s="765" t="s">
        <v>120</v>
      </c>
      <c r="R55" s="765" t="s">
        <v>379</v>
      </c>
      <c r="S55" s="765" t="s">
        <v>537</v>
      </c>
      <c r="T55" s="765" t="s">
        <v>729</v>
      </c>
    </row>
    <row r="56" spans="1:20">
      <c r="A56" s="766" t="s">
        <v>77</v>
      </c>
      <c r="B56" s="767" t="s">
        <v>40</v>
      </c>
      <c r="C56" s="767" t="s">
        <v>40</v>
      </c>
      <c r="D56" s="767" t="s">
        <v>40</v>
      </c>
      <c r="E56" s="767" t="s">
        <v>40</v>
      </c>
      <c r="F56" s="767" t="s">
        <v>40</v>
      </c>
      <c r="G56" s="767" t="s">
        <v>40</v>
      </c>
      <c r="H56" s="767" t="s">
        <v>40</v>
      </c>
      <c r="I56" s="767" t="s">
        <v>40</v>
      </c>
      <c r="J56" s="767" t="s">
        <v>40</v>
      </c>
      <c r="K56" s="767" t="s">
        <v>40</v>
      </c>
      <c r="L56" s="767" t="s">
        <v>40</v>
      </c>
      <c r="M56" s="767" t="s">
        <v>40</v>
      </c>
      <c r="N56" s="767" t="s">
        <v>40</v>
      </c>
      <c r="O56" s="767" t="s">
        <v>40</v>
      </c>
      <c r="P56" s="767" t="s">
        <v>40</v>
      </c>
      <c r="Q56" s="767" t="s">
        <v>40</v>
      </c>
      <c r="R56" s="767" t="s">
        <v>40</v>
      </c>
      <c r="S56" s="767" t="s">
        <v>40</v>
      </c>
      <c r="T56" s="767" t="s">
        <v>40</v>
      </c>
    </row>
    <row r="57" spans="1:20">
      <c r="A57" s="768" t="s">
        <v>39</v>
      </c>
      <c r="B57" s="767" t="s">
        <v>40</v>
      </c>
      <c r="C57" s="769">
        <v>38.340000510215759</v>
      </c>
      <c r="D57" s="770">
        <v>40.919999599456787</v>
      </c>
      <c r="E57" s="769">
        <v>41.769999027252197</v>
      </c>
      <c r="F57" s="769">
        <v>39.58000111579895</v>
      </c>
      <c r="G57" s="769">
        <v>39.710000276565552</v>
      </c>
      <c r="H57" s="769">
        <v>40.400000333786011</v>
      </c>
      <c r="I57" s="769">
        <v>41.390000581741333</v>
      </c>
      <c r="J57" s="769">
        <v>36.729999542236328</v>
      </c>
      <c r="K57" s="769">
        <v>36.619999885559082</v>
      </c>
      <c r="L57" s="769">
        <v>49.920000076293952</v>
      </c>
      <c r="M57" s="769">
        <v>50.979999542236328</v>
      </c>
      <c r="N57" s="769">
        <v>53.87999963760376</v>
      </c>
      <c r="O57" s="769">
        <v>56.980000019073493</v>
      </c>
      <c r="P57" s="769">
        <v>64.40000057220459</v>
      </c>
      <c r="Q57" s="769">
        <v>70.239998817443848</v>
      </c>
      <c r="R57" s="769">
        <v>75.389999389648438</v>
      </c>
      <c r="S57" s="769">
        <v>77.239999771118164</v>
      </c>
      <c r="T57" s="769">
        <v>76.610000610351562</v>
      </c>
    </row>
    <row r="58" spans="1:20">
      <c r="A58" s="768" t="s">
        <v>31</v>
      </c>
      <c r="B58" s="767" t="s">
        <v>40</v>
      </c>
      <c r="C58" s="771">
        <v>13.896000000000001</v>
      </c>
      <c r="D58" s="772">
        <v>13.084</v>
      </c>
      <c r="E58" s="772">
        <v>15.625999999999999</v>
      </c>
      <c r="F58" s="771">
        <v>16.356999999999999</v>
      </c>
      <c r="G58" s="772">
        <v>11.663000345230101</v>
      </c>
      <c r="H58" s="772">
        <v>11.663999974727631</v>
      </c>
      <c r="I58" s="772">
        <v>12.833000063896179</v>
      </c>
      <c r="J58" s="772">
        <v>11.81099966168404</v>
      </c>
      <c r="K58" s="772">
        <v>8.2459999024868011</v>
      </c>
      <c r="L58" s="772">
        <v>10.23300006985664</v>
      </c>
      <c r="M58" s="772">
        <v>9.8589999973773956</v>
      </c>
      <c r="N58" s="772">
        <v>14.59600046277046</v>
      </c>
      <c r="O58" s="772">
        <v>14.76100029051304</v>
      </c>
      <c r="P58" s="772">
        <v>17.346000254154209</v>
      </c>
      <c r="Q58" s="772">
        <v>18.430000215768811</v>
      </c>
      <c r="R58" s="772">
        <v>24.291000247001652</v>
      </c>
      <c r="S58" s="772">
        <v>28.129999697208412</v>
      </c>
      <c r="T58" s="772">
        <v>25.768999427556992</v>
      </c>
    </row>
    <row r="59" spans="1:20">
      <c r="A59" s="768" t="s">
        <v>15</v>
      </c>
      <c r="B59" s="767" t="s">
        <v>40</v>
      </c>
      <c r="C59" s="769">
        <v>8.3693377673625946</v>
      </c>
      <c r="D59" s="769">
        <v>8.3265872597694397</v>
      </c>
      <c r="E59" s="769">
        <v>11.768952280282971</v>
      </c>
      <c r="F59" s="769">
        <v>8.8412050902843475</v>
      </c>
      <c r="G59" s="769">
        <v>13.24140989780426</v>
      </c>
      <c r="H59" s="769">
        <v>17.180572271347049</v>
      </c>
      <c r="I59" s="769">
        <v>19.28615760803223</v>
      </c>
      <c r="J59" s="769">
        <v>18.988814949989319</v>
      </c>
      <c r="K59" s="769">
        <v>20.170642375946048</v>
      </c>
      <c r="L59" s="769">
        <v>24.844190955162048</v>
      </c>
      <c r="M59" s="769">
        <v>24.265004754066471</v>
      </c>
      <c r="N59" s="769">
        <v>22.066865086555481</v>
      </c>
      <c r="O59" s="769">
        <v>25.448729991912838</v>
      </c>
      <c r="P59" s="769">
        <v>32.948385238647461</v>
      </c>
      <c r="Q59" s="769">
        <v>33.980142593383789</v>
      </c>
      <c r="R59" s="769">
        <v>37.342590808868408</v>
      </c>
      <c r="S59" s="769">
        <v>39.474161148071289</v>
      </c>
      <c r="T59" s="769">
        <v>43.939651489257813</v>
      </c>
    </row>
    <row r="60" spans="1:20">
      <c r="A60" s="768" t="s">
        <v>41</v>
      </c>
      <c r="B60" s="767" t="s">
        <v>40</v>
      </c>
      <c r="C60" s="772">
        <v>77.09999942779541</v>
      </c>
      <c r="D60" s="772">
        <v>85.600002288818359</v>
      </c>
      <c r="E60" s="772">
        <v>101.59999847412109</v>
      </c>
      <c r="F60" s="772">
        <v>113.4999980926514</v>
      </c>
      <c r="G60" s="772">
        <v>113.4999990463257</v>
      </c>
      <c r="H60" s="772">
        <v>108.69999980926509</v>
      </c>
      <c r="I60" s="772">
        <v>111.2000007629395</v>
      </c>
      <c r="J60" s="772">
        <v>114.4999980926514</v>
      </c>
      <c r="K60" s="772">
        <v>126.5</v>
      </c>
      <c r="L60" s="772">
        <v>173.19999694824219</v>
      </c>
      <c r="M60" s="772">
        <v>172</v>
      </c>
      <c r="N60" s="772">
        <v>179.4999980926514</v>
      </c>
      <c r="O60" s="772">
        <v>173.90000152587891</v>
      </c>
      <c r="P60" s="772">
        <v>184.90000152587891</v>
      </c>
      <c r="Q60" s="772">
        <v>184.10000228881839</v>
      </c>
      <c r="R60" s="772">
        <v>187.3999996185303</v>
      </c>
      <c r="S60" s="772">
        <v>203.90000152587891</v>
      </c>
      <c r="T60" s="772">
        <v>189.49999618530271</v>
      </c>
    </row>
    <row r="61" spans="1:20">
      <c r="A61" s="768" t="s">
        <v>56</v>
      </c>
      <c r="B61" s="767" t="s">
        <v>40</v>
      </c>
      <c r="C61" s="769">
        <v>41.529998660087593</v>
      </c>
      <c r="D61" s="769">
        <v>36.474000215530403</v>
      </c>
      <c r="E61" s="769">
        <v>35.881000280380249</v>
      </c>
      <c r="F61" s="769">
        <v>38.822000026702881</v>
      </c>
      <c r="G61" s="769">
        <v>39.177000045776367</v>
      </c>
      <c r="H61" s="769">
        <v>37.516999959945679</v>
      </c>
      <c r="I61" s="769">
        <v>36.231000900268562</v>
      </c>
      <c r="J61" s="769">
        <v>39.40700101852417</v>
      </c>
      <c r="K61" s="769">
        <v>42.58299994468689</v>
      </c>
      <c r="L61" s="769">
        <v>65.417000770568848</v>
      </c>
      <c r="M61" s="769">
        <v>44.292999744415283</v>
      </c>
      <c r="N61" s="769">
        <v>42.309999942779541</v>
      </c>
      <c r="O61" s="769">
        <v>41.13700008392334</v>
      </c>
      <c r="P61" s="769">
        <v>36.900999784469597</v>
      </c>
      <c r="Q61" s="769">
        <v>48.289999485015869</v>
      </c>
      <c r="R61" s="769">
        <v>42.246000289916992</v>
      </c>
      <c r="S61" s="769">
        <v>58.035999298095703</v>
      </c>
      <c r="T61" s="769">
        <v>63.632000923156738</v>
      </c>
    </row>
    <row r="62" spans="1:20">
      <c r="A62" s="768" t="s">
        <v>17</v>
      </c>
      <c r="B62" s="767" t="s">
        <v>40</v>
      </c>
      <c r="C62" s="772">
        <v>21.5315478250001</v>
      </c>
      <c r="D62" s="772">
        <v>21.606770650000112</v>
      </c>
      <c r="E62" s="772">
        <v>20.424374762999999</v>
      </c>
      <c r="F62" s="772">
        <v>24.9</v>
      </c>
      <c r="G62" s="772">
        <v>31.9</v>
      </c>
      <c r="H62" s="772">
        <v>33</v>
      </c>
      <c r="I62" s="772">
        <v>35.5</v>
      </c>
      <c r="J62" s="772">
        <v>32.138000000000012</v>
      </c>
      <c r="K62" s="772">
        <v>28.2</v>
      </c>
      <c r="L62" s="772">
        <v>41.530999999999999</v>
      </c>
      <c r="M62" s="772">
        <v>48.156000000000013</v>
      </c>
      <c r="N62" s="772">
        <v>43.838999999999999</v>
      </c>
      <c r="O62" s="772">
        <v>45.171999999999997</v>
      </c>
      <c r="P62" s="772">
        <v>46.27299952507019</v>
      </c>
      <c r="Q62" s="772">
        <v>39.810000658035278</v>
      </c>
      <c r="R62" s="772">
        <v>35.314000368118293</v>
      </c>
      <c r="S62" s="772">
        <v>31.599999666213989</v>
      </c>
      <c r="T62" s="772">
        <v>20.299999594688419</v>
      </c>
    </row>
    <row r="63" spans="1:20">
      <c r="A63" s="768" t="s">
        <v>18</v>
      </c>
      <c r="B63" s="767" t="s">
        <v>40</v>
      </c>
      <c r="C63" s="769">
        <v>15.029407620429989</v>
      </c>
      <c r="D63" s="769">
        <v>15.79032737016678</v>
      </c>
      <c r="E63" s="769">
        <v>16.45396214723587</v>
      </c>
      <c r="F63" s="769">
        <v>20.798924803733829</v>
      </c>
      <c r="G63" s="769">
        <v>24.544195294380192</v>
      </c>
      <c r="H63" s="769">
        <v>22.77841317653656</v>
      </c>
      <c r="I63" s="769">
        <v>17.338352560997009</v>
      </c>
      <c r="J63" s="769">
        <v>15.22572493553162</v>
      </c>
      <c r="K63" s="769">
        <v>11.43809205293655</v>
      </c>
      <c r="L63" s="769">
        <v>18.23204779624939</v>
      </c>
      <c r="M63" s="769">
        <v>24.339117407798771</v>
      </c>
      <c r="N63" s="769">
        <v>25.649285197257999</v>
      </c>
      <c r="O63" s="769">
        <v>24.684195041656491</v>
      </c>
      <c r="P63" s="769">
        <v>23.198921918869019</v>
      </c>
      <c r="Q63" s="769">
        <v>22.142484664916989</v>
      </c>
      <c r="R63" s="769">
        <v>20.479092836380008</v>
      </c>
      <c r="S63" s="769">
        <v>19.901569366455082</v>
      </c>
      <c r="T63" s="769">
        <v>18.78911209106445</v>
      </c>
    </row>
    <row r="64" spans="1:20">
      <c r="A64" s="768" t="s">
        <v>20</v>
      </c>
      <c r="B64" s="767" t="s">
        <v>40</v>
      </c>
      <c r="C64" s="771">
        <v>8.9769999980926514</v>
      </c>
      <c r="D64" s="772">
        <v>7.7870000004768372</v>
      </c>
      <c r="E64" s="772">
        <v>8.0390001535415649</v>
      </c>
      <c r="F64" s="772">
        <v>6.5289999842643738</v>
      </c>
      <c r="G64" s="772">
        <v>4.9059999883174896</v>
      </c>
      <c r="H64" s="772">
        <v>4.8090000152587891</v>
      </c>
      <c r="I64" s="772">
        <v>3.8280000984668732</v>
      </c>
      <c r="J64" s="772">
        <v>3.3290000259876251</v>
      </c>
      <c r="K64" s="772">
        <v>4.0549999177455902</v>
      </c>
      <c r="L64" s="772">
        <v>9.7909997701644897</v>
      </c>
      <c r="M64" s="772">
        <v>17.031999588012699</v>
      </c>
      <c r="N64" s="772">
        <v>12.630000233650209</v>
      </c>
      <c r="O64" s="772">
        <v>7.8900001049041748</v>
      </c>
      <c r="P64" s="772">
        <v>6.8639999628067017</v>
      </c>
      <c r="Q64" s="772">
        <v>6.2940000295639038</v>
      </c>
      <c r="R64" s="772">
        <v>7.0919998288154602</v>
      </c>
      <c r="S64" s="772">
        <v>9.8200002908706665</v>
      </c>
      <c r="T64" s="772">
        <v>7.1300000548362732</v>
      </c>
    </row>
    <row r="65" spans="1:20">
      <c r="A65" s="768" t="s">
        <v>36</v>
      </c>
      <c r="B65" s="767" t="s">
        <v>40</v>
      </c>
      <c r="C65" s="769">
        <v>24</v>
      </c>
      <c r="D65" s="769">
        <v>26</v>
      </c>
      <c r="E65" s="769">
        <v>26</v>
      </c>
      <c r="F65" s="769">
        <v>27</v>
      </c>
      <c r="G65" s="769">
        <v>27</v>
      </c>
      <c r="H65" s="769">
        <v>27</v>
      </c>
      <c r="I65" s="769">
        <v>28</v>
      </c>
      <c r="J65" s="769">
        <v>28</v>
      </c>
      <c r="K65" s="769">
        <v>25</v>
      </c>
      <c r="L65" s="769">
        <v>29</v>
      </c>
      <c r="M65" s="769">
        <v>31</v>
      </c>
      <c r="N65" s="769">
        <v>31</v>
      </c>
      <c r="O65" s="769">
        <v>31</v>
      </c>
      <c r="P65" s="769">
        <v>32</v>
      </c>
      <c r="Q65" s="769">
        <v>35</v>
      </c>
      <c r="R65" s="769">
        <v>39</v>
      </c>
      <c r="S65" s="769">
        <v>36.87000036239624</v>
      </c>
      <c r="T65" s="769">
        <v>38.989999771118157</v>
      </c>
    </row>
    <row r="66" spans="1:20">
      <c r="A66" s="768" t="s">
        <v>22</v>
      </c>
      <c r="B66" s="767" t="s">
        <v>40</v>
      </c>
      <c r="C66" s="772">
        <v>160.37999439239499</v>
      </c>
      <c r="D66" s="772">
        <v>133.30999946594241</v>
      </c>
      <c r="E66" s="771">
        <v>143.21999883651731</v>
      </c>
      <c r="F66" s="772">
        <v>102.9000005722046</v>
      </c>
      <c r="G66" s="772">
        <v>123.8000030517578</v>
      </c>
      <c r="H66" s="772">
        <v>123.6000003814697</v>
      </c>
      <c r="I66" s="772">
        <v>138.99999952316281</v>
      </c>
      <c r="J66" s="772">
        <v>127.30000114440919</v>
      </c>
      <c r="K66" s="772">
        <v>119.3999967575073</v>
      </c>
      <c r="L66" s="772">
        <v>171.60000228881839</v>
      </c>
      <c r="M66" s="772">
        <v>192.40000057220459</v>
      </c>
      <c r="N66" s="772">
        <v>200.69999885559079</v>
      </c>
      <c r="O66" s="772">
        <v>235.50000381469729</v>
      </c>
      <c r="P66" s="772">
        <v>274.9999942779541</v>
      </c>
      <c r="Q66" s="772">
        <v>295.70000076293951</v>
      </c>
      <c r="R66" s="772">
        <v>303.20000076293951</v>
      </c>
      <c r="S66" s="772">
        <v>302.69999694824219</v>
      </c>
      <c r="T66" s="772">
        <v>279.20000076293951</v>
      </c>
    </row>
    <row r="67" spans="1:20">
      <c r="A67" s="768" t="s">
        <v>19</v>
      </c>
      <c r="B67" s="767" t="s">
        <v>40</v>
      </c>
      <c r="C67" s="769">
        <v>597</v>
      </c>
      <c r="D67" s="769">
        <v>549</v>
      </c>
      <c r="E67" s="769">
        <v>506</v>
      </c>
      <c r="F67" s="769">
        <v>446</v>
      </c>
      <c r="G67" s="770">
        <v>617</v>
      </c>
      <c r="H67" s="769">
        <v>647</v>
      </c>
      <c r="I67" s="769">
        <v>657</v>
      </c>
      <c r="J67" s="769">
        <v>572</v>
      </c>
      <c r="K67" s="769">
        <v>483</v>
      </c>
      <c r="L67" s="769">
        <v>475</v>
      </c>
      <c r="M67" s="770">
        <v>480</v>
      </c>
      <c r="N67" s="769">
        <v>415</v>
      </c>
      <c r="O67" s="769">
        <v>396</v>
      </c>
      <c r="P67" s="769">
        <v>408</v>
      </c>
      <c r="Q67" s="769">
        <v>381</v>
      </c>
      <c r="R67" s="769">
        <v>361.15479278564447</v>
      </c>
      <c r="S67" s="769">
        <v>315.70845031738281</v>
      </c>
      <c r="T67" s="769">
        <v>284.69773864746088</v>
      </c>
    </row>
    <row r="68" spans="1:20">
      <c r="A68" s="768" t="s">
        <v>42</v>
      </c>
      <c r="B68" s="767" t="s">
        <v>40</v>
      </c>
      <c r="C68" s="772">
        <v>18.404342412948608</v>
      </c>
      <c r="D68" s="772">
        <v>20.29504752159119</v>
      </c>
      <c r="E68" s="772">
        <v>20.483077764511108</v>
      </c>
      <c r="F68" s="772">
        <v>16.518617630004879</v>
      </c>
      <c r="G68" s="772">
        <v>22.372094869613651</v>
      </c>
      <c r="H68" s="772">
        <v>19.95017230510712</v>
      </c>
      <c r="I68" s="772">
        <v>20.139212846755981</v>
      </c>
      <c r="J68" s="772">
        <v>18.613127470016479</v>
      </c>
      <c r="K68" s="772">
        <v>18.34169739484787</v>
      </c>
      <c r="L68" s="772">
        <v>26.188065648078918</v>
      </c>
      <c r="M68" s="772">
        <v>36.627819061279297</v>
      </c>
      <c r="N68" s="772">
        <v>47.492864608764648</v>
      </c>
      <c r="O68" s="772">
        <v>74.583452701568604</v>
      </c>
      <c r="P68" s="772">
        <v>90.910361289978027</v>
      </c>
      <c r="Q68" s="772">
        <v>94.094278335571289</v>
      </c>
      <c r="R68" s="772">
        <v>97.964666366577148</v>
      </c>
      <c r="S68" s="772">
        <v>116.66764450073239</v>
      </c>
      <c r="T68" s="772">
        <v>116.056568145752</v>
      </c>
    </row>
    <row r="69" spans="1:20">
      <c r="A69" s="768" t="s">
        <v>28</v>
      </c>
      <c r="B69" s="767" t="s">
        <v>40</v>
      </c>
      <c r="C69" s="769">
        <v>7.6000002399086952</v>
      </c>
      <c r="D69" s="769">
        <v>7.9000002145767212</v>
      </c>
      <c r="E69" s="770">
        <v>9.4000000357627869</v>
      </c>
      <c r="F69" s="769">
        <v>9.7000000476837158</v>
      </c>
      <c r="G69" s="769">
        <v>11.60000005364418</v>
      </c>
      <c r="H69" s="769">
        <v>16.000000059604648</v>
      </c>
      <c r="I69" s="769">
        <v>16.70000052452087</v>
      </c>
      <c r="J69" s="769">
        <v>18.599999785423279</v>
      </c>
      <c r="K69" s="769">
        <v>21.600000023841861</v>
      </c>
      <c r="L69" s="769">
        <v>29.500000715255741</v>
      </c>
      <c r="M69" s="769">
        <v>39.499999523162842</v>
      </c>
      <c r="N69" s="769">
        <v>50.199998378753662</v>
      </c>
      <c r="O69" s="769">
        <v>47.100000143051147</v>
      </c>
      <c r="P69" s="769">
        <v>47.000000715255737</v>
      </c>
      <c r="Q69" s="769">
        <v>39.700000047683723</v>
      </c>
      <c r="R69" s="769">
        <v>38.172999858856201</v>
      </c>
      <c r="S69" s="769">
        <v>30.98000001907349</v>
      </c>
      <c r="T69" s="769">
        <v>25.345000267028809</v>
      </c>
    </row>
    <row r="70" spans="1:20">
      <c r="A70" s="768" t="s">
        <v>43</v>
      </c>
      <c r="B70" s="767" t="s">
        <v>40</v>
      </c>
      <c r="C70" s="772">
        <v>0.31900000000000001</v>
      </c>
      <c r="D70" s="771">
        <v>0.38900000000000001</v>
      </c>
      <c r="E70" s="772">
        <v>0.29099999999999998</v>
      </c>
      <c r="F70" s="771">
        <v>0.45200000000000012</v>
      </c>
      <c r="G70" s="772">
        <v>0.60299999999999998</v>
      </c>
      <c r="H70" s="772">
        <v>0.35399999999999998</v>
      </c>
      <c r="I70" s="772">
        <v>0.4</v>
      </c>
      <c r="J70" s="772">
        <v>0.23300000000000001</v>
      </c>
      <c r="K70" s="772">
        <v>0.439</v>
      </c>
      <c r="L70" s="772">
        <v>0.996</v>
      </c>
      <c r="M70" s="772">
        <v>1.2389496250000001</v>
      </c>
      <c r="N70" s="772">
        <v>1.5780000000000001</v>
      </c>
      <c r="O70" s="772">
        <v>1.2585888000000001</v>
      </c>
      <c r="P70" s="772">
        <v>0.99782679975032806</v>
      </c>
      <c r="Q70" s="772">
        <v>0.99399998784065247</v>
      </c>
      <c r="R70" s="772">
        <v>1.075000002980232</v>
      </c>
      <c r="S70" s="772">
        <v>0.72999998182058334</v>
      </c>
      <c r="T70" s="772">
        <v>0.60931745171546936</v>
      </c>
    </row>
    <row r="71" spans="1:20">
      <c r="A71" s="768" t="s">
        <v>44</v>
      </c>
      <c r="B71" s="767" t="s">
        <v>40</v>
      </c>
      <c r="C71" s="769">
        <v>4.2000000178813934</v>
      </c>
      <c r="D71" s="769">
        <v>4.0999999046325684</v>
      </c>
      <c r="E71" s="769">
        <v>3.9000000506639481</v>
      </c>
      <c r="F71" s="769">
        <v>3.9999999105930328</v>
      </c>
      <c r="G71" s="769">
        <v>5.0000000298023224</v>
      </c>
      <c r="H71" s="769">
        <v>6.3999999761581421</v>
      </c>
      <c r="I71" s="769">
        <v>5.6000000238418579</v>
      </c>
      <c r="J71" s="769">
        <v>5.5999999344348907</v>
      </c>
      <c r="K71" s="769">
        <v>7.800000011920929</v>
      </c>
      <c r="L71" s="769">
        <v>14.500000178813931</v>
      </c>
      <c r="M71" s="769">
        <v>20.99999988079071</v>
      </c>
      <c r="N71" s="769">
        <v>23.299999713897709</v>
      </c>
      <c r="O71" s="769">
        <v>25.799999952316281</v>
      </c>
      <c r="P71" s="769">
        <v>29.599999904632568</v>
      </c>
      <c r="Q71" s="769">
        <v>27.599999904632568</v>
      </c>
      <c r="R71" s="769">
        <v>23.799999713897709</v>
      </c>
      <c r="S71" s="769">
        <v>20.70000052452087</v>
      </c>
      <c r="T71" s="769">
        <v>17.599999904632568</v>
      </c>
    </row>
    <row r="72" spans="1:20">
      <c r="A72" s="768" t="s">
        <v>57</v>
      </c>
      <c r="B72" s="767" t="s">
        <v>40</v>
      </c>
      <c r="C72" s="772">
        <v>18.664999842643741</v>
      </c>
      <c r="D72" s="772">
        <v>19.17500019073486</v>
      </c>
      <c r="E72" s="772">
        <v>20.680000066757199</v>
      </c>
      <c r="F72" s="772">
        <v>22.804999828338619</v>
      </c>
      <c r="G72" s="772">
        <v>27.898999452590939</v>
      </c>
      <c r="H72" s="772">
        <v>27.736999273300171</v>
      </c>
      <c r="I72" s="772">
        <v>28.014000177383419</v>
      </c>
      <c r="J72" s="772">
        <v>25.521999835968021</v>
      </c>
      <c r="K72" s="772">
        <v>23.073999881744388</v>
      </c>
      <c r="L72" s="772">
        <v>29.789999485015869</v>
      </c>
      <c r="M72" s="772">
        <v>28.91200065612793</v>
      </c>
      <c r="N72" s="772">
        <v>25.934000015258789</v>
      </c>
      <c r="O72" s="772">
        <v>23.5</v>
      </c>
      <c r="P72" s="772">
        <v>22.599999904632568</v>
      </c>
      <c r="Q72" s="772">
        <v>21.582999706268311</v>
      </c>
      <c r="R72" s="772">
        <v>21.05899977684021</v>
      </c>
      <c r="S72" s="772">
        <v>20.666000127792358</v>
      </c>
      <c r="T72" s="772">
        <v>19.103999853134159</v>
      </c>
    </row>
    <row r="73" spans="1:20">
      <c r="A73" s="768" t="s">
        <v>23</v>
      </c>
      <c r="B73" s="767" t="s">
        <v>40</v>
      </c>
      <c r="C73" s="769">
        <v>87.354000000000013</v>
      </c>
      <c r="D73" s="769">
        <v>85.40100000000001</v>
      </c>
      <c r="E73" s="769">
        <v>84</v>
      </c>
      <c r="F73" s="770">
        <v>81.44</v>
      </c>
      <c r="G73" s="770">
        <v>92.812999725341797</v>
      </c>
      <c r="H73" s="769">
        <v>79.869001388549805</v>
      </c>
      <c r="I73" s="769">
        <v>67.585999488830566</v>
      </c>
      <c r="J73" s="769">
        <v>58.869200229644782</v>
      </c>
      <c r="K73" s="769">
        <v>78.79580020904541</v>
      </c>
      <c r="L73" s="769">
        <v>90.835400104522705</v>
      </c>
      <c r="M73" s="769">
        <v>99.863849639892578</v>
      </c>
      <c r="N73" s="769">
        <v>113.4085249900818</v>
      </c>
      <c r="O73" s="769">
        <v>167.9752216339111</v>
      </c>
      <c r="P73" s="769">
        <v>195.87082386016851</v>
      </c>
      <c r="Q73" s="769">
        <v>203.31257629394531</v>
      </c>
      <c r="R73" s="769">
        <v>216.456901550293</v>
      </c>
      <c r="S73" s="769">
        <v>237.42148590087891</v>
      </c>
      <c r="T73" s="769">
        <v>252.73915863037109</v>
      </c>
    </row>
    <row r="74" spans="1:20">
      <c r="A74" s="768" t="s">
        <v>45</v>
      </c>
      <c r="B74" s="767" t="s">
        <v>40</v>
      </c>
      <c r="C74" s="772">
        <v>610</v>
      </c>
      <c r="D74" s="772">
        <v>610</v>
      </c>
      <c r="E74" s="772">
        <v>630</v>
      </c>
      <c r="F74" s="772">
        <v>630</v>
      </c>
      <c r="G74" s="772">
        <v>530</v>
      </c>
      <c r="H74" s="772">
        <v>510</v>
      </c>
      <c r="I74" s="772">
        <v>490</v>
      </c>
      <c r="J74" s="772">
        <v>440</v>
      </c>
      <c r="K74" s="772">
        <v>470</v>
      </c>
      <c r="L74" s="772">
        <v>590</v>
      </c>
      <c r="M74" s="772">
        <v>640</v>
      </c>
      <c r="N74" s="772">
        <v>540</v>
      </c>
      <c r="O74" s="772">
        <v>520</v>
      </c>
      <c r="P74" s="772">
        <v>460</v>
      </c>
      <c r="Q74" s="772">
        <v>390</v>
      </c>
      <c r="R74" s="772">
        <v>360</v>
      </c>
      <c r="S74" s="772">
        <v>340</v>
      </c>
      <c r="T74" s="772">
        <v>300</v>
      </c>
    </row>
    <row r="75" spans="1:20">
      <c r="A75" s="768" t="s">
        <v>46</v>
      </c>
      <c r="B75" s="767" t="s">
        <v>40</v>
      </c>
      <c r="C75" s="769">
        <v>66.699999332427979</v>
      </c>
      <c r="D75" s="769">
        <v>52.600001573562622</v>
      </c>
      <c r="E75" s="769">
        <v>41.300000190734863</v>
      </c>
      <c r="F75" s="769">
        <v>49.90000057220459</v>
      </c>
      <c r="G75" s="769">
        <v>55</v>
      </c>
      <c r="H75" s="770">
        <v>63.499999523162842</v>
      </c>
      <c r="I75" s="769">
        <v>61.200000286102302</v>
      </c>
      <c r="J75" s="769">
        <v>58.899999141693122</v>
      </c>
      <c r="K75" s="769">
        <v>55.100000143051147</v>
      </c>
      <c r="L75" s="769">
        <v>69</v>
      </c>
      <c r="M75" s="769">
        <v>91.399998664855957</v>
      </c>
      <c r="N75" s="769">
        <v>84</v>
      </c>
      <c r="O75" s="769">
        <v>90.5</v>
      </c>
      <c r="P75" s="769">
        <v>83.499999046325684</v>
      </c>
      <c r="Q75" s="769">
        <v>105.29999971389771</v>
      </c>
      <c r="R75" s="769">
        <v>125.4000005722046</v>
      </c>
      <c r="S75" s="769">
        <v>133.2999992370606</v>
      </c>
      <c r="T75" s="769">
        <v>125.2000007629395</v>
      </c>
    </row>
    <row r="76" spans="1:20">
      <c r="A76" s="773" t="s">
        <v>25</v>
      </c>
      <c r="B76" s="767" t="s">
        <v>40</v>
      </c>
      <c r="C76" s="772">
        <v>11.02720487117767</v>
      </c>
      <c r="D76" s="772">
        <v>12.79719018936157</v>
      </c>
      <c r="E76" s="772">
        <v>12.49839758872986</v>
      </c>
      <c r="F76" s="772">
        <v>10.74141490459442</v>
      </c>
      <c r="G76" s="772">
        <v>12.76033973693848</v>
      </c>
      <c r="H76" s="772">
        <v>11.98759984970093</v>
      </c>
      <c r="I76" s="772">
        <v>9.5052726268768311</v>
      </c>
      <c r="J76" s="772">
        <v>6.6351801753044128</v>
      </c>
      <c r="K76" s="772">
        <v>9.6335822939872742</v>
      </c>
      <c r="L76" s="772">
        <v>20.293320178985599</v>
      </c>
      <c r="M76" s="772">
        <v>22.222552299499512</v>
      </c>
      <c r="N76" s="772">
        <v>22.124902367591861</v>
      </c>
      <c r="O76" s="772">
        <v>23.011295437812809</v>
      </c>
      <c r="P76" s="772">
        <v>16.57294499874115</v>
      </c>
      <c r="Q76" s="772">
        <v>16.056555032730099</v>
      </c>
      <c r="R76" s="772">
        <v>15.932087540626529</v>
      </c>
      <c r="S76" s="772">
        <v>16.43343448638916</v>
      </c>
      <c r="T76" s="772">
        <v>14.9024600982666</v>
      </c>
    </row>
    <row r="77" spans="1:20">
      <c r="A77" s="867" t="s">
        <v>26</v>
      </c>
      <c r="B77" s="857"/>
      <c r="C77" s="866">
        <v>18.963174700737</v>
      </c>
      <c r="D77" s="866">
        <v>22.028559595346451</v>
      </c>
      <c r="E77" s="866">
        <v>19.14395726472139</v>
      </c>
      <c r="F77" s="866">
        <v>20.465477228164669</v>
      </c>
      <c r="G77" s="866">
        <v>17.978047251701359</v>
      </c>
      <c r="H77" s="866">
        <v>12.8758051097393</v>
      </c>
      <c r="I77" s="866">
        <v>11.250549763441089</v>
      </c>
      <c r="J77" s="866">
        <v>7.130700021982193</v>
      </c>
      <c r="K77" s="866">
        <v>8.3758775591850281</v>
      </c>
      <c r="L77" s="866">
        <v>20.44702231884003</v>
      </c>
      <c r="M77" s="866">
        <v>28.08142006397247</v>
      </c>
      <c r="N77" s="866">
        <v>27.11993503570557</v>
      </c>
      <c r="O77" s="866">
        <v>24.92154735326767</v>
      </c>
      <c r="P77" s="866">
        <v>24.65090727806091</v>
      </c>
      <c r="Q77" s="866">
        <v>25.277090072631839</v>
      </c>
      <c r="R77" s="866">
        <v>22.14683032035828</v>
      </c>
      <c r="S77" s="866">
        <v>21.212249755859379</v>
      </c>
      <c r="T77" s="866">
        <v>20.738202095031738</v>
      </c>
    </row>
    <row r="78" spans="1:20">
      <c r="A78" s="768" t="s">
        <v>27</v>
      </c>
      <c r="B78" s="767" t="s">
        <v>40</v>
      </c>
      <c r="C78" s="769">
        <v>0.1628900021314621</v>
      </c>
      <c r="D78" s="769">
        <v>3.6389999091625207E-2</v>
      </c>
      <c r="E78" s="770">
        <v>2.0530000329017639E-2</v>
      </c>
      <c r="F78" s="770">
        <v>0.20456000417470929</v>
      </c>
      <c r="G78" s="769">
        <v>0.2159000020474196</v>
      </c>
      <c r="H78" s="769">
        <v>0.32255999743938452</v>
      </c>
      <c r="I78" s="769">
        <v>0.22470000386238101</v>
      </c>
      <c r="J78" s="769">
        <v>0.32294250279664988</v>
      </c>
      <c r="K78" s="769">
        <v>0.4645374938845635</v>
      </c>
      <c r="L78" s="769">
        <v>0.60160750523209572</v>
      </c>
      <c r="M78" s="769">
        <v>0.49072251468896871</v>
      </c>
      <c r="N78" s="769">
        <v>0.6109749898314476</v>
      </c>
      <c r="O78" s="769">
        <v>0.51047500595450401</v>
      </c>
      <c r="P78" s="769">
        <v>1.1549224853515629</v>
      </c>
      <c r="Q78" s="769">
        <v>1.137327466160059</v>
      </c>
      <c r="R78" s="769">
        <v>1.218312472105026</v>
      </c>
      <c r="S78" s="769">
        <v>0</v>
      </c>
      <c r="T78" s="769">
        <v>0.75905501842498779</v>
      </c>
    </row>
    <row r="79" spans="1:20">
      <c r="A79" s="768" t="s">
        <v>47</v>
      </c>
      <c r="B79" s="767" t="s">
        <v>40</v>
      </c>
      <c r="C79" s="771">
        <v>38.099999070167542</v>
      </c>
      <c r="D79" s="772">
        <v>35.399999856948853</v>
      </c>
      <c r="E79" s="772">
        <v>44.399999022483833</v>
      </c>
      <c r="F79" s="772">
        <v>36.400000333786011</v>
      </c>
      <c r="G79" s="772">
        <v>49.100000619888313</v>
      </c>
      <c r="H79" s="772">
        <v>69.559999704360962</v>
      </c>
      <c r="I79" s="772">
        <v>68.980000495910645</v>
      </c>
      <c r="J79" s="772">
        <v>75.920000791549683</v>
      </c>
      <c r="K79" s="772">
        <v>85.559999942779541</v>
      </c>
      <c r="L79" s="772">
        <v>125.65999937057499</v>
      </c>
      <c r="M79" s="772">
        <v>134.69999551773071</v>
      </c>
      <c r="N79" s="772">
        <v>129.82000112533569</v>
      </c>
      <c r="O79" s="772">
        <v>138.81000137329099</v>
      </c>
      <c r="P79" s="772">
        <v>134.2599964141846</v>
      </c>
      <c r="Q79" s="772">
        <v>134.0300030708313</v>
      </c>
      <c r="R79" s="772">
        <v>130.25</v>
      </c>
      <c r="S79" s="772">
        <v>114.1800026893616</v>
      </c>
      <c r="T79" s="772">
        <v>109.314998626709</v>
      </c>
    </row>
    <row r="80" spans="1:20">
      <c r="A80" s="768" t="s">
        <v>30</v>
      </c>
      <c r="B80" s="767" t="s">
        <v>40</v>
      </c>
      <c r="C80" s="769">
        <v>13</v>
      </c>
      <c r="D80" s="769">
        <v>10</v>
      </c>
      <c r="E80" s="769">
        <v>19</v>
      </c>
      <c r="F80" s="769">
        <v>24</v>
      </c>
      <c r="G80" s="769">
        <v>34</v>
      </c>
      <c r="H80" s="769">
        <v>41</v>
      </c>
      <c r="I80" s="769">
        <v>41</v>
      </c>
      <c r="J80" s="769">
        <v>42</v>
      </c>
      <c r="K80" s="769">
        <v>38</v>
      </c>
      <c r="L80" s="769">
        <v>38</v>
      </c>
      <c r="M80" s="769">
        <v>48</v>
      </c>
      <c r="N80" s="769">
        <v>52</v>
      </c>
      <c r="O80" s="769">
        <v>62.442999999999998</v>
      </c>
      <c r="P80" s="769">
        <v>86.870000839233398</v>
      </c>
      <c r="Q80" s="769">
        <v>100.9156351089478</v>
      </c>
      <c r="R80" s="769">
        <v>118.5959987640381</v>
      </c>
      <c r="S80" s="769">
        <v>108.5000019073486</v>
      </c>
      <c r="T80" s="769">
        <v>86.751998901367188</v>
      </c>
    </row>
    <row r="81" spans="1:20">
      <c r="A81" s="768" t="s">
        <v>48</v>
      </c>
      <c r="B81" s="767" t="s">
        <v>40</v>
      </c>
      <c r="C81" s="772">
        <v>9.4999998807907104</v>
      </c>
      <c r="D81" s="772">
        <v>7.8999999761581421</v>
      </c>
      <c r="E81" s="772">
        <v>7.8999999761581421</v>
      </c>
      <c r="F81" s="772">
        <v>9.3999998569488525</v>
      </c>
      <c r="G81" s="772">
        <v>6.7999999523162842</v>
      </c>
      <c r="H81" s="772">
        <v>5.7000000476837158</v>
      </c>
      <c r="I81" s="772">
        <v>6.2000000476837158</v>
      </c>
      <c r="J81" s="772">
        <v>4.5999999046325684</v>
      </c>
      <c r="K81" s="772">
        <v>6.7000000476837158</v>
      </c>
      <c r="L81" s="772">
        <v>11.09999990463257</v>
      </c>
      <c r="M81" s="772">
        <v>12.600000143051149</v>
      </c>
      <c r="N81" s="772">
        <v>12.399999856948851</v>
      </c>
      <c r="O81" s="772">
        <v>15.69999980926514</v>
      </c>
      <c r="P81" s="772">
        <v>15.80000019073486</v>
      </c>
      <c r="Q81" s="772">
        <v>13.200000047683719</v>
      </c>
      <c r="R81" s="772">
        <v>15.40000009536743</v>
      </c>
      <c r="S81" s="772">
        <v>13.59999990463257</v>
      </c>
      <c r="T81" s="772">
        <v>12.90000009536743</v>
      </c>
    </row>
    <row r="82" spans="1:20">
      <c r="A82" s="768" t="s">
        <v>49</v>
      </c>
      <c r="B82" s="767" t="s">
        <v>40</v>
      </c>
      <c r="C82" s="769">
        <v>4</v>
      </c>
      <c r="D82" s="769">
        <v>5</v>
      </c>
      <c r="E82" s="769">
        <v>6</v>
      </c>
      <c r="F82" s="769">
        <v>5</v>
      </c>
      <c r="G82" s="769">
        <v>4</v>
      </c>
      <c r="H82" s="769">
        <v>6.39</v>
      </c>
      <c r="I82" s="769">
        <v>4.2</v>
      </c>
      <c r="J82" s="769">
        <v>3.9</v>
      </c>
      <c r="K82" s="769">
        <v>4.2</v>
      </c>
      <c r="L82" s="769">
        <v>4.4000000000000004</v>
      </c>
      <c r="M82" s="769">
        <v>5.6999999999999993</v>
      </c>
      <c r="N82" s="769">
        <v>5.3000000000000007</v>
      </c>
      <c r="O82" s="769">
        <v>5.4</v>
      </c>
      <c r="P82" s="769">
        <v>5.7000001072883606</v>
      </c>
      <c r="Q82" s="769">
        <v>5.6000000238418579</v>
      </c>
      <c r="R82" s="769">
        <v>7.5</v>
      </c>
      <c r="S82" s="769">
        <v>9.0999999046325684</v>
      </c>
      <c r="T82" s="769">
        <v>8.5000000596046448</v>
      </c>
    </row>
    <row r="83" spans="1:20">
      <c r="A83" s="768" t="s">
        <v>32</v>
      </c>
      <c r="B83" s="767" t="s">
        <v>40</v>
      </c>
      <c r="C83" s="771">
        <v>97</v>
      </c>
      <c r="D83" s="772">
        <v>105</v>
      </c>
      <c r="E83" s="771">
        <v>114.5</v>
      </c>
      <c r="F83" s="772">
        <v>131</v>
      </c>
      <c r="G83" s="772">
        <v>138.4</v>
      </c>
      <c r="H83" s="772">
        <v>146.19999999999999</v>
      </c>
      <c r="I83" s="772">
        <v>105.5</v>
      </c>
      <c r="J83" s="772">
        <v>93.2</v>
      </c>
      <c r="K83" s="772">
        <v>79.899999999999991</v>
      </c>
      <c r="L83" s="772">
        <v>103.4</v>
      </c>
      <c r="M83" s="772">
        <v>131.1</v>
      </c>
      <c r="N83" s="772">
        <v>142.5</v>
      </c>
      <c r="O83" s="772">
        <v>165.7</v>
      </c>
      <c r="P83" s="772">
        <v>184.2999992370606</v>
      </c>
      <c r="Q83" s="772">
        <v>169.2999992370606</v>
      </c>
      <c r="R83" s="772">
        <v>139.57924556732181</v>
      </c>
      <c r="S83" s="772">
        <v>113.2063255310059</v>
      </c>
      <c r="T83" s="772">
        <v>96.282337188720703</v>
      </c>
    </row>
    <row r="84" spans="1:20">
      <c r="A84" s="768" t="s">
        <v>50</v>
      </c>
      <c r="B84" s="767" t="s">
        <v>40</v>
      </c>
      <c r="C84" s="769">
        <v>18.599999666213989</v>
      </c>
      <c r="D84" s="769">
        <v>18.200000047683719</v>
      </c>
      <c r="E84" s="769">
        <v>21.80000019073486</v>
      </c>
      <c r="F84" s="769">
        <v>26.199999332427979</v>
      </c>
      <c r="G84" s="769">
        <v>33.799999713897712</v>
      </c>
      <c r="H84" s="769">
        <v>38.499999523162842</v>
      </c>
      <c r="I84" s="769">
        <v>40.600001335144043</v>
      </c>
      <c r="J84" s="769">
        <v>43.700001239776611</v>
      </c>
      <c r="K84" s="769">
        <v>44.699999809265137</v>
      </c>
      <c r="L84" s="769">
        <v>52.099998950958252</v>
      </c>
      <c r="M84" s="769">
        <v>62.200000762939453</v>
      </c>
      <c r="N84" s="769">
        <v>75.700000762939453</v>
      </c>
      <c r="O84" s="769">
        <v>89.499998092651367</v>
      </c>
      <c r="P84" s="769">
        <v>99.100001335144043</v>
      </c>
      <c r="Q84" s="769">
        <v>99.800000190734863</v>
      </c>
      <c r="R84" s="769">
        <v>95.79999828338623</v>
      </c>
      <c r="S84" s="769">
        <v>87.300000190734863</v>
      </c>
      <c r="T84" s="769">
        <v>72.30000114440918</v>
      </c>
    </row>
    <row r="85" spans="1:20">
      <c r="A85" s="768" t="s">
        <v>51</v>
      </c>
      <c r="B85" s="767" t="s">
        <v>40</v>
      </c>
      <c r="C85" s="772">
        <v>14.1</v>
      </c>
      <c r="D85" s="772">
        <v>14.8</v>
      </c>
      <c r="E85" s="771">
        <v>19.600000000000001</v>
      </c>
      <c r="F85" s="1210">
        <v>18.3</v>
      </c>
      <c r="G85" s="1210">
        <v>24.9</v>
      </c>
      <c r="H85" s="1210">
        <v>24.6</v>
      </c>
      <c r="I85" s="1210">
        <v>20</v>
      </c>
      <c r="J85" s="1210">
        <v>18.056999999999999</v>
      </c>
      <c r="K85" s="1210">
        <v>16.331</v>
      </c>
      <c r="L85" s="1210">
        <v>20.972999999999999</v>
      </c>
      <c r="M85" s="1210">
        <v>30.062249999999999</v>
      </c>
      <c r="N85" s="1210">
        <v>31.75649935007095</v>
      </c>
      <c r="O85" s="1210">
        <v>38.677499055862427</v>
      </c>
      <c r="P85" s="1210">
        <v>39.528501033782959</v>
      </c>
      <c r="Q85" s="1210">
        <v>38.903999924659729</v>
      </c>
      <c r="R85" s="1210">
        <v>35.637999534606926</v>
      </c>
      <c r="S85" s="1210">
        <v>35.636000633239753</v>
      </c>
      <c r="T85" s="1210">
        <v>24.92999958992004</v>
      </c>
    </row>
    <row r="86" spans="1:20">
      <c r="A86" s="773" t="s">
        <v>34</v>
      </c>
      <c r="B86" s="767" t="s">
        <v>40</v>
      </c>
      <c r="C86" s="769">
        <v>2.774062424898148</v>
      </c>
      <c r="D86" s="769">
        <v>2.2091199774295092</v>
      </c>
      <c r="E86" s="769">
        <v>1.6323300264775751</v>
      </c>
      <c r="F86" s="769">
        <v>1.6949900202453141</v>
      </c>
      <c r="G86" s="769">
        <v>2.0772624909877782</v>
      </c>
      <c r="H86" s="769">
        <v>2.9915749132633209</v>
      </c>
      <c r="I86" s="769">
        <v>1.95303500443697</v>
      </c>
      <c r="J86" s="769">
        <v>2.7479075267910962</v>
      </c>
      <c r="K86" s="769">
        <v>3.4464649558067322</v>
      </c>
      <c r="L86" s="769">
        <v>3.2868674695491791</v>
      </c>
      <c r="M86" s="769">
        <v>3.8550675883889198</v>
      </c>
      <c r="N86" s="769">
        <v>5.854609839618206</v>
      </c>
      <c r="O86" s="769">
        <v>6.2805625945329666</v>
      </c>
      <c r="P86" s="769">
        <v>7.3641349971294403</v>
      </c>
      <c r="Q86" s="769">
        <v>8.8122501522302628</v>
      </c>
      <c r="R86" s="769">
        <v>9.0430951714515686</v>
      </c>
      <c r="S86" s="769">
        <v>7.807459831237793</v>
      </c>
      <c r="T86" s="769">
        <v>8.5864224433898926</v>
      </c>
    </row>
    <row r="87" spans="1:20">
      <c r="A87" s="768" t="s">
        <v>21</v>
      </c>
      <c r="B87" s="767" t="s">
        <v>40</v>
      </c>
      <c r="C87" s="771">
        <v>152.5</v>
      </c>
      <c r="D87" s="772">
        <v>105.5</v>
      </c>
      <c r="E87" s="772">
        <v>128.62999820709231</v>
      </c>
      <c r="F87" s="772">
        <v>132.23000049591059</v>
      </c>
      <c r="G87" s="771">
        <v>142.44000053405759</v>
      </c>
      <c r="H87" s="772">
        <v>132.25000286102301</v>
      </c>
      <c r="I87" s="772">
        <v>125.3699970245361</v>
      </c>
      <c r="J87" s="772">
        <v>135.5</v>
      </c>
      <c r="K87" s="771">
        <v>177.01999664306641</v>
      </c>
      <c r="L87" s="771">
        <v>299.98000335693359</v>
      </c>
      <c r="M87" s="772">
        <v>362.70000457763672</v>
      </c>
      <c r="N87" s="772">
        <v>404.45999908447271</v>
      </c>
      <c r="O87" s="772">
        <v>503.20000076293951</v>
      </c>
      <c r="P87" s="772">
        <v>574.52999114990234</v>
      </c>
      <c r="Q87" s="772">
        <v>597.71999359130859</v>
      </c>
      <c r="R87" s="772">
        <v>592.75999450683594</v>
      </c>
      <c r="S87" s="772">
        <v>572.81999206542969</v>
      </c>
      <c r="T87" s="772">
        <v>532.25999450683594</v>
      </c>
    </row>
    <row r="88" spans="1:20">
      <c r="A88" s="768" t="s">
        <v>37</v>
      </c>
      <c r="B88" s="767" t="s">
        <v>40</v>
      </c>
      <c r="C88" s="769">
        <v>43</v>
      </c>
      <c r="D88" s="769">
        <v>37</v>
      </c>
      <c r="E88" s="769">
        <v>37</v>
      </c>
      <c r="F88" s="769">
        <v>40</v>
      </c>
      <c r="G88" s="770">
        <v>42.3</v>
      </c>
      <c r="H88" s="769">
        <v>38.799999999999997</v>
      </c>
      <c r="I88" s="769">
        <v>38.799999999999997</v>
      </c>
      <c r="J88" s="769">
        <v>35.200000000000003</v>
      </c>
      <c r="K88" s="769">
        <v>33.6</v>
      </c>
      <c r="L88" s="769">
        <v>46.91</v>
      </c>
      <c r="M88" s="769">
        <v>51.5</v>
      </c>
      <c r="N88" s="769">
        <v>47</v>
      </c>
      <c r="O88" s="769">
        <v>46.5</v>
      </c>
      <c r="P88" s="769">
        <v>45.299999237060547</v>
      </c>
      <c r="Q88" s="769">
        <v>48.5</v>
      </c>
      <c r="R88" s="769">
        <v>48.000000953674324</v>
      </c>
      <c r="S88" s="769">
        <v>47.80000114440918</v>
      </c>
      <c r="T88" s="769">
        <v>46.800000190734863</v>
      </c>
    </row>
    <row r="89" spans="1:20">
      <c r="A89" s="768" t="s">
        <v>52</v>
      </c>
      <c r="B89" s="767" t="s">
        <v>40</v>
      </c>
      <c r="C89" s="772">
        <v>13.70400023460388</v>
      </c>
      <c r="D89" s="772">
        <v>9.2350001335144043</v>
      </c>
      <c r="E89" s="772">
        <v>10.68599992990494</v>
      </c>
      <c r="F89" s="772">
        <v>14.10899984836578</v>
      </c>
      <c r="G89" s="772">
        <v>18.76800012588501</v>
      </c>
      <c r="H89" s="772">
        <v>22.164000034332279</v>
      </c>
      <c r="I89" s="772">
        <v>18.51500034332275</v>
      </c>
      <c r="J89" s="772">
        <v>19.74000000953674</v>
      </c>
      <c r="K89" s="772">
        <v>16.572999954223629</v>
      </c>
      <c r="L89" s="772">
        <v>17.759999752044681</v>
      </c>
      <c r="M89" s="772">
        <v>22.483000040054321</v>
      </c>
      <c r="N89" s="772">
        <v>23.428999900817871</v>
      </c>
      <c r="O89" s="772">
        <v>22.723000049591061</v>
      </c>
      <c r="P89" s="772">
        <v>22.68600058555603</v>
      </c>
      <c r="Q89" s="772">
        <v>23.555000305175781</v>
      </c>
      <c r="R89" s="772">
        <v>29.887999773025509</v>
      </c>
      <c r="S89" s="772">
        <v>29.047999620437619</v>
      </c>
      <c r="T89" s="772">
        <v>30.523999929428101</v>
      </c>
    </row>
    <row r="90" spans="1:20">
      <c r="A90" s="768" t="s">
        <v>53</v>
      </c>
      <c r="B90" s="767" t="s">
        <v>40</v>
      </c>
      <c r="C90" s="770">
        <v>32</v>
      </c>
      <c r="D90" s="769">
        <v>34</v>
      </c>
      <c r="E90" s="769">
        <v>53</v>
      </c>
      <c r="F90" s="769">
        <v>53</v>
      </c>
      <c r="G90" s="769">
        <v>47</v>
      </c>
      <c r="H90" s="769">
        <v>50</v>
      </c>
      <c r="I90" s="769">
        <v>56</v>
      </c>
      <c r="J90" s="769">
        <v>57</v>
      </c>
      <c r="K90" s="769">
        <v>73</v>
      </c>
      <c r="L90" s="769">
        <v>99</v>
      </c>
      <c r="M90" s="769">
        <v>98</v>
      </c>
      <c r="N90" s="769">
        <v>90</v>
      </c>
      <c r="O90" s="769">
        <v>89</v>
      </c>
      <c r="P90" s="769">
        <v>108</v>
      </c>
      <c r="Q90" s="769">
        <v>128</v>
      </c>
      <c r="R90" s="769">
        <v>151</v>
      </c>
      <c r="S90" s="769">
        <v>151</v>
      </c>
      <c r="T90" s="769">
        <v>171</v>
      </c>
    </row>
    <row r="91" spans="1:20">
      <c r="A91" s="768" t="s">
        <v>54</v>
      </c>
      <c r="B91" s="767" t="s">
        <v>40</v>
      </c>
      <c r="C91" s="772">
        <v>137.4000010490418</v>
      </c>
      <c r="D91" s="772">
        <v>113.3399987220764</v>
      </c>
      <c r="E91" s="772">
        <v>125.0599994659424</v>
      </c>
      <c r="F91" s="772">
        <v>118.6799964904785</v>
      </c>
      <c r="G91" s="772">
        <v>117.7799987792969</v>
      </c>
      <c r="H91" s="772">
        <v>106.40999889373779</v>
      </c>
      <c r="I91" s="772">
        <v>122.2500019073486</v>
      </c>
      <c r="J91" s="772">
        <v>139.84999752044681</v>
      </c>
      <c r="K91" s="772">
        <v>123.420000076294</v>
      </c>
      <c r="L91" s="772">
        <v>203.3000020980835</v>
      </c>
      <c r="M91" s="772">
        <v>212.20000076293951</v>
      </c>
      <c r="N91" s="772">
        <v>211.33000373840329</v>
      </c>
      <c r="O91" s="772">
        <v>218.92999839782721</v>
      </c>
      <c r="P91" s="772">
        <v>215.55999374389651</v>
      </c>
      <c r="Q91" s="772">
        <v>196.2600040435791</v>
      </c>
      <c r="R91" s="772">
        <v>164.45000267028809</v>
      </c>
      <c r="S91" s="772">
        <v>180.48000335693359</v>
      </c>
      <c r="T91" s="772">
        <v>180.55999565124509</v>
      </c>
    </row>
    <row r="92" spans="1:20">
      <c r="A92" s="768" t="s">
        <v>55</v>
      </c>
      <c r="B92" s="767" t="s">
        <v>40</v>
      </c>
      <c r="C92" s="770">
        <v>354</v>
      </c>
      <c r="D92" s="769">
        <v>459</v>
      </c>
      <c r="E92" s="769">
        <v>635</v>
      </c>
      <c r="F92" s="769">
        <v>714</v>
      </c>
      <c r="G92" s="769">
        <v>682</v>
      </c>
      <c r="H92" s="769">
        <v>630</v>
      </c>
      <c r="I92" s="769">
        <v>596</v>
      </c>
      <c r="J92" s="769">
        <v>641</v>
      </c>
      <c r="K92" s="769">
        <v>803</v>
      </c>
      <c r="L92" s="769">
        <v>1488</v>
      </c>
      <c r="M92" s="769">
        <v>1662</v>
      </c>
      <c r="N92" s="769">
        <v>1579</v>
      </c>
      <c r="O92" s="769">
        <v>1469</v>
      </c>
      <c r="P92" s="769">
        <v>1341</v>
      </c>
      <c r="Q92" s="769">
        <v>1107</v>
      </c>
      <c r="R92" s="769">
        <v>978</v>
      </c>
      <c r="S92" s="769">
        <v>941</v>
      </c>
      <c r="T92" s="769">
        <v>835</v>
      </c>
    </row>
    <row r="93" spans="1:20">
      <c r="A93" s="768" t="s">
        <v>210</v>
      </c>
      <c r="B93" s="767" t="s">
        <v>40</v>
      </c>
      <c r="C93" s="772">
        <v>2760.2637852462149</v>
      </c>
      <c r="D93" s="772">
        <v>2707.176435157523</v>
      </c>
      <c r="E93" s="772">
        <v>2973.5646184786142</v>
      </c>
      <c r="F93" s="772">
        <v>2995.0037089613979</v>
      </c>
      <c r="G93" s="772">
        <v>3148.0702040324659</v>
      </c>
      <c r="H93" s="772">
        <v>3124.3348942729231</v>
      </c>
      <c r="I93" s="772">
        <v>3046.3437342360621</v>
      </c>
      <c r="J93" s="772">
        <v>2945.1398954390279</v>
      </c>
      <c r="K93" s="772">
        <v>3095.9118097183109</v>
      </c>
      <c r="L93" s="772">
        <v>4454.3425033940384</v>
      </c>
      <c r="M93" s="772">
        <v>4912.6803328641499</v>
      </c>
      <c r="N93" s="772">
        <v>4760.3705262316462</v>
      </c>
      <c r="O93" s="772">
        <v>4898.5760246831342</v>
      </c>
      <c r="P93" s="772">
        <v>4956.0368009358644</v>
      </c>
      <c r="Q93" s="772">
        <v>4706.3612517006704</v>
      </c>
      <c r="R93" s="772">
        <v>4549.89278011024</v>
      </c>
      <c r="S93" s="772">
        <v>4434.6639394983649</v>
      </c>
      <c r="T93" s="772">
        <v>4136.320172637701</v>
      </c>
    </row>
    <row r="94" spans="1:20">
      <c r="A94" s="773" t="s">
        <v>61</v>
      </c>
      <c r="B94" s="767" t="s">
        <v>40</v>
      </c>
      <c r="C94" s="769" t="s">
        <v>159</v>
      </c>
      <c r="D94" s="769">
        <v>101.2370014190674</v>
      </c>
      <c r="E94" s="769">
        <v>108.9879989624023</v>
      </c>
      <c r="F94" s="769">
        <v>104.1200008392334</v>
      </c>
      <c r="G94" s="769">
        <v>99.867999076843262</v>
      </c>
      <c r="H94" s="769">
        <v>87.27400016784668</v>
      </c>
      <c r="I94" s="769" t="s">
        <v>159</v>
      </c>
      <c r="J94" s="769">
        <v>88.742999076843262</v>
      </c>
      <c r="K94" s="769">
        <v>94.423001289367676</v>
      </c>
      <c r="L94" s="769">
        <v>126.11500072479249</v>
      </c>
      <c r="M94" s="769">
        <v>133.7819995880127</v>
      </c>
      <c r="N94" s="769">
        <v>127.61499977111821</v>
      </c>
      <c r="O94" s="769">
        <v>132.42600154876709</v>
      </c>
      <c r="P94" s="769">
        <v>126.7049999237061</v>
      </c>
      <c r="Q94" s="769">
        <v>127.7949991226196</v>
      </c>
      <c r="R94" s="769">
        <v>135.32799911499021</v>
      </c>
      <c r="S94" s="769">
        <v>140.94999694824219</v>
      </c>
      <c r="T94" s="769">
        <v>143.7139949798584</v>
      </c>
    </row>
    <row r="95" spans="1:20">
      <c r="A95" s="773" t="s">
        <v>62</v>
      </c>
      <c r="B95" s="767" t="s">
        <v>40</v>
      </c>
      <c r="C95" s="772">
        <v>2.643000021576881</v>
      </c>
      <c r="D95" s="772">
        <v>2.848999977111816</v>
      </c>
      <c r="E95" s="772">
        <v>2.182999968528748</v>
      </c>
      <c r="F95" s="772">
        <v>4.4199999868869781</v>
      </c>
      <c r="G95" s="772">
        <v>5.2389999628067017</v>
      </c>
      <c r="H95" s="772">
        <v>4.1620000600814819</v>
      </c>
      <c r="I95" s="772">
        <v>4.0899999737739563</v>
      </c>
      <c r="J95" s="772">
        <v>3.2009999454021449</v>
      </c>
      <c r="K95" s="772">
        <v>4.2419998645782471</v>
      </c>
      <c r="L95" s="772">
        <v>4.812999963760376</v>
      </c>
      <c r="M95" s="772">
        <v>8.5309998691082001</v>
      </c>
      <c r="N95" s="772">
        <v>12.68224966526032</v>
      </c>
      <c r="O95" s="772">
        <v>12.484000146389009</v>
      </c>
      <c r="P95" s="772">
        <v>10.746999949216841</v>
      </c>
      <c r="Q95" s="772">
        <v>10.804500222206119</v>
      </c>
      <c r="R95" s="772">
        <v>12.79075014591217</v>
      </c>
      <c r="S95" s="772">
        <v>11.70999979972839</v>
      </c>
      <c r="T95" s="772">
        <v>10.139999806880949</v>
      </c>
    </row>
    <row r="96" spans="1:20">
      <c r="A96" s="773" t="s">
        <v>60</v>
      </c>
      <c r="B96" s="767" t="s">
        <v>40</v>
      </c>
      <c r="C96" s="772" t="s">
        <v>159</v>
      </c>
      <c r="D96" s="772">
        <v>233.17</v>
      </c>
      <c r="E96" s="772">
        <v>208.17599999999999</v>
      </c>
      <c r="F96" s="772">
        <v>246.26</v>
      </c>
      <c r="G96" s="772">
        <v>221.018</v>
      </c>
      <c r="H96" s="772">
        <v>233.41399999999999</v>
      </c>
      <c r="I96" s="772">
        <v>238.69200000000001</v>
      </c>
      <c r="J96" s="772">
        <v>226.197</v>
      </c>
      <c r="K96" s="772">
        <v>204.06399999999999</v>
      </c>
      <c r="L96" s="772">
        <v>254.83199999999999</v>
      </c>
      <c r="M96" s="772" t="s">
        <v>159</v>
      </c>
      <c r="N96" s="772">
        <v>213.29599999999999</v>
      </c>
      <c r="O96" s="772">
        <v>241.43500328063971</v>
      </c>
      <c r="P96" s="772">
        <v>237.6419982910156</v>
      </c>
      <c r="Q96" s="772">
        <v>245.79200172424319</v>
      </c>
      <c r="R96" s="772">
        <v>336.99899291992187</v>
      </c>
      <c r="S96" s="772">
        <v>519.51300430297852</v>
      </c>
      <c r="T96" s="772">
        <v>638.09798431396484</v>
      </c>
    </row>
    <row r="97" spans="1:20">
      <c r="A97" s="773" t="s">
        <v>973</v>
      </c>
      <c r="B97" s="767" t="s">
        <v>40</v>
      </c>
      <c r="C97" s="769">
        <v>222.35</v>
      </c>
      <c r="D97" s="769" t="s">
        <v>159</v>
      </c>
      <c r="E97" s="769" t="s">
        <v>159</v>
      </c>
      <c r="F97" s="769" t="s">
        <v>159</v>
      </c>
      <c r="G97" s="769" t="s">
        <v>159</v>
      </c>
      <c r="H97" s="769" t="s">
        <v>159</v>
      </c>
      <c r="I97" s="769" t="s">
        <v>159</v>
      </c>
      <c r="J97" s="769" t="s">
        <v>159</v>
      </c>
      <c r="K97" s="769" t="s">
        <v>159</v>
      </c>
      <c r="L97" s="769" t="s">
        <v>159</v>
      </c>
      <c r="M97" s="769">
        <v>966.8599999999999</v>
      </c>
      <c r="N97" s="769" t="s">
        <v>159</v>
      </c>
      <c r="O97" s="769" t="s">
        <v>159</v>
      </c>
      <c r="P97" s="769" t="s">
        <v>159</v>
      </c>
      <c r="Q97" s="769" t="s">
        <v>159</v>
      </c>
      <c r="R97" s="769" t="s">
        <v>159</v>
      </c>
      <c r="S97" s="769" t="s">
        <v>159</v>
      </c>
      <c r="T97" s="769" t="s">
        <v>159</v>
      </c>
    </row>
    <row r="98" spans="1:20">
      <c r="A98" s="773" t="s">
        <v>748</v>
      </c>
      <c r="B98" s="767" t="s">
        <v>40</v>
      </c>
      <c r="C98" s="772">
        <v>453.06058120727539</v>
      </c>
      <c r="D98" s="772" t="s">
        <v>159</v>
      </c>
      <c r="E98" s="772" t="s">
        <v>159</v>
      </c>
      <c r="F98" s="772" t="s">
        <v>159</v>
      </c>
      <c r="G98" s="772" t="s">
        <v>159</v>
      </c>
      <c r="H98" s="772">
        <v>517.81853485107422</v>
      </c>
      <c r="I98" s="772">
        <v>715.53066253662109</v>
      </c>
      <c r="J98" s="772" t="s">
        <v>159</v>
      </c>
      <c r="K98" s="772">
        <v>679.22740936279297</v>
      </c>
      <c r="L98" s="772" t="s">
        <v>159</v>
      </c>
      <c r="M98" s="772">
        <v>489.8719367980957</v>
      </c>
      <c r="N98" s="772" t="s">
        <v>159</v>
      </c>
      <c r="O98" s="772">
        <v>541.988525390625</v>
      </c>
      <c r="P98" s="772" t="s">
        <v>159</v>
      </c>
      <c r="Q98" s="772" t="s">
        <v>159</v>
      </c>
      <c r="R98" s="772" t="s">
        <v>159</v>
      </c>
      <c r="S98" s="772" t="s">
        <v>159</v>
      </c>
      <c r="T98" s="772" t="s">
        <v>159</v>
      </c>
    </row>
    <row r="99" spans="1:20">
      <c r="A99" s="773" t="s">
        <v>65</v>
      </c>
      <c r="B99" s="767" t="s">
        <v>40</v>
      </c>
      <c r="C99" s="769">
        <v>33.96199893951416</v>
      </c>
      <c r="D99" s="769">
        <v>265.80500030517578</v>
      </c>
      <c r="E99" s="769">
        <v>387.82699584960937</v>
      </c>
      <c r="F99" s="769">
        <v>447.4530029296875</v>
      </c>
      <c r="G99" s="769" t="s">
        <v>159</v>
      </c>
      <c r="H99" s="769">
        <v>403.03000640869141</v>
      </c>
      <c r="I99" s="769">
        <v>299.17700958251947</v>
      </c>
      <c r="J99" s="769">
        <v>206.65799713134771</v>
      </c>
      <c r="K99" s="769">
        <v>138.6340026855469</v>
      </c>
      <c r="L99" s="769">
        <v>172.43399715423581</v>
      </c>
      <c r="M99" s="769">
        <v>232.28800201416021</v>
      </c>
      <c r="N99" s="769">
        <v>254.6620063781738</v>
      </c>
      <c r="O99" s="769">
        <v>142.3900032043457</v>
      </c>
      <c r="P99" s="769">
        <v>151.01300430297849</v>
      </c>
      <c r="Q99" s="769">
        <v>189.26399993896479</v>
      </c>
      <c r="R99" s="769">
        <v>220.36199760437009</v>
      </c>
      <c r="S99" s="769">
        <v>232.41400527954099</v>
      </c>
      <c r="T99" s="769">
        <v>300.36299514770508</v>
      </c>
    </row>
    <row r="100" spans="1:20">
      <c r="A100" s="768" t="s">
        <v>974</v>
      </c>
      <c r="B100" s="767" t="s">
        <v>40</v>
      </c>
      <c r="C100" s="772">
        <v>398.98100280761719</v>
      </c>
      <c r="D100" s="772">
        <v>278.95599365234381</v>
      </c>
      <c r="E100" s="772">
        <v>248.92300033569339</v>
      </c>
      <c r="F100" s="772">
        <v>243.77399444580081</v>
      </c>
      <c r="G100" s="772">
        <v>259.89500427246088</v>
      </c>
      <c r="H100" s="772">
        <v>244.3419971466065</v>
      </c>
      <c r="I100" s="772">
        <v>246.6249942779541</v>
      </c>
      <c r="J100" s="772">
        <v>227.866003036499</v>
      </c>
      <c r="K100" s="772">
        <v>308.9950008392334</v>
      </c>
      <c r="L100" s="772">
        <v>446.31999969482422</v>
      </c>
      <c r="M100" s="772">
        <v>408.97699737548828</v>
      </c>
      <c r="N100" s="772">
        <v>391.0919914245606</v>
      </c>
      <c r="O100" s="772">
        <v>301.91199493408197</v>
      </c>
      <c r="P100" s="772">
        <v>333.69199371337891</v>
      </c>
      <c r="Q100" s="772">
        <v>334.51700592041021</v>
      </c>
      <c r="R100" s="772">
        <v>364.42000579833979</v>
      </c>
      <c r="S100" s="772">
        <v>370.47999572753912</v>
      </c>
      <c r="T100" s="772">
        <v>392.17599868774408</v>
      </c>
    </row>
    <row r="101" spans="1:20">
      <c r="A101" s="773" t="s">
        <v>749</v>
      </c>
      <c r="B101" s="767" t="s">
        <v>40</v>
      </c>
      <c r="C101" s="769" t="s">
        <v>159</v>
      </c>
      <c r="D101" s="769">
        <v>92.430999999999997</v>
      </c>
      <c r="E101" s="769">
        <v>96.76</v>
      </c>
      <c r="F101" s="769">
        <v>88.216000000000008</v>
      </c>
      <c r="G101" s="769">
        <v>69.397999999999996</v>
      </c>
      <c r="H101" s="769">
        <v>82.152000000000001</v>
      </c>
      <c r="I101" s="769">
        <v>63.893000000000001</v>
      </c>
      <c r="J101" s="769">
        <v>69.299000000000007</v>
      </c>
      <c r="K101" s="769">
        <v>83.527432680130005</v>
      </c>
      <c r="L101" s="769">
        <v>76.686151027679443</v>
      </c>
      <c r="M101" s="769">
        <v>91.997696399688721</v>
      </c>
      <c r="N101" s="769">
        <v>78.258095979690552</v>
      </c>
      <c r="O101" s="769">
        <v>92.23954176902771</v>
      </c>
      <c r="P101" s="769">
        <v>106.6017591953278</v>
      </c>
      <c r="Q101" s="769">
        <v>113.4709978103638</v>
      </c>
      <c r="R101" s="769">
        <v>132.8270020484924</v>
      </c>
      <c r="S101" s="769">
        <v>141.47999978065491</v>
      </c>
      <c r="T101" s="769">
        <v>160</v>
      </c>
    </row>
    <row r="102" spans="1:20">
      <c r="A102" s="774" t="s">
        <v>1201</v>
      </c>
      <c r="B102" s="764"/>
      <c r="C102" s="764"/>
      <c r="D102" s="764"/>
      <c r="E102" s="764"/>
      <c r="F102" s="764"/>
      <c r="G102" s="764"/>
      <c r="H102" s="764"/>
      <c r="I102" s="764"/>
      <c r="J102" s="764"/>
      <c r="K102" s="764"/>
      <c r="L102" s="764"/>
      <c r="M102" s="764"/>
      <c r="N102" s="764"/>
      <c r="O102" s="764"/>
      <c r="P102" s="764"/>
      <c r="Q102" s="764"/>
      <c r="R102" s="764"/>
      <c r="S102" s="764"/>
      <c r="T102" s="764"/>
    </row>
    <row r="104" spans="1:20">
      <c r="A104" s="1409" t="s">
        <v>202</v>
      </c>
      <c r="B104" s="1410"/>
      <c r="C104" s="1405" t="s">
        <v>207</v>
      </c>
      <c r="D104" s="1406"/>
      <c r="E104" s="1406"/>
      <c r="F104" s="1406"/>
      <c r="G104" s="1406"/>
      <c r="H104" s="1406"/>
      <c r="I104" s="1406"/>
      <c r="J104" s="1406"/>
      <c r="K104" s="1406"/>
      <c r="L104" s="1406"/>
      <c r="M104" s="1406"/>
      <c r="N104" s="1406"/>
      <c r="O104" s="1406"/>
      <c r="P104" s="1406"/>
      <c r="Q104" s="1406"/>
      <c r="R104" s="1406"/>
      <c r="S104" s="1406"/>
      <c r="T104" s="1411"/>
    </row>
    <row r="105" spans="1:20">
      <c r="A105" s="1409" t="s">
        <v>204</v>
      </c>
      <c r="B105" s="1410"/>
      <c r="C105" s="1405" t="s">
        <v>205</v>
      </c>
      <c r="D105" s="1406"/>
      <c r="E105" s="1406"/>
      <c r="F105" s="1406"/>
      <c r="G105" s="1406"/>
      <c r="H105" s="1406"/>
      <c r="I105" s="1406"/>
      <c r="J105" s="1406"/>
      <c r="K105" s="1406"/>
      <c r="L105" s="1406"/>
      <c r="M105" s="1406"/>
      <c r="N105" s="1406"/>
      <c r="O105" s="1406"/>
      <c r="P105" s="1406"/>
      <c r="Q105" s="1406"/>
      <c r="R105" s="1406"/>
      <c r="S105" s="1406"/>
      <c r="T105" s="1411"/>
    </row>
    <row r="106" spans="1:20">
      <c r="A106" s="1409" t="s">
        <v>208</v>
      </c>
      <c r="B106" s="1410"/>
      <c r="C106" s="1405" t="s">
        <v>209</v>
      </c>
      <c r="D106" s="1406"/>
      <c r="E106" s="1406"/>
      <c r="F106" s="1406"/>
      <c r="G106" s="1406"/>
      <c r="H106" s="1406"/>
      <c r="I106" s="1406"/>
      <c r="J106" s="1406"/>
      <c r="K106" s="1406"/>
      <c r="L106" s="1406"/>
      <c r="M106" s="1406"/>
      <c r="N106" s="1406"/>
      <c r="O106" s="1406"/>
      <c r="P106" s="1406"/>
      <c r="Q106" s="1406"/>
      <c r="R106" s="1406"/>
      <c r="S106" s="1406"/>
      <c r="T106" s="1411"/>
    </row>
    <row r="107" spans="1:20">
      <c r="A107" s="1409" t="s">
        <v>189</v>
      </c>
      <c r="B107" s="1410"/>
      <c r="C107" s="1405" t="s">
        <v>206</v>
      </c>
      <c r="D107" s="1406"/>
      <c r="E107" s="1406"/>
      <c r="F107" s="1406"/>
      <c r="G107" s="1406"/>
      <c r="H107" s="1406"/>
      <c r="I107" s="1406"/>
      <c r="J107" s="1406"/>
      <c r="K107" s="1406"/>
      <c r="L107" s="1406"/>
      <c r="M107" s="1406"/>
      <c r="N107" s="1406"/>
      <c r="O107" s="1406"/>
      <c r="P107" s="1406"/>
      <c r="Q107" s="1406"/>
      <c r="R107" s="1406"/>
      <c r="S107" s="1406"/>
      <c r="T107" s="1411"/>
    </row>
    <row r="108" spans="1:20">
      <c r="A108" s="1409" t="s">
        <v>153</v>
      </c>
      <c r="B108" s="1410"/>
      <c r="C108" s="1405" t="s">
        <v>383</v>
      </c>
      <c r="D108" s="1406"/>
      <c r="E108" s="1406"/>
      <c r="F108" s="1406"/>
      <c r="G108" s="1406"/>
      <c r="H108" s="1406"/>
      <c r="I108" s="1406"/>
      <c r="J108" s="1406"/>
      <c r="K108" s="1406"/>
      <c r="L108" s="1406"/>
      <c r="M108" s="1406"/>
      <c r="N108" s="1406"/>
      <c r="O108" s="1406"/>
      <c r="P108" s="1406"/>
      <c r="Q108" s="1406"/>
      <c r="R108" s="1406"/>
      <c r="S108" s="1406"/>
      <c r="T108" s="1411"/>
    </row>
    <row r="109" spans="1:20">
      <c r="A109" s="1407" t="s">
        <v>117</v>
      </c>
      <c r="B109" s="1408"/>
      <c r="C109" s="15" t="s">
        <v>85</v>
      </c>
      <c r="D109" s="15" t="s">
        <v>86</v>
      </c>
      <c r="E109" s="15" t="s">
        <v>87</v>
      </c>
      <c r="F109" s="15" t="s">
        <v>88</v>
      </c>
      <c r="G109" s="15" t="s">
        <v>89</v>
      </c>
      <c r="H109" s="15" t="s">
        <v>90</v>
      </c>
      <c r="I109" s="15" t="s">
        <v>91</v>
      </c>
      <c r="J109" s="15" t="s">
        <v>92</v>
      </c>
      <c r="K109" s="15" t="s">
        <v>93</v>
      </c>
      <c r="L109" s="15" t="s">
        <v>94</v>
      </c>
      <c r="M109" s="15" t="s">
        <v>95</v>
      </c>
      <c r="N109" s="15" t="s">
        <v>96</v>
      </c>
      <c r="O109" s="15" t="s">
        <v>97</v>
      </c>
      <c r="P109" s="15" t="s">
        <v>110</v>
      </c>
      <c r="Q109" s="15" t="s">
        <v>120</v>
      </c>
      <c r="R109" s="15" t="s">
        <v>379</v>
      </c>
      <c r="S109" s="15" t="s">
        <v>537</v>
      </c>
      <c r="T109" s="15" t="s">
        <v>729</v>
      </c>
    </row>
    <row r="110" spans="1:20">
      <c r="A110" s="16" t="s">
        <v>77</v>
      </c>
      <c r="B110" s="9" t="s">
        <v>40</v>
      </c>
      <c r="C110" s="9" t="s">
        <v>40</v>
      </c>
      <c r="D110" s="9" t="s">
        <v>40</v>
      </c>
      <c r="E110" s="9" t="s">
        <v>40</v>
      </c>
      <c r="F110" s="9" t="s">
        <v>40</v>
      </c>
      <c r="G110" s="9" t="s">
        <v>40</v>
      </c>
      <c r="H110" s="9" t="s">
        <v>40</v>
      </c>
      <c r="I110" s="9" t="s">
        <v>40</v>
      </c>
      <c r="J110" s="9" t="s">
        <v>40</v>
      </c>
      <c r="K110" s="9" t="s">
        <v>40</v>
      </c>
      <c r="L110" s="9" t="s">
        <v>40</v>
      </c>
      <c r="M110" s="9" t="s">
        <v>40</v>
      </c>
      <c r="N110" s="9" t="s">
        <v>40</v>
      </c>
      <c r="O110" s="9" t="s">
        <v>40</v>
      </c>
      <c r="P110" s="9" t="s">
        <v>40</v>
      </c>
      <c r="Q110" s="9" t="s">
        <v>40</v>
      </c>
      <c r="R110" s="9" t="s">
        <v>40</v>
      </c>
      <c r="S110" s="9" t="s">
        <v>40</v>
      </c>
      <c r="T110" s="9" t="s">
        <v>40</v>
      </c>
    </row>
    <row r="111" spans="1:20" ht="16.5">
      <c r="A111" s="20" t="s">
        <v>39</v>
      </c>
      <c r="B111" s="9" t="s">
        <v>40</v>
      </c>
      <c r="C111" s="735">
        <v>595.27999722957611</v>
      </c>
      <c r="D111" s="736">
        <v>649.63000631332397</v>
      </c>
      <c r="E111" s="735">
        <v>623.50999879837036</v>
      </c>
      <c r="F111" s="735">
        <v>590.79000115394592</v>
      </c>
      <c r="G111" s="735">
        <v>543.52999806404114</v>
      </c>
      <c r="H111" s="735">
        <v>521.62999892234802</v>
      </c>
      <c r="I111" s="735">
        <v>505.72999978065491</v>
      </c>
      <c r="J111" s="735">
        <v>474.76999855041498</v>
      </c>
      <c r="K111" s="735">
        <v>471.82000255584722</v>
      </c>
      <c r="L111" s="735">
        <v>632.5200023651123</v>
      </c>
      <c r="M111" s="735">
        <v>601.07999229431152</v>
      </c>
      <c r="N111" s="735">
        <v>596.46000528335571</v>
      </c>
      <c r="O111" s="735">
        <v>619.82000207901001</v>
      </c>
      <c r="P111" s="735">
        <v>682.34000110626221</v>
      </c>
      <c r="Q111" s="735">
        <v>738.53000354766846</v>
      </c>
      <c r="R111" s="735">
        <v>753.26000022888184</v>
      </c>
      <c r="S111" s="735">
        <v>718.7700023651123</v>
      </c>
      <c r="T111" s="735">
        <v>718.84999847412109</v>
      </c>
    </row>
    <row r="112" spans="1:20" ht="16.5">
      <c r="A112" s="20" t="s">
        <v>31</v>
      </c>
      <c r="B112" s="9" t="s">
        <v>40</v>
      </c>
      <c r="C112" s="737">
        <v>133.761</v>
      </c>
      <c r="D112" s="738">
        <v>137.065</v>
      </c>
      <c r="E112" s="738">
        <v>156.15700000000001</v>
      </c>
      <c r="F112" s="737">
        <v>169.57499999999999</v>
      </c>
      <c r="G112" s="738">
        <v>213.34000134468079</v>
      </c>
      <c r="H112" s="738">
        <v>223.08900111913681</v>
      </c>
      <c r="I112" s="738">
        <v>211.47099959850311</v>
      </c>
      <c r="J112" s="738">
        <v>200.0750019848347</v>
      </c>
      <c r="K112" s="738">
        <v>171.81599959731099</v>
      </c>
      <c r="L112" s="738">
        <v>222.6310017406941</v>
      </c>
      <c r="M112" s="738">
        <v>203.19000032544139</v>
      </c>
      <c r="N112" s="738">
        <v>193.42300060391429</v>
      </c>
      <c r="O112" s="738">
        <v>208.5940014272928</v>
      </c>
      <c r="P112" s="738">
        <v>231.08000332117081</v>
      </c>
      <c r="Q112" s="738">
        <v>244.24799910187721</v>
      </c>
      <c r="R112" s="738">
        <v>251.48499858379361</v>
      </c>
      <c r="S112" s="738">
        <v>269.63999801874161</v>
      </c>
      <c r="T112" s="738">
        <v>247.2749989926815</v>
      </c>
    </row>
    <row r="113" spans="1:20" ht="16.5">
      <c r="A113" s="20" t="s">
        <v>15</v>
      </c>
      <c r="B113" s="9" t="s">
        <v>40</v>
      </c>
      <c r="C113" s="735">
        <v>308.322273939848</v>
      </c>
      <c r="D113" s="735">
        <v>286.95263868570328</v>
      </c>
      <c r="E113" s="735">
        <v>330.57821646332741</v>
      </c>
      <c r="F113" s="735">
        <v>362.29199501872063</v>
      </c>
      <c r="G113" s="735">
        <v>379.14385759830481</v>
      </c>
      <c r="H113" s="735">
        <v>390.10616374015808</v>
      </c>
      <c r="I113" s="735">
        <v>382.95991897583008</v>
      </c>
      <c r="J113" s="735">
        <v>352.60333979129791</v>
      </c>
      <c r="K113" s="735">
        <v>332.98991966247559</v>
      </c>
      <c r="L113" s="735">
        <v>379.37828290462488</v>
      </c>
      <c r="M113" s="735">
        <v>405.53806364536291</v>
      </c>
      <c r="N113" s="735">
        <v>346.40378630161291</v>
      </c>
      <c r="O113" s="735">
        <v>368.38796663284302</v>
      </c>
      <c r="P113" s="735">
        <v>416.35240459442139</v>
      </c>
      <c r="Q113" s="735">
        <v>423.03933620452881</v>
      </c>
      <c r="R113" s="735">
        <v>421.39048051834112</v>
      </c>
      <c r="S113" s="735">
        <v>388.82937622070312</v>
      </c>
      <c r="T113" s="735">
        <v>353.0989990234375</v>
      </c>
    </row>
    <row r="114" spans="1:20" ht="16.5">
      <c r="A114" s="20" t="s">
        <v>41</v>
      </c>
      <c r="B114" s="9" t="s">
        <v>40</v>
      </c>
      <c r="C114" s="738">
        <v>1076.099999427795</v>
      </c>
      <c r="D114" s="738">
        <v>1154.400016784668</v>
      </c>
      <c r="E114" s="738">
        <v>1261.3999862670901</v>
      </c>
      <c r="F114" s="738">
        <v>1273.599992752075</v>
      </c>
      <c r="G114" s="738">
        <v>1222.499995231628</v>
      </c>
      <c r="H114" s="738">
        <v>1157.6999959945681</v>
      </c>
      <c r="I114" s="738">
        <v>1091.499996185303</v>
      </c>
      <c r="J114" s="738">
        <v>1064.199995040894</v>
      </c>
      <c r="K114" s="738">
        <v>1100.0999946594241</v>
      </c>
      <c r="L114" s="738">
        <v>1502.200008392334</v>
      </c>
      <c r="M114" s="738">
        <v>1461.700008392334</v>
      </c>
      <c r="N114" s="738">
        <v>1372.100008010864</v>
      </c>
      <c r="O114" s="738">
        <v>1343.799991607666</v>
      </c>
      <c r="P114" s="738">
        <v>1317.700012207031</v>
      </c>
      <c r="Q114" s="738">
        <v>1293.1000022888179</v>
      </c>
      <c r="R114" s="738">
        <v>1297.4999980926509</v>
      </c>
      <c r="S114" s="738">
        <v>1324.6000061035161</v>
      </c>
      <c r="T114" s="738">
        <v>1203.499996185303</v>
      </c>
    </row>
    <row r="115" spans="1:20" ht="16.5">
      <c r="A115" s="20" t="s">
        <v>56</v>
      </c>
      <c r="B115" s="9" t="s">
        <v>40</v>
      </c>
      <c r="C115" s="735">
        <v>630.63400447368622</v>
      </c>
      <c r="D115" s="735">
        <v>628.88700318336487</v>
      </c>
      <c r="E115" s="735">
        <v>618.38000178337097</v>
      </c>
      <c r="F115" s="735">
        <v>609.68200159072876</v>
      </c>
      <c r="G115" s="735">
        <v>647.30800247192383</v>
      </c>
      <c r="H115" s="735">
        <v>606.85800051689148</v>
      </c>
      <c r="I115" s="735">
        <v>615.12000179290771</v>
      </c>
      <c r="J115" s="735">
        <v>600.13000059127808</v>
      </c>
      <c r="K115" s="735">
        <v>680.63100409507751</v>
      </c>
      <c r="L115" s="735">
        <v>842.54799938201904</v>
      </c>
      <c r="M115" s="735">
        <v>621.76700258255005</v>
      </c>
      <c r="N115" s="735">
        <v>562.2800030708313</v>
      </c>
      <c r="O115" s="735">
        <v>513.18800258636475</v>
      </c>
      <c r="P115" s="735">
        <v>481.0679919719696</v>
      </c>
      <c r="Q115" s="735">
        <v>524.32999753952026</v>
      </c>
      <c r="R115" s="735">
        <v>516.88899993896484</v>
      </c>
      <c r="S115" s="735">
        <v>548.16500663757324</v>
      </c>
      <c r="T115" s="735">
        <v>575.03999996185303</v>
      </c>
    </row>
    <row r="116" spans="1:20" ht="16.5">
      <c r="A116" s="20" t="s">
        <v>17</v>
      </c>
      <c r="B116" s="9" t="s">
        <v>40</v>
      </c>
      <c r="C116" s="738">
        <v>452.80149730000062</v>
      </c>
      <c r="D116" s="738">
        <v>418.45919512500052</v>
      </c>
      <c r="E116" s="738">
        <v>374.83235770300001</v>
      </c>
      <c r="F116" s="738">
        <v>397.1</v>
      </c>
      <c r="G116" s="738">
        <v>424.5</v>
      </c>
      <c r="H116" s="738">
        <v>408.4</v>
      </c>
      <c r="I116" s="738">
        <v>369.5</v>
      </c>
      <c r="J116" s="738">
        <v>275.57700000000011</v>
      </c>
      <c r="K116" s="738">
        <v>229.4</v>
      </c>
      <c r="L116" s="738">
        <v>351.71600000000001</v>
      </c>
      <c r="M116" s="738">
        <v>382.5750000000001</v>
      </c>
      <c r="N116" s="738">
        <v>352.48700000000002</v>
      </c>
      <c r="O116" s="738">
        <v>364.529</v>
      </c>
      <c r="P116" s="738">
        <v>367.53299880027771</v>
      </c>
      <c r="Q116" s="738">
        <v>322.4499990940094</v>
      </c>
      <c r="R116" s="738">
        <v>266.84800124168402</v>
      </c>
      <c r="S116" s="738">
        <v>210.43999981880191</v>
      </c>
      <c r="T116" s="738">
        <v>154.3499981164932</v>
      </c>
    </row>
    <row r="117" spans="1:20" ht="16.5">
      <c r="A117" s="20" t="s">
        <v>18</v>
      </c>
      <c r="B117" s="9" t="s">
        <v>40</v>
      </c>
      <c r="C117" s="735">
        <v>130.80603802204129</v>
      </c>
      <c r="D117" s="735">
        <v>131.58185178041461</v>
      </c>
      <c r="E117" s="735">
        <v>130.64809972047809</v>
      </c>
      <c r="F117" s="735">
        <v>154.31519019603729</v>
      </c>
      <c r="G117" s="735">
        <v>159.0456591844559</v>
      </c>
      <c r="H117" s="735">
        <v>139.3669980764389</v>
      </c>
      <c r="I117" s="735">
        <v>113.6388250589371</v>
      </c>
      <c r="J117" s="735">
        <v>109.8927462100983</v>
      </c>
      <c r="K117" s="735">
        <v>101.10966950654981</v>
      </c>
      <c r="L117" s="735">
        <v>177.02817606925959</v>
      </c>
      <c r="M117" s="735">
        <v>217.77991473674771</v>
      </c>
      <c r="N117" s="735">
        <v>220.87996566295621</v>
      </c>
      <c r="O117" s="735">
        <v>218.4119439125061</v>
      </c>
      <c r="P117" s="735">
        <v>201.92873358726499</v>
      </c>
      <c r="Q117" s="735">
        <v>191.19509172439581</v>
      </c>
      <c r="R117" s="735">
        <v>180.37579035758969</v>
      </c>
      <c r="S117" s="735">
        <v>186.14338684082031</v>
      </c>
      <c r="T117" s="735">
        <v>170.70075225830081</v>
      </c>
    </row>
    <row r="118" spans="1:20" ht="16.5">
      <c r="A118" s="20" t="s">
        <v>20</v>
      </c>
      <c r="B118" s="9" t="s">
        <v>40</v>
      </c>
      <c r="C118" s="737">
        <v>99.24399995803833</v>
      </c>
      <c r="D118" s="738">
        <v>86.979999840259552</v>
      </c>
      <c r="E118" s="738">
        <v>73.991000533103943</v>
      </c>
      <c r="F118" s="738">
        <v>69.292000234127045</v>
      </c>
      <c r="G118" s="738">
        <v>67.329999536275864</v>
      </c>
      <c r="H118" s="738">
        <v>53.326999545097351</v>
      </c>
      <c r="I118" s="738">
        <v>40.416999846696847</v>
      </c>
      <c r="J118" s="738">
        <v>31.483000010251999</v>
      </c>
      <c r="K118" s="738">
        <v>37.351999849081039</v>
      </c>
      <c r="L118" s="738">
        <v>92.228999972343445</v>
      </c>
      <c r="M118" s="738">
        <v>113.2739982604981</v>
      </c>
      <c r="N118" s="738">
        <v>83.90700089931488</v>
      </c>
      <c r="O118" s="738">
        <v>67.488000333309174</v>
      </c>
      <c r="P118" s="738">
        <v>57.961000025272369</v>
      </c>
      <c r="Q118" s="738">
        <v>48.816999733448029</v>
      </c>
      <c r="R118" s="738">
        <v>41.158999621868134</v>
      </c>
      <c r="S118" s="738">
        <v>45.859999716281891</v>
      </c>
      <c r="T118" s="738">
        <v>39.540000319480903</v>
      </c>
    </row>
    <row r="119" spans="1:20" ht="16.5">
      <c r="A119" s="20" t="s">
        <v>36</v>
      </c>
      <c r="B119" s="9" t="s">
        <v>40</v>
      </c>
      <c r="C119" s="735">
        <v>254</v>
      </c>
      <c r="D119" s="735">
        <v>238</v>
      </c>
      <c r="E119" s="735">
        <v>236</v>
      </c>
      <c r="F119" s="735">
        <v>235</v>
      </c>
      <c r="G119" s="735">
        <v>230</v>
      </c>
      <c r="H119" s="735">
        <v>221</v>
      </c>
      <c r="I119" s="735">
        <v>204</v>
      </c>
      <c r="J119" s="735">
        <v>184</v>
      </c>
      <c r="K119" s="735">
        <v>172</v>
      </c>
      <c r="L119" s="735">
        <v>222</v>
      </c>
      <c r="M119" s="735">
        <v>226</v>
      </c>
      <c r="N119" s="735">
        <v>209</v>
      </c>
      <c r="O119" s="735">
        <v>206</v>
      </c>
      <c r="P119" s="735">
        <v>219</v>
      </c>
      <c r="Q119" s="735">
        <v>230</v>
      </c>
      <c r="R119" s="735">
        <v>251</v>
      </c>
      <c r="S119" s="735">
        <v>235.55000162124631</v>
      </c>
      <c r="T119" s="735">
        <v>232.80999755859381</v>
      </c>
    </row>
    <row r="120" spans="1:20" ht="16.5">
      <c r="A120" s="20" t="s">
        <v>22</v>
      </c>
      <c r="B120" s="9" t="s">
        <v>40</v>
      </c>
      <c r="C120" s="738">
        <v>2589.7799768447881</v>
      </c>
      <c r="D120" s="738">
        <v>2284.4099903106689</v>
      </c>
      <c r="E120" s="737">
        <v>2339.4900031089778</v>
      </c>
      <c r="F120" s="738">
        <v>2186.6000051498409</v>
      </c>
      <c r="G120" s="738">
        <v>2299.3000106811519</v>
      </c>
      <c r="H120" s="738">
        <v>2320.7000141143799</v>
      </c>
      <c r="I120" s="738">
        <v>2318.9000010490422</v>
      </c>
      <c r="J120" s="738">
        <v>2119.5999889373779</v>
      </c>
      <c r="K120" s="738">
        <v>1967.100008964539</v>
      </c>
      <c r="L120" s="738">
        <v>2453.299991607666</v>
      </c>
      <c r="M120" s="738">
        <v>2501.2999715805049</v>
      </c>
      <c r="N120" s="738">
        <v>2486.5999622344971</v>
      </c>
      <c r="O120" s="738">
        <v>2674.5000190734859</v>
      </c>
      <c r="P120" s="738">
        <v>2827.4000110626221</v>
      </c>
      <c r="Q120" s="738">
        <v>2839.399974822998</v>
      </c>
      <c r="R120" s="738">
        <v>2876.4000129699712</v>
      </c>
      <c r="S120" s="738">
        <v>2801.9000015258789</v>
      </c>
      <c r="T120" s="738">
        <v>2616.9000205993648</v>
      </c>
    </row>
    <row r="121" spans="1:20" ht="16.5">
      <c r="A121" s="20" t="s">
        <v>19</v>
      </c>
      <c r="B121" s="9" t="s">
        <v>40</v>
      </c>
      <c r="C121" s="735">
        <v>3062</v>
      </c>
      <c r="D121" s="735">
        <v>3107</v>
      </c>
      <c r="E121" s="735">
        <v>3394</v>
      </c>
      <c r="F121" s="735">
        <v>3659</v>
      </c>
      <c r="G121" s="736">
        <v>4106</v>
      </c>
      <c r="H121" s="735">
        <v>4571</v>
      </c>
      <c r="I121" s="735">
        <v>4269</v>
      </c>
      <c r="J121" s="735">
        <v>3594</v>
      </c>
      <c r="K121" s="735">
        <v>3132</v>
      </c>
      <c r="L121" s="735">
        <v>3223</v>
      </c>
      <c r="M121" s="736">
        <v>2944</v>
      </c>
      <c r="N121" s="735">
        <v>2393</v>
      </c>
      <c r="O121" s="735">
        <v>2213</v>
      </c>
      <c r="P121" s="735">
        <v>2173</v>
      </c>
      <c r="Q121" s="735">
        <v>2080</v>
      </c>
      <c r="R121" s="735">
        <v>1941.062019348145</v>
      </c>
      <c r="S121" s="735">
        <v>1763.175598144531</v>
      </c>
      <c r="T121" s="735">
        <v>1611.983154296875</v>
      </c>
    </row>
    <row r="122" spans="1:20" ht="16.5">
      <c r="A122" s="20" t="s">
        <v>42</v>
      </c>
      <c r="B122" s="9" t="s">
        <v>40</v>
      </c>
      <c r="C122" s="738">
        <v>522.50611186027527</v>
      </c>
      <c r="D122" s="738">
        <v>507.04574370384222</v>
      </c>
      <c r="E122" s="738">
        <v>491.36530661582952</v>
      </c>
      <c r="F122" s="738">
        <v>471.53370761871338</v>
      </c>
      <c r="G122" s="738">
        <v>519.14580035209656</v>
      </c>
      <c r="H122" s="738">
        <v>492.17726314067841</v>
      </c>
      <c r="I122" s="738">
        <v>447.13447594642639</v>
      </c>
      <c r="J122" s="738">
        <v>417.34491944313049</v>
      </c>
      <c r="K122" s="738">
        <v>387.11897343397141</v>
      </c>
      <c r="L122" s="738">
        <v>483.97309696674353</v>
      </c>
      <c r="M122" s="738">
        <v>638.21870994567871</v>
      </c>
      <c r="N122" s="738">
        <v>879.84614372253418</v>
      </c>
      <c r="O122" s="738">
        <v>1192.3652529716489</v>
      </c>
      <c r="P122" s="738">
        <v>1324.9372186660769</v>
      </c>
      <c r="Q122" s="738">
        <v>1267.564843177795</v>
      </c>
      <c r="R122" s="738">
        <v>1189.9694633483889</v>
      </c>
      <c r="S122" s="738">
        <v>1121.677307128906</v>
      </c>
      <c r="T122" s="738">
        <v>1017.813446044922</v>
      </c>
    </row>
    <row r="123" spans="1:20" ht="16.5">
      <c r="A123" s="20" t="s">
        <v>28</v>
      </c>
      <c r="B123" s="9" t="s">
        <v>40</v>
      </c>
      <c r="C123" s="735">
        <v>263.19999966770411</v>
      </c>
      <c r="D123" s="735">
        <v>233.8000012636185</v>
      </c>
      <c r="E123" s="736">
        <v>238.59999889135361</v>
      </c>
      <c r="F123" s="735">
        <v>244.2999994754791</v>
      </c>
      <c r="G123" s="735">
        <v>252.3999990522862</v>
      </c>
      <c r="H123" s="735">
        <v>303.20000129938131</v>
      </c>
      <c r="I123" s="735">
        <v>318.19999957084661</v>
      </c>
      <c r="J123" s="735">
        <v>311.9000016450882</v>
      </c>
      <c r="K123" s="735">
        <v>325.99999892711639</v>
      </c>
      <c r="L123" s="735">
        <v>417.4000027179718</v>
      </c>
      <c r="M123" s="735">
        <v>469.3000054359436</v>
      </c>
      <c r="N123" s="735">
        <v>465.79999136924738</v>
      </c>
      <c r="O123" s="735">
        <v>472.30000352859503</v>
      </c>
      <c r="P123" s="735">
        <v>440.29999995231628</v>
      </c>
      <c r="Q123" s="735">
        <v>342.70000290870672</v>
      </c>
      <c r="R123" s="735">
        <v>306.97100019454962</v>
      </c>
      <c r="S123" s="735">
        <v>233.89000201225281</v>
      </c>
      <c r="T123" s="735">
        <v>191.49499988555911</v>
      </c>
    </row>
    <row r="124" spans="1:20" ht="16.5">
      <c r="A124" s="20" t="s">
        <v>43</v>
      </c>
      <c r="B124" s="9" t="s">
        <v>40</v>
      </c>
      <c r="C124" s="738">
        <v>3.5139999999999998</v>
      </c>
      <c r="D124" s="737">
        <v>3.6300000000000008</v>
      </c>
      <c r="E124" s="738">
        <v>5.0410000000000004</v>
      </c>
      <c r="F124" s="737">
        <v>5.3650000000000002</v>
      </c>
      <c r="G124" s="738">
        <v>4.8369999999999997</v>
      </c>
      <c r="H124" s="738">
        <v>4.2530000000000001</v>
      </c>
      <c r="I124" s="738">
        <v>5.1000000000000014</v>
      </c>
      <c r="J124" s="738">
        <v>4.0640000000000001</v>
      </c>
      <c r="K124" s="738">
        <v>5.4</v>
      </c>
      <c r="L124" s="738">
        <v>12.932</v>
      </c>
      <c r="M124" s="738">
        <v>13.4164925</v>
      </c>
      <c r="N124" s="738">
        <v>12.412000000000001</v>
      </c>
      <c r="O124" s="738">
        <v>10.6290947</v>
      </c>
      <c r="P124" s="738">
        <v>9.7259837090969086</v>
      </c>
      <c r="Q124" s="738">
        <v>9.1209999173879623</v>
      </c>
      <c r="R124" s="738">
        <v>7.5540000349283218</v>
      </c>
      <c r="S124" s="738">
        <v>5.7999999336898327</v>
      </c>
      <c r="T124" s="738">
        <v>5.4966446235775948</v>
      </c>
    </row>
    <row r="125" spans="1:20" ht="16.5">
      <c r="A125" s="20" t="s">
        <v>44</v>
      </c>
      <c r="B125" s="9" t="s">
        <v>40</v>
      </c>
      <c r="C125" s="735">
        <v>90.199999541044235</v>
      </c>
      <c r="D125" s="735">
        <v>77.699999809265137</v>
      </c>
      <c r="E125" s="735">
        <v>91.500000312924385</v>
      </c>
      <c r="F125" s="735">
        <v>96.499999672174454</v>
      </c>
      <c r="G125" s="735">
        <v>96.999999195337296</v>
      </c>
      <c r="H125" s="735">
        <v>106.09999978542329</v>
      </c>
      <c r="I125" s="735">
        <v>108.6999999284744</v>
      </c>
      <c r="J125" s="735">
        <v>119.6000006496906</v>
      </c>
      <c r="K125" s="735">
        <v>144.39999920129779</v>
      </c>
      <c r="L125" s="735">
        <v>299.10000103712082</v>
      </c>
      <c r="M125" s="735">
        <v>330.40000188350677</v>
      </c>
      <c r="N125" s="735">
        <v>342.00000238418579</v>
      </c>
      <c r="O125" s="735">
        <v>351.79999995231628</v>
      </c>
      <c r="P125" s="735">
        <v>329.30000066757202</v>
      </c>
      <c r="Q125" s="735">
        <v>278.70000171661383</v>
      </c>
      <c r="R125" s="735">
        <v>234.6000018119812</v>
      </c>
      <c r="S125" s="735">
        <v>210.0999991893768</v>
      </c>
      <c r="T125" s="735">
        <v>159.80000019073489</v>
      </c>
    </row>
    <row r="126" spans="1:20" ht="16.5">
      <c r="A126" s="20" t="s">
        <v>57</v>
      </c>
      <c r="B126" s="9" t="s">
        <v>40</v>
      </c>
      <c r="C126" s="738">
        <v>301.89200341701508</v>
      </c>
      <c r="D126" s="738">
        <v>331.08599662780762</v>
      </c>
      <c r="E126" s="738">
        <v>363.81100058555597</v>
      </c>
      <c r="F126" s="738">
        <v>390.80400323867798</v>
      </c>
      <c r="G126" s="738">
        <v>384.65200066566467</v>
      </c>
      <c r="H126" s="738">
        <v>344.7139937877655</v>
      </c>
      <c r="I126" s="738">
        <v>332.09900116920471</v>
      </c>
      <c r="J126" s="738">
        <v>297.74599885940552</v>
      </c>
      <c r="K126" s="738">
        <v>249.47100114822391</v>
      </c>
      <c r="L126" s="738">
        <v>319.33299541473389</v>
      </c>
      <c r="M126" s="738">
        <v>290.27900075912481</v>
      </c>
      <c r="N126" s="738">
        <v>246.6040019989014</v>
      </c>
      <c r="O126" s="738">
        <v>241.40000057220459</v>
      </c>
      <c r="P126" s="738">
        <v>222.59999895095831</v>
      </c>
      <c r="Q126" s="738">
        <v>216.5390000343323</v>
      </c>
      <c r="R126" s="738">
        <v>196.10500025749209</v>
      </c>
      <c r="S126" s="738">
        <v>182.1380002498627</v>
      </c>
      <c r="T126" s="738">
        <v>162.23600077629089</v>
      </c>
    </row>
    <row r="127" spans="1:20" ht="16.5">
      <c r="A127" s="20" t="s">
        <v>23</v>
      </c>
      <c r="B127" s="9" t="s">
        <v>40</v>
      </c>
      <c r="C127" s="735">
        <v>2486.5550000000012</v>
      </c>
      <c r="D127" s="735">
        <v>2259.2860000000001</v>
      </c>
      <c r="E127" s="735">
        <v>2154</v>
      </c>
      <c r="F127" s="736">
        <v>2087.2020000000002</v>
      </c>
      <c r="G127" s="736">
        <v>1938.2649841308589</v>
      </c>
      <c r="H127" s="735">
        <v>1872.982980728149</v>
      </c>
      <c r="I127" s="735">
        <v>1649.34801197052</v>
      </c>
      <c r="J127" s="735">
        <v>1478.397707462311</v>
      </c>
      <c r="K127" s="735">
        <v>1657.898049354553</v>
      </c>
      <c r="L127" s="735">
        <v>1902.604401111603</v>
      </c>
      <c r="M127" s="735">
        <v>2051.3236846923828</v>
      </c>
      <c r="N127" s="735">
        <v>2057.1593718528752</v>
      </c>
      <c r="O127" s="735">
        <v>2683.2384166717529</v>
      </c>
      <c r="P127" s="735">
        <v>3060.9597330093379</v>
      </c>
      <c r="Q127" s="735">
        <v>3229.7819480896001</v>
      </c>
      <c r="R127" s="735">
        <v>3024.3062438964839</v>
      </c>
      <c r="S127" s="735">
        <v>3002.021850585938</v>
      </c>
      <c r="T127" s="735">
        <v>2895.996215820313</v>
      </c>
    </row>
    <row r="128" spans="1:20" ht="16.5">
      <c r="A128" s="20" t="s">
        <v>45</v>
      </c>
      <c r="B128" s="9" t="s">
        <v>40</v>
      </c>
      <c r="C128" s="738">
        <v>3110</v>
      </c>
      <c r="D128" s="738">
        <v>3280</v>
      </c>
      <c r="E128" s="738">
        <v>3500</v>
      </c>
      <c r="F128" s="738">
        <v>3360</v>
      </c>
      <c r="G128" s="738">
        <v>3020</v>
      </c>
      <c r="H128" s="738">
        <v>2840</v>
      </c>
      <c r="I128" s="738">
        <v>2630</v>
      </c>
      <c r="J128" s="738">
        <v>2480</v>
      </c>
      <c r="K128" s="738">
        <v>2530</v>
      </c>
      <c r="L128" s="738">
        <v>3180</v>
      </c>
      <c r="M128" s="738">
        <v>3180</v>
      </c>
      <c r="N128" s="738">
        <v>2710</v>
      </c>
      <c r="O128" s="738">
        <v>2710</v>
      </c>
      <c r="P128" s="738">
        <v>2520</v>
      </c>
      <c r="Q128" s="738">
        <v>2220</v>
      </c>
      <c r="R128" s="738">
        <v>2060</v>
      </c>
      <c r="S128" s="738">
        <v>1920</v>
      </c>
      <c r="T128" s="738">
        <v>1740</v>
      </c>
    </row>
    <row r="129" spans="1:20" ht="16.5">
      <c r="A129" s="20" t="s">
        <v>46</v>
      </c>
      <c r="B129" s="9" t="s">
        <v>40</v>
      </c>
      <c r="C129" s="735">
        <v>971.69999933242798</v>
      </c>
      <c r="D129" s="735">
        <v>892.80000805854797</v>
      </c>
      <c r="E129" s="735">
        <v>744.69999408721924</v>
      </c>
      <c r="F129" s="735">
        <v>816.10000705718994</v>
      </c>
      <c r="G129" s="735">
        <v>853.19999313354492</v>
      </c>
      <c r="H129" s="736">
        <v>878.00000524520874</v>
      </c>
      <c r="I129" s="735">
        <v>826.20000410079956</v>
      </c>
      <c r="J129" s="735">
        <v>780.4000039100647</v>
      </c>
      <c r="K129" s="735">
        <v>764.39999651908875</v>
      </c>
      <c r="L129" s="735">
        <v>876.09999656677246</v>
      </c>
      <c r="M129" s="735">
        <v>885.89999961853027</v>
      </c>
      <c r="N129" s="735">
        <v>826.09999847412109</v>
      </c>
      <c r="O129" s="735">
        <v>788.89999485015869</v>
      </c>
      <c r="P129" s="735">
        <v>780</v>
      </c>
      <c r="Q129" s="735">
        <v>897.50000810623169</v>
      </c>
      <c r="R129" s="735">
        <v>927.20001029968262</v>
      </c>
      <c r="S129" s="735">
        <v>960.79999351501465</v>
      </c>
      <c r="T129" s="735">
        <v>960.89999198913574</v>
      </c>
    </row>
    <row r="130" spans="1:20">
      <c r="A130" s="4" t="s">
        <v>25</v>
      </c>
      <c r="B130" s="9" t="s">
        <v>40</v>
      </c>
      <c r="C130" s="738">
        <v>155.30563080310819</v>
      </c>
      <c r="D130" s="738">
        <v>148.03324627876279</v>
      </c>
      <c r="E130" s="738">
        <v>133.9664900302887</v>
      </c>
      <c r="F130" s="738">
        <v>125.56085121631619</v>
      </c>
      <c r="G130" s="738">
        <v>126.96344256401061</v>
      </c>
      <c r="H130" s="738">
        <v>106.5235733985901</v>
      </c>
      <c r="I130" s="738">
        <v>77.01092004776001</v>
      </c>
      <c r="J130" s="738">
        <v>67.000327527523041</v>
      </c>
      <c r="K130" s="738">
        <v>88.093914210796356</v>
      </c>
      <c r="L130" s="738">
        <v>191.96056008338931</v>
      </c>
      <c r="M130" s="738">
        <v>204.7527174949646</v>
      </c>
      <c r="N130" s="738">
        <v>166.15126240253451</v>
      </c>
      <c r="O130" s="738">
        <v>154.36917769908911</v>
      </c>
      <c r="P130" s="738">
        <v>119.3646235466003</v>
      </c>
      <c r="Q130" s="738">
        <v>107.1559502482414</v>
      </c>
      <c r="R130" s="738">
        <v>97.262522399425507</v>
      </c>
      <c r="S130" s="738">
        <v>94.759716033935547</v>
      </c>
      <c r="T130" s="738">
        <v>84.317428588867188</v>
      </c>
    </row>
    <row r="131" spans="1:20">
      <c r="A131" s="4" t="s">
        <v>26</v>
      </c>
      <c r="B131" s="9" t="s">
        <v>40</v>
      </c>
      <c r="C131" s="735">
        <v>273.37873470783228</v>
      </c>
      <c r="D131" s="735">
        <v>283.78267565369612</v>
      </c>
      <c r="E131" s="735">
        <v>223.05191219598061</v>
      </c>
      <c r="F131" s="735">
        <v>202.199991941452</v>
      </c>
      <c r="G131" s="735">
        <v>172.5732163190842</v>
      </c>
      <c r="H131" s="735">
        <v>130.19070789217949</v>
      </c>
      <c r="I131" s="735">
        <v>87.289879769086838</v>
      </c>
      <c r="J131" s="735">
        <v>64.380009740591049</v>
      </c>
      <c r="K131" s="735">
        <v>87.407724320888519</v>
      </c>
      <c r="L131" s="735">
        <v>209.93970763683319</v>
      </c>
      <c r="M131" s="735">
        <v>269.93517482280731</v>
      </c>
      <c r="N131" s="735">
        <v>227.7302223443985</v>
      </c>
      <c r="O131" s="735">
        <v>196.564103782177</v>
      </c>
      <c r="P131" s="735">
        <v>172.0681076049805</v>
      </c>
      <c r="Q131" s="735">
        <v>157.53500664234161</v>
      </c>
      <c r="R131" s="735">
        <v>133.60914623737341</v>
      </c>
      <c r="S131" s="735">
        <v>115.5478324890137</v>
      </c>
      <c r="T131" s="735">
        <v>102.8096389770508</v>
      </c>
    </row>
    <row r="132" spans="1:20" ht="16.5">
      <c r="A132" s="20" t="s">
        <v>27</v>
      </c>
      <c r="B132" s="9" t="s">
        <v>40</v>
      </c>
      <c r="C132" s="735">
        <v>4.343930009752512</v>
      </c>
      <c r="D132" s="735">
        <v>3.406540010124445</v>
      </c>
      <c r="E132" s="736">
        <v>5.0659801140427589</v>
      </c>
      <c r="F132" s="736">
        <v>7.1370500102639198</v>
      </c>
      <c r="G132" s="735">
        <v>10.15248997323215</v>
      </c>
      <c r="H132" s="735">
        <v>9.0958099812269211</v>
      </c>
      <c r="I132" s="735">
        <v>9.7001699954271317</v>
      </c>
      <c r="J132" s="735">
        <v>8.5975025072693825</v>
      </c>
      <c r="K132" s="735">
        <v>10.76042003184557</v>
      </c>
      <c r="L132" s="735">
        <v>11.68190247192979</v>
      </c>
      <c r="M132" s="735">
        <v>10.05547750741243</v>
      </c>
      <c r="N132" s="735">
        <v>11.54281247407198</v>
      </c>
      <c r="O132" s="735">
        <v>12.79156240448356</v>
      </c>
      <c r="P132" s="735">
        <v>14.82611775398254</v>
      </c>
      <c r="Q132" s="735">
        <v>15.187287364155051</v>
      </c>
      <c r="R132" s="735">
        <v>18.34018242359161</v>
      </c>
      <c r="S132" s="735">
        <v>17.46222972869873</v>
      </c>
      <c r="T132" s="735">
        <v>15.7653751373291</v>
      </c>
    </row>
    <row r="133" spans="1:20" ht="16.5">
      <c r="A133" s="20" t="s">
        <v>47</v>
      </c>
      <c r="B133" s="9" t="s">
        <v>40</v>
      </c>
      <c r="C133" s="737">
        <v>978.3999992609024</v>
      </c>
      <c r="D133" s="738">
        <v>971.40000367164612</v>
      </c>
      <c r="E133" s="738">
        <v>1128.899990439415</v>
      </c>
      <c r="F133" s="738">
        <v>1177.7999932765961</v>
      </c>
      <c r="G133" s="738">
        <v>1511.799994707108</v>
      </c>
      <c r="H133" s="738">
        <v>1530.310003519058</v>
      </c>
      <c r="I133" s="738">
        <v>1581.4800043106079</v>
      </c>
      <c r="J133" s="738">
        <v>1650.759981870651</v>
      </c>
      <c r="K133" s="738">
        <v>1800.2899899482729</v>
      </c>
      <c r="L133" s="738">
        <v>2550.7899966239929</v>
      </c>
      <c r="M133" s="738">
        <v>2560.4699921607971</v>
      </c>
      <c r="N133" s="738">
        <v>2546.7800135612488</v>
      </c>
      <c r="O133" s="738">
        <v>2486.3199844360352</v>
      </c>
      <c r="P133" s="738">
        <v>2521.8299961090088</v>
      </c>
      <c r="Q133" s="738">
        <v>2475.3599896430969</v>
      </c>
      <c r="R133" s="738">
        <v>2263.2499885559082</v>
      </c>
      <c r="S133" s="738">
        <v>2059.0200009346008</v>
      </c>
      <c r="T133" s="738">
        <v>1836.155992507935</v>
      </c>
    </row>
    <row r="134" spans="1:20" ht="16.5">
      <c r="A134" s="20" t="s">
        <v>30</v>
      </c>
      <c r="B134" s="9" t="s">
        <v>40</v>
      </c>
      <c r="C134" s="735">
        <v>245</v>
      </c>
      <c r="D134" s="735">
        <v>202</v>
      </c>
      <c r="E134" s="735">
        <v>253</v>
      </c>
      <c r="F134" s="735">
        <v>338</v>
      </c>
      <c r="G134" s="735">
        <v>415</v>
      </c>
      <c r="H134" s="735">
        <v>437</v>
      </c>
      <c r="I134" s="735">
        <v>361</v>
      </c>
      <c r="J134" s="735">
        <v>306</v>
      </c>
      <c r="K134" s="735">
        <v>262</v>
      </c>
      <c r="L134" s="735">
        <v>323</v>
      </c>
      <c r="M134" s="735">
        <v>386</v>
      </c>
      <c r="N134" s="735">
        <v>383</v>
      </c>
      <c r="O134" s="735">
        <v>459.96699999999998</v>
      </c>
      <c r="P134" s="735">
        <v>590.26900291442871</v>
      </c>
      <c r="Q134" s="735">
        <v>596.53653240203857</v>
      </c>
      <c r="R134" s="735">
        <v>603.52000045776367</v>
      </c>
      <c r="S134" s="735">
        <v>530.20000267028809</v>
      </c>
      <c r="T134" s="735">
        <v>428.23300075531012</v>
      </c>
    </row>
    <row r="135" spans="1:20" ht="16.5">
      <c r="A135" s="20" t="s">
        <v>48</v>
      </c>
      <c r="B135" s="9" t="s">
        <v>40</v>
      </c>
      <c r="C135" s="738">
        <v>116.99999892711639</v>
      </c>
      <c r="D135" s="738">
        <v>105.5999995470047</v>
      </c>
      <c r="E135" s="738">
        <v>105.600000500679</v>
      </c>
      <c r="F135" s="738">
        <v>96.899999856948853</v>
      </c>
      <c r="G135" s="738">
        <v>83.999999761581421</v>
      </c>
      <c r="H135" s="738">
        <v>81.599999904632568</v>
      </c>
      <c r="I135" s="738">
        <v>84.300000071525574</v>
      </c>
      <c r="J135" s="738">
        <v>81.799999952316284</v>
      </c>
      <c r="K135" s="738">
        <v>93.600000143051147</v>
      </c>
      <c r="L135" s="738">
        <v>138.89999985694891</v>
      </c>
      <c r="M135" s="738">
        <v>149.4999988079071</v>
      </c>
      <c r="N135" s="738">
        <v>150.1000001430512</v>
      </c>
      <c r="O135" s="738">
        <v>160.70000028610229</v>
      </c>
      <c r="P135" s="738">
        <v>146.69999933242801</v>
      </c>
      <c r="Q135" s="738">
        <v>138.59999942779541</v>
      </c>
      <c r="R135" s="738">
        <v>141.9000000953674</v>
      </c>
      <c r="S135" s="738">
        <v>130.69999885559079</v>
      </c>
      <c r="T135" s="738">
        <v>124.7999999523163</v>
      </c>
    </row>
    <row r="136" spans="1:20" ht="16.5">
      <c r="A136" s="20" t="s">
        <v>49</v>
      </c>
      <c r="B136" s="9" t="s">
        <v>40</v>
      </c>
      <c r="C136" s="735">
        <v>80</v>
      </c>
      <c r="D136" s="735">
        <v>81</v>
      </c>
      <c r="E136" s="735">
        <v>93</v>
      </c>
      <c r="F136" s="735">
        <v>105</v>
      </c>
      <c r="G136" s="735">
        <v>104</v>
      </c>
      <c r="H136" s="735">
        <v>109.782</v>
      </c>
      <c r="I136" s="735">
        <v>83.1</v>
      </c>
      <c r="J136" s="735">
        <v>62.800000000000011</v>
      </c>
      <c r="K136" s="735">
        <v>67.099999999999994</v>
      </c>
      <c r="L136" s="735">
        <v>81</v>
      </c>
      <c r="M136" s="735">
        <v>93.4</v>
      </c>
      <c r="N136" s="735">
        <v>85.399999999999991</v>
      </c>
      <c r="O136" s="735">
        <v>85.7</v>
      </c>
      <c r="P136" s="735">
        <v>94.099999487400055</v>
      </c>
      <c r="Q136" s="735">
        <v>95.499999403953552</v>
      </c>
      <c r="R136" s="735">
        <v>120.6999995708466</v>
      </c>
      <c r="S136" s="735">
        <v>131.19999980926511</v>
      </c>
      <c r="T136" s="735">
        <v>115.7000003457069</v>
      </c>
    </row>
    <row r="137" spans="1:20" ht="16.5">
      <c r="A137" s="20" t="s">
        <v>32</v>
      </c>
      <c r="B137" s="9" t="s">
        <v>40</v>
      </c>
      <c r="C137" s="737">
        <v>2771</v>
      </c>
      <c r="D137" s="738">
        <v>3162</v>
      </c>
      <c r="E137" s="737">
        <v>3421.9</v>
      </c>
      <c r="F137" s="738">
        <v>3324</v>
      </c>
      <c r="G137" s="738">
        <v>3223</v>
      </c>
      <c r="H137" s="738">
        <v>3038.9</v>
      </c>
      <c r="I137" s="738">
        <v>2340.5</v>
      </c>
      <c r="J137" s="738">
        <v>1614.1</v>
      </c>
      <c r="K137" s="738">
        <v>1207</v>
      </c>
      <c r="L137" s="738">
        <v>1409.1</v>
      </c>
      <c r="M137" s="738">
        <v>1645.4</v>
      </c>
      <c r="N137" s="738">
        <v>1655.5</v>
      </c>
      <c r="O137" s="738">
        <v>1745.3</v>
      </c>
      <c r="P137" s="738">
        <v>1788.099990844727</v>
      </c>
      <c r="Q137" s="738">
        <v>1561.9000015258789</v>
      </c>
      <c r="R137" s="738">
        <v>1299.8408374786379</v>
      </c>
      <c r="S137" s="738">
        <v>1059.1020812988279</v>
      </c>
      <c r="T137" s="738">
        <v>840.3521728515625</v>
      </c>
    </row>
    <row r="138" spans="1:20" ht="16.5">
      <c r="A138" s="20" t="s">
        <v>50</v>
      </c>
      <c r="B138" s="9" t="s">
        <v>40</v>
      </c>
      <c r="C138" s="735">
        <v>205.5000030994415</v>
      </c>
      <c r="D138" s="735">
        <v>213.49999928474429</v>
      </c>
      <c r="E138" s="735">
        <v>270.20000171661383</v>
      </c>
      <c r="F138" s="735">
        <v>339.50000143051147</v>
      </c>
      <c r="G138" s="735">
        <v>358.09999799728388</v>
      </c>
      <c r="H138" s="735">
        <v>413.50000333786011</v>
      </c>
      <c r="I138" s="735">
        <v>420.39999675750732</v>
      </c>
      <c r="J138" s="735">
        <v>439.8000054359436</v>
      </c>
      <c r="K138" s="735">
        <v>417.30000305175781</v>
      </c>
      <c r="L138" s="735">
        <v>516.20000314712524</v>
      </c>
      <c r="M138" s="735">
        <v>589.4999942779541</v>
      </c>
      <c r="N138" s="735">
        <v>685.40000915527344</v>
      </c>
      <c r="O138" s="735">
        <v>830.89999580383301</v>
      </c>
      <c r="P138" s="735">
        <v>851.8000020980835</v>
      </c>
      <c r="Q138" s="735">
        <v>721.49999523162842</v>
      </c>
      <c r="R138" s="735">
        <v>640.50000190734863</v>
      </c>
      <c r="S138" s="735">
        <v>568.19999504089355</v>
      </c>
      <c r="T138" s="735">
        <v>456.40000152587891</v>
      </c>
    </row>
    <row r="139" spans="1:20" ht="16.5">
      <c r="A139" s="20" t="s">
        <v>51</v>
      </c>
      <c r="B139" s="9" t="s">
        <v>40</v>
      </c>
      <c r="C139" s="738">
        <v>484.7000000000001</v>
      </c>
      <c r="D139" s="738">
        <v>507.50000000000011</v>
      </c>
      <c r="E139" s="737">
        <v>486.4</v>
      </c>
      <c r="F139" s="1207">
        <v>459.3</v>
      </c>
      <c r="G139" s="1207">
        <v>480.2000000000001</v>
      </c>
      <c r="H139" s="1207">
        <v>426.7</v>
      </c>
      <c r="I139" s="1207">
        <v>353.1</v>
      </c>
      <c r="J139" s="1207">
        <v>291.64699999999999</v>
      </c>
      <c r="K139" s="1207">
        <v>257.29000000000002</v>
      </c>
      <c r="L139" s="1207">
        <v>324.06200000000001</v>
      </c>
      <c r="M139" s="1207">
        <v>388.572</v>
      </c>
      <c r="N139" s="1207">
        <v>364.32624822855001</v>
      </c>
      <c r="O139" s="1207">
        <v>377.04224991798401</v>
      </c>
      <c r="P139" s="1207">
        <v>385.4997501373291</v>
      </c>
      <c r="Q139" s="1207">
        <v>357.76799976825708</v>
      </c>
      <c r="R139" s="1207">
        <v>313.70900106430048</v>
      </c>
      <c r="S139" s="1207">
        <v>265.48000144958502</v>
      </c>
      <c r="T139" s="1207">
        <v>223.44000148773191</v>
      </c>
    </row>
    <row r="140" spans="1:20">
      <c r="A140" s="4" t="s">
        <v>34</v>
      </c>
      <c r="B140" s="9" t="s">
        <v>40</v>
      </c>
      <c r="C140" s="735">
        <v>64.903931885957718</v>
      </c>
      <c r="D140" s="735">
        <v>60.168427409604192</v>
      </c>
      <c r="E140" s="735">
        <v>61.278706636279821</v>
      </c>
      <c r="F140" s="735">
        <v>64.146977882832289</v>
      </c>
      <c r="G140" s="735">
        <v>63.248785227537162</v>
      </c>
      <c r="H140" s="735">
        <v>66.049531847238541</v>
      </c>
      <c r="I140" s="735">
        <v>60.812032349407673</v>
      </c>
      <c r="J140" s="735">
        <v>49.869210250675678</v>
      </c>
      <c r="K140" s="735">
        <v>45.525089681148529</v>
      </c>
      <c r="L140" s="735">
        <v>61.009985059499741</v>
      </c>
      <c r="M140" s="735">
        <v>75.357776500284672</v>
      </c>
      <c r="N140" s="735">
        <v>83.24190478771925</v>
      </c>
      <c r="O140" s="735">
        <v>89.582320526242256</v>
      </c>
      <c r="P140" s="735">
        <v>101.80077233910561</v>
      </c>
      <c r="Q140" s="735">
        <v>98.107846632599831</v>
      </c>
      <c r="R140" s="735">
        <v>90.318543434143066</v>
      </c>
      <c r="S140" s="735">
        <v>79.566738128662109</v>
      </c>
      <c r="T140" s="735">
        <v>67.382471084594727</v>
      </c>
    </row>
    <row r="141" spans="1:20" ht="16.5">
      <c r="A141" s="20" t="s">
        <v>21</v>
      </c>
      <c r="B141" s="9" t="s">
        <v>40</v>
      </c>
      <c r="C141" s="737">
        <v>2484.9</v>
      </c>
      <c r="D141" s="738">
        <v>1867.8</v>
      </c>
      <c r="E141" s="738">
        <v>2169.5299959182739</v>
      </c>
      <c r="F141" s="738">
        <v>2265.0399942398071</v>
      </c>
      <c r="G141" s="737">
        <v>2231.8300037384029</v>
      </c>
      <c r="H141" s="738">
        <v>1930.25000667572</v>
      </c>
      <c r="I141" s="738">
        <v>1838.3200016021731</v>
      </c>
      <c r="J141" s="738">
        <v>1844.0500068664551</v>
      </c>
      <c r="K141" s="737">
        <v>2592.0200119018559</v>
      </c>
      <c r="L141" s="737">
        <v>4149.2600326538086</v>
      </c>
      <c r="M141" s="738">
        <v>4636.2400512695312</v>
      </c>
      <c r="N141" s="738">
        <v>5009.5200424194336</v>
      </c>
      <c r="O141" s="738">
        <v>5804.5600395202637</v>
      </c>
      <c r="P141" s="738">
        <v>6041.8099899291992</v>
      </c>
      <c r="Q141" s="738">
        <v>5603.0600051879883</v>
      </c>
      <c r="R141" s="738">
        <v>5049.6400527954102</v>
      </c>
      <c r="S141" s="738">
        <v>4473.850025177002</v>
      </c>
      <c r="T141" s="738">
        <v>3909.4799613952641</v>
      </c>
    </row>
    <row r="142" spans="1:20" ht="16.5">
      <c r="A142" s="20" t="s">
        <v>37</v>
      </c>
      <c r="B142" s="9" t="s">
        <v>40</v>
      </c>
      <c r="C142" s="735">
        <v>260</v>
      </c>
      <c r="D142" s="735">
        <v>227</v>
      </c>
      <c r="E142" s="735">
        <v>236</v>
      </c>
      <c r="F142" s="735">
        <v>263</v>
      </c>
      <c r="G142" s="736">
        <v>298.99999999999989</v>
      </c>
      <c r="H142" s="735">
        <v>359.6</v>
      </c>
      <c r="I142" s="735">
        <v>330.2</v>
      </c>
      <c r="J142" s="735">
        <v>295.92</v>
      </c>
      <c r="K142" s="735">
        <v>302.91000000000003</v>
      </c>
      <c r="L142" s="735">
        <v>405.78</v>
      </c>
      <c r="M142" s="735">
        <v>421.99999999999989</v>
      </c>
      <c r="N142" s="735">
        <v>387.8</v>
      </c>
      <c r="O142" s="735">
        <v>399.1</v>
      </c>
      <c r="P142" s="735">
        <v>407.60000038146973</v>
      </c>
      <c r="Q142" s="735">
        <v>406</v>
      </c>
      <c r="R142" s="735">
        <v>381.70000171661383</v>
      </c>
      <c r="S142" s="735">
        <v>362.19999885559082</v>
      </c>
      <c r="T142" s="735">
        <v>353.19999980926508</v>
      </c>
    </row>
    <row r="143" spans="1:20" ht="16.5">
      <c r="A143" s="20" t="s">
        <v>52</v>
      </c>
      <c r="B143" s="9" t="s">
        <v>40</v>
      </c>
      <c r="C143" s="738">
        <v>104.95900058746339</v>
      </c>
      <c r="D143" s="738">
        <v>99.33199942111969</v>
      </c>
      <c r="E143" s="738">
        <v>119.3070011734963</v>
      </c>
      <c r="F143" s="738">
        <v>169.4359995126724</v>
      </c>
      <c r="G143" s="738">
        <v>178.1929988861084</v>
      </c>
      <c r="H143" s="738">
        <v>184.0510010719299</v>
      </c>
      <c r="I143" s="738">
        <v>167.68300104141241</v>
      </c>
      <c r="J143" s="738">
        <v>154.7400019168854</v>
      </c>
      <c r="K143" s="738">
        <v>145.2610006332398</v>
      </c>
      <c r="L143" s="738">
        <v>181.9379997253418</v>
      </c>
      <c r="M143" s="738">
        <v>211.6090004444122</v>
      </c>
      <c r="N143" s="738">
        <v>197.28400039672849</v>
      </c>
      <c r="O143" s="738">
        <v>203.56400060653689</v>
      </c>
      <c r="P143" s="738">
        <v>217.81799912452701</v>
      </c>
      <c r="Q143" s="738">
        <v>225.4590015411377</v>
      </c>
      <c r="R143" s="738">
        <v>226.1640017032623</v>
      </c>
      <c r="S143" s="738">
        <v>237.02000069618231</v>
      </c>
      <c r="T143" s="738">
        <v>232.62999844551089</v>
      </c>
    </row>
    <row r="144" spans="1:20" ht="16.5">
      <c r="A144" s="20" t="s">
        <v>53</v>
      </c>
      <c r="B144" s="9" t="s">
        <v>40</v>
      </c>
      <c r="C144" s="736">
        <v>1495</v>
      </c>
      <c r="D144" s="735">
        <v>1963</v>
      </c>
      <c r="E144" s="735">
        <v>2461</v>
      </c>
      <c r="F144" s="735">
        <v>2488</v>
      </c>
      <c r="G144" s="735">
        <v>2379</v>
      </c>
      <c r="H144" s="735">
        <v>2384</v>
      </c>
      <c r="I144" s="735">
        <v>2323</v>
      </c>
      <c r="J144" s="735">
        <v>2372</v>
      </c>
      <c r="K144" s="735">
        <v>2605</v>
      </c>
      <c r="L144" s="735">
        <v>3463</v>
      </c>
      <c r="M144" s="735">
        <v>3037</v>
      </c>
      <c r="N144" s="735">
        <v>2608</v>
      </c>
      <c r="O144" s="735">
        <v>2511</v>
      </c>
      <c r="P144" s="735">
        <v>2739</v>
      </c>
      <c r="Q144" s="735">
        <v>2836</v>
      </c>
      <c r="R144" s="735">
        <v>3040</v>
      </c>
      <c r="S144" s="735">
        <v>3309</v>
      </c>
      <c r="T144" s="735">
        <v>3437</v>
      </c>
    </row>
    <row r="145" spans="1:20" ht="16.5">
      <c r="A145" s="20" t="s">
        <v>54</v>
      </c>
      <c r="B145" s="9" t="s">
        <v>40</v>
      </c>
      <c r="C145" s="738">
        <v>1548.8500056266789</v>
      </c>
      <c r="D145" s="738">
        <v>1413.819990634918</v>
      </c>
      <c r="E145" s="738">
        <v>1459.9099979400639</v>
      </c>
      <c r="F145" s="738">
        <v>1408.859985351563</v>
      </c>
      <c r="G145" s="738">
        <v>1383.550003051758</v>
      </c>
      <c r="H145" s="738">
        <v>1387.559996604919</v>
      </c>
      <c r="I145" s="738">
        <v>1634.7500171661379</v>
      </c>
      <c r="J145" s="738">
        <v>1606.5800008773799</v>
      </c>
      <c r="K145" s="738">
        <v>1632.420015335083</v>
      </c>
      <c r="L145" s="738">
        <v>2392.909995079041</v>
      </c>
      <c r="M145" s="738">
        <v>2432.6499938964839</v>
      </c>
      <c r="N145" s="738">
        <v>2484.940011978149</v>
      </c>
      <c r="O145" s="738">
        <v>2524.080007553101</v>
      </c>
      <c r="P145" s="738">
        <v>2457.0000114440918</v>
      </c>
      <c r="Q145" s="738">
        <v>2006.3499851226809</v>
      </c>
      <c r="R145" s="738">
        <v>1798.7199878692629</v>
      </c>
      <c r="S145" s="738">
        <v>1597.5299949646001</v>
      </c>
      <c r="T145" s="738">
        <v>1437.7799892425539</v>
      </c>
    </row>
    <row r="146" spans="1:20" ht="16.5">
      <c r="A146" s="20" t="s">
        <v>55</v>
      </c>
      <c r="B146" s="9" t="s">
        <v>40</v>
      </c>
      <c r="C146" s="736">
        <v>5559</v>
      </c>
      <c r="D146" s="735">
        <v>6672</v>
      </c>
      <c r="E146" s="735">
        <v>8214</v>
      </c>
      <c r="F146" s="735">
        <v>8592</v>
      </c>
      <c r="G146" s="735">
        <v>7970</v>
      </c>
      <c r="H146" s="735">
        <v>7406</v>
      </c>
      <c r="I146" s="735">
        <v>6843</v>
      </c>
      <c r="J146" s="735">
        <v>6887</v>
      </c>
      <c r="K146" s="735">
        <v>8660</v>
      </c>
      <c r="L146" s="735">
        <v>13846</v>
      </c>
      <c r="M146" s="735">
        <v>14374</v>
      </c>
      <c r="N146" s="735">
        <v>13283</v>
      </c>
      <c r="O146" s="735">
        <v>12022</v>
      </c>
      <c r="P146" s="735">
        <v>11026</v>
      </c>
      <c r="Q146" s="735">
        <v>9230</v>
      </c>
      <c r="R146" s="735">
        <v>7961</v>
      </c>
      <c r="S146" s="735">
        <v>7397</v>
      </c>
      <c r="T146" s="735">
        <v>6642</v>
      </c>
    </row>
    <row r="147" spans="1:20" ht="16.5">
      <c r="A147" s="20" t="s">
        <v>1197</v>
      </c>
      <c r="B147" s="20"/>
      <c r="C147" s="20"/>
      <c r="D147" s="20"/>
      <c r="E147" s="20"/>
      <c r="F147" s="20"/>
      <c r="G147" s="20"/>
      <c r="H147" s="20"/>
      <c r="I147" s="20"/>
      <c r="J147" s="20"/>
      <c r="K147" s="20"/>
      <c r="L147" s="20"/>
      <c r="M147" s="20"/>
      <c r="N147" s="20"/>
      <c r="O147" s="20"/>
      <c r="P147" s="20"/>
      <c r="Q147" s="20"/>
      <c r="R147" s="20"/>
      <c r="S147" s="20"/>
      <c r="T147" s="20"/>
    </row>
    <row r="149" spans="1:20">
      <c r="A149" s="1386" t="s">
        <v>202</v>
      </c>
      <c r="B149" s="1388"/>
      <c r="C149" s="1392" t="s">
        <v>213</v>
      </c>
      <c r="D149" s="1393"/>
      <c r="E149" s="1393"/>
      <c r="F149" s="1393"/>
      <c r="G149" s="1393"/>
      <c r="H149" s="1393"/>
      <c r="I149" s="1393"/>
      <c r="J149" s="1393"/>
      <c r="K149" s="1393"/>
      <c r="L149" s="1393"/>
      <c r="M149" s="1393"/>
      <c r="N149" s="1393"/>
      <c r="O149" s="1393"/>
      <c r="P149" s="1393"/>
      <c r="Q149" s="1393"/>
      <c r="R149" s="1393"/>
      <c r="S149" s="1393"/>
      <c r="T149" s="1394"/>
    </row>
    <row r="150" spans="1:20">
      <c r="A150" s="1386" t="s">
        <v>204</v>
      </c>
      <c r="B150" s="1388"/>
      <c r="C150" s="1392" t="s">
        <v>205</v>
      </c>
      <c r="D150" s="1393"/>
      <c r="E150" s="1393"/>
      <c r="F150" s="1393"/>
      <c r="G150" s="1393"/>
      <c r="H150" s="1393"/>
      <c r="I150" s="1393"/>
      <c r="J150" s="1393"/>
      <c r="K150" s="1393"/>
      <c r="L150" s="1393"/>
      <c r="M150" s="1393"/>
      <c r="N150" s="1393"/>
      <c r="O150" s="1393"/>
      <c r="P150" s="1393"/>
      <c r="Q150" s="1393"/>
      <c r="R150" s="1393"/>
      <c r="S150" s="1393"/>
      <c r="T150" s="1394"/>
    </row>
    <row r="151" spans="1:20">
      <c r="A151" s="1386" t="s">
        <v>208</v>
      </c>
      <c r="B151" s="1388"/>
      <c r="C151" s="1392" t="s">
        <v>384</v>
      </c>
      <c r="D151" s="1393"/>
      <c r="E151" s="1393"/>
      <c r="F151" s="1393"/>
      <c r="G151" s="1393"/>
      <c r="H151" s="1393"/>
      <c r="I151" s="1393"/>
      <c r="J151" s="1393"/>
      <c r="K151" s="1393"/>
      <c r="L151" s="1393"/>
      <c r="M151" s="1393"/>
      <c r="N151" s="1393"/>
      <c r="O151" s="1393"/>
      <c r="P151" s="1393"/>
      <c r="Q151" s="1393"/>
      <c r="R151" s="1393"/>
      <c r="S151" s="1393"/>
      <c r="T151" s="1394"/>
    </row>
    <row r="152" spans="1:20">
      <c r="A152" s="1386" t="s">
        <v>189</v>
      </c>
      <c r="B152" s="1388"/>
      <c r="C152" s="1392" t="s">
        <v>206</v>
      </c>
      <c r="D152" s="1393"/>
      <c r="E152" s="1393"/>
      <c r="F152" s="1393"/>
      <c r="G152" s="1393"/>
      <c r="H152" s="1393"/>
      <c r="I152" s="1393"/>
      <c r="J152" s="1393"/>
      <c r="K152" s="1393"/>
      <c r="L152" s="1393"/>
      <c r="M152" s="1393"/>
      <c r="N152" s="1393"/>
      <c r="O152" s="1393"/>
      <c r="P152" s="1393"/>
      <c r="Q152" s="1393"/>
      <c r="R152" s="1393"/>
      <c r="S152" s="1393"/>
      <c r="T152" s="1394"/>
    </row>
    <row r="153" spans="1:20">
      <c r="A153" s="1386" t="s">
        <v>153</v>
      </c>
      <c r="B153" s="1388"/>
      <c r="C153" s="1392" t="s">
        <v>383</v>
      </c>
      <c r="D153" s="1393"/>
      <c r="E153" s="1393"/>
      <c r="F153" s="1393"/>
      <c r="G153" s="1393"/>
      <c r="H153" s="1393"/>
      <c r="I153" s="1393"/>
      <c r="J153" s="1393"/>
      <c r="K153" s="1393"/>
      <c r="L153" s="1393"/>
      <c r="M153" s="1393"/>
      <c r="N153" s="1393"/>
      <c r="O153" s="1393"/>
      <c r="P153" s="1393"/>
      <c r="Q153" s="1393"/>
      <c r="R153" s="1393"/>
      <c r="S153" s="1393"/>
      <c r="T153" s="1394"/>
    </row>
    <row r="154" spans="1:20">
      <c r="A154" s="1380" t="s">
        <v>117</v>
      </c>
      <c r="B154" s="1382"/>
      <c r="C154" s="844" t="s">
        <v>85</v>
      </c>
      <c r="D154" s="844" t="s">
        <v>86</v>
      </c>
      <c r="E154" s="844" t="s">
        <v>87</v>
      </c>
      <c r="F154" s="844" t="s">
        <v>88</v>
      </c>
      <c r="G154" s="844" t="s">
        <v>89</v>
      </c>
      <c r="H154" s="844" t="s">
        <v>90</v>
      </c>
      <c r="I154" s="844" t="s">
        <v>91</v>
      </c>
      <c r="J154" s="844" t="s">
        <v>92</v>
      </c>
      <c r="K154" s="844" t="s">
        <v>93</v>
      </c>
      <c r="L154" s="844" t="s">
        <v>94</v>
      </c>
      <c r="M154" s="844" t="s">
        <v>95</v>
      </c>
      <c r="N154" s="844" t="s">
        <v>96</v>
      </c>
      <c r="O154" s="844" t="s">
        <v>97</v>
      </c>
      <c r="P154" s="844" t="s">
        <v>110</v>
      </c>
      <c r="Q154" s="844" t="s">
        <v>120</v>
      </c>
      <c r="R154" s="844" t="s">
        <v>379</v>
      </c>
      <c r="S154" s="844" t="s">
        <v>537</v>
      </c>
      <c r="T154" s="844" t="s">
        <v>729</v>
      </c>
    </row>
    <row r="155" spans="1:20">
      <c r="A155" s="845" t="s">
        <v>77</v>
      </c>
      <c r="B155" s="846" t="s">
        <v>40</v>
      </c>
      <c r="C155" s="846" t="s">
        <v>40</v>
      </c>
      <c r="D155" s="846" t="s">
        <v>40</v>
      </c>
      <c r="E155" s="846" t="s">
        <v>40</v>
      </c>
      <c r="F155" s="846" t="s">
        <v>40</v>
      </c>
      <c r="G155" s="846" t="s">
        <v>40</v>
      </c>
      <c r="H155" s="846" t="s">
        <v>40</v>
      </c>
      <c r="I155" s="846" t="s">
        <v>40</v>
      </c>
      <c r="J155" s="846" t="s">
        <v>40</v>
      </c>
      <c r="K155" s="846" t="s">
        <v>40</v>
      </c>
      <c r="L155" s="846" t="s">
        <v>40</v>
      </c>
      <c r="M155" s="846" t="s">
        <v>40</v>
      </c>
      <c r="N155" s="846" t="s">
        <v>40</v>
      </c>
      <c r="O155" s="846" t="s">
        <v>40</v>
      </c>
      <c r="P155" s="846" t="s">
        <v>40</v>
      </c>
      <c r="Q155" s="846" t="s">
        <v>40</v>
      </c>
      <c r="R155" s="846" t="s">
        <v>40</v>
      </c>
      <c r="S155" s="846" t="s">
        <v>40</v>
      </c>
      <c r="T155" s="846" t="s">
        <v>40</v>
      </c>
    </row>
    <row r="156" spans="1:20">
      <c r="A156" s="847" t="s">
        <v>39</v>
      </c>
      <c r="B156" s="846" t="s">
        <v>40</v>
      </c>
      <c r="C156" s="848">
        <v>845.44000244140625</v>
      </c>
      <c r="D156" s="849">
        <v>893.78000640869141</v>
      </c>
      <c r="E156" s="848">
        <v>972.22000122070312</v>
      </c>
      <c r="F156" s="848">
        <v>1048.9399948120119</v>
      </c>
      <c r="G156" s="848">
        <v>1118.0699920654299</v>
      </c>
      <c r="H156" s="848">
        <v>1197.8299865722661</v>
      </c>
      <c r="I156" s="848">
        <v>1282.440002441406</v>
      </c>
      <c r="J156" s="848">
        <v>1343.389999389648</v>
      </c>
      <c r="K156" s="848">
        <v>1404.289978027344</v>
      </c>
      <c r="L156" s="848">
        <v>1493.510009765625</v>
      </c>
      <c r="M156" s="848">
        <v>1568.690002441406</v>
      </c>
      <c r="N156" s="848">
        <v>1618.650024414063</v>
      </c>
      <c r="O156" s="848">
        <v>1649.5199890136721</v>
      </c>
      <c r="P156" s="848">
        <v>1682.5299987792971</v>
      </c>
      <c r="Q156" s="848">
        <v>1718.6899719238279</v>
      </c>
      <c r="R156" s="848">
        <v>1772.570007324219</v>
      </c>
      <c r="S156" s="848">
        <v>1816.3000183105471</v>
      </c>
      <c r="T156" s="848">
        <v>1881.880004882813</v>
      </c>
    </row>
    <row r="157" spans="1:20">
      <c r="A157" s="847" t="s">
        <v>31</v>
      </c>
      <c r="B157" s="846" t="s">
        <v>40</v>
      </c>
      <c r="C157" s="850">
        <v>267.20699999999999</v>
      </c>
      <c r="D157" s="851">
        <v>268.04599999999999</v>
      </c>
      <c r="E157" s="851">
        <v>287.26900000000001</v>
      </c>
      <c r="F157" s="850">
        <v>306.05599999999998</v>
      </c>
      <c r="G157" s="851">
        <v>272.72900772094732</v>
      </c>
      <c r="H157" s="851">
        <v>293.86899185180658</v>
      </c>
      <c r="I157" s="851">
        <v>319.17399597167969</v>
      </c>
      <c r="J157" s="851">
        <v>342.7810001373291</v>
      </c>
      <c r="K157" s="851">
        <v>367.1619930267334</v>
      </c>
      <c r="L157" s="851">
        <v>376.4539966583252</v>
      </c>
      <c r="M157" s="851">
        <v>398.97900009155268</v>
      </c>
      <c r="N157" s="851">
        <v>406.08400726318359</v>
      </c>
      <c r="O157" s="851">
        <v>429.4090080261231</v>
      </c>
      <c r="P157" s="851">
        <v>459.52099609375</v>
      </c>
      <c r="Q157" s="851">
        <v>483.10000610351562</v>
      </c>
      <c r="R157" s="851">
        <v>514.71800231933594</v>
      </c>
      <c r="S157" s="851">
        <v>566.18999862670898</v>
      </c>
      <c r="T157" s="851">
        <v>607.6930046081543</v>
      </c>
    </row>
    <row r="158" spans="1:20">
      <c r="A158" s="847" t="s">
        <v>15</v>
      </c>
      <c r="B158" s="846" t="s">
        <v>40</v>
      </c>
      <c r="C158" s="848">
        <v>282.10514640808111</v>
      </c>
      <c r="D158" s="848">
        <v>271.3500804901123</v>
      </c>
      <c r="E158" s="848">
        <v>297.9423942565918</v>
      </c>
      <c r="F158" s="848">
        <v>318.66641616821289</v>
      </c>
      <c r="G158" s="848">
        <v>350.98849678039551</v>
      </c>
      <c r="H158" s="848">
        <v>387.9421501159668</v>
      </c>
      <c r="I158" s="848">
        <v>405.08043479919428</v>
      </c>
      <c r="J158" s="848">
        <v>447.97279357910162</v>
      </c>
      <c r="K158" s="848">
        <v>462.56560897827148</v>
      </c>
      <c r="L158" s="848">
        <v>486.19126129150391</v>
      </c>
      <c r="M158" s="848">
        <v>523.9918212890625</v>
      </c>
      <c r="N158" s="848">
        <v>548.18572616577148</v>
      </c>
      <c r="O158" s="848">
        <v>566.50302505493164</v>
      </c>
      <c r="P158" s="848">
        <v>610.9069709777832</v>
      </c>
      <c r="Q158" s="848">
        <v>633.08628082275391</v>
      </c>
      <c r="R158" s="848">
        <v>664.93152618408203</v>
      </c>
      <c r="S158" s="848">
        <v>697.03915405273437</v>
      </c>
      <c r="T158" s="848">
        <v>748.21279907226562</v>
      </c>
    </row>
    <row r="159" spans="1:20">
      <c r="A159" s="847" t="s">
        <v>41</v>
      </c>
      <c r="B159" s="846" t="s">
        <v>40</v>
      </c>
      <c r="C159" s="851">
        <v>1407.300003051758</v>
      </c>
      <c r="D159" s="851">
        <v>1471.200012207031</v>
      </c>
      <c r="E159" s="851">
        <v>1622.7000427246089</v>
      </c>
      <c r="F159" s="851">
        <v>1809.899963378906</v>
      </c>
      <c r="G159" s="851">
        <v>1917.7000274658201</v>
      </c>
      <c r="H159" s="851">
        <v>2022.3000183105471</v>
      </c>
      <c r="I159" s="851">
        <v>2128.1000366210942</v>
      </c>
      <c r="J159" s="851">
        <v>2260.7999877929692</v>
      </c>
      <c r="K159" s="851">
        <v>2357.6999816894531</v>
      </c>
      <c r="L159" s="851">
        <v>2489.2999877929692</v>
      </c>
      <c r="M159" s="851">
        <v>2608.7000122070308</v>
      </c>
      <c r="N159" s="851">
        <v>2706.9999694824219</v>
      </c>
      <c r="O159" s="851">
        <v>2803.199951171875</v>
      </c>
      <c r="P159" s="851">
        <v>2919.7000427246089</v>
      </c>
      <c r="Q159" s="851">
        <v>2991.900024414063</v>
      </c>
      <c r="R159" s="851">
        <v>3083.7999877929692</v>
      </c>
      <c r="S159" s="851">
        <v>3205.5</v>
      </c>
      <c r="T159" s="851">
        <v>3281.6000366210942</v>
      </c>
    </row>
    <row r="160" spans="1:20">
      <c r="A160" s="847" t="s">
        <v>56</v>
      </c>
      <c r="B160" s="846" t="s">
        <v>40</v>
      </c>
      <c r="C160" s="848">
        <v>591.88101577758789</v>
      </c>
      <c r="D160" s="848">
        <v>607.95099639892578</v>
      </c>
      <c r="E160" s="848">
        <v>633.39601135253906</v>
      </c>
      <c r="F160" s="848">
        <v>676.78699493408203</v>
      </c>
      <c r="G160" s="848">
        <v>718.78902435302734</v>
      </c>
      <c r="H160" s="848">
        <v>754.68900299072266</v>
      </c>
      <c r="I160" s="848">
        <v>780.48599243164063</v>
      </c>
      <c r="J160" s="848">
        <v>833.08800506591797</v>
      </c>
      <c r="K160" s="848">
        <v>925.51100921630859</v>
      </c>
      <c r="L160" s="848">
        <v>979.39900207519531</v>
      </c>
      <c r="M160" s="848">
        <v>1031.187995910645</v>
      </c>
      <c r="N160" s="848">
        <v>1092.1000213623049</v>
      </c>
      <c r="O160" s="848">
        <v>1187.580017089844</v>
      </c>
      <c r="P160" s="848">
        <v>1265.401992797852</v>
      </c>
      <c r="Q160" s="848">
        <v>1349.0199890136721</v>
      </c>
      <c r="R160" s="848">
        <v>1385.0840148925779</v>
      </c>
      <c r="S160" s="848">
        <v>1478.834030151367</v>
      </c>
      <c r="T160" s="848">
        <v>1596.2040100097661</v>
      </c>
    </row>
    <row r="161" spans="1:20">
      <c r="A161" s="847" t="s">
        <v>17</v>
      </c>
      <c r="B161" s="846" t="s">
        <v>40</v>
      </c>
      <c r="C161" s="851">
        <v>417.10819797499801</v>
      </c>
      <c r="D161" s="851">
        <v>444.29695094999869</v>
      </c>
      <c r="E161" s="851">
        <v>512.28149907</v>
      </c>
      <c r="F161" s="851">
        <v>560</v>
      </c>
      <c r="G161" s="851">
        <v>593.20000000000005</v>
      </c>
      <c r="H161" s="851">
        <v>639.79999999999995</v>
      </c>
      <c r="I161" s="851">
        <v>668.5</v>
      </c>
      <c r="J161" s="851">
        <v>693.76099999999997</v>
      </c>
      <c r="K161" s="851">
        <v>724.80000000000007</v>
      </c>
      <c r="L161" s="851">
        <v>733.76</v>
      </c>
      <c r="M161" s="851">
        <v>741.47299999999996</v>
      </c>
      <c r="N161" s="851">
        <v>754.04099999999994</v>
      </c>
      <c r="O161" s="851">
        <v>775.01600000000008</v>
      </c>
      <c r="P161" s="851">
        <v>796.28197479248047</v>
      </c>
      <c r="Q161" s="851">
        <v>808.05998229980469</v>
      </c>
      <c r="R161" s="851">
        <v>806.62299346923828</v>
      </c>
      <c r="S161" s="851">
        <v>826.91000366210937</v>
      </c>
      <c r="T161" s="851">
        <v>846.33000946044922</v>
      </c>
    </row>
    <row r="162" spans="1:20">
      <c r="A162" s="847" t="s">
        <v>18</v>
      </c>
      <c r="B162" s="846" t="s">
        <v>40</v>
      </c>
      <c r="C162" s="848">
        <v>343.97650909423828</v>
      </c>
      <c r="D162" s="848">
        <v>373.34861755371088</v>
      </c>
      <c r="E162" s="848">
        <v>392.60331726074219</v>
      </c>
      <c r="F162" s="848">
        <v>428.49678421020508</v>
      </c>
      <c r="G162" s="848">
        <v>439.01322937011719</v>
      </c>
      <c r="H162" s="848">
        <v>440.93722915649408</v>
      </c>
      <c r="I162" s="848">
        <v>446.2376823425293</v>
      </c>
      <c r="J162" s="848">
        <v>444.68713760375982</v>
      </c>
      <c r="K162" s="848">
        <v>438.02433013916021</v>
      </c>
      <c r="L162" s="848">
        <v>441.70735931396479</v>
      </c>
      <c r="M162" s="848">
        <v>446.56238174438482</v>
      </c>
      <c r="N162" s="848">
        <v>446.40009307861328</v>
      </c>
      <c r="O162" s="848">
        <v>450.09996032714838</v>
      </c>
      <c r="P162" s="848">
        <v>451.46646881103521</v>
      </c>
      <c r="Q162" s="848">
        <v>460.61232757568359</v>
      </c>
      <c r="R162" s="848">
        <v>469.24630737304687</v>
      </c>
      <c r="S162" s="848">
        <v>494.06263732910162</v>
      </c>
      <c r="T162" s="848">
        <v>505.66676330566412</v>
      </c>
    </row>
    <row r="163" spans="1:20">
      <c r="A163" s="847" t="s">
        <v>20</v>
      </c>
      <c r="B163" s="846" t="s">
        <v>40</v>
      </c>
      <c r="C163" s="850">
        <v>78.03900146484375</v>
      </c>
      <c r="D163" s="851">
        <v>76.877001762390137</v>
      </c>
      <c r="E163" s="851">
        <v>84.48699951171875</v>
      </c>
      <c r="F163" s="851">
        <v>83.947002410888672</v>
      </c>
      <c r="G163" s="851">
        <v>84.673999786376953</v>
      </c>
      <c r="H163" s="851">
        <v>88.612000465393066</v>
      </c>
      <c r="I163" s="851">
        <v>92.594998359680176</v>
      </c>
      <c r="J163" s="851">
        <v>93.465001106262207</v>
      </c>
      <c r="K163" s="851">
        <v>99.454999923706055</v>
      </c>
      <c r="L163" s="851">
        <v>104.80199813842771</v>
      </c>
      <c r="M163" s="851">
        <v>104.43799781799321</v>
      </c>
      <c r="N163" s="851">
        <v>108.86699867248539</v>
      </c>
      <c r="O163" s="851">
        <v>110.18400192260739</v>
      </c>
      <c r="P163" s="851">
        <v>113.5380020141602</v>
      </c>
      <c r="Q163" s="851">
        <v>115.7390003204346</v>
      </c>
      <c r="R163" s="851">
        <v>117.51300048828131</v>
      </c>
      <c r="S163" s="851">
        <v>121.9550018310547</v>
      </c>
      <c r="T163" s="851">
        <v>124.4400005340576</v>
      </c>
    </row>
    <row r="164" spans="1:20">
      <c r="A164" s="847" t="s">
        <v>36</v>
      </c>
      <c r="B164" s="846" t="s">
        <v>40</v>
      </c>
      <c r="C164" s="848">
        <v>256</v>
      </c>
      <c r="D164" s="848">
        <v>293</v>
      </c>
      <c r="E164" s="848">
        <v>320</v>
      </c>
      <c r="F164" s="848">
        <v>349</v>
      </c>
      <c r="G164" s="848">
        <v>370</v>
      </c>
      <c r="H164" s="848">
        <v>394</v>
      </c>
      <c r="I164" s="848">
        <v>420</v>
      </c>
      <c r="J164" s="848">
        <v>433</v>
      </c>
      <c r="K164" s="848">
        <v>455</v>
      </c>
      <c r="L164" s="848">
        <v>460</v>
      </c>
      <c r="M164" s="848">
        <v>476</v>
      </c>
      <c r="N164" s="848">
        <v>477</v>
      </c>
      <c r="O164" s="848">
        <v>481</v>
      </c>
      <c r="P164" s="848">
        <v>480</v>
      </c>
      <c r="Q164" s="848">
        <v>479</v>
      </c>
      <c r="R164" s="848">
        <v>485</v>
      </c>
      <c r="S164" s="848">
        <v>490.15000152587891</v>
      </c>
      <c r="T164" s="848">
        <v>498.58000183105469</v>
      </c>
    </row>
    <row r="165" spans="1:20">
      <c r="A165" s="847" t="s">
        <v>22</v>
      </c>
      <c r="B165" s="846" t="s">
        <v>40</v>
      </c>
      <c r="C165" s="851">
        <v>2025.860000610352</v>
      </c>
      <c r="D165" s="851">
        <v>2198.2299652099609</v>
      </c>
      <c r="E165" s="850">
        <v>2470.9599609375</v>
      </c>
      <c r="F165" s="851">
        <v>2358.099975585938</v>
      </c>
      <c r="G165" s="851">
        <v>2534.599960327148</v>
      </c>
      <c r="H165" s="851">
        <v>2701.5000610351558</v>
      </c>
      <c r="I165" s="851">
        <v>2803.8000183105469</v>
      </c>
      <c r="J165" s="851">
        <v>2905.8000793457031</v>
      </c>
      <c r="K165" s="851">
        <v>2987.1000061035161</v>
      </c>
      <c r="L165" s="851">
        <v>3172.800048828125</v>
      </c>
      <c r="M165" s="851">
        <v>3333.1999816894531</v>
      </c>
      <c r="N165" s="851">
        <v>3514.2000427246089</v>
      </c>
      <c r="O165" s="851">
        <v>3797.1000366210942</v>
      </c>
      <c r="P165" s="851">
        <v>3920.6999206542969</v>
      </c>
      <c r="Q165" s="851">
        <v>4051.7999877929692</v>
      </c>
      <c r="R165" s="851">
        <v>4204.5</v>
      </c>
      <c r="S165" s="851">
        <v>4290.4998779296884</v>
      </c>
      <c r="T165" s="851">
        <v>4418.0000610351562</v>
      </c>
    </row>
    <row r="166" spans="1:20">
      <c r="A166" s="847" t="s">
        <v>19</v>
      </c>
      <c r="B166" s="846" t="s">
        <v>40</v>
      </c>
      <c r="C166" s="848">
        <v>4855</v>
      </c>
      <c r="D166" s="848">
        <v>4703</v>
      </c>
      <c r="E166" s="848">
        <v>4669</v>
      </c>
      <c r="F166" s="848">
        <v>4609</v>
      </c>
      <c r="G166" s="849">
        <v>4934</v>
      </c>
      <c r="H166" s="848">
        <v>5078</v>
      </c>
      <c r="I166" s="848">
        <v>5299</v>
      </c>
      <c r="J166" s="848">
        <v>5539</v>
      </c>
      <c r="K166" s="848">
        <v>5707</v>
      </c>
      <c r="L166" s="848">
        <v>5947</v>
      </c>
      <c r="M166" s="849">
        <v>6225</v>
      </c>
      <c r="N166" s="848">
        <v>6456</v>
      </c>
      <c r="O166" s="848">
        <v>6770</v>
      </c>
      <c r="P166" s="848">
        <v>7162</v>
      </c>
      <c r="Q166" s="848">
        <v>7467</v>
      </c>
      <c r="R166" s="848">
        <v>7691.2293701171884</v>
      </c>
      <c r="S166" s="848">
        <v>8160.830810546875</v>
      </c>
      <c r="T166" s="848">
        <v>8399.37939453125</v>
      </c>
    </row>
    <row r="167" spans="1:20">
      <c r="A167" s="847" t="s">
        <v>42</v>
      </c>
      <c r="B167" s="846" t="s">
        <v>40</v>
      </c>
      <c r="C167" s="851">
        <v>477.60757446289062</v>
      </c>
      <c r="D167" s="851">
        <v>481.64604949951172</v>
      </c>
      <c r="E167" s="851">
        <v>496.53086853027338</v>
      </c>
      <c r="F167" s="851">
        <v>519.34597778320312</v>
      </c>
      <c r="G167" s="851">
        <v>503.58156967163092</v>
      </c>
      <c r="H167" s="851">
        <v>529.86734390258789</v>
      </c>
      <c r="I167" s="851">
        <v>543.83110809326172</v>
      </c>
      <c r="J167" s="851">
        <v>553.56520080566406</v>
      </c>
      <c r="K167" s="851">
        <v>566.64340972900391</v>
      </c>
      <c r="L167" s="851">
        <v>573.08122253417969</v>
      </c>
      <c r="M167" s="851">
        <v>587.66963958740234</v>
      </c>
      <c r="N167" s="851">
        <v>564.56015014648437</v>
      </c>
      <c r="O167" s="851">
        <v>554.29372024536133</v>
      </c>
      <c r="P167" s="851">
        <v>560.75817108154297</v>
      </c>
      <c r="Q167" s="851">
        <v>547.43377685546875</v>
      </c>
      <c r="R167" s="851">
        <v>559.39872741699219</v>
      </c>
      <c r="S167" s="851">
        <v>608.6707763671875</v>
      </c>
      <c r="T167" s="851">
        <v>639.62501525878906</v>
      </c>
    </row>
    <row r="168" spans="1:20">
      <c r="A168" s="847" t="s">
        <v>28</v>
      </c>
      <c r="B168" s="846" t="s">
        <v>40</v>
      </c>
      <c r="C168" s="848">
        <v>251.40000820159909</v>
      </c>
      <c r="D168" s="848">
        <v>271.90000534057617</v>
      </c>
      <c r="E168" s="849">
        <v>299.90000534057617</v>
      </c>
      <c r="F168" s="848">
        <v>344.09999656677252</v>
      </c>
      <c r="G168" s="848">
        <v>378.29999542236328</v>
      </c>
      <c r="H168" s="848">
        <v>408.39999580383301</v>
      </c>
      <c r="I168" s="848">
        <v>420.60000038146973</v>
      </c>
      <c r="J168" s="848">
        <v>423.30000686645508</v>
      </c>
      <c r="K168" s="848">
        <v>421.19999313354492</v>
      </c>
      <c r="L168" s="848">
        <v>454.59999847412109</v>
      </c>
      <c r="M168" s="848">
        <v>499.39999389648437</v>
      </c>
      <c r="N168" s="848">
        <v>546.19999694824219</v>
      </c>
      <c r="O168" s="848">
        <v>559.79999923706055</v>
      </c>
      <c r="P168" s="848">
        <v>582.39999771118164</v>
      </c>
      <c r="Q168" s="848">
        <v>623.00000381469727</v>
      </c>
      <c r="R168" s="848">
        <v>661.41200256347656</v>
      </c>
      <c r="S168" s="848">
        <v>703.59999847412109</v>
      </c>
      <c r="T168" s="848">
        <v>706.57799530029297</v>
      </c>
    </row>
    <row r="169" spans="1:20">
      <c r="A169" s="847" t="s">
        <v>43</v>
      </c>
      <c r="B169" s="846" t="s">
        <v>40</v>
      </c>
      <c r="C169" s="851">
        <v>18.7</v>
      </c>
      <c r="D169" s="851">
        <v>19.942</v>
      </c>
      <c r="E169" s="851">
        <v>20.946000000000002</v>
      </c>
      <c r="F169" s="850">
        <v>21.259</v>
      </c>
      <c r="G169" s="851">
        <v>22.058</v>
      </c>
      <c r="H169" s="851">
        <v>23.698</v>
      </c>
      <c r="I169" s="851">
        <v>25</v>
      </c>
      <c r="J169" s="851">
        <v>26.172000000000001</v>
      </c>
      <c r="K169" s="851">
        <v>26.870999999999999</v>
      </c>
      <c r="L169" s="851">
        <v>27.417999999999999</v>
      </c>
      <c r="M169" s="851">
        <v>28.273462575</v>
      </c>
      <c r="N169" s="851">
        <v>28.978999999999999</v>
      </c>
      <c r="O169" s="851">
        <v>29.364727500000001</v>
      </c>
      <c r="P169" s="851">
        <v>30.727609157562259</v>
      </c>
      <c r="Q169" s="851">
        <v>32.457000255584717</v>
      </c>
      <c r="R169" s="851">
        <v>33.413000106811523</v>
      </c>
      <c r="S169" s="851">
        <v>33.619999408721917</v>
      </c>
      <c r="T169" s="851">
        <v>33.880836009979248</v>
      </c>
    </row>
    <row r="170" spans="1:20">
      <c r="A170" s="847" t="s">
        <v>44</v>
      </c>
      <c r="B170" s="846" t="s">
        <v>40</v>
      </c>
      <c r="C170" s="848">
        <v>151.09999847412109</v>
      </c>
      <c r="D170" s="848">
        <v>163.0000057220459</v>
      </c>
      <c r="E170" s="848">
        <v>173.4000053405762</v>
      </c>
      <c r="F170" s="848">
        <v>185.39999771118161</v>
      </c>
      <c r="G170" s="848">
        <v>193.70000457763669</v>
      </c>
      <c r="H170" s="848">
        <v>210.00000381469729</v>
      </c>
      <c r="I170" s="848">
        <v>220.99999618530271</v>
      </c>
      <c r="J170" s="848">
        <v>232.5</v>
      </c>
      <c r="K170" s="848">
        <v>241.69999694824219</v>
      </c>
      <c r="L170" s="848">
        <v>244.69999694824219</v>
      </c>
      <c r="M170" s="848">
        <v>251.60000228881839</v>
      </c>
      <c r="N170" s="848">
        <v>257.40000152587891</v>
      </c>
      <c r="O170" s="848">
        <v>258.29999542236328</v>
      </c>
      <c r="P170" s="848">
        <v>270.59999847412109</v>
      </c>
      <c r="Q170" s="848">
        <v>280.5</v>
      </c>
      <c r="R170" s="848">
        <v>296.49999237060553</v>
      </c>
      <c r="S170" s="848">
        <v>309</v>
      </c>
      <c r="T170" s="848">
        <v>321.70000076293951</v>
      </c>
    </row>
    <row r="171" spans="1:20">
      <c r="A171" s="847" t="s">
        <v>57</v>
      </c>
      <c r="B171" s="846" t="s">
        <v>40</v>
      </c>
      <c r="C171" s="851">
        <v>213.76199722290039</v>
      </c>
      <c r="D171" s="851">
        <v>232.97200012207031</v>
      </c>
      <c r="E171" s="851">
        <v>251.0829963684082</v>
      </c>
      <c r="F171" s="851">
        <v>270.9739990234375</v>
      </c>
      <c r="G171" s="851">
        <v>293.35099983215332</v>
      </c>
      <c r="H171" s="851">
        <v>312.15300369262701</v>
      </c>
      <c r="I171" s="851">
        <v>342.22000122070312</v>
      </c>
      <c r="J171" s="851">
        <v>373.40399932861328</v>
      </c>
      <c r="K171" s="851">
        <v>399.52200317382812</v>
      </c>
      <c r="L171" s="851">
        <v>430.78099822998053</v>
      </c>
      <c r="M171" s="851">
        <v>451.84700012207031</v>
      </c>
      <c r="N171" s="851">
        <v>470.43801116943359</v>
      </c>
      <c r="O171" s="851">
        <v>490.59999084472662</v>
      </c>
      <c r="P171" s="851">
        <v>512.69999694824219</v>
      </c>
      <c r="Q171" s="851">
        <v>526.92100524902344</v>
      </c>
      <c r="R171" s="851">
        <v>537.07099914550781</v>
      </c>
      <c r="S171" s="851">
        <v>544.90898895263672</v>
      </c>
      <c r="T171" s="851">
        <v>555.156005859375</v>
      </c>
    </row>
    <row r="172" spans="1:20">
      <c r="A172" s="847" t="s">
        <v>23</v>
      </c>
      <c r="B172" s="846" t="s">
        <v>40</v>
      </c>
      <c r="C172" s="848">
        <v>1959.7860000000001</v>
      </c>
      <c r="D172" s="848">
        <v>1969.9680000000001</v>
      </c>
      <c r="E172" s="848">
        <v>2044</v>
      </c>
      <c r="F172" s="849">
        <v>2132.5360000000001</v>
      </c>
      <c r="G172" s="849">
        <v>2218.3920440673828</v>
      </c>
      <c r="H172" s="848">
        <v>2276.3469696044922</v>
      </c>
      <c r="I172" s="848">
        <v>2345.8679962158199</v>
      </c>
      <c r="J172" s="848">
        <v>2444.0622863769531</v>
      </c>
      <c r="K172" s="848">
        <v>2534.1185913085942</v>
      </c>
      <c r="L172" s="848">
        <v>2672.6516876220699</v>
      </c>
      <c r="M172" s="848">
        <v>2793.0689392089839</v>
      </c>
      <c r="N172" s="848">
        <v>2949.8120269775391</v>
      </c>
      <c r="O172" s="848">
        <v>3196.369506835938</v>
      </c>
      <c r="P172" s="848">
        <v>3417.9689331054692</v>
      </c>
      <c r="Q172" s="848">
        <v>3711.5444030761719</v>
      </c>
      <c r="R172" s="848">
        <v>3905.21533203125</v>
      </c>
      <c r="S172" s="848">
        <v>4133.0972900390634</v>
      </c>
      <c r="T172" s="848">
        <v>4374.150390625</v>
      </c>
    </row>
    <row r="173" spans="1:20">
      <c r="A173" s="847" t="s">
        <v>45</v>
      </c>
      <c r="B173" s="846" t="s">
        <v>40</v>
      </c>
      <c r="C173" s="851">
        <v>10930</v>
      </c>
      <c r="D173" s="851">
        <v>10630</v>
      </c>
      <c r="E173" s="851">
        <v>10880</v>
      </c>
      <c r="F173" s="851">
        <v>11400</v>
      </c>
      <c r="G173" s="851">
        <v>11970</v>
      </c>
      <c r="H173" s="851">
        <v>12400</v>
      </c>
      <c r="I173" s="851">
        <v>12650</v>
      </c>
      <c r="J173" s="851">
        <v>12940</v>
      </c>
      <c r="K173" s="851">
        <v>12940</v>
      </c>
      <c r="L173" s="851">
        <v>12770</v>
      </c>
      <c r="M173" s="851">
        <v>12780</v>
      </c>
      <c r="N173" s="851">
        <v>12190</v>
      </c>
      <c r="O173" s="851">
        <v>12530</v>
      </c>
      <c r="P173" s="851">
        <v>12180</v>
      </c>
      <c r="Q173" s="851">
        <v>11900</v>
      </c>
      <c r="R173" s="851">
        <v>11660</v>
      </c>
      <c r="S173" s="851">
        <v>11520</v>
      </c>
      <c r="T173" s="851">
        <v>11640</v>
      </c>
    </row>
    <row r="174" spans="1:20">
      <c r="A174" s="847" t="s">
        <v>46</v>
      </c>
      <c r="B174" s="846" t="s">
        <v>40</v>
      </c>
      <c r="C174" s="848">
        <v>2278.3999938964839</v>
      </c>
      <c r="D174" s="848">
        <v>2313.300048828125</v>
      </c>
      <c r="E174" s="848">
        <v>2395.5</v>
      </c>
      <c r="F174" s="848">
        <v>2389.9000549316411</v>
      </c>
      <c r="G174" s="848">
        <v>2490.6000366210942</v>
      </c>
      <c r="H174" s="849">
        <v>2545.1000061035161</v>
      </c>
      <c r="I174" s="848">
        <v>2611.400024414063</v>
      </c>
      <c r="J174" s="848">
        <v>2728.0000305175781</v>
      </c>
      <c r="K174" s="848">
        <v>2809.89990234375</v>
      </c>
      <c r="L174" s="848">
        <v>2927.7000122070308</v>
      </c>
      <c r="M174" s="848">
        <v>3153.4000854492192</v>
      </c>
      <c r="N174" s="848">
        <v>3411.4999389648442</v>
      </c>
      <c r="O174" s="848">
        <v>3637.5</v>
      </c>
      <c r="P174" s="848">
        <v>3883.099975585938</v>
      </c>
      <c r="Q174" s="848">
        <v>4210.60009765625</v>
      </c>
      <c r="R174" s="848">
        <v>4510.300048828125</v>
      </c>
      <c r="S174" s="848">
        <v>4825</v>
      </c>
      <c r="T174" s="848">
        <v>5114.0001220703134</v>
      </c>
    </row>
    <row r="175" spans="1:20">
      <c r="A175" s="852" t="s">
        <v>25</v>
      </c>
      <c r="B175" s="846" t="s">
        <v>40</v>
      </c>
      <c r="C175" s="851">
        <v>114.9202814102173</v>
      </c>
      <c r="D175" s="851">
        <v>114.8839950561523</v>
      </c>
      <c r="E175" s="851">
        <v>124.6592636108398</v>
      </c>
      <c r="F175" s="851">
        <v>124.0480136871338</v>
      </c>
      <c r="G175" s="851">
        <v>132.05713844299319</v>
      </c>
      <c r="H175" s="851">
        <v>134.01593017578131</v>
      </c>
      <c r="I175" s="851">
        <v>142.20989418029791</v>
      </c>
      <c r="J175" s="851">
        <v>148.4419670104981</v>
      </c>
      <c r="K175" s="851">
        <v>152.84009170532229</v>
      </c>
      <c r="L175" s="851">
        <v>147.16993713378909</v>
      </c>
      <c r="M175" s="851">
        <v>138.9061031341553</v>
      </c>
      <c r="N175" s="851">
        <v>148.06439018249509</v>
      </c>
      <c r="O175" s="851">
        <v>156.75315284729001</v>
      </c>
      <c r="P175" s="851">
        <v>157.6483135223389</v>
      </c>
      <c r="Q175" s="851">
        <v>162.6518383026123</v>
      </c>
      <c r="R175" s="851">
        <v>171.61993408203131</v>
      </c>
      <c r="S175" s="851">
        <v>178.7278137207031</v>
      </c>
      <c r="T175" s="851">
        <v>180.502311706543</v>
      </c>
    </row>
    <row r="176" spans="1:20">
      <c r="A176" s="867" t="s">
        <v>26</v>
      </c>
      <c r="B176" s="865"/>
      <c r="C176" s="866">
        <v>169.58944511413571</v>
      </c>
      <c r="D176" s="866">
        <v>166.1453800201416</v>
      </c>
      <c r="E176" s="866">
        <v>168.95818901062009</v>
      </c>
      <c r="F176" s="866">
        <v>178.24250221252441</v>
      </c>
      <c r="G176" s="866">
        <v>183.98240089416501</v>
      </c>
      <c r="H176" s="866">
        <v>186.486120223999</v>
      </c>
      <c r="I176" s="866">
        <v>184.1970195770264</v>
      </c>
      <c r="J176" s="866">
        <v>190.7184085845947</v>
      </c>
      <c r="K176" s="866">
        <v>189.1585388183594</v>
      </c>
      <c r="L176" s="866">
        <v>194.30980491638181</v>
      </c>
      <c r="M176" s="866">
        <v>194.8833122253418</v>
      </c>
      <c r="N176" s="866">
        <v>202.75788879394531</v>
      </c>
      <c r="O176" s="866">
        <v>209.2566833496094</v>
      </c>
      <c r="P176" s="866">
        <v>220.33000183105469</v>
      </c>
      <c r="Q176" s="866">
        <v>236.0932502746582</v>
      </c>
      <c r="R176" s="866">
        <v>253.29882431030271</v>
      </c>
      <c r="S176" s="866">
        <v>273.80963897705078</v>
      </c>
      <c r="T176" s="866">
        <v>284.29231262207031</v>
      </c>
    </row>
    <row r="177" spans="1:20">
      <c r="A177" s="847" t="s">
        <v>27</v>
      </c>
      <c r="B177" s="846" t="s">
        <v>40</v>
      </c>
      <c r="C177" s="848">
        <v>11.88178980350494</v>
      </c>
      <c r="D177" s="848">
        <v>10.59089022874832</v>
      </c>
      <c r="E177" s="849">
        <v>12.13681972026825</v>
      </c>
      <c r="F177" s="849">
        <v>13.77751004695892</v>
      </c>
      <c r="G177" s="848">
        <v>14.13382983207703</v>
      </c>
      <c r="H177" s="848">
        <v>15.19608998298645</v>
      </c>
      <c r="I177" s="848">
        <v>16.374429941177372</v>
      </c>
      <c r="J177" s="848">
        <v>15.71887516975403</v>
      </c>
      <c r="K177" s="848">
        <v>17.100619912147518</v>
      </c>
      <c r="L177" s="848">
        <v>20.041010022163391</v>
      </c>
      <c r="M177" s="848">
        <v>21.4325977563858</v>
      </c>
      <c r="N177" s="848">
        <v>22.129537105560299</v>
      </c>
      <c r="O177" s="848">
        <v>23.86146712303162</v>
      </c>
      <c r="P177" s="848">
        <v>24.607700347900391</v>
      </c>
      <c r="Q177" s="848">
        <v>26.544449806213379</v>
      </c>
      <c r="R177" s="848">
        <v>25.761582851409909</v>
      </c>
      <c r="S177" s="848">
        <v>26.19770526885986</v>
      </c>
      <c r="T177" s="848">
        <v>28.256876945495609</v>
      </c>
    </row>
    <row r="178" spans="1:20">
      <c r="A178" s="847" t="s">
        <v>47</v>
      </c>
      <c r="B178" s="846" t="s">
        <v>40</v>
      </c>
      <c r="C178" s="850">
        <v>2763.2999877929692</v>
      </c>
      <c r="D178" s="851">
        <v>2860.700073242188</v>
      </c>
      <c r="E178" s="851">
        <v>3081.5000305175781</v>
      </c>
      <c r="F178" s="851">
        <v>3314.2000427246089</v>
      </c>
      <c r="G178" s="851">
        <v>3432.199951171875</v>
      </c>
      <c r="H178" s="851">
        <v>3645.8900451660161</v>
      </c>
      <c r="I178" s="851">
        <v>3819.0599975585942</v>
      </c>
      <c r="J178" s="851">
        <v>3948.0199890136719</v>
      </c>
      <c r="K178" s="851">
        <v>4045.5899963378911</v>
      </c>
      <c r="L178" s="851">
        <v>4224.0100402832031</v>
      </c>
      <c r="M178" s="851">
        <v>4358.550048828125</v>
      </c>
      <c r="N178" s="851">
        <v>4544.1900024414062</v>
      </c>
      <c r="O178" s="851">
        <v>4937.5800170898437</v>
      </c>
      <c r="P178" s="851">
        <v>4984.8699951171884</v>
      </c>
      <c r="Q178" s="851">
        <v>5120.0200805664062</v>
      </c>
      <c r="R178" s="851">
        <v>5384.56005859375</v>
      </c>
      <c r="S178" s="851">
        <v>5543.9901123046884</v>
      </c>
      <c r="T178" s="851">
        <v>5725.5130615234384</v>
      </c>
    </row>
    <row r="179" spans="1:20">
      <c r="A179" s="847" t="s">
        <v>30</v>
      </c>
      <c r="B179" s="846" t="s">
        <v>40</v>
      </c>
      <c r="C179" s="848">
        <v>611</v>
      </c>
      <c r="D179" s="848">
        <v>629</v>
      </c>
      <c r="E179" s="848">
        <v>748</v>
      </c>
      <c r="F179" s="848">
        <v>805</v>
      </c>
      <c r="G179" s="848">
        <v>862</v>
      </c>
      <c r="H179" s="848">
        <v>913</v>
      </c>
      <c r="I179" s="848">
        <v>956</v>
      </c>
      <c r="J179" s="848">
        <v>1041</v>
      </c>
      <c r="K179" s="848">
        <v>1118</v>
      </c>
      <c r="L179" s="848">
        <v>1169</v>
      </c>
      <c r="M179" s="848">
        <v>1212</v>
      </c>
      <c r="N179" s="848">
        <v>1266</v>
      </c>
      <c r="O179" s="848">
        <v>1322.548</v>
      </c>
      <c r="P179" s="848">
        <v>1380.6979827880859</v>
      </c>
      <c r="Q179" s="848">
        <v>1417.499069213867</v>
      </c>
      <c r="R179" s="848">
        <v>1469.8260040283201</v>
      </c>
      <c r="S179" s="848">
        <v>1517.200012207031</v>
      </c>
      <c r="T179" s="848">
        <v>1565.117980957031</v>
      </c>
    </row>
    <row r="180" spans="1:20">
      <c r="A180" s="847" t="s">
        <v>48</v>
      </c>
      <c r="B180" s="846" t="s">
        <v>40</v>
      </c>
      <c r="C180" s="851">
        <v>201.09999656677249</v>
      </c>
      <c r="D180" s="851">
        <v>219.09999847412109</v>
      </c>
      <c r="E180" s="851">
        <v>240.70000457763669</v>
      </c>
      <c r="F180" s="851">
        <v>257.70000076293951</v>
      </c>
      <c r="G180" s="851">
        <v>276.70000076293951</v>
      </c>
      <c r="H180" s="851">
        <v>295.09999847412109</v>
      </c>
      <c r="I180" s="851">
        <v>306.09999847412109</v>
      </c>
      <c r="J180" s="851">
        <v>320.40000152587891</v>
      </c>
      <c r="K180" s="851">
        <v>332.10000610351562</v>
      </c>
      <c r="L180" s="851">
        <v>348.29999542236328</v>
      </c>
      <c r="M180" s="851">
        <v>365.09999847412109</v>
      </c>
      <c r="N180" s="851">
        <v>376.29999542236328</v>
      </c>
      <c r="O180" s="851">
        <v>386.09999847412109</v>
      </c>
      <c r="P180" s="851">
        <v>395.20000457763672</v>
      </c>
      <c r="Q180" s="851">
        <v>410.5</v>
      </c>
      <c r="R180" s="851">
        <v>417.40000152587891</v>
      </c>
      <c r="S180" s="851">
        <v>432.20000457763672</v>
      </c>
      <c r="T180" s="851">
        <v>455.69999694824219</v>
      </c>
    </row>
    <row r="181" spans="1:20">
      <c r="A181" s="847" t="s">
        <v>49</v>
      </c>
      <c r="B181" s="846" t="s">
        <v>40</v>
      </c>
      <c r="C181" s="848">
        <v>298</v>
      </c>
      <c r="D181" s="848">
        <v>319</v>
      </c>
      <c r="E181" s="848">
        <v>338</v>
      </c>
      <c r="F181" s="848">
        <v>354</v>
      </c>
      <c r="G181" s="848">
        <v>361</v>
      </c>
      <c r="H181" s="848">
        <v>372.94200000000001</v>
      </c>
      <c r="I181" s="848">
        <v>374.8</v>
      </c>
      <c r="J181" s="848">
        <v>392.5</v>
      </c>
      <c r="K181" s="848">
        <v>403.6</v>
      </c>
      <c r="L181" s="848">
        <v>405.6</v>
      </c>
      <c r="M181" s="848">
        <v>409.9</v>
      </c>
      <c r="N181" s="848">
        <v>416.6</v>
      </c>
      <c r="O181" s="848">
        <v>424.5</v>
      </c>
      <c r="P181" s="848">
        <v>428.19999694824219</v>
      </c>
      <c r="Q181" s="848">
        <v>438.69999694824219</v>
      </c>
      <c r="R181" s="848">
        <v>444.89999389648437</v>
      </c>
      <c r="S181" s="848">
        <v>453.40000915527338</v>
      </c>
      <c r="T181" s="848">
        <v>454</v>
      </c>
    </row>
    <row r="182" spans="1:20">
      <c r="A182" s="847" t="s">
        <v>32</v>
      </c>
      <c r="B182" s="846" t="s">
        <v>40</v>
      </c>
      <c r="C182" s="850">
        <v>1036</v>
      </c>
      <c r="D182" s="851">
        <v>1082</v>
      </c>
      <c r="E182" s="850">
        <v>1087.5</v>
      </c>
      <c r="F182" s="851">
        <v>1164</v>
      </c>
      <c r="G182" s="851">
        <v>1197</v>
      </c>
      <c r="H182" s="851">
        <v>1301.3</v>
      </c>
      <c r="I182" s="851">
        <v>1243</v>
      </c>
      <c r="J182" s="851">
        <v>1365.8</v>
      </c>
      <c r="K182" s="851">
        <v>1511.5</v>
      </c>
      <c r="L182" s="851">
        <v>1648.6</v>
      </c>
      <c r="M182" s="851">
        <v>1834.6</v>
      </c>
      <c r="N182" s="851">
        <v>2061.4</v>
      </c>
      <c r="O182" s="851">
        <v>2224.4</v>
      </c>
      <c r="P182" s="851">
        <v>2379.400039672852</v>
      </c>
      <c r="Q182" s="851">
        <v>2485.099975585938</v>
      </c>
      <c r="R182" s="851">
        <v>2563.8694152832031</v>
      </c>
      <c r="S182" s="851">
        <v>2575.516845703125</v>
      </c>
      <c r="T182" s="851">
        <v>2619.725708007813</v>
      </c>
    </row>
    <row r="183" spans="1:20">
      <c r="A183" s="847" t="s">
        <v>50</v>
      </c>
      <c r="B183" s="846" t="s">
        <v>40</v>
      </c>
      <c r="C183" s="848">
        <v>583.89999389648437</v>
      </c>
      <c r="D183" s="848">
        <v>580.49999237060547</v>
      </c>
      <c r="E183" s="848">
        <v>601.19999694824219</v>
      </c>
      <c r="F183" s="848">
        <v>614.79998779296875</v>
      </c>
      <c r="G183" s="848">
        <v>614.69999694824219</v>
      </c>
      <c r="H183" s="848">
        <v>631.09999847412109</v>
      </c>
      <c r="I183" s="848">
        <v>641.59999847412109</v>
      </c>
      <c r="J183" s="848">
        <v>670.80000305175781</v>
      </c>
      <c r="K183" s="848">
        <v>680.00001525878906</v>
      </c>
      <c r="L183" s="848">
        <v>683</v>
      </c>
      <c r="M183" s="848">
        <v>699.30000305175781</v>
      </c>
      <c r="N183" s="848">
        <v>698.30001068115234</v>
      </c>
      <c r="O183" s="848">
        <v>703.59999847412109</v>
      </c>
      <c r="P183" s="848">
        <v>723.59999084472656</v>
      </c>
      <c r="Q183" s="848">
        <v>740.20001220703125</v>
      </c>
      <c r="R183" s="848">
        <v>768.70001220703125</v>
      </c>
      <c r="S183" s="848">
        <v>795.59999084472656</v>
      </c>
      <c r="T183" s="848">
        <v>845.49998474121094</v>
      </c>
    </row>
    <row r="184" spans="1:20">
      <c r="A184" s="847" t="s">
        <v>51</v>
      </c>
      <c r="B184" s="846" t="s">
        <v>40</v>
      </c>
      <c r="C184" s="851">
        <v>114.3</v>
      </c>
      <c r="D184" s="851">
        <v>120.6</v>
      </c>
      <c r="E184" s="850">
        <v>127.5</v>
      </c>
      <c r="F184" s="1210">
        <v>134.9</v>
      </c>
      <c r="G184" s="1210">
        <v>161.19999999999999</v>
      </c>
      <c r="H184" s="1210">
        <v>184.9</v>
      </c>
      <c r="I184" s="1210">
        <v>206</v>
      </c>
      <c r="J184" s="1210">
        <v>222.39699999999999</v>
      </c>
      <c r="K184" s="1210">
        <v>251.71899999999999</v>
      </c>
      <c r="L184" s="1210">
        <v>271.22300000000001</v>
      </c>
      <c r="M184" s="1210">
        <v>296.4905</v>
      </c>
      <c r="N184" s="1210">
        <v>315.92350006103521</v>
      </c>
      <c r="O184" s="1210">
        <v>344.87874412536621</v>
      </c>
      <c r="P184" s="1210">
        <v>358.50799369812012</v>
      </c>
      <c r="Q184" s="1210">
        <v>367.05699157714838</v>
      </c>
      <c r="R184" s="1210">
        <v>381.78300094604492</v>
      </c>
      <c r="S184" s="1210">
        <v>396.83399200439447</v>
      </c>
      <c r="T184" s="1210">
        <v>413.1400032043457</v>
      </c>
    </row>
    <row r="185" spans="1:20">
      <c r="A185" s="852" t="s">
        <v>34</v>
      </c>
      <c r="B185" s="846" t="s">
        <v>40</v>
      </c>
      <c r="C185" s="848">
        <v>52.114748001098633</v>
      </c>
      <c r="D185" s="848">
        <v>56.7757568359375</v>
      </c>
      <c r="E185" s="848">
        <v>54.741896152496338</v>
      </c>
      <c r="F185" s="848">
        <v>52.88025426864624</v>
      </c>
      <c r="G185" s="848">
        <v>66.858403205871582</v>
      </c>
      <c r="H185" s="848">
        <v>70.882908821105957</v>
      </c>
      <c r="I185" s="848">
        <v>77.330876350402832</v>
      </c>
      <c r="J185" s="848">
        <v>84.067827224731445</v>
      </c>
      <c r="K185" s="848">
        <v>85.580356597900391</v>
      </c>
      <c r="L185" s="848">
        <v>91.984937191009521</v>
      </c>
      <c r="M185" s="848">
        <v>97.323314189910889</v>
      </c>
      <c r="N185" s="848">
        <v>93.502503395080566</v>
      </c>
      <c r="O185" s="848">
        <v>101.9518141746521</v>
      </c>
      <c r="P185" s="848">
        <v>105.227014541626</v>
      </c>
      <c r="Q185" s="848">
        <v>113.1449604034424</v>
      </c>
      <c r="R185" s="848">
        <v>116.6096315383911</v>
      </c>
      <c r="S185" s="848">
        <v>120.58762359619141</v>
      </c>
      <c r="T185" s="848">
        <v>134.44712829589841</v>
      </c>
    </row>
    <row r="186" spans="1:20">
      <c r="A186" s="847" t="s">
        <v>21</v>
      </c>
      <c r="B186" s="846" t="s">
        <v>40</v>
      </c>
      <c r="C186" s="850">
        <v>1620.8</v>
      </c>
      <c r="D186" s="851">
        <v>1679.5</v>
      </c>
      <c r="E186" s="851">
        <v>1762.7600250244141</v>
      </c>
      <c r="F186" s="851">
        <v>1865.7599945068359</v>
      </c>
      <c r="G186" s="850">
        <v>1972.349975585938</v>
      </c>
      <c r="H186" s="851">
        <v>2097.7400054931641</v>
      </c>
      <c r="I186" s="851">
        <v>2177.1199645996089</v>
      </c>
      <c r="J186" s="851">
        <v>2270.2300415039058</v>
      </c>
      <c r="K186" s="850">
        <v>2406.2300415039058</v>
      </c>
      <c r="L186" s="850">
        <v>2484.6499938964839</v>
      </c>
      <c r="M186" s="851">
        <v>2552.339965820313</v>
      </c>
      <c r="N186" s="851">
        <v>2678.9400939941411</v>
      </c>
      <c r="O186" s="851">
        <v>2792.0000610351558</v>
      </c>
      <c r="P186" s="851">
        <v>2869.1799011230469</v>
      </c>
      <c r="Q186" s="851">
        <v>2992.859985351563</v>
      </c>
      <c r="R186" s="851">
        <v>3187.4600219726558</v>
      </c>
      <c r="S186" s="851">
        <v>3364.0599975585942</v>
      </c>
      <c r="T186" s="851">
        <v>3473.949951171875</v>
      </c>
    </row>
    <row r="187" spans="1:20">
      <c r="A187" s="847" t="s">
        <v>37</v>
      </c>
      <c r="B187" s="846" t="s">
        <v>40</v>
      </c>
      <c r="C187" s="848">
        <v>703</v>
      </c>
      <c r="D187" s="848">
        <v>747</v>
      </c>
      <c r="E187" s="848">
        <v>792</v>
      </c>
      <c r="F187" s="848">
        <v>827</v>
      </c>
      <c r="G187" s="849">
        <v>856.6</v>
      </c>
      <c r="H187" s="848">
        <v>870.4</v>
      </c>
      <c r="I187" s="848">
        <v>887.5</v>
      </c>
      <c r="J187" s="848">
        <v>892.2</v>
      </c>
      <c r="K187" s="848">
        <v>891.2</v>
      </c>
      <c r="L187" s="848">
        <v>894.35</v>
      </c>
      <c r="M187" s="848">
        <v>894</v>
      </c>
      <c r="N187" s="848">
        <v>897.9</v>
      </c>
      <c r="O187" s="848">
        <v>897.6</v>
      </c>
      <c r="P187" s="848">
        <v>895.60000610351562</v>
      </c>
      <c r="Q187" s="848">
        <v>897.90000915527344</v>
      </c>
      <c r="R187" s="848">
        <v>899</v>
      </c>
      <c r="S187" s="848">
        <v>910.10000610351562</v>
      </c>
      <c r="T187" s="848">
        <v>926.59999084472656</v>
      </c>
    </row>
    <row r="188" spans="1:20">
      <c r="A188" s="847" t="s">
        <v>52</v>
      </c>
      <c r="B188" s="846" t="s">
        <v>40</v>
      </c>
      <c r="C188" s="851">
        <v>504.6619987487793</v>
      </c>
      <c r="D188" s="851">
        <v>543.16100311279297</v>
      </c>
      <c r="E188" s="851">
        <v>537.93500518798828</v>
      </c>
      <c r="F188" s="851">
        <v>566.87499237060547</v>
      </c>
      <c r="G188" s="851">
        <v>582.19999694824219</v>
      </c>
      <c r="H188" s="851">
        <v>597.72898101806641</v>
      </c>
      <c r="I188" s="851">
        <v>611.43601226806641</v>
      </c>
      <c r="J188" s="851">
        <v>632.81499481201172</v>
      </c>
      <c r="K188" s="851">
        <v>647.72300720214844</v>
      </c>
      <c r="L188" s="851">
        <v>652.74099731445312</v>
      </c>
      <c r="M188" s="851">
        <v>643.55101776123047</v>
      </c>
      <c r="N188" s="851">
        <v>662.26400756835937</v>
      </c>
      <c r="O188" s="851">
        <v>676.45799255371094</v>
      </c>
      <c r="P188" s="851">
        <v>696.34000396728516</v>
      </c>
      <c r="Q188" s="851">
        <v>709.48199462890625</v>
      </c>
      <c r="R188" s="851">
        <v>741.15101623535156</v>
      </c>
      <c r="S188" s="851">
        <v>769.63700103759766</v>
      </c>
      <c r="T188" s="851">
        <v>797.73001098632812</v>
      </c>
    </row>
    <row r="189" spans="1:20">
      <c r="A189" s="847" t="s">
        <v>53</v>
      </c>
      <c r="B189" s="846" t="s">
        <v>40</v>
      </c>
      <c r="C189" s="849">
        <v>1490</v>
      </c>
      <c r="D189" s="848">
        <v>1494</v>
      </c>
      <c r="E189" s="848">
        <v>1508</v>
      </c>
      <c r="F189" s="848">
        <v>1424</v>
      </c>
      <c r="G189" s="848">
        <v>1291</v>
      </c>
      <c r="H189" s="848">
        <v>1273</v>
      </c>
      <c r="I189" s="848">
        <v>1312</v>
      </c>
      <c r="J189" s="848">
        <v>1336</v>
      </c>
      <c r="K189" s="848">
        <v>1417</v>
      </c>
      <c r="L189" s="848">
        <v>1547</v>
      </c>
      <c r="M189" s="848">
        <v>1682</v>
      </c>
      <c r="N189" s="848">
        <v>1852</v>
      </c>
      <c r="O189" s="848">
        <v>1967</v>
      </c>
      <c r="P189" s="848">
        <v>2040</v>
      </c>
      <c r="Q189" s="848">
        <v>2136</v>
      </c>
      <c r="R189" s="848">
        <v>2262</v>
      </c>
      <c r="S189" s="848">
        <v>2453</v>
      </c>
      <c r="T189" s="848">
        <v>2643</v>
      </c>
    </row>
    <row r="190" spans="1:20">
      <c r="A190" s="847" t="s">
        <v>54</v>
      </c>
      <c r="B190" s="846" t="s">
        <v>40</v>
      </c>
      <c r="C190" s="851">
        <v>3239.2699890136719</v>
      </c>
      <c r="D190" s="851">
        <v>3357.6500854492192</v>
      </c>
      <c r="E190" s="851">
        <v>3587.8300170898442</v>
      </c>
      <c r="F190" s="851">
        <v>3860.390014648438</v>
      </c>
      <c r="G190" s="851">
        <v>3967.589965820313</v>
      </c>
      <c r="H190" s="851">
        <v>4062.3299865722661</v>
      </c>
      <c r="I190" s="851">
        <v>4199.3899536132812</v>
      </c>
      <c r="J190" s="851">
        <v>4264.47998046875</v>
      </c>
      <c r="K190" s="851">
        <v>4341.4000854492187</v>
      </c>
      <c r="L190" s="851">
        <v>4400.9298706054687</v>
      </c>
      <c r="M190" s="851">
        <v>4377.4500122070312</v>
      </c>
      <c r="N190" s="851">
        <v>4389.4500122070312</v>
      </c>
      <c r="O190" s="851">
        <v>4435.68994140625</v>
      </c>
      <c r="P190" s="851">
        <v>4537.4099731445312</v>
      </c>
      <c r="Q190" s="851">
        <v>4636.5401000976562</v>
      </c>
      <c r="R190" s="851">
        <v>4730.22998046875</v>
      </c>
      <c r="S190" s="851">
        <v>4962.380126953125</v>
      </c>
      <c r="T190" s="851">
        <v>5110.7700805664062</v>
      </c>
    </row>
    <row r="191" spans="1:20">
      <c r="A191" s="847" t="s">
        <v>55</v>
      </c>
      <c r="B191" s="846" t="s">
        <v>40</v>
      </c>
      <c r="C191" s="849">
        <v>14357</v>
      </c>
      <c r="D191" s="848">
        <v>15103</v>
      </c>
      <c r="E191" s="848">
        <v>16308</v>
      </c>
      <c r="F191" s="848">
        <v>17312</v>
      </c>
      <c r="G191" s="848">
        <v>18012</v>
      </c>
      <c r="H191" s="848">
        <v>18980</v>
      </c>
      <c r="I191" s="848">
        <v>19984</v>
      </c>
      <c r="J191" s="848">
        <v>20751</v>
      </c>
      <c r="K191" s="848">
        <v>21615</v>
      </c>
      <c r="L191" s="848">
        <v>22505</v>
      </c>
      <c r="M191" s="848">
        <v>23297</v>
      </c>
      <c r="N191" s="848">
        <v>23764</v>
      </c>
      <c r="O191" s="848">
        <v>24710</v>
      </c>
      <c r="P191" s="848">
        <v>25117</v>
      </c>
      <c r="Q191" s="848">
        <v>25502</v>
      </c>
      <c r="R191" s="848">
        <v>25953</v>
      </c>
      <c r="S191" s="848">
        <v>26465</v>
      </c>
      <c r="T191" s="848">
        <v>26900</v>
      </c>
    </row>
    <row r="192" spans="1:20">
      <c r="A192" s="847" t="s">
        <v>210</v>
      </c>
      <c r="B192" s="846" t="s">
        <v>40</v>
      </c>
      <c r="C192" s="851">
        <v>55351.921234314759</v>
      </c>
      <c r="D192" s="851">
        <v>56601.269535262909</v>
      </c>
      <c r="E192" s="851">
        <v>59736.682160743549</v>
      </c>
      <c r="F192" s="851">
        <v>62503.738968325611</v>
      </c>
      <c r="G192" s="851">
        <v>65203.335646780019</v>
      </c>
      <c r="H192" s="851">
        <v>68150.570707597741</v>
      </c>
      <c r="I192" s="851">
        <v>70759.25341324805</v>
      </c>
      <c r="J192" s="851">
        <v>73414.619207696916</v>
      </c>
      <c r="K192" s="851">
        <v>75785.146023812296</v>
      </c>
      <c r="L192" s="851">
        <v>78279.455361748696</v>
      </c>
      <c r="M192" s="851">
        <v>80883.424877542537</v>
      </c>
      <c r="N192" s="851">
        <v>82734.381061954511</v>
      </c>
      <c r="O192" s="851">
        <v>86380.761116616282</v>
      </c>
      <c r="P192" s="851">
        <v>88393.789966106415</v>
      </c>
      <c r="Q192" s="851">
        <v>90546.663321018219</v>
      </c>
      <c r="R192" s="851">
        <v>92876.395966053009</v>
      </c>
      <c r="S192" s="851">
        <v>95772.135001420975</v>
      </c>
      <c r="T192" s="851">
        <v>98566.766703367233</v>
      </c>
    </row>
    <row r="193" spans="1:20">
      <c r="A193" s="852" t="s">
        <v>61</v>
      </c>
      <c r="B193" s="846" t="s">
        <v>40</v>
      </c>
      <c r="C193" s="848" t="s">
        <v>159</v>
      </c>
      <c r="D193" s="848">
        <v>1278.026977539063</v>
      </c>
      <c r="E193" s="848">
        <v>1296.6240234375</v>
      </c>
      <c r="F193" s="848">
        <v>1372.265014648438</v>
      </c>
      <c r="G193" s="848">
        <v>1398.1109924316411</v>
      </c>
      <c r="H193" s="848">
        <v>1423.783981323242</v>
      </c>
      <c r="I193" s="848" t="s">
        <v>159</v>
      </c>
      <c r="J193" s="848">
        <v>1505.6930389404299</v>
      </c>
      <c r="K193" s="848">
        <v>1599.0119934082029</v>
      </c>
      <c r="L193" s="848">
        <v>1784.9559783935549</v>
      </c>
      <c r="M193" s="848">
        <v>1931.487991333008</v>
      </c>
      <c r="N193" s="848">
        <v>2052.259033203125</v>
      </c>
      <c r="O193" s="848">
        <v>2188.1360168457031</v>
      </c>
      <c r="P193" s="848">
        <v>2262.9240112304692</v>
      </c>
      <c r="Q193" s="848">
        <v>2360.2589721679692</v>
      </c>
      <c r="R193" s="848">
        <v>2474.4689636230469</v>
      </c>
      <c r="S193" s="848">
        <v>2540.5699768066411</v>
      </c>
      <c r="T193" s="848">
        <v>2645.9100036621089</v>
      </c>
    </row>
    <row r="194" spans="1:20">
      <c r="A194" s="852" t="s">
        <v>62</v>
      </c>
      <c r="B194" s="846" t="s">
        <v>40</v>
      </c>
      <c r="C194" s="851">
        <v>94.90999698638916</v>
      </c>
      <c r="D194" s="851">
        <v>105.9079990386963</v>
      </c>
      <c r="E194" s="851">
        <v>107.30799961090089</v>
      </c>
      <c r="F194" s="851">
        <v>110.6620016098023</v>
      </c>
      <c r="G194" s="851">
        <v>117.5959987640381</v>
      </c>
      <c r="H194" s="851">
        <v>131.83499908447271</v>
      </c>
      <c r="I194" s="851">
        <v>148.51700019836429</v>
      </c>
      <c r="J194" s="851">
        <v>157.09099960327151</v>
      </c>
      <c r="K194" s="851">
        <v>167.44500160217291</v>
      </c>
      <c r="L194" s="851">
        <v>181.6399974822998</v>
      </c>
      <c r="M194" s="851">
        <v>203.88750457763669</v>
      </c>
      <c r="N194" s="851">
        <v>211.72024917602539</v>
      </c>
      <c r="O194" s="851">
        <v>228.56175231933591</v>
      </c>
      <c r="P194" s="851">
        <v>252.5785026550293</v>
      </c>
      <c r="Q194" s="851">
        <v>262.00675392150879</v>
      </c>
      <c r="R194" s="851">
        <v>261.61075210571289</v>
      </c>
      <c r="S194" s="851">
        <v>248.33000183105469</v>
      </c>
      <c r="T194" s="851">
        <v>271.40000534057617</v>
      </c>
    </row>
    <row r="195" spans="1:20">
      <c r="A195" s="852" t="s">
        <v>60</v>
      </c>
      <c r="B195" s="846" t="s">
        <v>40</v>
      </c>
      <c r="C195" s="851" t="s">
        <v>159</v>
      </c>
      <c r="D195" s="851">
        <v>5752.9979999999996</v>
      </c>
      <c r="E195" s="851">
        <v>6147.8670000000002</v>
      </c>
      <c r="F195" s="851">
        <v>6420.384</v>
      </c>
      <c r="G195" s="851">
        <v>6739.6810000000014</v>
      </c>
      <c r="H195" s="851">
        <v>7211.1860000000006</v>
      </c>
      <c r="I195" s="851">
        <v>7524.8440000000001</v>
      </c>
      <c r="J195" s="851">
        <v>7897.174</v>
      </c>
      <c r="K195" s="851">
        <v>8425.3680000000004</v>
      </c>
      <c r="L195" s="851">
        <v>8629.2880000000005</v>
      </c>
      <c r="M195" s="851" t="s">
        <v>159</v>
      </c>
      <c r="N195" s="851">
        <v>9230.6029999999992</v>
      </c>
      <c r="O195" s="851">
        <v>8773.14013671875</v>
      </c>
      <c r="P195" s="851">
        <v>9215.660888671875</v>
      </c>
      <c r="Q195" s="851">
        <v>9532.9488525390625</v>
      </c>
      <c r="R195" s="851">
        <v>10054.986938476561</v>
      </c>
      <c r="S195" s="851">
        <v>10364.380004882811</v>
      </c>
      <c r="T195" s="851">
        <v>10782.373046875</v>
      </c>
    </row>
    <row r="196" spans="1:20">
      <c r="A196" s="852" t="s">
        <v>973</v>
      </c>
      <c r="B196" s="846" t="s">
        <v>40</v>
      </c>
      <c r="C196" s="848">
        <v>51445.599999999999</v>
      </c>
      <c r="D196" s="848" t="s">
        <v>159</v>
      </c>
      <c r="E196" s="848" t="s">
        <v>159</v>
      </c>
      <c r="F196" s="848" t="s">
        <v>159</v>
      </c>
      <c r="G196" s="848" t="s">
        <v>159</v>
      </c>
      <c r="H196" s="848" t="s">
        <v>159</v>
      </c>
      <c r="I196" s="848" t="s">
        <v>159</v>
      </c>
      <c r="J196" s="848" t="s">
        <v>159</v>
      </c>
      <c r="K196" s="848" t="s">
        <v>159</v>
      </c>
      <c r="L196" s="848" t="s">
        <v>159</v>
      </c>
      <c r="M196" s="848">
        <v>82670.02</v>
      </c>
      <c r="N196" s="848" t="s">
        <v>159</v>
      </c>
      <c r="O196" s="848" t="s">
        <v>159</v>
      </c>
      <c r="P196" s="848" t="s">
        <v>159</v>
      </c>
      <c r="Q196" s="848" t="s">
        <v>159</v>
      </c>
      <c r="R196" s="848" t="s">
        <v>159</v>
      </c>
      <c r="S196" s="848" t="s">
        <v>159</v>
      </c>
      <c r="T196" s="848" t="s">
        <v>159</v>
      </c>
    </row>
    <row r="197" spans="1:20">
      <c r="A197" s="852" t="s">
        <v>748</v>
      </c>
      <c r="B197" s="846" t="s">
        <v>40</v>
      </c>
      <c r="C197" s="851">
        <v>27864.589111328129</v>
      </c>
      <c r="D197" s="851" t="s">
        <v>159</v>
      </c>
      <c r="E197" s="851" t="s">
        <v>159</v>
      </c>
      <c r="F197" s="851" t="s">
        <v>159</v>
      </c>
      <c r="G197" s="851" t="s">
        <v>159</v>
      </c>
      <c r="H197" s="851">
        <v>32013.478759765629</v>
      </c>
      <c r="I197" s="851">
        <v>33518.400634765632</v>
      </c>
      <c r="J197" s="851" t="s">
        <v>159</v>
      </c>
      <c r="K197" s="851">
        <v>35809.1611328125</v>
      </c>
      <c r="L197" s="851" t="s">
        <v>159</v>
      </c>
      <c r="M197" s="851">
        <v>36176.785888671882</v>
      </c>
      <c r="N197" s="851" t="s">
        <v>159</v>
      </c>
      <c r="O197" s="851">
        <v>39215.178955078132</v>
      </c>
      <c r="P197" s="851" t="s">
        <v>159</v>
      </c>
      <c r="Q197" s="851" t="s">
        <v>159</v>
      </c>
      <c r="R197" s="851" t="s">
        <v>159</v>
      </c>
      <c r="S197" s="851" t="s">
        <v>159</v>
      </c>
      <c r="T197" s="851" t="s">
        <v>159</v>
      </c>
    </row>
    <row r="198" spans="1:20">
      <c r="A198" s="852" t="s">
        <v>65</v>
      </c>
      <c r="B198" s="846" t="s">
        <v>40</v>
      </c>
      <c r="C198" s="848">
        <v>8143.9049072265634</v>
      </c>
      <c r="D198" s="848">
        <v>8275.049072265625</v>
      </c>
      <c r="E198" s="848">
        <v>8618.544921875</v>
      </c>
      <c r="F198" s="848">
        <v>8264.6929931640625</v>
      </c>
      <c r="G198" s="848" t="s">
        <v>159</v>
      </c>
      <c r="H198" s="848">
        <v>8887.4168701171875</v>
      </c>
      <c r="I198" s="848">
        <v>9116.783935546875</v>
      </c>
      <c r="J198" s="848">
        <v>9192.3709716796875</v>
      </c>
      <c r="K198" s="848">
        <v>9433.1181640625</v>
      </c>
      <c r="L198" s="848">
        <v>9875.6568603515625</v>
      </c>
      <c r="M198" s="848">
        <v>10246.211059570311</v>
      </c>
      <c r="N198" s="848">
        <v>10556.748901367189</v>
      </c>
      <c r="O198" s="848">
        <v>11158.970092773439</v>
      </c>
      <c r="P198" s="848">
        <v>11624.7099609375</v>
      </c>
      <c r="Q198" s="848">
        <v>12528.02001953125</v>
      </c>
      <c r="R198" s="848">
        <v>13178.687866210939</v>
      </c>
      <c r="S198" s="848">
        <v>13754.388061523439</v>
      </c>
      <c r="T198" s="848">
        <v>14640.38598632813</v>
      </c>
    </row>
    <row r="199" spans="1:20">
      <c r="A199" s="847" t="s">
        <v>974</v>
      </c>
      <c r="B199" s="846" t="s">
        <v>40</v>
      </c>
      <c r="C199" s="851">
        <v>5466.6881103515634</v>
      </c>
      <c r="D199" s="851">
        <v>4707.4150390625</v>
      </c>
      <c r="E199" s="851">
        <v>5025.2218627929687</v>
      </c>
      <c r="F199" s="851">
        <v>5150.8040771484384</v>
      </c>
      <c r="G199" s="851">
        <v>5398.3710327148437</v>
      </c>
      <c r="H199" s="851">
        <v>6178.7589111328134</v>
      </c>
      <c r="I199" s="851">
        <v>6676.6008911132812</v>
      </c>
      <c r="J199" s="851">
        <v>7296.4109497070312</v>
      </c>
      <c r="K199" s="851">
        <v>7632.7871704101562</v>
      </c>
      <c r="L199" s="851">
        <v>8005.5870361328134</v>
      </c>
      <c r="M199" s="851">
        <v>8343.8568115234375</v>
      </c>
      <c r="N199" s="851">
        <v>8811.9521484375</v>
      </c>
      <c r="O199" s="851">
        <v>9071.1090087890625</v>
      </c>
      <c r="P199" s="851">
        <v>9132.98876953125</v>
      </c>
      <c r="Q199" s="851">
        <v>9369.005859375</v>
      </c>
      <c r="R199" s="851">
        <v>9880.0902099609375</v>
      </c>
      <c r="S199" s="851">
        <v>10072.519897460939</v>
      </c>
      <c r="T199" s="851">
        <v>10180.338989257811</v>
      </c>
    </row>
    <row r="200" spans="1:20">
      <c r="A200" s="852" t="s">
        <v>749</v>
      </c>
      <c r="B200" s="846" t="s">
        <v>40</v>
      </c>
      <c r="C200" s="848" t="s">
        <v>159</v>
      </c>
      <c r="D200" s="848">
        <v>1101.8610000000001</v>
      </c>
      <c r="E200" s="848">
        <v>1050.5519999999999</v>
      </c>
      <c r="F200" s="848">
        <v>1052.2539999999999</v>
      </c>
      <c r="G200" s="848">
        <v>1074.5909999999999</v>
      </c>
      <c r="H200" s="848">
        <v>1184.027</v>
      </c>
      <c r="I200" s="848">
        <v>1230.838</v>
      </c>
      <c r="J200" s="848">
        <v>1227.4590000000001</v>
      </c>
      <c r="K200" s="848">
        <v>1238.650390625</v>
      </c>
      <c r="L200" s="848">
        <v>1227.2173843383789</v>
      </c>
      <c r="M200" s="848">
        <v>1213.594345092773</v>
      </c>
      <c r="N200" s="848">
        <v>1260.3500213623049</v>
      </c>
      <c r="O200" s="848">
        <v>1310.195434570313</v>
      </c>
      <c r="P200" s="848">
        <v>1384.6650085449221</v>
      </c>
      <c r="Q200" s="848">
        <v>1482.757995605469</v>
      </c>
      <c r="R200" s="848">
        <v>1527.706985473633</v>
      </c>
      <c r="S200" s="848">
        <v>1564.449996948242</v>
      </c>
      <c r="T200" s="848">
        <v>1692</v>
      </c>
    </row>
    <row r="201" spans="1:20">
      <c r="A201" s="853" t="s">
        <v>1248</v>
      </c>
      <c r="B201" s="843"/>
      <c r="C201" s="843"/>
      <c r="D201" s="843"/>
      <c r="E201" s="843"/>
      <c r="F201" s="843"/>
      <c r="G201" s="843"/>
      <c r="H201" s="843"/>
      <c r="I201" s="843"/>
      <c r="J201" s="843"/>
      <c r="K201" s="843"/>
      <c r="L201" s="843"/>
      <c r="M201" s="843"/>
      <c r="N201" s="843"/>
      <c r="O201" s="843"/>
      <c r="P201" s="843"/>
      <c r="Q201" s="843"/>
      <c r="R201" s="843"/>
      <c r="S201" s="843"/>
      <c r="T201" s="843"/>
    </row>
    <row r="203" spans="1:20">
      <c r="A203" s="1454" t="s">
        <v>202</v>
      </c>
      <c r="B203" s="1455"/>
      <c r="C203" s="1456" t="s">
        <v>213</v>
      </c>
      <c r="D203" s="1457"/>
      <c r="E203" s="1457"/>
      <c r="F203" s="1457"/>
      <c r="G203" s="1457"/>
      <c r="H203" s="1457"/>
      <c r="I203" s="1457"/>
      <c r="J203" s="1457"/>
      <c r="K203" s="1457"/>
      <c r="L203" s="1457"/>
      <c r="M203" s="1457"/>
      <c r="N203" s="1457"/>
      <c r="O203" s="1457"/>
      <c r="P203" s="1457"/>
      <c r="Q203" s="1457"/>
      <c r="R203" s="1457"/>
      <c r="S203" s="1457"/>
      <c r="T203" s="1458"/>
    </row>
    <row r="204" spans="1:20">
      <c r="A204" s="1454" t="s">
        <v>204</v>
      </c>
      <c r="B204" s="1455"/>
      <c r="C204" s="1456" t="s">
        <v>205</v>
      </c>
      <c r="D204" s="1457"/>
      <c r="E204" s="1457"/>
      <c r="F204" s="1457"/>
      <c r="G204" s="1457"/>
      <c r="H204" s="1457"/>
      <c r="I204" s="1457"/>
      <c r="J204" s="1457"/>
      <c r="K204" s="1457"/>
      <c r="L204" s="1457"/>
      <c r="M204" s="1457"/>
      <c r="N204" s="1457"/>
      <c r="O204" s="1457"/>
      <c r="P204" s="1457"/>
      <c r="Q204" s="1457"/>
      <c r="R204" s="1457"/>
      <c r="S204" s="1457"/>
      <c r="T204" s="1458"/>
    </row>
    <row r="205" spans="1:20">
      <c r="A205" s="1454" t="s">
        <v>208</v>
      </c>
      <c r="B205" s="1455"/>
      <c r="C205" s="1456" t="s">
        <v>209</v>
      </c>
      <c r="D205" s="1457"/>
      <c r="E205" s="1457"/>
      <c r="F205" s="1457"/>
      <c r="G205" s="1457"/>
      <c r="H205" s="1457"/>
      <c r="I205" s="1457"/>
      <c r="J205" s="1457"/>
      <c r="K205" s="1457"/>
      <c r="L205" s="1457"/>
      <c r="M205" s="1457"/>
      <c r="N205" s="1457"/>
      <c r="O205" s="1457"/>
      <c r="P205" s="1457"/>
      <c r="Q205" s="1457"/>
      <c r="R205" s="1457"/>
      <c r="S205" s="1457"/>
      <c r="T205" s="1458"/>
    </row>
    <row r="206" spans="1:20">
      <c r="A206" s="1454" t="s">
        <v>189</v>
      </c>
      <c r="B206" s="1455"/>
      <c r="C206" s="1456" t="s">
        <v>206</v>
      </c>
      <c r="D206" s="1457"/>
      <c r="E206" s="1457"/>
      <c r="F206" s="1457"/>
      <c r="G206" s="1457"/>
      <c r="H206" s="1457"/>
      <c r="I206" s="1457"/>
      <c r="J206" s="1457"/>
      <c r="K206" s="1457"/>
      <c r="L206" s="1457"/>
      <c r="M206" s="1457"/>
      <c r="N206" s="1457"/>
      <c r="O206" s="1457"/>
      <c r="P206" s="1457"/>
      <c r="Q206" s="1457"/>
      <c r="R206" s="1457"/>
      <c r="S206" s="1457"/>
      <c r="T206" s="1458"/>
    </row>
    <row r="207" spans="1:20">
      <c r="A207" s="1454" t="s">
        <v>153</v>
      </c>
      <c r="B207" s="1455"/>
      <c r="C207" s="1456" t="s">
        <v>383</v>
      </c>
      <c r="D207" s="1457"/>
      <c r="E207" s="1457"/>
      <c r="F207" s="1457"/>
      <c r="G207" s="1457"/>
      <c r="H207" s="1457"/>
      <c r="I207" s="1457"/>
      <c r="J207" s="1457"/>
      <c r="K207" s="1457"/>
      <c r="L207" s="1457"/>
      <c r="M207" s="1457"/>
      <c r="N207" s="1457"/>
      <c r="O207" s="1457"/>
      <c r="P207" s="1457"/>
      <c r="Q207" s="1457"/>
      <c r="R207" s="1457"/>
      <c r="S207" s="1457"/>
      <c r="T207" s="1458"/>
    </row>
    <row r="208" spans="1:20">
      <c r="A208" s="1459" t="s">
        <v>117</v>
      </c>
      <c r="B208" s="1460"/>
      <c r="C208" s="1212" t="s">
        <v>85</v>
      </c>
      <c r="D208" s="1212" t="s">
        <v>86</v>
      </c>
      <c r="E208" s="1212" t="s">
        <v>87</v>
      </c>
      <c r="F208" s="1212" t="s">
        <v>88</v>
      </c>
      <c r="G208" s="1212" t="s">
        <v>89</v>
      </c>
      <c r="H208" s="1212" t="s">
        <v>90</v>
      </c>
      <c r="I208" s="1212" t="s">
        <v>91</v>
      </c>
      <c r="J208" s="1212" t="s">
        <v>92</v>
      </c>
      <c r="K208" s="1212" t="s">
        <v>93</v>
      </c>
      <c r="L208" s="1212" t="s">
        <v>94</v>
      </c>
      <c r="M208" s="1212" t="s">
        <v>95</v>
      </c>
      <c r="N208" s="1212" t="s">
        <v>96</v>
      </c>
      <c r="O208" s="1212" t="s">
        <v>97</v>
      </c>
      <c r="P208" s="1212" t="s">
        <v>110</v>
      </c>
      <c r="Q208" s="1212" t="s">
        <v>120</v>
      </c>
      <c r="R208" s="1212" t="s">
        <v>379</v>
      </c>
      <c r="S208" s="1212" t="s">
        <v>537</v>
      </c>
      <c r="T208" s="1212" t="s">
        <v>729</v>
      </c>
    </row>
    <row r="209" spans="1:20">
      <c r="A209" s="1213" t="s">
        <v>77</v>
      </c>
      <c r="B209" s="1214" t="s">
        <v>40</v>
      </c>
      <c r="C209" s="1214" t="s">
        <v>40</v>
      </c>
      <c r="D209" s="1214" t="s">
        <v>40</v>
      </c>
      <c r="E209" s="1214" t="s">
        <v>40</v>
      </c>
      <c r="F209" s="1214" t="s">
        <v>40</v>
      </c>
      <c r="G209" s="1214" t="s">
        <v>40</v>
      </c>
      <c r="H209" s="1214" t="s">
        <v>40</v>
      </c>
      <c r="I209" s="1214" t="s">
        <v>40</v>
      </c>
      <c r="J209" s="1214" t="s">
        <v>40</v>
      </c>
      <c r="K209" s="1214" t="s">
        <v>40</v>
      </c>
      <c r="L209" s="1214" t="s">
        <v>40</v>
      </c>
      <c r="M209" s="1214" t="s">
        <v>40</v>
      </c>
      <c r="N209" s="1214" t="s">
        <v>40</v>
      </c>
      <c r="O209" s="1214" t="s">
        <v>40</v>
      </c>
      <c r="P209" s="1214" t="s">
        <v>40</v>
      </c>
      <c r="Q209" s="1214" t="s">
        <v>40</v>
      </c>
      <c r="R209" s="1214" t="s">
        <v>40</v>
      </c>
      <c r="S209" s="1214" t="s">
        <v>40</v>
      </c>
      <c r="T209" s="1214" t="s">
        <v>40</v>
      </c>
    </row>
    <row r="210" spans="1:20" ht="16.5">
      <c r="A210" s="1" t="s">
        <v>39</v>
      </c>
      <c r="B210" s="1214" t="s">
        <v>40</v>
      </c>
      <c r="C210" s="1215">
        <v>9355.3499755859375</v>
      </c>
      <c r="D210" s="1216">
        <v>9518.4300308227539</v>
      </c>
      <c r="E210" s="1215">
        <v>9657.3400573730469</v>
      </c>
      <c r="F210" s="1215">
        <v>9830.2600021362305</v>
      </c>
      <c r="G210" s="1215">
        <v>9936.1500091552734</v>
      </c>
      <c r="H210" s="1215">
        <v>10211.00006103516</v>
      </c>
      <c r="I210" s="1215">
        <v>10423.45993041992</v>
      </c>
      <c r="J210" s="1215">
        <v>10670.30998229981</v>
      </c>
      <c r="K210" s="1215">
        <v>10942.96997070313</v>
      </c>
      <c r="L210" s="1215">
        <v>11146.360015869141</v>
      </c>
      <c r="M210" s="1215">
        <v>11306.160003662109</v>
      </c>
      <c r="N210" s="1215">
        <v>11471.219909667971</v>
      </c>
      <c r="O210" s="1215">
        <v>11598.029968261721</v>
      </c>
      <c r="P210" s="1215">
        <v>11754.010070800779</v>
      </c>
      <c r="Q210" s="1215">
        <v>11880.170013427731</v>
      </c>
      <c r="R210" s="1215">
        <v>12111.739929199221</v>
      </c>
      <c r="S210" s="1215">
        <v>12247.19995117188</v>
      </c>
      <c r="T210" s="1215">
        <v>12481.019897460939</v>
      </c>
    </row>
    <row r="211" spans="1:20" ht="16.5">
      <c r="A211" s="1" t="s">
        <v>31</v>
      </c>
      <c r="B211" s="1214" t="s">
        <v>40</v>
      </c>
      <c r="C211" s="1217">
        <v>3787.453</v>
      </c>
      <c r="D211" s="1218">
        <v>3808.502</v>
      </c>
      <c r="E211" s="1218">
        <v>3887.6120000000001</v>
      </c>
      <c r="F211" s="1217">
        <v>3933.1570000000002</v>
      </c>
      <c r="G211" s="1218">
        <v>3864.7260322570801</v>
      </c>
      <c r="H211" s="1218">
        <v>3934.4899482727051</v>
      </c>
      <c r="I211" s="1218">
        <v>3994.1070098876949</v>
      </c>
      <c r="J211" s="1218">
        <v>4063.8430652618408</v>
      </c>
      <c r="K211" s="1218">
        <v>4100.6060161590576</v>
      </c>
      <c r="L211" s="1218">
        <v>4132.0669803619394</v>
      </c>
      <c r="M211" s="1218">
        <v>4147.1480293273926</v>
      </c>
      <c r="N211" s="1218">
        <v>4175.8770370483398</v>
      </c>
      <c r="O211" s="1218">
        <v>4222.0590324401855</v>
      </c>
      <c r="P211" s="1218">
        <v>4261.2200088500977</v>
      </c>
      <c r="Q211" s="1218">
        <v>4278.5850296020508</v>
      </c>
      <c r="R211" s="1218">
        <v>4319.1900024414062</v>
      </c>
      <c r="S211" s="1218">
        <v>4412.4299659729004</v>
      </c>
      <c r="T211" s="1218">
        <v>4432.7070274353027</v>
      </c>
    </row>
    <row r="212" spans="1:20" ht="16.5">
      <c r="A212" s="1" t="s">
        <v>15</v>
      </c>
      <c r="B212" s="1214" t="s">
        <v>40</v>
      </c>
      <c r="C212" s="1215">
        <v>4375.8254127502441</v>
      </c>
      <c r="D212" s="1215">
        <v>4319.8487491607666</v>
      </c>
      <c r="E212" s="1215">
        <v>4377.8579711914062</v>
      </c>
      <c r="F212" s="1215">
        <v>4408.9289112091064</v>
      </c>
      <c r="G212" s="1215">
        <v>4492.7268810272217</v>
      </c>
      <c r="H212" s="1215">
        <v>4589.342435836792</v>
      </c>
      <c r="I212" s="1215">
        <v>4615.8504161834717</v>
      </c>
      <c r="J212" s="1215">
        <v>4700.6576156616211</v>
      </c>
      <c r="K212" s="1215">
        <v>4746.646692276001</v>
      </c>
      <c r="L212" s="1215">
        <v>4768.7484569549561</v>
      </c>
      <c r="M212" s="1215">
        <v>4856.1282329559326</v>
      </c>
      <c r="N212" s="1215">
        <v>4816.861120223999</v>
      </c>
      <c r="O212" s="1215">
        <v>4847.4233741760254</v>
      </c>
      <c r="P212" s="1215">
        <v>4900.8921928405762</v>
      </c>
      <c r="Q212" s="1215">
        <v>4920.3806915283203</v>
      </c>
      <c r="R212" s="1215">
        <v>4920.6847400665283</v>
      </c>
      <c r="S212" s="1215">
        <v>4929.396484375</v>
      </c>
      <c r="T212" s="1215">
        <v>4940.348388671875</v>
      </c>
    </row>
    <row r="213" spans="1:20" ht="16.5">
      <c r="A213" s="1" t="s">
        <v>41</v>
      </c>
      <c r="B213" s="1214" t="s">
        <v>40</v>
      </c>
      <c r="C213" s="1218">
        <v>15627.000076293951</v>
      </c>
      <c r="D213" s="1218">
        <v>15874.100219726561</v>
      </c>
      <c r="E213" s="1218">
        <v>16312.89993286133</v>
      </c>
      <c r="F213" s="1218">
        <v>16661.49993896484</v>
      </c>
      <c r="G213" s="1218">
        <v>16852.400039672852</v>
      </c>
      <c r="H213" s="1218">
        <v>16973.099945068359</v>
      </c>
      <c r="I213" s="1218">
        <v>17169.800048828129</v>
      </c>
      <c r="J213" s="1218">
        <v>17479.800048828129</v>
      </c>
      <c r="K213" s="1218">
        <v>17695.100128173832</v>
      </c>
      <c r="L213" s="1218">
        <v>17790.800109863281</v>
      </c>
      <c r="M213" s="1218">
        <v>17939.099914550781</v>
      </c>
      <c r="N213" s="1218">
        <v>18067.399749755859</v>
      </c>
      <c r="O213" s="1218">
        <v>18201.699951171879</v>
      </c>
      <c r="P213" s="1218">
        <v>18375.199981689449</v>
      </c>
      <c r="Q213" s="1218">
        <v>18412.400177001949</v>
      </c>
      <c r="R213" s="1218">
        <v>18538.099975585941</v>
      </c>
      <c r="S213" s="1218">
        <v>18657.300140380859</v>
      </c>
      <c r="T213" s="1218">
        <v>18822.499755859379</v>
      </c>
    </row>
    <row r="214" spans="1:20" ht="16.5">
      <c r="A214" s="1" t="s">
        <v>56</v>
      </c>
      <c r="B214" s="1214" t="s">
        <v>40</v>
      </c>
      <c r="C214" s="1215">
        <v>5887.8510246276855</v>
      </c>
      <c r="D214" s="1215">
        <v>5895.6039810180664</v>
      </c>
      <c r="E214" s="1215">
        <v>5938.3039932250977</v>
      </c>
      <c r="F214" s="1215">
        <v>6075.9650573730469</v>
      </c>
      <c r="G214" s="1215">
        <v>6208.6250305175781</v>
      </c>
      <c r="H214" s="1215">
        <v>6325.7359237670898</v>
      </c>
      <c r="I214" s="1215">
        <v>6668.9819946289062</v>
      </c>
      <c r="J214" s="1215">
        <v>6937.3840713500977</v>
      </c>
      <c r="K214" s="1215">
        <v>7187.9909973144531</v>
      </c>
      <c r="L214" s="1215">
        <v>7270.8219528198242</v>
      </c>
      <c r="M214" s="1215">
        <v>7382.4309692382812</v>
      </c>
      <c r="N214" s="1215">
        <v>7614.4600296020508</v>
      </c>
      <c r="O214" s="1215">
        <v>7675.2121124267578</v>
      </c>
      <c r="P214" s="1215">
        <v>7774.3469772338867</v>
      </c>
      <c r="Q214" s="1215">
        <v>7917.6000518798828</v>
      </c>
      <c r="R214" s="1215">
        <v>7996.3090515136719</v>
      </c>
      <c r="S214" s="1215">
        <v>8064.5429000854492</v>
      </c>
      <c r="T214" s="1215">
        <v>8204.8070220947266</v>
      </c>
    </row>
    <row r="215" spans="1:20" ht="16.5">
      <c r="A215" s="1" t="s">
        <v>17</v>
      </c>
      <c r="B215" s="1214" t="s">
        <v>40</v>
      </c>
      <c r="C215" s="1218">
        <v>5127.9362655250079</v>
      </c>
      <c r="D215" s="1218">
        <v>5114.5327534999951</v>
      </c>
      <c r="E215" s="1218">
        <v>5116.0932567500004</v>
      </c>
      <c r="F215" s="1218">
        <v>5076.1000000000004</v>
      </c>
      <c r="G215" s="1218">
        <v>5079.2999999999993</v>
      </c>
      <c r="H215" s="1218">
        <v>5118.6000000000004</v>
      </c>
      <c r="I215" s="1218">
        <v>5139</v>
      </c>
      <c r="J215" s="1218">
        <v>5131.4920000000002</v>
      </c>
      <c r="K215" s="1218">
        <v>5163</v>
      </c>
      <c r="L215" s="1218">
        <v>5208.9479999999994</v>
      </c>
      <c r="M215" s="1218">
        <v>5192.2129999999997</v>
      </c>
      <c r="N215" s="1218">
        <v>5180.2689999999993</v>
      </c>
      <c r="O215" s="1218">
        <v>5174.8429999999998</v>
      </c>
      <c r="P215" s="1218">
        <v>5213.420991897583</v>
      </c>
      <c r="Q215" s="1218">
        <v>5205.9399433135986</v>
      </c>
      <c r="R215" s="1218">
        <v>5201.1459980010986</v>
      </c>
      <c r="S215" s="1218">
        <v>5226.3300085067749</v>
      </c>
      <c r="T215" s="1218">
        <v>5248.2499732971191</v>
      </c>
    </row>
    <row r="216" spans="1:20" ht="16.5">
      <c r="A216" s="1" t="s">
        <v>18</v>
      </c>
      <c r="B216" s="1214" t="s">
        <v>40</v>
      </c>
      <c r="C216" s="1215">
        <v>2824.4887390136719</v>
      </c>
      <c r="D216" s="1215">
        <v>2831.3884963989258</v>
      </c>
      <c r="E216" s="1215">
        <v>2815.0610961914058</v>
      </c>
      <c r="F216" s="1215">
        <v>2819.8776969909668</v>
      </c>
      <c r="G216" s="1215">
        <v>2852.4520645141602</v>
      </c>
      <c r="H216" s="1215">
        <v>2845.6711845397949</v>
      </c>
      <c r="I216" s="1215">
        <v>2875.2922248840332</v>
      </c>
      <c r="J216" s="1215">
        <v>2868.627010345459</v>
      </c>
      <c r="K216" s="1215">
        <v>2907.8102874755859</v>
      </c>
      <c r="L216" s="1215">
        <v>2901.160285949707</v>
      </c>
      <c r="M216" s="1215">
        <v>2871.756427764893</v>
      </c>
      <c r="N216" s="1215">
        <v>2863.9492340087891</v>
      </c>
      <c r="O216" s="1215">
        <v>2839.6643829345699</v>
      </c>
      <c r="P216" s="1215">
        <v>2824.0717086791992</v>
      </c>
      <c r="Q216" s="1215">
        <v>2831.2650375366211</v>
      </c>
      <c r="R216" s="1215">
        <v>2858.627090454102</v>
      </c>
      <c r="S216" s="1215">
        <v>2933.814819335938</v>
      </c>
      <c r="T216" s="1215">
        <v>2904.731811523438</v>
      </c>
    </row>
    <row r="217" spans="1:20" ht="16.5">
      <c r="A217" s="1" t="s">
        <v>20</v>
      </c>
      <c r="B217" s="1214" t="s">
        <v>40</v>
      </c>
      <c r="C217" s="1217">
        <v>670.57100486755371</v>
      </c>
      <c r="D217" s="1218">
        <v>662.19000673294067</v>
      </c>
      <c r="E217" s="1218">
        <v>646.35098838806152</v>
      </c>
      <c r="F217" s="1218">
        <v>653.63000392913818</v>
      </c>
      <c r="G217" s="1218">
        <v>649.39699983596802</v>
      </c>
      <c r="H217" s="1218">
        <v>648.97899508476257</v>
      </c>
      <c r="I217" s="1218">
        <v>667.95599365234375</v>
      </c>
      <c r="J217" s="1218">
        <v>665.28200626373291</v>
      </c>
      <c r="K217" s="1218">
        <v>671.6780047416687</v>
      </c>
      <c r="L217" s="1218">
        <v>667.93100261688232</v>
      </c>
      <c r="M217" s="1218">
        <v>663.66899728775024</v>
      </c>
      <c r="N217" s="1218">
        <v>667.72899556159973</v>
      </c>
      <c r="O217" s="1218">
        <v>662.27000141143799</v>
      </c>
      <c r="P217" s="1218">
        <v>657.39099740982056</v>
      </c>
      <c r="Q217" s="1218">
        <v>651.1890025138855</v>
      </c>
      <c r="R217" s="1218">
        <v>656.79399919509888</v>
      </c>
      <c r="S217" s="1218">
        <v>660.85899925231934</v>
      </c>
      <c r="T217" s="1218">
        <v>667.69999933242798</v>
      </c>
    </row>
    <row r="218" spans="1:20" ht="16.5">
      <c r="A218" s="1" t="s">
        <v>36</v>
      </c>
      <c r="B218" s="1214" t="s">
        <v>40</v>
      </c>
      <c r="C218" s="1215">
        <v>2594</v>
      </c>
      <c r="D218" s="1215">
        <v>2610</v>
      </c>
      <c r="E218" s="1215">
        <v>2610</v>
      </c>
      <c r="F218" s="1215">
        <v>2601</v>
      </c>
      <c r="G218" s="1215">
        <v>2597</v>
      </c>
      <c r="H218" s="1215">
        <v>2617</v>
      </c>
      <c r="I218" s="1215">
        <v>2644</v>
      </c>
      <c r="J218" s="1215">
        <v>2662</v>
      </c>
      <c r="K218" s="1215">
        <v>2692</v>
      </c>
      <c r="L218" s="1215">
        <v>2664</v>
      </c>
      <c r="M218" s="1215">
        <v>2654</v>
      </c>
      <c r="N218" s="1215">
        <v>2658</v>
      </c>
      <c r="O218" s="1215">
        <v>2656</v>
      </c>
      <c r="P218" s="1215">
        <v>2641</v>
      </c>
      <c r="Q218" s="1215">
        <v>2637</v>
      </c>
      <c r="R218" s="1215">
        <v>2640</v>
      </c>
      <c r="S218" s="1215">
        <v>2632.9799842834468</v>
      </c>
      <c r="T218" s="1215">
        <v>2652.3600120544429</v>
      </c>
    </row>
    <row r="219" spans="1:20" ht="16.5">
      <c r="A219" s="1" t="s">
        <v>22</v>
      </c>
      <c r="B219" s="1214" t="s">
        <v>40</v>
      </c>
      <c r="C219" s="1218">
        <v>25727.769981384281</v>
      </c>
      <c r="D219" s="1218">
        <v>25926.48991394043</v>
      </c>
      <c r="E219" s="1217">
        <v>26157.309944152828</v>
      </c>
      <c r="F219" s="1218">
        <v>26794</v>
      </c>
      <c r="G219" s="1218">
        <v>27004.100173950199</v>
      </c>
      <c r="H219" s="1218">
        <v>27194.20008850098</v>
      </c>
      <c r="I219" s="1218">
        <v>27369.20025634766</v>
      </c>
      <c r="J219" s="1218">
        <v>27579.400024414059</v>
      </c>
      <c r="K219" s="1218">
        <v>27759.59986877441</v>
      </c>
      <c r="L219" s="1218">
        <v>27998.400146484379</v>
      </c>
      <c r="M219" s="1218">
        <v>28082.000152587891</v>
      </c>
      <c r="N219" s="1218">
        <v>28050.800216674808</v>
      </c>
      <c r="O219" s="1218">
        <v>28251.50025939941</v>
      </c>
      <c r="P219" s="1218">
        <v>28367.200119018558</v>
      </c>
      <c r="Q219" s="1218">
        <v>28402.899871826168</v>
      </c>
      <c r="R219" s="1218">
        <v>28421.799987792969</v>
      </c>
      <c r="S219" s="1218">
        <v>28470.69970703125</v>
      </c>
      <c r="T219" s="1218">
        <v>28557.000076293949</v>
      </c>
    </row>
    <row r="220" spans="1:20" ht="16.5">
      <c r="A220" s="1" t="s">
        <v>19</v>
      </c>
      <c r="B220" s="1214" t="s">
        <v>40</v>
      </c>
      <c r="C220" s="1215">
        <v>39168</v>
      </c>
      <c r="D220" s="1215">
        <v>39291</v>
      </c>
      <c r="E220" s="1215">
        <v>39230</v>
      </c>
      <c r="F220" s="1215">
        <v>39081</v>
      </c>
      <c r="G220" s="1216">
        <v>39521</v>
      </c>
      <c r="H220" s="1215">
        <v>40519</v>
      </c>
      <c r="I220" s="1215">
        <v>40979</v>
      </c>
      <c r="J220" s="1215">
        <v>41085</v>
      </c>
      <c r="K220" s="1215">
        <v>41135</v>
      </c>
      <c r="L220" s="1215">
        <v>41137</v>
      </c>
      <c r="M220" s="1216">
        <v>41113</v>
      </c>
      <c r="N220" s="1215">
        <v>40479</v>
      </c>
      <c r="O220" s="1215">
        <v>40517</v>
      </c>
      <c r="P220" s="1215">
        <v>40795</v>
      </c>
      <c r="Q220" s="1215">
        <v>40972</v>
      </c>
      <c r="R220" s="1215">
        <v>41117.171997070313</v>
      </c>
      <c r="S220" s="1215">
        <v>42018.81640625</v>
      </c>
      <c r="T220" s="1215">
        <v>42093.599609375</v>
      </c>
    </row>
    <row r="221" spans="1:20" ht="16.5">
      <c r="A221" s="1" t="s">
        <v>42</v>
      </c>
      <c r="B221" s="1214" t="s">
        <v>40</v>
      </c>
      <c r="C221" s="1218">
        <v>4518.5925254821777</v>
      </c>
      <c r="D221" s="1218">
        <v>4621.0613555908203</v>
      </c>
      <c r="E221" s="1218">
        <v>4666.8534317016602</v>
      </c>
      <c r="F221" s="1218">
        <v>4730.7483577728271</v>
      </c>
      <c r="G221" s="1218">
        <v>4829.2685966491699</v>
      </c>
      <c r="H221" s="1218">
        <v>4852.8332405090332</v>
      </c>
      <c r="I221" s="1218">
        <v>4887.4438381195068</v>
      </c>
      <c r="J221" s="1218">
        <v>4893.5431385040283</v>
      </c>
      <c r="K221" s="1218">
        <v>4909.9774131774902</v>
      </c>
      <c r="L221" s="1218">
        <v>4953.169958114624</v>
      </c>
      <c r="M221" s="1218">
        <v>4944.5958690643311</v>
      </c>
      <c r="N221" s="1218">
        <v>4858.8505764007568</v>
      </c>
      <c r="O221" s="1218">
        <v>4828.4040184020996</v>
      </c>
      <c r="P221" s="1218">
        <v>4783.9676895141602</v>
      </c>
      <c r="Q221" s="1218">
        <v>4747.078031539917</v>
      </c>
      <c r="R221" s="1218">
        <v>4737.9706897735596</v>
      </c>
      <c r="S221" s="1218">
        <v>4731.986083984375</v>
      </c>
      <c r="T221" s="1218">
        <v>4700.529541015625</v>
      </c>
    </row>
    <row r="222" spans="1:20" ht="16.5">
      <c r="A222" s="1" t="s">
        <v>28</v>
      </c>
      <c r="B222" s="1214" t="s">
        <v>40</v>
      </c>
      <c r="C222" s="1215">
        <v>4095.2000417709351</v>
      </c>
      <c r="D222" s="1215">
        <v>4083.6999988555908</v>
      </c>
      <c r="E222" s="1216">
        <v>4089.0000152587891</v>
      </c>
      <c r="F222" s="1215">
        <v>4141.5000085830688</v>
      </c>
      <c r="G222" s="1215">
        <v>4127.0999431610107</v>
      </c>
      <c r="H222" s="1215">
        <v>4181.4999523162842</v>
      </c>
      <c r="I222" s="1215">
        <v>4222.0000238418579</v>
      </c>
      <c r="J222" s="1215">
        <v>4184.2000017166138</v>
      </c>
      <c r="K222" s="1215">
        <v>4143.9000387191772</v>
      </c>
      <c r="L222" s="1215">
        <v>4134.7999792098999</v>
      </c>
      <c r="M222" s="1215">
        <v>4170.4999723434448</v>
      </c>
      <c r="N222" s="1215">
        <v>4190.2000122070312</v>
      </c>
      <c r="O222" s="1215">
        <v>4264.7999958992004</v>
      </c>
      <c r="P222" s="1215">
        <v>4299.9999856948853</v>
      </c>
      <c r="Q222" s="1215">
        <v>4412.6000194549561</v>
      </c>
      <c r="R222" s="1215">
        <v>4482.743971824646</v>
      </c>
      <c r="S222" s="1215">
        <v>4543.2500076293954</v>
      </c>
      <c r="T222" s="1215">
        <v>4564.8929796218872</v>
      </c>
    </row>
    <row r="223" spans="1:20" ht="16.5">
      <c r="A223" s="1" t="s">
        <v>43</v>
      </c>
      <c r="B223" s="1214" t="s">
        <v>40</v>
      </c>
      <c r="C223" s="1218">
        <v>153.691</v>
      </c>
      <c r="D223" s="1218">
        <v>156.15700000000001</v>
      </c>
      <c r="E223" s="1218">
        <v>155.245</v>
      </c>
      <c r="F223" s="1217">
        <v>156.24199999999999</v>
      </c>
      <c r="G223" s="1218">
        <v>155.114</v>
      </c>
      <c r="H223" s="1218">
        <v>159.56100000000001</v>
      </c>
      <c r="I223" s="1218">
        <v>168.7</v>
      </c>
      <c r="J223" s="1218">
        <v>175.34700000000001</v>
      </c>
      <c r="K223" s="1218">
        <v>177.476</v>
      </c>
      <c r="L223" s="1218">
        <v>174.12799999999999</v>
      </c>
      <c r="M223" s="1218">
        <v>173.69323845</v>
      </c>
      <c r="N223" s="1218">
        <v>172.83799999999999</v>
      </c>
      <c r="O223" s="1218">
        <v>172.71880810499999</v>
      </c>
      <c r="P223" s="1218">
        <v>176.8283705711365</v>
      </c>
      <c r="Q223" s="1218">
        <v>178.11700105667111</v>
      </c>
      <c r="R223" s="1218">
        <v>181.47900152206421</v>
      </c>
      <c r="S223" s="1218">
        <v>185.670000076294</v>
      </c>
      <c r="T223" s="1218">
        <v>188.86082315444949</v>
      </c>
    </row>
    <row r="224" spans="1:20" ht="16.5">
      <c r="A224" s="1" t="s">
        <v>44</v>
      </c>
      <c r="B224" s="1214" t="s">
        <v>40</v>
      </c>
      <c r="C224" s="1215">
        <v>1816.4999923706059</v>
      </c>
      <c r="D224" s="1215">
        <v>1854.199995040894</v>
      </c>
      <c r="E224" s="1215">
        <v>1895.9000053405759</v>
      </c>
      <c r="F224" s="1215">
        <v>1935.5999946594241</v>
      </c>
      <c r="G224" s="1215">
        <v>1988.499996185303</v>
      </c>
      <c r="H224" s="1215">
        <v>2088.099990844727</v>
      </c>
      <c r="I224" s="1215">
        <v>2179.0000038146968</v>
      </c>
      <c r="J224" s="1215">
        <v>2289.6000099182129</v>
      </c>
      <c r="K224" s="1215">
        <v>2317.0999984741211</v>
      </c>
      <c r="L224" s="1215">
        <v>2282.3000144958501</v>
      </c>
      <c r="M224" s="1215">
        <v>2221.899974822998</v>
      </c>
      <c r="N224" s="1215">
        <v>2193.3000144958501</v>
      </c>
      <c r="O224" s="1215">
        <v>2179.6999893188481</v>
      </c>
      <c r="P224" s="1215">
        <v>2203.2000007629399</v>
      </c>
      <c r="Q224" s="1215">
        <v>2191.6999855041499</v>
      </c>
      <c r="R224" s="1215">
        <v>2220.0999984741211</v>
      </c>
      <c r="S224" s="1215">
        <v>2270.6000061035161</v>
      </c>
      <c r="T224" s="1215">
        <v>2274.3000183105469</v>
      </c>
    </row>
    <row r="225" spans="1:20" ht="16.5">
      <c r="A225" s="1" t="s">
        <v>57</v>
      </c>
      <c r="B225" s="1214" t="s">
        <v>40</v>
      </c>
      <c r="C225" s="1218">
        <v>2689.9419898986821</v>
      </c>
      <c r="D225" s="1218">
        <v>2754.2509918212891</v>
      </c>
      <c r="E225" s="1218">
        <v>2779.6920051574712</v>
      </c>
      <c r="F225" s="1218">
        <v>2846.5170135498051</v>
      </c>
      <c r="G225" s="1218">
        <v>2918.8810138702388</v>
      </c>
      <c r="H225" s="1218">
        <v>2988.1819801330571</v>
      </c>
      <c r="I225" s="1218">
        <v>3064.7880020141602</v>
      </c>
      <c r="J225" s="1218">
        <v>3149.0100250244141</v>
      </c>
      <c r="K225" s="1218">
        <v>3201.171989440918</v>
      </c>
      <c r="L225" s="1218">
        <v>3299.4469909667969</v>
      </c>
      <c r="M225" s="1218">
        <v>3367.0549926757808</v>
      </c>
      <c r="N225" s="1218">
        <v>3403.53199005127</v>
      </c>
      <c r="O225" s="1218">
        <v>3469.8999862670898</v>
      </c>
      <c r="P225" s="1218">
        <v>3525.0000152587891</v>
      </c>
      <c r="Q225" s="1218">
        <v>3615.6930160522461</v>
      </c>
      <c r="R225" s="1218">
        <v>3670.6329803466801</v>
      </c>
      <c r="S225" s="1218">
        <v>3723.8760147094731</v>
      </c>
      <c r="T225" s="1218">
        <v>3782.2449722290039</v>
      </c>
    </row>
    <row r="226" spans="1:20" ht="16.5">
      <c r="A226" s="1" t="s">
        <v>23</v>
      </c>
      <c r="B226" s="1214" t="s">
        <v>40</v>
      </c>
      <c r="C226" s="1215">
        <v>23384.269</v>
      </c>
      <c r="D226" s="1215">
        <v>23547.774000000001</v>
      </c>
      <c r="E226" s="1215">
        <v>23723</v>
      </c>
      <c r="F226" s="1216">
        <v>23876.258000000002</v>
      </c>
      <c r="G226" s="1216">
        <v>23958.171051025391</v>
      </c>
      <c r="H226" s="1215">
        <v>23933.397125244141</v>
      </c>
      <c r="I226" s="1215">
        <v>24037.623039245609</v>
      </c>
      <c r="J226" s="1215">
        <v>23995.781608581539</v>
      </c>
      <c r="K226" s="1215">
        <v>24356.518142700199</v>
      </c>
      <c r="L226" s="1215">
        <v>24226.845794677731</v>
      </c>
      <c r="M226" s="1215">
        <v>24202.928726196289</v>
      </c>
      <c r="N226" s="1215">
        <v>24272.07944488525</v>
      </c>
      <c r="O226" s="1215">
        <v>24832.41693115234</v>
      </c>
      <c r="P226" s="1215">
        <v>24816.29563903809</v>
      </c>
      <c r="Q226" s="1215">
        <v>25039.301803588871</v>
      </c>
      <c r="R226" s="1215">
        <v>24996.918998718262</v>
      </c>
      <c r="S226" s="1215">
        <v>25243.166015625</v>
      </c>
      <c r="T226" s="1215">
        <v>25339.6123046875</v>
      </c>
    </row>
    <row r="227" spans="1:20" ht="16.5">
      <c r="A227" s="1" t="s">
        <v>45</v>
      </c>
      <c r="B227" s="1214" t="s">
        <v>40</v>
      </c>
      <c r="C227" s="1218">
        <v>62730</v>
      </c>
      <c r="D227" s="1218">
        <v>62610</v>
      </c>
      <c r="E227" s="1218">
        <v>62000</v>
      </c>
      <c r="F227" s="1218">
        <v>61780</v>
      </c>
      <c r="G227" s="1218">
        <v>61500</v>
      </c>
      <c r="H227" s="1218">
        <v>61460</v>
      </c>
      <c r="I227" s="1218">
        <v>61370</v>
      </c>
      <c r="J227" s="1218">
        <v>61190</v>
      </c>
      <c r="K227" s="1218">
        <v>60840</v>
      </c>
      <c r="L227" s="1218">
        <v>60400</v>
      </c>
      <c r="M227" s="1218">
        <v>60050</v>
      </c>
      <c r="N227" s="1218">
        <v>57040</v>
      </c>
      <c r="O227" s="1218">
        <v>59460</v>
      </c>
      <c r="P227" s="1218">
        <v>59280</v>
      </c>
      <c r="Q227" s="1218">
        <v>58920</v>
      </c>
      <c r="R227" s="1218">
        <v>58550</v>
      </c>
      <c r="S227" s="1218">
        <v>58640</v>
      </c>
      <c r="T227" s="1218">
        <v>58980</v>
      </c>
    </row>
    <row r="228" spans="1:20" ht="16.5">
      <c r="A228" s="1" t="s">
        <v>46</v>
      </c>
      <c r="B228" s="1214" t="s">
        <v>40</v>
      </c>
      <c r="C228" s="1215">
        <v>21147.299896240231</v>
      </c>
      <c r="D228" s="1215">
        <v>21443.899948120121</v>
      </c>
      <c r="E228" s="1215">
        <v>21832.5</v>
      </c>
      <c r="F228" s="1215">
        <v>21914.300155639648</v>
      </c>
      <c r="G228" s="1215">
        <v>22305.700149536129</v>
      </c>
      <c r="H228" s="1216">
        <v>22423.000053405762</v>
      </c>
      <c r="I228" s="1215">
        <v>22642.99993896484</v>
      </c>
      <c r="J228" s="1215">
        <v>22859.800079345699</v>
      </c>
      <c r="K228" s="1215">
        <v>23015.999877929691</v>
      </c>
      <c r="L228" s="1215">
        <v>23010.999954223629</v>
      </c>
      <c r="M228" s="1215">
        <v>23366.00010681152</v>
      </c>
      <c r="N228" s="1215">
        <v>23746.399810791019</v>
      </c>
      <c r="O228" s="1215">
        <v>24011.099884033199</v>
      </c>
      <c r="P228" s="1215">
        <v>24228.499923706058</v>
      </c>
      <c r="Q228" s="1215">
        <v>24841.200050354</v>
      </c>
      <c r="R228" s="1215">
        <v>25119.800247192379</v>
      </c>
      <c r="S228" s="1215">
        <v>25302.099975585941</v>
      </c>
      <c r="T228" s="1215">
        <v>25519.900169372559</v>
      </c>
    </row>
    <row r="229" spans="1:20">
      <c r="A229" s="1219" t="s">
        <v>25</v>
      </c>
      <c r="B229" s="1214" t="s">
        <v>40</v>
      </c>
      <c r="C229" s="1218">
        <v>1072.462876319885</v>
      </c>
      <c r="D229" s="1218">
        <v>1060.431450843811</v>
      </c>
      <c r="E229" s="1218">
        <v>1064.3987770080571</v>
      </c>
      <c r="F229" s="1218">
        <v>1063.4379806518559</v>
      </c>
      <c r="G229" s="1218">
        <v>1062.5141000747681</v>
      </c>
      <c r="H229" s="1218">
        <v>1048.945871353149</v>
      </c>
      <c r="I229" s="1218">
        <v>1068.6004276275639</v>
      </c>
      <c r="J229" s="1218">
        <v>1082.5756635665889</v>
      </c>
      <c r="K229" s="1218">
        <v>1096.9169759750371</v>
      </c>
      <c r="L229" s="1218">
        <v>1068.747934818268</v>
      </c>
      <c r="M229" s="1218">
        <v>1033.570856571198</v>
      </c>
      <c r="N229" s="1218">
        <v>1006.741037845612</v>
      </c>
      <c r="O229" s="1218">
        <v>1006.150383472443</v>
      </c>
      <c r="P229" s="1218">
        <v>985.90411472320557</v>
      </c>
      <c r="Q229" s="1218">
        <v>965.77400660514832</v>
      </c>
      <c r="R229" s="1218">
        <v>965.20825242996216</v>
      </c>
      <c r="S229" s="1218">
        <v>957.10858154296875</v>
      </c>
      <c r="T229" s="1218">
        <v>946.17581176757812</v>
      </c>
    </row>
    <row r="230" spans="1:20">
      <c r="A230" s="1219" t="s">
        <v>26</v>
      </c>
      <c r="B230" s="1214" t="s">
        <v>40</v>
      </c>
      <c r="C230" s="1215">
        <v>1635.46874332428</v>
      </c>
      <c r="D230" s="1215">
        <v>1608.0089087486269</v>
      </c>
      <c r="E230" s="1215">
        <v>1601.9518284797671</v>
      </c>
      <c r="F230" s="1215">
        <v>1610.459119319916</v>
      </c>
      <c r="G230" s="1215">
        <v>1573.3660230636599</v>
      </c>
      <c r="H230" s="1215">
        <v>1543.9034383296971</v>
      </c>
      <c r="I230" s="1215">
        <v>1492.3405299186711</v>
      </c>
      <c r="J230" s="1215">
        <v>1486.868557453156</v>
      </c>
      <c r="K230" s="1215">
        <v>1484.2895774841311</v>
      </c>
      <c r="L230" s="1215">
        <v>1499.5943417549131</v>
      </c>
      <c r="M230" s="1215">
        <v>1494.1401295661931</v>
      </c>
      <c r="N230" s="1215">
        <v>1453.4528205394749</v>
      </c>
      <c r="O230" s="1215">
        <v>1441.0077068805699</v>
      </c>
      <c r="P230" s="1215">
        <v>1436.412797927856</v>
      </c>
      <c r="Q230" s="1215">
        <v>1445.49705696106</v>
      </c>
      <c r="R230" s="1215">
        <v>1434.1636464595799</v>
      </c>
      <c r="S230" s="1215">
        <v>1433.210510253906</v>
      </c>
      <c r="T230" s="1215">
        <v>1408.419982910156</v>
      </c>
    </row>
    <row r="231" spans="1:20" ht="16.5">
      <c r="A231" s="1" t="s">
        <v>27</v>
      </c>
      <c r="B231" s="1214" t="s">
        <v>40</v>
      </c>
      <c r="C231" s="1215">
        <v>184.26482039690021</v>
      </c>
      <c r="D231" s="1215">
        <v>188.30240923166281</v>
      </c>
      <c r="E231" s="1216">
        <v>192.5514665842056</v>
      </c>
      <c r="F231" s="1216">
        <v>193.36326998472211</v>
      </c>
      <c r="G231" s="1215">
        <v>198.13100957870481</v>
      </c>
      <c r="H231" s="1215">
        <v>202.2836597561836</v>
      </c>
      <c r="I231" s="1215">
        <v>204.64875102043149</v>
      </c>
      <c r="J231" s="1215">
        <v>211.18855363130569</v>
      </c>
      <c r="K231" s="1215">
        <v>212.5828786492348</v>
      </c>
      <c r="L231" s="1215">
        <v>226.53075778484339</v>
      </c>
      <c r="M231" s="1215">
        <v>228.67741721868521</v>
      </c>
      <c r="N231" s="1215">
        <v>233.96455067396161</v>
      </c>
      <c r="O231" s="1215">
        <v>246.463338971138</v>
      </c>
      <c r="P231" s="1215">
        <v>250.91508650779721</v>
      </c>
      <c r="Q231" s="1215">
        <v>257.99522733688349</v>
      </c>
      <c r="R231" s="1215">
        <v>273.50114870071411</v>
      </c>
      <c r="S231" s="1215">
        <v>276.88076782226562</v>
      </c>
      <c r="T231" s="1215">
        <v>285.67665100097662</v>
      </c>
    </row>
    <row r="232" spans="1:20" ht="16.5">
      <c r="A232" s="1" t="s">
        <v>47</v>
      </c>
      <c r="B232" s="1214" t="s">
        <v>40</v>
      </c>
      <c r="C232" s="1217">
        <v>36988.2001953125</v>
      </c>
      <c r="D232" s="1218">
        <v>36983.600036621086</v>
      </c>
      <c r="E232" s="1218">
        <v>37916.399810791023</v>
      </c>
      <c r="F232" s="1218">
        <v>38284.899993896477</v>
      </c>
      <c r="G232" s="1218">
        <v>39991.299987792969</v>
      </c>
      <c r="H232" s="1218">
        <v>41627.230499267578</v>
      </c>
      <c r="I232" s="1218">
        <v>42933.589660644531</v>
      </c>
      <c r="J232" s="1218">
        <v>43854.729461669922</v>
      </c>
      <c r="K232" s="1218">
        <v>44669.620147705078</v>
      </c>
      <c r="L232" s="1218">
        <v>45852.009796142578</v>
      </c>
      <c r="M232" s="1218">
        <v>46496.649780273438</v>
      </c>
      <c r="N232" s="1218">
        <v>47468.299865722664</v>
      </c>
      <c r="O232" s="1218">
        <v>48894.590270996086</v>
      </c>
      <c r="P232" s="1218">
        <v>49403.119873046882</v>
      </c>
      <c r="Q232" s="1218">
        <v>49478.129821777336</v>
      </c>
      <c r="R232" s="1218">
        <v>50272.790405273438</v>
      </c>
      <c r="S232" s="1218">
        <v>51022.529907226563</v>
      </c>
      <c r="T232" s="1218">
        <v>51460.858154296882</v>
      </c>
    </row>
    <row r="233" spans="1:20" ht="16.5">
      <c r="A233" s="1" t="s">
        <v>30</v>
      </c>
      <c r="B233" s="1214" t="s">
        <v>40</v>
      </c>
      <c r="C233" s="1215">
        <v>7977</v>
      </c>
      <c r="D233" s="1215">
        <v>8044</v>
      </c>
      <c r="E233" s="1215">
        <v>8184</v>
      </c>
      <c r="F233" s="1215">
        <v>8143</v>
      </c>
      <c r="G233" s="1215">
        <v>8187</v>
      </c>
      <c r="H233" s="1215">
        <v>8256</v>
      </c>
      <c r="I233" s="1215">
        <v>8304</v>
      </c>
      <c r="J233" s="1215">
        <v>8459</v>
      </c>
      <c r="K233" s="1215">
        <v>8605</v>
      </c>
      <c r="L233" s="1215">
        <v>8646</v>
      </c>
      <c r="M233" s="1215">
        <v>8617</v>
      </c>
      <c r="N233" s="1215">
        <v>8615</v>
      </c>
      <c r="O233" s="1215">
        <v>8713.9940000000006</v>
      </c>
      <c r="P233" s="1215">
        <v>8774.6399993896484</v>
      </c>
      <c r="Q233" s="1215">
        <v>8707.5312652587891</v>
      </c>
      <c r="R233" s="1215">
        <v>8718.9920196533203</v>
      </c>
      <c r="S233" s="1215">
        <v>8753.7998962402344</v>
      </c>
      <c r="T233" s="1215">
        <v>8804.6519775390625</v>
      </c>
    </row>
    <row r="234" spans="1:20" ht="16.5">
      <c r="A234" s="1" t="s">
        <v>48</v>
      </c>
      <c r="B234" s="1214" t="s">
        <v>40</v>
      </c>
      <c r="C234" s="1218">
        <v>1883.899991989136</v>
      </c>
      <c r="D234" s="1218">
        <v>1913.3999786376951</v>
      </c>
      <c r="E234" s="1218">
        <v>1968.400009155273</v>
      </c>
      <c r="F234" s="1218">
        <v>2006.200016021729</v>
      </c>
      <c r="G234" s="1218">
        <v>2055.8999900817871</v>
      </c>
      <c r="H234" s="1218">
        <v>2109.599990844727</v>
      </c>
      <c r="I234" s="1218">
        <v>2154.500007629395</v>
      </c>
      <c r="J234" s="1218">
        <v>2179.8999938964839</v>
      </c>
      <c r="K234" s="1218">
        <v>2192.1000213623051</v>
      </c>
      <c r="L234" s="1218">
        <v>2204.5</v>
      </c>
      <c r="M234" s="1218">
        <v>2216.3999862670898</v>
      </c>
      <c r="N234" s="1218">
        <v>2235.400009155273</v>
      </c>
      <c r="O234" s="1218">
        <v>2231.8000030517578</v>
      </c>
      <c r="P234" s="1218">
        <v>2251.8000183105469</v>
      </c>
      <c r="Q234" s="1218">
        <v>2314.2000045776372</v>
      </c>
      <c r="R234" s="1218">
        <v>2359.7999954223628</v>
      </c>
      <c r="S234" s="1218">
        <v>2442.9999923706059</v>
      </c>
      <c r="T234" s="1218">
        <v>2528.000007629395</v>
      </c>
    </row>
    <row r="235" spans="1:20" ht="16.5">
      <c r="A235" s="1" t="s">
        <v>49</v>
      </c>
      <c r="B235" s="1214" t="s">
        <v>40</v>
      </c>
      <c r="C235" s="1215">
        <v>2315</v>
      </c>
      <c r="D235" s="1215">
        <v>2318</v>
      </c>
      <c r="E235" s="1215">
        <v>2336</v>
      </c>
      <c r="F235" s="1215">
        <v>2327</v>
      </c>
      <c r="G235" s="1215">
        <v>2336</v>
      </c>
      <c r="H235" s="1215">
        <v>2352.3330000000001</v>
      </c>
      <c r="I235" s="1215">
        <v>2400.1999999999998</v>
      </c>
      <c r="J235" s="1215">
        <v>2455.3000000000002</v>
      </c>
      <c r="K235" s="1215">
        <v>2534.6</v>
      </c>
      <c r="L235" s="1215">
        <v>2526.6999999999998</v>
      </c>
      <c r="M235" s="1215">
        <v>2532.4</v>
      </c>
      <c r="N235" s="1215">
        <v>2553.5</v>
      </c>
      <c r="O235" s="1215">
        <v>2597.1</v>
      </c>
      <c r="P235" s="1215">
        <v>2621.6999893188481</v>
      </c>
      <c r="Q235" s="1215">
        <v>2643.2999954223628</v>
      </c>
      <c r="R235" s="1215">
        <v>2674.5999984741211</v>
      </c>
      <c r="S235" s="1215">
        <v>2685.099983215332</v>
      </c>
      <c r="T235" s="1215">
        <v>2674.0000152587891</v>
      </c>
    </row>
    <row r="236" spans="1:20" ht="16.5">
      <c r="A236" s="1" t="s">
        <v>32</v>
      </c>
      <c r="B236" s="1214" t="s">
        <v>40</v>
      </c>
      <c r="C236" s="1217">
        <v>16927</v>
      </c>
      <c r="D236" s="1218">
        <v>17005</v>
      </c>
      <c r="E236" s="1217">
        <v>16873.2</v>
      </c>
      <c r="F236" s="1218">
        <v>16631</v>
      </c>
      <c r="G236" s="1218">
        <v>16710.599999999999</v>
      </c>
      <c r="H236" s="1218">
        <v>16852.8</v>
      </c>
      <c r="I236" s="1218">
        <v>16678.599999999999</v>
      </c>
      <c r="J236" s="1218">
        <v>16610.5</v>
      </c>
      <c r="K236" s="1218">
        <v>16764.7</v>
      </c>
      <c r="L236" s="1218">
        <v>17038.900000000001</v>
      </c>
      <c r="M236" s="1218">
        <v>16879</v>
      </c>
      <c r="N236" s="1218">
        <v>16968.5</v>
      </c>
      <c r="O236" s="1218">
        <v>17085.5</v>
      </c>
      <c r="P236" s="1218">
        <v>17101.50006484985</v>
      </c>
      <c r="Q236" s="1218">
        <v>17153.099903106689</v>
      </c>
      <c r="R236" s="1218">
        <v>17110.25462722778</v>
      </c>
      <c r="S236" s="1218">
        <v>16960.9384765625</v>
      </c>
      <c r="T236" s="1218">
        <v>16919.1513671875</v>
      </c>
    </row>
    <row r="237" spans="1:20" ht="16.5">
      <c r="A237" s="1" t="s">
        <v>50</v>
      </c>
      <c r="B237" s="1214" t="s">
        <v>40</v>
      </c>
      <c r="C237" s="1215">
        <v>4947.0999603271484</v>
      </c>
      <c r="D237" s="1215">
        <v>5022.9000396728516</v>
      </c>
      <c r="E237" s="1215">
        <v>5085.5000076293954</v>
      </c>
      <c r="F237" s="1215">
        <v>5104.6999473571777</v>
      </c>
      <c r="G237" s="1215">
        <v>5100.5000343322754</v>
      </c>
      <c r="H237" s="1215">
        <v>5136.0999946594238</v>
      </c>
      <c r="I237" s="1215">
        <v>5170.9000053405762</v>
      </c>
      <c r="J237" s="1215">
        <v>5196.0000343322754</v>
      </c>
      <c r="K237" s="1215">
        <v>5203.4000282287598</v>
      </c>
      <c r="L237" s="1215">
        <v>5161</v>
      </c>
      <c r="M237" s="1215">
        <v>5165.8999347686768</v>
      </c>
      <c r="N237" s="1215">
        <v>5138.2999954223633</v>
      </c>
      <c r="O237" s="1215">
        <v>5087.1999607086182</v>
      </c>
      <c r="P237" s="1215">
        <v>5009.7000045776367</v>
      </c>
      <c r="Q237" s="1215">
        <v>4976.3000087738037</v>
      </c>
      <c r="R237" s="1215">
        <v>4949.5000400543213</v>
      </c>
      <c r="S237" s="1215">
        <v>4939.5999927520752</v>
      </c>
      <c r="T237" s="1215">
        <v>4971.9999771118164</v>
      </c>
    </row>
    <row r="238" spans="1:20" ht="16.5">
      <c r="A238" s="1" t="s">
        <v>51</v>
      </c>
      <c r="B238" s="1214" t="s">
        <v>40</v>
      </c>
      <c r="C238" s="1218">
        <v>2580.5</v>
      </c>
      <c r="D238" s="1218">
        <v>2625.5000000000009</v>
      </c>
      <c r="E238" s="1217">
        <v>2608</v>
      </c>
      <c r="F238" s="1220">
        <v>2616.5</v>
      </c>
      <c r="G238" s="1220">
        <v>2642.7</v>
      </c>
      <c r="H238" s="1220">
        <v>2634.4</v>
      </c>
      <c r="I238" s="1220">
        <v>2647.4</v>
      </c>
      <c r="J238" s="1220">
        <v>2641.7139999999999</v>
      </c>
      <c r="K238" s="1220">
        <v>2680.6930000000002</v>
      </c>
      <c r="L238" s="1220">
        <v>2680.1219999999998</v>
      </c>
      <c r="M238" s="1220">
        <v>2695.7697499999999</v>
      </c>
      <c r="N238" s="1220">
        <v>2667.4925174713139</v>
      </c>
      <c r="O238" s="1220">
        <v>2694.2862224578862</v>
      </c>
      <c r="P238" s="1220">
        <v>2703.0752401351929</v>
      </c>
      <c r="Q238" s="1220">
        <v>2706.9719862937932</v>
      </c>
      <c r="R238" s="1220">
        <v>2718.7610249519348</v>
      </c>
      <c r="S238" s="1220">
        <v>2737.1909718513489</v>
      </c>
      <c r="T238" s="1220">
        <v>2725.5100164413452</v>
      </c>
    </row>
    <row r="239" spans="1:20">
      <c r="A239" s="1219" t="s">
        <v>34</v>
      </c>
      <c r="B239" s="1214" t="s">
        <v>40</v>
      </c>
      <c r="C239" s="1215">
        <v>942.3233528137207</v>
      </c>
      <c r="D239" s="1215">
        <v>952.95434379577637</v>
      </c>
      <c r="E239" s="1215">
        <v>950.22769451141357</v>
      </c>
      <c r="F239" s="1215">
        <v>943.02758693695068</v>
      </c>
      <c r="G239" s="1215">
        <v>980.69518852233887</v>
      </c>
      <c r="H239" s="1215">
        <v>990.93050384521484</v>
      </c>
      <c r="I239" s="1215">
        <v>997.49441337585449</v>
      </c>
      <c r="J239" s="1215">
        <v>1006.864476203919</v>
      </c>
      <c r="K239" s="1215">
        <v>1020.730689048767</v>
      </c>
      <c r="L239" s="1215">
        <v>1015.789845943451</v>
      </c>
      <c r="M239" s="1215">
        <v>1016.872475147247</v>
      </c>
      <c r="N239" s="1215">
        <v>998.07990980148315</v>
      </c>
      <c r="O239" s="1215">
        <v>996.0561203956604</v>
      </c>
      <c r="P239" s="1215">
        <v>989.87546539306641</v>
      </c>
      <c r="Q239" s="1215">
        <v>990.60314130783081</v>
      </c>
      <c r="R239" s="1215">
        <v>991.90486574172974</v>
      </c>
      <c r="S239" s="1215">
        <v>982.0626220703125</v>
      </c>
      <c r="T239" s="1215">
        <v>1010.867797851563</v>
      </c>
    </row>
    <row r="240" spans="1:20" ht="16.5">
      <c r="A240" s="1" t="s">
        <v>21</v>
      </c>
      <c r="B240" s="1214" t="s">
        <v>40</v>
      </c>
      <c r="C240" s="1217">
        <v>17831.400000000001</v>
      </c>
      <c r="D240" s="1218">
        <v>17746.099999999999</v>
      </c>
      <c r="E240" s="1218">
        <v>18855.699981689449</v>
      </c>
      <c r="F240" s="1218">
        <v>19632.100021362308</v>
      </c>
      <c r="G240" s="1217">
        <v>20263.82008361816</v>
      </c>
      <c r="H240" s="1218">
        <v>20998.270034790039</v>
      </c>
      <c r="I240" s="1218">
        <v>21630.649932861332</v>
      </c>
      <c r="J240" s="1218">
        <v>22280.919952392582</v>
      </c>
      <c r="K240" s="1217">
        <v>22908.500152587891</v>
      </c>
      <c r="L240" s="1217">
        <v>23106.729736328129</v>
      </c>
      <c r="M240" s="1218">
        <v>23209.979965209961</v>
      </c>
      <c r="N240" s="1218">
        <v>23280.440093994141</v>
      </c>
      <c r="O240" s="1218">
        <v>23281.390045166019</v>
      </c>
      <c r="P240" s="1218">
        <v>23043.369895935059</v>
      </c>
      <c r="Q240" s="1218">
        <v>22813.589851379402</v>
      </c>
      <c r="R240" s="1218">
        <v>22767.130187988281</v>
      </c>
      <c r="S240" s="1218">
        <v>22656.490013122559</v>
      </c>
      <c r="T240" s="1218">
        <v>22558.009941101071</v>
      </c>
    </row>
    <row r="241" spans="1:20" ht="16.5">
      <c r="A241" s="1" t="s">
        <v>37</v>
      </c>
      <c r="B241" s="1214" t="s">
        <v>40</v>
      </c>
      <c r="C241" s="1215">
        <v>4427.8999999999996</v>
      </c>
      <c r="D241" s="1215">
        <v>4473</v>
      </c>
      <c r="E241" s="1215">
        <v>4491.1000000000004</v>
      </c>
      <c r="F241" s="1215">
        <v>4506.5</v>
      </c>
      <c r="G241" s="1216">
        <v>4518.8999999999996</v>
      </c>
      <c r="H241" s="1215">
        <v>4629.6000000000004</v>
      </c>
      <c r="I241" s="1215">
        <v>4678.5</v>
      </c>
      <c r="J241" s="1215">
        <v>4750.3400000000011</v>
      </c>
      <c r="K241" s="1215">
        <v>4797.49</v>
      </c>
      <c r="L241" s="1215">
        <v>4797.6399999999994</v>
      </c>
      <c r="M241" s="1215">
        <v>4824</v>
      </c>
      <c r="N241" s="1215">
        <v>4884.8999999999996</v>
      </c>
      <c r="O241" s="1215">
        <v>4906.9000000000015</v>
      </c>
      <c r="P241" s="1215">
        <v>4960.3000106811523</v>
      </c>
      <c r="Q241" s="1215">
        <v>5001.7999954223633</v>
      </c>
      <c r="R241" s="1215">
        <v>5039.5999526977539</v>
      </c>
      <c r="S241" s="1215">
        <v>5096.7000122070312</v>
      </c>
      <c r="T241" s="1215">
        <v>5184.5999984741211</v>
      </c>
    </row>
    <row r="242" spans="1:20" ht="16.5">
      <c r="A242" s="1" t="s">
        <v>52</v>
      </c>
      <c r="B242" s="1214" t="s">
        <v>40</v>
      </c>
      <c r="C242" s="1218">
        <v>3880.7399940490718</v>
      </c>
      <c r="D242" s="1218">
        <v>3936.1000213623051</v>
      </c>
      <c r="E242" s="1218">
        <v>3984.2139663696289</v>
      </c>
      <c r="F242" s="1218">
        <v>4026.057998657227</v>
      </c>
      <c r="G242" s="1218">
        <v>4043.2319946289058</v>
      </c>
      <c r="H242" s="1218">
        <v>4071.157981872559</v>
      </c>
      <c r="I242" s="1218">
        <v>4121.5850067138672</v>
      </c>
      <c r="J242" s="1218">
        <v>4170.2280197143564</v>
      </c>
      <c r="K242" s="1218">
        <v>4256.8150024414062</v>
      </c>
      <c r="L242" s="1218">
        <v>4322.3369979858398</v>
      </c>
      <c r="M242" s="1218">
        <v>4298.7219619750977</v>
      </c>
      <c r="N242" s="1218">
        <v>4366.4820022583008</v>
      </c>
      <c r="O242" s="1218">
        <v>4417.8840026855469</v>
      </c>
      <c r="P242" s="1218">
        <v>4463.5780181884766</v>
      </c>
      <c r="Q242" s="1218">
        <v>4532.296028137207</v>
      </c>
      <c r="R242" s="1218">
        <v>4596.8339996337891</v>
      </c>
      <c r="S242" s="1218">
        <v>4660.1160583496094</v>
      </c>
      <c r="T242" s="1218">
        <v>4687.0210113525391</v>
      </c>
    </row>
    <row r="243" spans="1:20" ht="16.5">
      <c r="A243" s="1" t="s">
        <v>53</v>
      </c>
      <c r="B243" s="1214" t="s">
        <v>40</v>
      </c>
      <c r="C243" s="1216">
        <v>22331</v>
      </c>
      <c r="D243" s="1215">
        <v>22734</v>
      </c>
      <c r="E243" s="1215">
        <v>23117</v>
      </c>
      <c r="F243" s="1215">
        <v>22964</v>
      </c>
      <c r="G243" s="1215">
        <v>21378</v>
      </c>
      <c r="H243" s="1215">
        <v>21849</v>
      </c>
      <c r="I243" s="1215">
        <v>22202</v>
      </c>
      <c r="J243" s="1215">
        <v>22575</v>
      </c>
      <c r="K243" s="1215">
        <v>23241</v>
      </c>
      <c r="L243" s="1215">
        <v>24165</v>
      </c>
      <c r="M243" s="1215">
        <v>25042</v>
      </c>
      <c r="N243" s="1215">
        <v>26066</v>
      </c>
      <c r="O243" s="1215">
        <v>26685</v>
      </c>
      <c r="P243" s="1215">
        <v>27600</v>
      </c>
      <c r="Q243" s="1215">
        <v>28098</v>
      </c>
      <c r="R243" s="1215">
        <v>28931</v>
      </c>
      <c r="S243" s="1215">
        <v>29774</v>
      </c>
      <c r="T243" s="1215">
        <v>30823</v>
      </c>
    </row>
    <row r="244" spans="1:20" ht="16.5">
      <c r="A244" s="1" t="s">
        <v>54</v>
      </c>
      <c r="B244" s="1214" t="s">
        <v>40</v>
      </c>
      <c r="C244" s="1218">
        <v>28489.379974365231</v>
      </c>
      <c r="D244" s="1218">
        <v>28620.850219726559</v>
      </c>
      <c r="E244" s="1218">
        <v>28853.800109863281</v>
      </c>
      <c r="F244" s="1218">
        <v>29057.469909667969</v>
      </c>
      <c r="G244" s="1218">
        <v>29241.64007568359</v>
      </c>
      <c r="H244" s="1218">
        <v>29543.070037841801</v>
      </c>
      <c r="I244" s="1218">
        <v>30046.48004150391</v>
      </c>
      <c r="J244" s="1218">
        <v>30220.440185546879</v>
      </c>
      <c r="K244" s="1218">
        <v>30574.00006103516</v>
      </c>
      <c r="L244" s="1218">
        <v>30666.70989990234</v>
      </c>
      <c r="M244" s="1218">
        <v>30715.270141601559</v>
      </c>
      <c r="N244" s="1218">
        <v>30961.43994140625</v>
      </c>
      <c r="O244" s="1218">
        <v>31162.309875488281</v>
      </c>
      <c r="P244" s="1218">
        <v>31290.349853515629</v>
      </c>
      <c r="Q244" s="1218">
        <v>31531.060302734379</v>
      </c>
      <c r="R244" s="1218">
        <v>31693.159973144531</v>
      </c>
      <c r="S244" s="1218">
        <v>32042.6201171875</v>
      </c>
      <c r="T244" s="1218">
        <v>32274.16015625</v>
      </c>
    </row>
    <row r="245" spans="1:20" ht="16.5">
      <c r="A245" s="1" t="s">
        <v>55</v>
      </c>
      <c r="B245" s="1214" t="s">
        <v>40</v>
      </c>
      <c r="C245" s="1216">
        <v>138271</v>
      </c>
      <c r="D245" s="1215">
        <v>139351</v>
      </c>
      <c r="E245" s="1215">
        <v>140394</v>
      </c>
      <c r="F245" s="1215">
        <v>141717</v>
      </c>
      <c r="G245" s="1215">
        <v>142403</v>
      </c>
      <c r="H245" s="1215">
        <v>144043</v>
      </c>
      <c r="I245" s="1215">
        <v>145945</v>
      </c>
      <c r="J245" s="1215">
        <v>147321</v>
      </c>
      <c r="K245" s="1215">
        <v>148042</v>
      </c>
      <c r="L245" s="1215">
        <v>147605</v>
      </c>
      <c r="M245" s="1215">
        <v>147169</v>
      </c>
      <c r="N245" s="1215">
        <v>146504</v>
      </c>
      <c r="O245" s="1215">
        <v>147246</v>
      </c>
      <c r="P245" s="1215">
        <v>147273</v>
      </c>
      <c r="Q245" s="1215">
        <v>147565</v>
      </c>
      <c r="R245" s="1215">
        <v>148329</v>
      </c>
      <c r="S245" s="1215">
        <v>149919</v>
      </c>
      <c r="T245" s="1215">
        <v>150746</v>
      </c>
    </row>
    <row r="246" spans="1:20" ht="16.5">
      <c r="A246" s="1" t="s">
        <v>1200</v>
      </c>
      <c r="B246" s="1"/>
      <c r="C246" s="1"/>
      <c r="D246" s="1"/>
      <c r="E246" s="1"/>
      <c r="F246" s="1"/>
      <c r="G246" s="1"/>
      <c r="H246" s="1"/>
      <c r="I246" s="1"/>
      <c r="J246" s="1"/>
      <c r="K246" s="1"/>
      <c r="L246" s="1"/>
      <c r="M246" s="1"/>
      <c r="N246" s="1"/>
      <c r="O246" s="1"/>
      <c r="P246" s="1"/>
      <c r="Q246" s="1"/>
      <c r="R246" s="1"/>
      <c r="S246" s="1"/>
      <c r="T246" s="1"/>
    </row>
  </sheetData>
  <mergeCells count="55">
    <mergeCell ref="A206:B206"/>
    <mergeCell ref="C206:T206"/>
    <mergeCell ref="A207:B207"/>
    <mergeCell ref="C207:T207"/>
    <mergeCell ref="A208:B208"/>
    <mergeCell ref="A203:B203"/>
    <mergeCell ref="C203:T203"/>
    <mergeCell ref="A204:B204"/>
    <mergeCell ref="C204:T204"/>
    <mergeCell ref="A205:B205"/>
    <mergeCell ref="C205:T205"/>
    <mergeCell ref="A149:B149"/>
    <mergeCell ref="C149:T149"/>
    <mergeCell ref="A150:B150"/>
    <mergeCell ref="C150:T150"/>
    <mergeCell ref="A151:B151"/>
    <mergeCell ref="C151:T151"/>
    <mergeCell ref="A152:B152"/>
    <mergeCell ref="C152:T152"/>
    <mergeCell ref="A153:B153"/>
    <mergeCell ref="C153:T153"/>
    <mergeCell ref="A154:B154"/>
    <mergeCell ref="A107:B107"/>
    <mergeCell ref="C107:T107"/>
    <mergeCell ref="A108:B108"/>
    <mergeCell ref="C108:T108"/>
    <mergeCell ref="A109:B109"/>
    <mergeCell ref="A104:B104"/>
    <mergeCell ref="C104:T104"/>
    <mergeCell ref="A105:B105"/>
    <mergeCell ref="C105:T105"/>
    <mergeCell ref="A106:B106"/>
    <mergeCell ref="C106:T106"/>
    <mergeCell ref="C54:T54"/>
    <mergeCell ref="A55:B55"/>
    <mergeCell ref="A50:B50"/>
    <mergeCell ref="C50:T50"/>
    <mergeCell ref="A51:B51"/>
    <mergeCell ref="C51:T51"/>
    <mergeCell ref="A52:B52"/>
    <mergeCell ref="C52:T52"/>
    <mergeCell ref="A53:B53"/>
    <mergeCell ref="C53:T53"/>
    <mergeCell ref="A54:B54"/>
    <mergeCell ref="A2:B2"/>
    <mergeCell ref="C2:T2"/>
    <mergeCell ref="A3:B3"/>
    <mergeCell ref="C3:T3"/>
    <mergeCell ref="A4:B4"/>
    <mergeCell ref="C4:T4"/>
    <mergeCell ref="A5:B5"/>
    <mergeCell ref="C5:T5"/>
    <mergeCell ref="A6:B6"/>
    <mergeCell ref="C6:T6"/>
    <mergeCell ref="A7:B7"/>
  </mergeCells>
  <hyperlinks>
    <hyperlink ref="A57" r:id="rId1" tooltip="Click once to display linked information. Click and hold to select this cell." display="http://stats.oecd.org/OECDStat_Metadata/ShowMetadata.ashx?Dataset=LFS_D&amp;Coords=[COUNTRY].[AUS]&amp;ShowOnWeb=true&amp;Lang=en"/>
    <hyperlink ref="D57" r:id="rId2" tooltip="Click once to display linked information. Click and hold to select this cell." display="http://stats.oecd.org/OECDStat_Metadata/ShowMetadata.ashx?Dataset=LFS_D&amp;Coords=[SERIES].[U],[SEX].[MW],[AGE].[5564],[FREQUENCY].[A],[COUNTRY].[AUS],[TIME].[2001]&amp;ShowOnWeb=true"/>
    <hyperlink ref="A58" r:id="rId3" tooltip="Click once to display linked information. Click and hold to select this cell." display="http://stats.oecd.org/OECDStat_Metadata/ShowMetadata.ashx?Dataset=LFS_D&amp;Coords=[COUNTRY].[AUT]&amp;ShowOnWeb=true&amp;Lang=en"/>
    <hyperlink ref="C58" r:id="rId4" tooltip="Click once to display linked information. Click and hold to select this cell." display="http://stats.oecd.org/OECDStat_Metadata/ShowMetadata.ashx?Dataset=LFS_D&amp;Coords=[SERIES].[U],[SEX].[MW],[AGE].[5564],[FREQUENCY].[A],[COUNTRY].[AUT],[TIME].[2000]&amp;ShowOnWeb=true"/>
    <hyperlink ref="F58" r:id="rId5" tooltip="Click once to display linked information. Click and hold to select this cell." display="http://stats.oecd.org/OECDStat_Metadata/ShowMetadata.ashx?Dataset=LFS_D&amp;Coords=[SERIES].[U],[SEX].[MW],[AGE].[5564],[FREQUENCY].[A],[COUNTRY].[AUT],[TIME].[2003]&amp;ShowOnWeb=true"/>
    <hyperlink ref="A59" r:id="rId6" tooltip="Click once to display linked information. Click and hold to select this cell." display="http://stats.oecd.org/OECDStat_Metadata/ShowMetadata.ashx?Dataset=LFS_D&amp;Coords=[COUNTRY].[BEL]&amp;ShowOnWeb=true&amp;Lang=en"/>
    <hyperlink ref="A60" r:id="rId7" tooltip="Click once to display linked information. Click and hold to select this cell." display="http://stats.oecd.org/OECDStat_Metadata/ShowMetadata.ashx?Dataset=LFS_D&amp;Coords=[COUNTRY].[CAN]&amp;ShowOnWeb=true&amp;Lang=en"/>
    <hyperlink ref="A61" r:id="rId8" tooltip="Click once to display linked information. Click and hold to select this cell." display="http://stats.oecd.org/OECDStat_Metadata/ShowMetadata.ashx?Dataset=LFS_D&amp;Coords=[COUNTRY].[CHL]&amp;ShowOnWeb=true&amp;Lang=en"/>
    <hyperlink ref="A62" r:id="rId9" tooltip="Click once to display linked information. Click and hold to select this cell." display="http://stats.oecd.org/OECDStat_Metadata/ShowMetadata.ashx?Dataset=LFS_D&amp;Coords=[COUNTRY].[CZE]&amp;ShowOnWeb=true&amp;Lang=en"/>
    <hyperlink ref="A63" r:id="rId10" tooltip="Click once to display linked information. Click and hold to select this cell." display="http://stats.oecd.org/OECDStat_Metadata/ShowMetadata.ashx?Dataset=LFS_D&amp;Coords=[COUNTRY].[DNK]&amp;ShowOnWeb=true&amp;Lang=en"/>
    <hyperlink ref="A64" r:id="rId11" tooltip="Click once to display linked information. Click and hold to select this cell." display="http://stats.oecd.org/OECDStat_Metadata/ShowMetadata.ashx?Dataset=LFS_D&amp;Coords=[COUNTRY].[EST]&amp;ShowOnWeb=true&amp;Lang=en"/>
    <hyperlink ref="C64" r:id="rId12" tooltip="Click once to display linked information. Click and hold to select this cell." display="http://stats.oecd.org/OECDStat_Metadata/ShowMetadata.ashx?Dataset=LFS_D&amp;Coords=[SERIES].[U],[SEX].[MW],[AGE].[5564],[FREQUENCY].[A],[COUNTRY].[EST],[TIME].[2000]&amp;ShowOnWeb=true"/>
    <hyperlink ref="A65" r:id="rId13" tooltip="Click once to display linked information. Click and hold to select this cell." display="http://stats.oecd.org/OECDStat_Metadata/ShowMetadata.ashx?Dataset=LFS_D&amp;Coords=[COUNTRY].[FIN]&amp;ShowOnWeb=true&amp;Lang=en"/>
    <hyperlink ref="A66" r:id="rId14" tooltip="Click once to display linked information. Click and hold to select this cell." display="http://stats.oecd.org/OECDStat_Metadata/ShowMetadata.ashx?Dataset=LFS_D&amp;Coords=[COUNTRY].[FRA]&amp;ShowOnWeb=true&amp;Lang=en"/>
    <hyperlink ref="E66" r:id="rId15" tooltip="Click once to display linked information. Click and hold to select this cell." display="http://stats.oecd.org/OECDStat_Metadata/ShowMetadata.ashx?Dataset=LFS_D&amp;Coords=[SERIES].[U],[SEX].[MW],[AGE].[5564],[FREQUENCY].[A],[COUNTRY].[FRA],[TIME].[2002]&amp;ShowOnWeb=true"/>
    <hyperlink ref="A67" r:id="rId16" tooltip="Click once to display linked information. Click and hold to select this cell." display="http://stats.oecd.org/OECDStat_Metadata/ShowMetadata.ashx?Dataset=LFS_D&amp;Coords=[COUNTRY].[DEU]&amp;ShowOnWeb=true&amp;Lang=en"/>
    <hyperlink ref="G67" r:id="rId17" tooltip="Click once to display linked information. Click and hold to select this cell." display="http://stats.oecd.org/OECDStat_Metadata/ShowMetadata.ashx?Dataset=LFS_D&amp;Coords=[SERIES].[U],[SEX].[MW],[AGE].[5564],[FREQUENCY].[A],[COUNTRY].[DEU],[TIME].[2004]&amp;ShowOnWeb=true"/>
    <hyperlink ref="M67" r:id="rId18" tooltip="Click once to display linked information. Click and hold to select this cell." display="http://stats.oecd.org/OECDStat_Metadata/ShowMetadata.ashx?Dataset=LFS_D&amp;Coords=[SERIES].[U],[SEX].[MW],[AGE].[5564],[FREQUENCY].[A],[COUNTRY].[DEU],[TIME].[2010]&amp;ShowOnWeb=true"/>
    <hyperlink ref="A68" r:id="rId19" tooltip="Click once to display linked information. Click and hold to select this cell." display="http://stats.oecd.org/OECDStat_Metadata/ShowMetadata.ashx?Dataset=LFS_D&amp;Coords=[COUNTRY].[GRC]&amp;ShowOnWeb=true&amp;Lang=en"/>
    <hyperlink ref="A69" r:id="rId20" tooltip="Click once to display linked information. Click and hold to select this cell." display="http://stats.oecd.org/OECDStat_Metadata/ShowMetadata.ashx?Dataset=LFS_D&amp;Coords=[COUNTRY].[HUN]&amp;ShowOnWeb=true&amp;Lang=en"/>
    <hyperlink ref="E69" r:id="rId21" tooltip="Click once to display linked information. Click and hold to select this cell." display="http://stats.oecd.org/OECDStat_Metadata/ShowMetadata.ashx?Dataset=LFS_D&amp;Coords=[SERIES].[U],[SEX].[MW],[AGE].[5564],[FREQUENCY].[A],[COUNTRY].[HUN],[TIME].[2002]&amp;ShowOnWeb=true"/>
    <hyperlink ref="A70" r:id="rId22" tooltip="Click once to display linked information. Click and hold to select this cell." display="http://stats.oecd.org/OECDStat_Metadata/ShowMetadata.ashx?Dataset=LFS_D&amp;Coords=[COUNTRY].[ISL]&amp;ShowOnWeb=true&amp;Lang=en"/>
    <hyperlink ref="D70" r:id="rId23" tooltip="Click once to display linked information. Click and hold to select this cell." display="http://stats.oecd.org/OECDStat_Metadata/ShowMetadata.ashx?Dataset=LFS_D&amp;Coords=[SERIES].[U],[SEX].[MW],[AGE].[5564],[FREQUENCY].[A],[COUNTRY].[ISL],[TIME].[2001]&amp;ShowOnWeb=true"/>
    <hyperlink ref="F70" r:id="rId24" tooltip="Click once to display linked information. Click and hold to select this cell." display="http://stats.oecd.org/OECDStat_Metadata/ShowMetadata.ashx?Dataset=LFS_D&amp;Coords=[SERIES].[U],[SEX].[MW],[AGE].[5564],[FREQUENCY].[A],[COUNTRY].[ISL],[TIME].[2003]&amp;ShowOnWeb=true"/>
    <hyperlink ref="A71" r:id="rId25" tooltip="Click once to display linked information. Click and hold to select this cell." display="http://stats.oecd.org/OECDStat_Metadata/ShowMetadata.ashx?Dataset=LFS_D&amp;Coords=[COUNTRY].[IRL]&amp;ShowOnWeb=true&amp;Lang=en"/>
    <hyperlink ref="A72" r:id="rId26" tooltip="Click once to display linked information. Click and hold to select this cell." display="http://stats.oecd.org/OECDStat_Metadata/ShowMetadata.ashx?Dataset=LFS_D&amp;Coords=[COUNTRY].[ISR]&amp;ShowOnWeb=true&amp;Lang=en"/>
    <hyperlink ref="A73" r:id="rId27" tooltip="Click once to display linked information. Click and hold to select this cell." display="http://stats.oecd.org/OECDStat_Metadata/ShowMetadata.ashx?Dataset=LFS_D&amp;Coords=[COUNTRY].[ITA]&amp;ShowOnWeb=true&amp;Lang=en"/>
    <hyperlink ref="F73" r:id="rId28" tooltip="Click once to display linked information. Click and hold to select this cell." display="http://stats.oecd.org/OECDStat_Metadata/ShowMetadata.ashx?Dataset=LFS_D&amp;Coords=[SERIES].[U],[SEX].[MW],[AGE].[5564],[FREQUENCY].[A],[COUNTRY].[ITA],[TIME].[2003]&amp;ShowOnWeb=true"/>
    <hyperlink ref="G73" r:id="rId29" tooltip="Click once to display linked information. Click and hold to select this cell." display="http://stats.oecd.org/OECDStat_Metadata/ShowMetadata.ashx?Dataset=LFS_D&amp;Coords=[SERIES].[U],[SEX].[MW],[AGE].[5564],[FREQUENCY].[A],[COUNTRY].[ITA],[TIME].[2004]&amp;ShowOnWeb=true"/>
    <hyperlink ref="A74" r:id="rId30" tooltip="Click once to display linked information. Click and hold to select this cell." display="http://stats.oecd.org/OECDStat_Metadata/ShowMetadata.ashx?Dataset=LFS_D&amp;Coords=[COUNTRY].[JPN]&amp;ShowOnWeb=true&amp;Lang=en"/>
    <hyperlink ref="A75" r:id="rId31" tooltip="Click once to display linked information. Click and hold to select this cell." display="http://stats.oecd.org/OECDStat_Metadata/ShowMetadata.ashx?Dataset=LFS_D&amp;Coords=[COUNTRY].[KOR]&amp;ShowOnWeb=true&amp;Lang=en"/>
    <hyperlink ref="H75" r:id="rId32" tooltip="Click once to display linked information. Click and hold to select this cell." display="http://stats.oecd.org/OECDStat_Metadata/ShowMetadata.ashx?Dataset=LFS_D&amp;Coords=[SERIES].[U],[SEX].[MW],[AGE].[5564],[FREQUENCY].[A],[COUNTRY].[KOR],[TIME].[2005]&amp;ShowOnWeb=true"/>
    <hyperlink ref="A78" r:id="rId33" tooltip="Click once to display linked information. Click and hold to select this cell." display="http://stats.oecd.org/OECDStat_Metadata/ShowMetadata.ashx?Dataset=LFS_D&amp;Coords=[COUNTRY].[LUX]&amp;ShowOnWeb=true&amp;Lang=en"/>
    <hyperlink ref="E78" r:id="rId34" tooltip="Click once to display linked information. Click and hold to select this cell." display="http://stats.oecd.org/OECDStat_Metadata/ShowMetadata.ashx?Dataset=LFS_D&amp;Coords=[SERIES].[U],[SEX].[MW],[AGE].[5564],[FREQUENCY].[A],[COUNTRY].[LUX],[TIME].[2002]&amp;ShowOnWeb=true"/>
    <hyperlink ref="F78" r:id="rId35" tooltip="Click once to display linked information. Click and hold to select this cell." display="http://stats.oecd.org/OECDStat_Metadata/ShowMetadata.ashx?Dataset=LFS_D&amp;Coords=[SERIES].[U],[SEX].[MW],[AGE].[5564],[FREQUENCY].[A],[COUNTRY].[LUX],[TIME].[2003]&amp;ShowOnWeb=true"/>
    <hyperlink ref="A79" r:id="rId36" tooltip="Click once to display linked information. Click and hold to select this cell." display="http://stats.oecd.org/OECDStat_Metadata/ShowMetadata.ashx?Dataset=LFS_D&amp;Coords=[COUNTRY].[MEX]&amp;ShowOnWeb=true&amp;Lang=en"/>
    <hyperlink ref="C79" r:id="rId37" tooltip="Click once to display linked information. Click and hold to select this cell." display="http://stats.oecd.org/OECDStat_Metadata/ShowMetadata.ashx?Dataset=LFS_D&amp;Coords=[SERIES].[U],[SEX].[MW],[AGE].[5564],[FREQUENCY].[A],[COUNTRY].[MEX],[TIME].[2000]&amp;ShowOnWeb=true"/>
    <hyperlink ref="A80" r:id="rId38" tooltip="Click once to display linked information. Click and hold to select this cell." display="http://stats.oecd.org/OECDStat_Metadata/ShowMetadata.ashx?Dataset=LFS_D&amp;Coords=[COUNTRY].[NLD]&amp;ShowOnWeb=true&amp;Lang=en"/>
    <hyperlink ref="A81" r:id="rId39" tooltip="Click once to display linked information. Click and hold to select this cell." display="http://stats.oecd.org/OECDStat_Metadata/ShowMetadata.ashx?Dataset=LFS_D&amp;Coords=[COUNTRY].[NZL]&amp;ShowOnWeb=true&amp;Lang=en"/>
    <hyperlink ref="A82" r:id="rId40" tooltip="Click once to display linked information. Click and hold to select this cell." display="http://stats.oecd.org/OECDStat_Metadata/ShowMetadata.ashx?Dataset=LFS_D&amp;Coords=[COUNTRY].[NOR]&amp;ShowOnWeb=true&amp;Lang=en"/>
    <hyperlink ref="A83" r:id="rId41" tooltip="Click once to display linked information. Click and hold to select this cell." display="http://stats.oecd.org/OECDStat_Metadata/ShowMetadata.ashx?Dataset=LFS_D&amp;Coords=[COUNTRY].[POL]&amp;ShowOnWeb=true&amp;Lang=en"/>
    <hyperlink ref="C83" r:id="rId42" tooltip="Click once to display linked information. Click and hold to select this cell." display="http://stats.oecd.org/OECDStat_Metadata/ShowMetadata.ashx?Dataset=LFS_D&amp;Coords=[SERIES].[U],[SEX].[MW],[AGE].[5564],[FREQUENCY].[A],[COUNTRY].[POL],[TIME].[2000]&amp;ShowOnWeb=true"/>
    <hyperlink ref="E83" r:id="rId43" tooltip="Click once to display linked information. Click and hold to select this cell." display="http://stats.oecd.org/OECDStat_Metadata/ShowMetadata.ashx?Dataset=LFS_D&amp;Coords=[SERIES].[U],[SEX].[MW],[AGE].[5564],[FREQUENCY].[A],[COUNTRY].[POL],[TIME].[2002]&amp;ShowOnWeb=true"/>
    <hyperlink ref="A84" r:id="rId44" tooltip="Click once to display linked information. Click and hold to select this cell." display="http://stats.oecd.org/OECDStat_Metadata/ShowMetadata.ashx?Dataset=LFS_D&amp;Coords=[COUNTRY].[PRT]&amp;ShowOnWeb=true&amp;Lang=en"/>
    <hyperlink ref="A85" r:id="rId45" tooltip="Click once to display linked information. Click and hold to select this cell." display="http://stats.oecd.org/OECDStat_Metadata/ShowMetadata.ashx?Dataset=LFS_D&amp;Coords=[COUNTRY].[SVK]&amp;ShowOnWeb=true&amp;Lang=en"/>
    <hyperlink ref="E85" r:id="rId46" tooltip="Click once to display linked information. Click and hold to select this cell." display="http://stats.oecd.org/OECDStat_Metadata/ShowMetadata.ashx?Dataset=LFS_D&amp;Coords=[SERIES].[U],[SEX].[MW],[AGE].[5564],[FREQUENCY].[A],[COUNTRY].[SVK],[TIME].[2002]&amp;ShowOnWeb=true"/>
    <hyperlink ref="A87" r:id="rId47" tooltip="Click once to display linked information. Click and hold to select this cell." display="http://stats.oecd.org/OECDStat_Metadata/ShowMetadata.ashx?Dataset=LFS_D&amp;Coords=[COUNTRY].[ESP]&amp;ShowOnWeb=true&amp;Lang=en"/>
    <hyperlink ref="C87" r:id="rId48" tooltip="Click once to display linked information. Click and hold to select this cell." display="http://stats.oecd.org/OECDStat_Metadata/ShowMetadata.ashx?Dataset=LFS_D&amp;Coords=[SERIES].[U],[SEX].[MW],[AGE].[5564],[FREQUENCY].[A],[COUNTRY].[ESP],[TIME].[2000]&amp;ShowOnWeb=true"/>
    <hyperlink ref="G87" r:id="rId49" tooltip="Click once to display linked information. Click and hold to select this cell." display="http://stats.oecd.org/OECDStat_Metadata/ShowMetadata.ashx?Dataset=LFS_D&amp;Coords=[SERIES].[U],[SEX].[MW],[AGE].[5564],[FREQUENCY].[A],[COUNTRY].[ESP],[TIME].[2004]&amp;ShowOnWeb=true"/>
    <hyperlink ref="K87" r:id="rId50" tooltip="Click once to display linked information. Click and hold to select this cell." display="http://stats.oecd.org/OECDStat_Metadata/ShowMetadata.ashx?Dataset=LFS_D&amp;Coords=[SERIES].[U],[SEX].[MW],[AGE].[5564],[FREQUENCY].[A],[COUNTRY].[ESP],[TIME].[2008]&amp;ShowOnWeb=true"/>
    <hyperlink ref="L87" r:id="rId51" tooltip="Click once to display linked information. Click and hold to select this cell." display="http://stats.oecd.org/OECDStat_Metadata/ShowMetadata.ashx?Dataset=LFS_D&amp;Coords=[SERIES].[U],[SEX].[MW],[AGE].[5564],[FREQUENCY].[A],[COUNTRY].[ESP],[TIME].[2009]&amp;ShowOnWeb=true"/>
    <hyperlink ref="A88" r:id="rId52" tooltip="Click once to display linked information. Click and hold to select this cell." display="http://stats.oecd.org/OECDStat_Metadata/ShowMetadata.ashx?Dataset=LFS_D&amp;Coords=[COUNTRY].[SWE]&amp;ShowOnWeb=true&amp;Lang=en"/>
    <hyperlink ref="G88" r:id="rId53" tooltip="Click once to display linked information. Click and hold to select this cell." display="http://stats.oecd.org/OECDStat_Metadata/ShowMetadata.ashx?Dataset=LFS_D&amp;Coords=[SERIES].[U],[SEX].[MW],[AGE].[5564],[FREQUENCY].[A],[COUNTRY].[SWE],[TIME].[2004]&amp;ShowOnWeb=true"/>
    <hyperlink ref="A89" r:id="rId54" tooltip="Click once to display linked information. Click and hold to select this cell." display="http://stats.oecd.org/OECDStat_Metadata/ShowMetadata.ashx?Dataset=LFS_D&amp;Coords=[COUNTRY].[CHE]&amp;ShowOnWeb=true&amp;Lang=en"/>
    <hyperlink ref="A90" r:id="rId55" tooltip="Click once to display linked information. Click and hold to select this cell." display="http://stats.oecd.org/OECDStat_Metadata/ShowMetadata.ashx?Dataset=LFS_D&amp;Coords=[COUNTRY].[TUR]&amp;ShowOnWeb=true&amp;Lang=en"/>
    <hyperlink ref="C90" r:id="rId56" tooltip="Click once to display linked information. Click and hold to select this cell." display="http://stats.oecd.org/OECDStat_Metadata/ShowMetadata.ashx?Dataset=LFS_D&amp;Coords=[SERIES].[U],[SEX].[MW],[AGE].[5564],[FREQUENCY].[A],[COUNTRY].[TUR],[TIME].[2000]&amp;ShowOnWeb=true"/>
    <hyperlink ref="A91" r:id="rId57" tooltip="Click once to display linked information. Click and hold to select this cell." display="http://stats.oecd.org/OECDStat_Metadata/ShowMetadata.ashx?Dataset=LFS_D&amp;Coords=[COUNTRY].[GBR]&amp;ShowOnWeb=true&amp;Lang=en"/>
    <hyperlink ref="A92" r:id="rId58" tooltip="Click once to display linked information. Click and hold to select this cell." display="http://stats.oecd.org/OECDStat_Metadata/ShowMetadata.ashx?Dataset=LFS_D&amp;Coords=[COUNTRY].[USA]&amp;ShowOnWeb=true&amp;Lang=en"/>
    <hyperlink ref="C92" r:id="rId59" tooltip="Click once to display linked information. Click and hold to select this cell." display="http://stats.oecd.org/OECDStat_Metadata/ShowMetadata.ashx?Dataset=LFS_D&amp;Coords=[SERIES].[U],[SEX].[MW],[AGE].[5564],[FREQUENCY].[A],[COUNTRY].[USA],[TIME].[2000]&amp;ShowOnWeb=true"/>
    <hyperlink ref="A93" r:id="rId60" tooltip="Click once to display linked information. Click and hold to select this cell." display="http://stats.oecd.org/OECDStat_Metadata/ShowMetadata.ashx?Dataset=LFS_D&amp;Coords=[COUNTRY].[OECD]&amp;ShowOnWeb=true&amp;Lang=en"/>
    <hyperlink ref="A100" r:id="rId61" tooltip="Click once to display linked information. Click and hold to select this cell." display="http://stats.oecd.org/OECDStat_Metadata/ShowMetadata.ashx?Dataset=LFS_D&amp;Coords=[COUNTRY].[RUS]&amp;ShowOnWeb=true&amp;Lang=en"/>
    <hyperlink ref="A102" r:id="rId62" tooltip="Click once to display linked information. Click and hold to select this cell." display="https://stats-1.oecd.org/"/>
    <hyperlink ref="C146" r:id="rId63" tooltip="Click once to display linked information. Click and hold to select this cell." display="http://stats.oecd.org/OECDStat_Metadata/ShowMetadata.ashx?Dataset=LFS_D&amp;Coords=[SERIES].[U],[SEX].[MW],[AGE].[1564],[FREQUENCY].[A],[COUNTRY].[USA],[TIME].[2000]&amp;ShowOnWeb=true"/>
    <hyperlink ref="C144" r:id="rId64" tooltip="Click once to display linked information. Click and hold to select this cell." display="http://stats.oecd.org/OECDStat_Metadata/ShowMetadata.ashx?Dataset=LFS_D&amp;Coords=[SERIES].[U],[SEX].[MW],[AGE].[1564],[FREQUENCY].[A],[COUNTRY].[TUR],[TIME].[2000]&amp;ShowOnWeb=true"/>
    <hyperlink ref="G142" r:id="rId65" tooltip="Click once to display linked information. Click and hold to select this cell." display="http://stats.oecd.org/OECDStat_Metadata/ShowMetadata.ashx?Dataset=LFS_D&amp;Coords=[SERIES].[U],[SEX].[MW],[AGE].[1564],[FREQUENCY].[A],[COUNTRY].[SWE],[TIME].[2004]&amp;ShowOnWeb=true"/>
    <hyperlink ref="L141" r:id="rId66" tooltip="Click once to display linked information. Click and hold to select this cell." display="http://stats.oecd.org/OECDStat_Metadata/ShowMetadata.ashx?Dataset=LFS_D&amp;Coords=[SERIES].[U],[SEX].[MW],[AGE].[1564],[FREQUENCY].[A],[COUNTRY].[ESP],[TIME].[2009]&amp;ShowOnWeb=true"/>
    <hyperlink ref="K141" r:id="rId67" tooltip="Click once to display linked information. Click and hold to select this cell." display="http://stats.oecd.org/OECDStat_Metadata/ShowMetadata.ashx?Dataset=LFS_D&amp;Coords=[SERIES].[U],[SEX].[MW],[AGE].[1564],[FREQUENCY].[A],[COUNTRY].[ESP],[TIME].[2008]&amp;ShowOnWeb=true"/>
    <hyperlink ref="G141" r:id="rId68" tooltip="Click once to display linked information. Click and hold to select this cell." display="http://stats.oecd.org/OECDStat_Metadata/ShowMetadata.ashx?Dataset=LFS_D&amp;Coords=[SERIES].[U],[SEX].[MW],[AGE].[1564],[FREQUENCY].[A],[COUNTRY].[ESP],[TIME].[2004]&amp;ShowOnWeb=true"/>
    <hyperlink ref="C141" r:id="rId69" tooltip="Click once to display linked information. Click and hold to select this cell." display="http://stats.oecd.org/OECDStat_Metadata/ShowMetadata.ashx?Dataset=LFS_D&amp;Coords=[SERIES].[U],[SEX].[MW],[AGE].[1564],[FREQUENCY].[A],[COUNTRY].[ESP],[TIME].[2000]&amp;ShowOnWeb=true"/>
    <hyperlink ref="E139" r:id="rId70" tooltip="Click once to display linked information. Click and hold to select this cell." display="http://stats.oecd.org/OECDStat_Metadata/ShowMetadata.ashx?Dataset=LFS_D&amp;Coords=[SERIES].[U],[SEX].[MW],[AGE].[1564],[FREQUENCY].[A],[COUNTRY].[SVK],[TIME].[2002]&amp;ShowOnWeb=true"/>
    <hyperlink ref="E137" r:id="rId71" tooltip="Click once to display linked information. Click and hold to select this cell." display="http://stats.oecd.org/OECDStat_Metadata/ShowMetadata.ashx?Dataset=LFS_D&amp;Coords=[SERIES].[U],[SEX].[MW],[AGE].[1564],[FREQUENCY].[A],[COUNTRY].[POL],[TIME].[2002]&amp;ShowOnWeb=true"/>
    <hyperlink ref="C137" r:id="rId72" tooltip="Click once to display linked information. Click and hold to select this cell." display="http://stats.oecd.org/OECDStat_Metadata/ShowMetadata.ashx?Dataset=LFS_D&amp;Coords=[SERIES].[U],[SEX].[MW],[AGE].[1564],[FREQUENCY].[A],[COUNTRY].[POL],[TIME].[2000]&amp;ShowOnWeb=true"/>
    <hyperlink ref="C133" r:id="rId73" tooltip="Click once to display linked information. Click and hold to select this cell." display="http://stats.oecd.org/OECDStat_Metadata/ShowMetadata.ashx?Dataset=LFS_D&amp;Coords=[SERIES].[U],[SEX].[MW],[AGE].[1564],[FREQUENCY].[A],[COUNTRY].[MEX],[TIME].[2000]&amp;ShowOnWeb=true"/>
    <hyperlink ref="F132" r:id="rId74" tooltip="Click once to display linked information. Click and hold to select this cell." display="http://stats.oecd.org/OECDStat_Metadata/ShowMetadata.ashx?Dataset=LFS_D&amp;Coords=[SERIES].[U],[SEX].[MW],[AGE].[1564],[FREQUENCY].[A],[COUNTRY].[LUX],[TIME].[2003]&amp;ShowOnWeb=true"/>
    <hyperlink ref="E132" r:id="rId75" tooltip="Click once to display linked information. Click and hold to select this cell." display="http://stats.oecd.org/OECDStat_Metadata/ShowMetadata.ashx?Dataset=LFS_D&amp;Coords=[SERIES].[U],[SEX].[MW],[AGE].[1564],[FREQUENCY].[A],[COUNTRY].[LUX],[TIME].[2002]&amp;ShowOnWeb=true"/>
    <hyperlink ref="H129" r:id="rId76" tooltip="Click once to display linked information. Click and hold to select this cell." display="http://stats.oecd.org/OECDStat_Metadata/ShowMetadata.ashx?Dataset=LFS_D&amp;Coords=[SERIES].[U],[SEX].[MW],[AGE].[1564],[FREQUENCY].[A],[COUNTRY].[KOR],[TIME].[2005]&amp;ShowOnWeb=true"/>
    <hyperlink ref="G127" r:id="rId77" tooltip="Click once to display linked information. Click and hold to select this cell." display="http://stats.oecd.org/OECDStat_Metadata/ShowMetadata.ashx?Dataset=LFS_D&amp;Coords=[SERIES].[U],[SEX].[MW],[AGE].[1564],[FREQUENCY].[A],[COUNTRY].[ITA],[TIME].[2004]&amp;ShowOnWeb=true"/>
    <hyperlink ref="F127" r:id="rId78" tooltip="Click once to display linked information. Click and hold to select this cell." display="http://stats.oecd.org/OECDStat_Metadata/ShowMetadata.ashx?Dataset=LFS_D&amp;Coords=[SERIES].[U],[SEX].[MW],[AGE].[1564],[FREQUENCY].[A],[COUNTRY].[ITA],[TIME].[2003]&amp;ShowOnWeb=true"/>
    <hyperlink ref="F124" r:id="rId79" tooltip="Click once to display linked information. Click and hold to select this cell." display="http://stats.oecd.org/OECDStat_Metadata/ShowMetadata.ashx?Dataset=LFS_D&amp;Coords=[SERIES].[U],[SEX].[MW],[AGE].[1564],[FREQUENCY].[A],[COUNTRY].[ISL],[TIME].[2003]&amp;ShowOnWeb=true"/>
    <hyperlink ref="D124" r:id="rId80" tooltip="Click once to display linked information. Click and hold to select this cell." display="http://stats.oecd.org/OECDStat_Metadata/ShowMetadata.ashx?Dataset=LFS_D&amp;Coords=[SERIES].[U],[SEX].[MW],[AGE].[1564],[FREQUENCY].[A],[COUNTRY].[ISL],[TIME].[2001]&amp;ShowOnWeb=true"/>
    <hyperlink ref="E123" r:id="rId81" tooltip="Click once to display linked information. Click and hold to select this cell." display="http://stats.oecd.org/OECDStat_Metadata/ShowMetadata.ashx?Dataset=LFS_D&amp;Coords=[SERIES].[U],[SEX].[MW],[AGE].[1564],[FREQUENCY].[A],[COUNTRY].[HUN],[TIME].[2002]&amp;ShowOnWeb=true"/>
    <hyperlink ref="M121" r:id="rId82" tooltip="Click once to display linked information. Click and hold to select this cell." display="http://stats.oecd.org/OECDStat_Metadata/ShowMetadata.ashx?Dataset=LFS_D&amp;Coords=[SERIES].[U],[SEX].[MW],[AGE].[1564],[FREQUENCY].[A],[COUNTRY].[DEU],[TIME].[2010]&amp;ShowOnWeb=true"/>
    <hyperlink ref="G121" r:id="rId83" tooltip="Click once to display linked information. Click and hold to select this cell." display="http://stats.oecd.org/OECDStat_Metadata/ShowMetadata.ashx?Dataset=LFS_D&amp;Coords=[SERIES].[U],[SEX].[MW],[AGE].[1564],[FREQUENCY].[A],[COUNTRY].[DEU],[TIME].[2004]&amp;ShowOnWeb=true"/>
    <hyperlink ref="E120" r:id="rId84" tooltip="Click once to display linked information. Click and hold to select this cell." display="http://stats.oecd.org/OECDStat_Metadata/ShowMetadata.ashx?Dataset=LFS_D&amp;Coords=[SERIES].[U],[SEX].[MW],[AGE].[1564],[FREQUENCY].[A],[COUNTRY].[FRA],[TIME].[2002]&amp;ShowOnWeb=true"/>
    <hyperlink ref="C118" r:id="rId85" tooltip="Click once to display linked information. Click and hold to select this cell." display="http://stats.oecd.org/OECDStat_Metadata/ShowMetadata.ashx?Dataset=LFS_D&amp;Coords=[SERIES].[U],[SEX].[MW],[AGE].[1564],[FREQUENCY].[A],[COUNTRY].[EST],[TIME].[2000]&amp;ShowOnWeb=true"/>
    <hyperlink ref="F112" r:id="rId86" tooltip="Click once to display linked information. Click and hold to select this cell." display="http://stats.oecd.org/OECDStat_Metadata/ShowMetadata.ashx?Dataset=LFS_D&amp;Coords=[SERIES].[U],[SEX].[MW],[AGE].[1564],[FREQUENCY].[A],[COUNTRY].[AUT],[TIME].[2003]&amp;ShowOnWeb=true"/>
    <hyperlink ref="C112" r:id="rId87" tooltip="Click once to display linked information. Click and hold to select this cell." display="http://stats.oecd.org/OECDStat_Metadata/ShowMetadata.ashx?Dataset=LFS_D&amp;Coords=[SERIES].[U],[SEX].[MW],[AGE].[1564],[FREQUENCY].[A],[COUNTRY].[AUT],[TIME].[2000]&amp;ShowOnWeb=true"/>
    <hyperlink ref="D111" r:id="rId88" tooltip="Click once to display linked information. Click and hold to select this cell." display="http://stats.oecd.org/OECDStat_Metadata/ShowMetadata.ashx?Dataset=LFS_D&amp;Coords=[SERIES].[U],[SEX].[MW],[AGE].[1564],[FREQUENCY].[A],[COUNTRY].[AUS],[TIME].[2001]&amp;ShowOnWeb=true"/>
    <hyperlink ref="A156" r:id="rId89" tooltip="Click once to display linked information. Click and hold to select this cell." display="http://stats.oecd.org/OECDStat_Metadata/ShowMetadata.ashx?Dataset=LFS_D&amp;Coords=[COUNTRY].[AUS]&amp;ShowOnWeb=true&amp;Lang=en"/>
    <hyperlink ref="D156" r:id="rId90" tooltip="Click once to display linked information. Click and hold to select this cell." display="http://stats.oecd.org/OECDStat_Metadata/ShowMetadata.ashx?Dataset=LFS_D&amp;Coords=[SERIES].[L],[SEX].[MW],[AGE].[5564],[FREQUENCY].[A],[COUNTRY].[AUS],[TIME].[2001]&amp;ShowOnWeb=true"/>
    <hyperlink ref="A157" r:id="rId91" tooltip="Click once to display linked information. Click and hold to select this cell." display="http://stats.oecd.org/OECDStat_Metadata/ShowMetadata.ashx?Dataset=LFS_D&amp;Coords=[COUNTRY].[AUT]&amp;ShowOnWeb=true&amp;Lang=en"/>
    <hyperlink ref="C157" r:id="rId92" tooltip="Click once to display linked information. Click and hold to select this cell." display="http://stats.oecd.org/OECDStat_Metadata/ShowMetadata.ashx?Dataset=LFS_D&amp;Coords=[SERIES].[L],[SEX].[MW],[AGE].[5564],[FREQUENCY].[A],[COUNTRY].[AUT],[TIME].[2000]&amp;ShowOnWeb=true"/>
    <hyperlink ref="F157" r:id="rId93" tooltip="Click once to display linked information. Click and hold to select this cell." display="http://stats.oecd.org/OECDStat_Metadata/ShowMetadata.ashx?Dataset=LFS_D&amp;Coords=[SERIES].[L],[SEX].[MW],[AGE].[5564],[FREQUENCY].[A],[COUNTRY].[AUT],[TIME].[2003]&amp;ShowOnWeb=true"/>
    <hyperlink ref="A158" r:id="rId94" tooltip="Click once to display linked information. Click and hold to select this cell." display="http://stats.oecd.org/OECDStat_Metadata/ShowMetadata.ashx?Dataset=LFS_D&amp;Coords=[COUNTRY].[BEL]&amp;ShowOnWeb=true&amp;Lang=en"/>
    <hyperlink ref="A159" r:id="rId95" tooltip="Click once to display linked information. Click and hold to select this cell." display="http://stats.oecd.org/OECDStat_Metadata/ShowMetadata.ashx?Dataset=LFS_D&amp;Coords=[COUNTRY].[CAN]&amp;ShowOnWeb=true&amp;Lang=en"/>
    <hyperlink ref="A160" r:id="rId96" tooltip="Click once to display linked information. Click and hold to select this cell." display="http://stats.oecd.org/OECDStat_Metadata/ShowMetadata.ashx?Dataset=LFS_D&amp;Coords=[COUNTRY].[CHL]&amp;ShowOnWeb=true&amp;Lang=en"/>
    <hyperlink ref="A161" r:id="rId97" tooltip="Click once to display linked information. Click and hold to select this cell." display="http://stats.oecd.org/OECDStat_Metadata/ShowMetadata.ashx?Dataset=LFS_D&amp;Coords=[COUNTRY].[CZE]&amp;ShowOnWeb=true&amp;Lang=en"/>
    <hyperlink ref="A162" r:id="rId98" tooltip="Click once to display linked information. Click and hold to select this cell." display="http://stats.oecd.org/OECDStat_Metadata/ShowMetadata.ashx?Dataset=LFS_D&amp;Coords=[COUNTRY].[DNK]&amp;ShowOnWeb=true&amp;Lang=en"/>
    <hyperlink ref="A163" r:id="rId99" tooltip="Click once to display linked information. Click and hold to select this cell." display="http://stats.oecd.org/OECDStat_Metadata/ShowMetadata.ashx?Dataset=LFS_D&amp;Coords=[COUNTRY].[EST]&amp;ShowOnWeb=true&amp;Lang=en"/>
    <hyperlink ref="C163" r:id="rId100" tooltip="Click once to display linked information. Click and hold to select this cell." display="http://stats.oecd.org/OECDStat_Metadata/ShowMetadata.ashx?Dataset=LFS_D&amp;Coords=[SERIES].[L],[SEX].[MW],[AGE].[5564],[FREQUENCY].[A],[COUNTRY].[EST],[TIME].[2000]&amp;ShowOnWeb=true"/>
    <hyperlink ref="A164" r:id="rId101" tooltip="Click once to display linked information. Click and hold to select this cell." display="http://stats.oecd.org/OECDStat_Metadata/ShowMetadata.ashx?Dataset=LFS_D&amp;Coords=[COUNTRY].[FIN]&amp;ShowOnWeb=true&amp;Lang=en"/>
    <hyperlink ref="A165" r:id="rId102" tooltip="Click once to display linked information. Click and hold to select this cell." display="http://stats.oecd.org/OECDStat_Metadata/ShowMetadata.ashx?Dataset=LFS_D&amp;Coords=[COUNTRY].[FRA]&amp;ShowOnWeb=true&amp;Lang=en"/>
    <hyperlink ref="E165" r:id="rId103" tooltip="Click once to display linked information. Click and hold to select this cell." display="http://stats.oecd.org/OECDStat_Metadata/ShowMetadata.ashx?Dataset=LFS_D&amp;Coords=[SERIES].[L],[SEX].[MW],[AGE].[5564],[FREQUENCY].[A],[COUNTRY].[FRA],[TIME].[2002]&amp;ShowOnWeb=true"/>
    <hyperlink ref="A166" r:id="rId104" tooltip="Click once to display linked information. Click and hold to select this cell." display="http://stats.oecd.org/OECDStat_Metadata/ShowMetadata.ashx?Dataset=LFS_D&amp;Coords=[COUNTRY].[DEU]&amp;ShowOnWeb=true&amp;Lang=en"/>
    <hyperlink ref="G166" r:id="rId105" tooltip="Click once to display linked information. Click and hold to select this cell." display="http://stats.oecd.org/OECDStat_Metadata/ShowMetadata.ashx?Dataset=LFS_D&amp;Coords=[SERIES].[L],[SEX].[MW],[AGE].[5564],[FREQUENCY].[A],[COUNTRY].[DEU],[TIME].[2004]&amp;ShowOnWeb=true"/>
    <hyperlink ref="M166" r:id="rId106" tooltip="Click once to display linked information. Click and hold to select this cell." display="http://stats.oecd.org/OECDStat_Metadata/ShowMetadata.ashx?Dataset=LFS_D&amp;Coords=[SERIES].[L],[SEX].[MW],[AGE].[5564],[FREQUENCY].[A],[COUNTRY].[DEU],[TIME].[2010]&amp;ShowOnWeb=true"/>
    <hyperlink ref="A167" r:id="rId107" tooltip="Click once to display linked information. Click and hold to select this cell." display="http://stats.oecd.org/OECDStat_Metadata/ShowMetadata.ashx?Dataset=LFS_D&amp;Coords=[COUNTRY].[GRC]&amp;ShowOnWeb=true&amp;Lang=en"/>
    <hyperlink ref="A168" r:id="rId108" tooltip="Click once to display linked information. Click and hold to select this cell." display="http://stats.oecd.org/OECDStat_Metadata/ShowMetadata.ashx?Dataset=LFS_D&amp;Coords=[COUNTRY].[HUN]&amp;ShowOnWeb=true&amp;Lang=en"/>
    <hyperlink ref="E168" r:id="rId109" tooltip="Click once to display linked information. Click and hold to select this cell." display="http://stats.oecd.org/OECDStat_Metadata/ShowMetadata.ashx?Dataset=LFS_D&amp;Coords=[SERIES].[L],[SEX].[MW],[AGE].[5564],[FREQUENCY].[A],[COUNTRY].[HUN],[TIME].[2002]&amp;ShowOnWeb=true"/>
    <hyperlink ref="A169" r:id="rId110" tooltip="Click once to display linked information. Click and hold to select this cell." display="http://stats.oecd.org/OECDStat_Metadata/ShowMetadata.ashx?Dataset=LFS_D&amp;Coords=[COUNTRY].[ISL]&amp;ShowOnWeb=true&amp;Lang=en"/>
    <hyperlink ref="F169" r:id="rId111" tooltip="Click once to display linked information. Click and hold to select this cell." display="http://stats.oecd.org/OECDStat_Metadata/ShowMetadata.ashx?Dataset=LFS_D&amp;Coords=[SERIES].[L],[SEX].[MW],[AGE].[5564],[FREQUENCY].[A],[COUNTRY].[ISL],[TIME].[2003]&amp;ShowOnWeb=true"/>
    <hyperlink ref="A170" r:id="rId112" tooltip="Click once to display linked information. Click and hold to select this cell." display="http://stats.oecd.org/OECDStat_Metadata/ShowMetadata.ashx?Dataset=LFS_D&amp;Coords=[COUNTRY].[IRL]&amp;ShowOnWeb=true&amp;Lang=en"/>
    <hyperlink ref="A171" r:id="rId113" tooltip="Click once to display linked information. Click and hold to select this cell." display="http://stats.oecd.org/OECDStat_Metadata/ShowMetadata.ashx?Dataset=LFS_D&amp;Coords=[COUNTRY].[ISR]&amp;ShowOnWeb=true&amp;Lang=en"/>
    <hyperlink ref="A172" r:id="rId114" tooltip="Click once to display linked information. Click and hold to select this cell." display="http://stats.oecd.org/OECDStat_Metadata/ShowMetadata.ashx?Dataset=LFS_D&amp;Coords=[COUNTRY].[ITA]&amp;ShowOnWeb=true&amp;Lang=en"/>
    <hyperlink ref="F172" r:id="rId115" tooltip="Click once to display linked information. Click and hold to select this cell." display="http://stats.oecd.org/OECDStat_Metadata/ShowMetadata.ashx?Dataset=LFS_D&amp;Coords=[SERIES].[L],[SEX].[MW],[AGE].[5564],[FREQUENCY].[A],[COUNTRY].[ITA],[TIME].[2003]&amp;ShowOnWeb=true"/>
    <hyperlink ref="G172" r:id="rId116" tooltip="Click once to display linked information. Click and hold to select this cell." display="http://stats.oecd.org/OECDStat_Metadata/ShowMetadata.ashx?Dataset=LFS_D&amp;Coords=[SERIES].[L],[SEX].[MW],[AGE].[5564],[FREQUENCY].[A],[COUNTRY].[ITA],[TIME].[2004]&amp;ShowOnWeb=true"/>
    <hyperlink ref="A173" r:id="rId117" tooltip="Click once to display linked information. Click and hold to select this cell." display="http://stats.oecd.org/OECDStat_Metadata/ShowMetadata.ashx?Dataset=LFS_D&amp;Coords=[COUNTRY].[JPN]&amp;ShowOnWeb=true&amp;Lang=en"/>
    <hyperlink ref="A174" r:id="rId118" tooltip="Click once to display linked information. Click and hold to select this cell." display="http://stats.oecd.org/OECDStat_Metadata/ShowMetadata.ashx?Dataset=LFS_D&amp;Coords=[COUNTRY].[KOR]&amp;ShowOnWeb=true&amp;Lang=en"/>
    <hyperlink ref="H174" r:id="rId119" tooltip="Click once to display linked information. Click and hold to select this cell." display="http://stats.oecd.org/OECDStat_Metadata/ShowMetadata.ashx?Dataset=LFS_D&amp;Coords=[SERIES].[L],[SEX].[MW],[AGE].[5564],[FREQUENCY].[A],[COUNTRY].[KOR],[TIME].[2005]&amp;ShowOnWeb=true"/>
    <hyperlink ref="A177" r:id="rId120" tooltip="Click once to display linked information. Click and hold to select this cell." display="http://stats.oecd.org/OECDStat_Metadata/ShowMetadata.ashx?Dataset=LFS_D&amp;Coords=[COUNTRY].[LUX]&amp;ShowOnWeb=true&amp;Lang=en"/>
    <hyperlink ref="E177" r:id="rId121" tooltip="Click once to display linked information. Click and hold to select this cell." display="http://stats.oecd.org/OECDStat_Metadata/ShowMetadata.ashx?Dataset=LFS_D&amp;Coords=[SERIES].[L],[SEX].[MW],[AGE].[5564],[FREQUENCY].[A],[COUNTRY].[LUX],[TIME].[2002]&amp;ShowOnWeb=true"/>
    <hyperlink ref="F177" r:id="rId122" tooltip="Click once to display linked information. Click and hold to select this cell." display="http://stats.oecd.org/OECDStat_Metadata/ShowMetadata.ashx?Dataset=LFS_D&amp;Coords=[SERIES].[L],[SEX].[MW],[AGE].[5564],[FREQUENCY].[A],[COUNTRY].[LUX],[TIME].[2003]&amp;ShowOnWeb=true"/>
    <hyperlink ref="A178" r:id="rId123" tooltip="Click once to display linked information. Click and hold to select this cell." display="http://stats.oecd.org/OECDStat_Metadata/ShowMetadata.ashx?Dataset=LFS_D&amp;Coords=[COUNTRY].[MEX]&amp;ShowOnWeb=true&amp;Lang=en"/>
    <hyperlink ref="C178" r:id="rId124" tooltip="Click once to display linked information. Click and hold to select this cell." display="http://stats.oecd.org/OECDStat_Metadata/ShowMetadata.ashx?Dataset=LFS_D&amp;Coords=[SERIES].[L],[SEX].[MW],[AGE].[5564],[FREQUENCY].[A],[COUNTRY].[MEX],[TIME].[2000]&amp;ShowOnWeb=true"/>
    <hyperlink ref="A179" r:id="rId125" tooltip="Click once to display linked information. Click and hold to select this cell." display="http://stats.oecd.org/OECDStat_Metadata/ShowMetadata.ashx?Dataset=LFS_D&amp;Coords=[COUNTRY].[NLD]&amp;ShowOnWeb=true&amp;Lang=en"/>
    <hyperlink ref="A180" r:id="rId126" tooltip="Click once to display linked information. Click and hold to select this cell." display="http://stats.oecd.org/OECDStat_Metadata/ShowMetadata.ashx?Dataset=LFS_D&amp;Coords=[COUNTRY].[NZL]&amp;ShowOnWeb=true&amp;Lang=en"/>
    <hyperlink ref="A181" r:id="rId127" tooltip="Click once to display linked information. Click and hold to select this cell." display="http://stats.oecd.org/OECDStat_Metadata/ShowMetadata.ashx?Dataset=LFS_D&amp;Coords=[COUNTRY].[NOR]&amp;ShowOnWeb=true&amp;Lang=en"/>
    <hyperlink ref="A182" r:id="rId128" tooltip="Click once to display linked information. Click and hold to select this cell." display="http://stats.oecd.org/OECDStat_Metadata/ShowMetadata.ashx?Dataset=LFS_D&amp;Coords=[COUNTRY].[POL]&amp;ShowOnWeb=true&amp;Lang=en"/>
    <hyperlink ref="C182" r:id="rId129" tooltip="Click once to display linked information. Click and hold to select this cell." display="http://stats.oecd.org/OECDStat_Metadata/ShowMetadata.ashx?Dataset=LFS_D&amp;Coords=[SERIES].[L],[SEX].[MW],[AGE].[5564],[FREQUENCY].[A],[COUNTRY].[POL],[TIME].[2000]&amp;ShowOnWeb=true"/>
    <hyperlink ref="E182" r:id="rId130" tooltip="Click once to display linked information. Click and hold to select this cell." display="http://stats.oecd.org/OECDStat_Metadata/ShowMetadata.ashx?Dataset=LFS_D&amp;Coords=[SERIES].[L],[SEX].[MW],[AGE].[5564],[FREQUENCY].[A],[COUNTRY].[POL],[TIME].[2002]&amp;ShowOnWeb=true"/>
    <hyperlink ref="A183" r:id="rId131" tooltip="Click once to display linked information. Click and hold to select this cell." display="http://stats.oecd.org/OECDStat_Metadata/ShowMetadata.ashx?Dataset=LFS_D&amp;Coords=[COUNTRY].[PRT]&amp;ShowOnWeb=true&amp;Lang=en"/>
    <hyperlink ref="A184" r:id="rId132" tooltip="Click once to display linked information. Click and hold to select this cell." display="http://stats.oecd.org/OECDStat_Metadata/ShowMetadata.ashx?Dataset=LFS_D&amp;Coords=[COUNTRY].[SVK]&amp;ShowOnWeb=true&amp;Lang=en"/>
    <hyperlink ref="E184" r:id="rId133" tooltip="Click once to display linked information. Click and hold to select this cell." display="http://stats.oecd.org/OECDStat_Metadata/ShowMetadata.ashx?Dataset=LFS_D&amp;Coords=[SERIES].[L],[SEX].[MW],[AGE].[5564],[FREQUENCY].[A],[COUNTRY].[SVK],[TIME].[2002]&amp;ShowOnWeb=true"/>
    <hyperlink ref="A186" r:id="rId134" tooltip="Click once to display linked information. Click and hold to select this cell." display="http://stats.oecd.org/OECDStat_Metadata/ShowMetadata.ashx?Dataset=LFS_D&amp;Coords=[COUNTRY].[ESP]&amp;ShowOnWeb=true&amp;Lang=en"/>
    <hyperlink ref="C186" r:id="rId135" tooltip="Click once to display linked information. Click and hold to select this cell." display="http://stats.oecd.org/OECDStat_Metadata/ShowMetadata.ashx?Dataset=LFS_D&amp;Coords=[SERIES].[L],[SEX].[MW],[AGE].[5564],[FREQUENCY].[A],[COUNTRY].[ESP],[TIME].[2000]&amp;ShowOnWeb=true"/>
    <hyperlink ref="G186" r:id="rId136" tooltip="Click once to display linked information. Click and hold to select this cell." display="http://stats.oecd.org/OECDStat_Metadata/ShowMetadata.ashx?Dataset=LFS_D&amp;Coords=[SERIES].[L],[SEX].[MW],[AGE].[5564],[FREQUENCY].[A],[COUNTRY].[ESP],[TIME].[2004]&amp;ShowOnWeb=true"/>
    <hyperlink ref="K186" r:id="rId137" tooltip="Click once to display linked information. Click and hold to select this cell." display="http://stats.oecd.org/OECDStat_Metadata/ShowMetadata.ashx?Dataset=LFS_D&amp;Coords=[SERIES].[L],[SEX].[MW],[AGE].[5564],[FREQUENCY].[A],[COUNTRY].[ESP],[TIME].[2008]&amp;ShowOnWeb=true"/>
    <hyperlink ref="L186" r:id="rId138" tooltip="Click once to display linked information. Click and hold to select this cell." display="http://stats.oecd.org/OECDStat_Metadata/ShowMetadata.ashx?Dataset=LFS_D&amp;Coords=[SERIES].[L],[SEX].[MW],[AGE].[5564],[FREQUENCY].[A],[COUNTRY].[ESP],[TIME].[2009]&amp;ShowOnWeb=true"/>
    <hyperlink ref="A187" r:id="rId139" tooltip="Click once to display linked information. Click and hold to select this cell." display="http://stats.oecd.org/OECDStat_Metadata/ShowMetadata.ashx?Dataset=LFS_D&amp;Coords=[COUNTRY].[SWE]&amp;ShowOnWeb=true&amp;Lang=en"/>
    <hyperlink ref="G187" r:id="rId140" tooltip="Click once to display linked information. Click and hold to select this cell." display="http://stats.oecd.org/OECDStat_Metadata/ShowMetadata.ashx?Dataset=LFS_D&amp;Coords=[SERIES].[L],[SEX].[MW],[AGE].[5564],[FREQUENCY].[A],[COUNTRY].[SWE],[TIME].[2004]&amp;ShowOnWeb=true"/>
    <hyperlink ref="A188" r:id="rId141" tooltip="Click once to display linked information. Click and hold to select this cell." display="http://stats.oecd.org/OECDStat_Metadata/ShowMetadata.ashx?Dataset=LFS_D&amp;Coords=[COUNTRY].[CHE]&amp;ShowOnWeb=true&amp;Lang=en"/>
    <hyperlink ref="A189" r:id="rId142" tooltip="Click once to display linked information. Click and hold to select this cell." display="http://stats.oecd.org/OECDStat_Metadata/ShowMetadata.ashx?Dataset=LFS_D&amp;Coords=[COUNTRY].[TUR]&amp;ShowOnWeb=true&amp;Lang=en"/>
    <hyperlink ref="C189" r:id="rId143" tooltip="Click once to display linked information. Click and hold to select this cell." display="http://stats.oecd.org/OECDStat_Metadata/ShowMetadata.ashx?Dataset=LFS_D&amp;Coords=[SERIES].[L],[SEX].[MW],[AGE].[5564],[FREQUENCY].[A],[COUNTRY].[TUR],[TIME].[2000]&amp;ShowOnWeb=true"/>
    <hyperlink ref="A190" r:id="rId144" tooltip="Click once to display linked information. Click and hold to select this cell." display="http://stats.oecd.org/OECDStat_Metadata/ShowMetadata.ashx?Dataset=LFS_D&amp;Coords=[COUNTRY].[GBR]&amp;ShowOnWeb=true&amp;Lang=en"/>
    <hyperlink ref="A191" r:id="rId145" tooltip="Click once to display linked information. Click and hold to select this cell." display="http://stats.oecd.org/OECDStat_Metadata/ShowMetadata.ashx?Dataset=LFS_D&amp;Coords=[COUNTRY].[USA]&amp;ShowOnWeb=true&amp;Lang=en"/>
    <hyperlink ref="C191" r:id="rId146" tooltip="Click once to display linked information. Click and hold to select this cell." display="http://stats.oecd.org/OECDStat_Metadata/ShowMetadata.ashx?Dataset=LFS_D&amp;Coords=[SERIES].[L],[SEX].[MW],[AGE].[5564],[FREQUENCY].[A],[COUNTRY].[USA],[TIME].[2000]&amp;ShowOnWeb=true"/>
    <hyperlink ref="A192" r:id="rId147" tooltip="Click once to display linked information. Click and hold to select this cell." display="http://stats.oecd.org/OECDStat_Metadata/ShowMetadata.ashx?Dataset=LFS_D&amp;Coords=[COUNTRY].[OECD]&amp;ShowOnWeb=true&amp;Lang=en"/>
    <hyperlink ref="A199" r:id="rId148" tooltip="Click once to display linked information. Click and hold to select this cell." display="http://stats.oecd.org/OECDStat_Metadata/ShowMetadata.ashx?Dataset=LFS_D&amp;Coords=[COUNTRY].[RUS]&amp;ShowOnWeb=true&amp;Lang=en"/>
    <hyperlink ref="A201" r:id="rId149" tooltip="Click once to display linked information. Click and hold to select this cell." display="https://stats-1.oecd.org/"/>
    <hyperlink ref="D210" r:id="rId150" tooltip="Click once to display linked information. Click and hold to select this cell." display="http://stats.oecd.org/OECDStat_Metadata/ShowMetadata.ashx?Dataset=LFS_D&amp;Coords=[SERIES].[L],[SEX].[MW],[AGE].[1564],[FREQUENCY].[A],[COUNTRY].[AUS],[TIME].[2001]&amp;ShowOnWeb=true"/>
    <hyperlink ref="C211" r:id="rId151" tooltip="Click once to display linked information. Click and hold to select this cell." display="http://stats.oecd.org/OECDStat_Metadata/ShowMetadata.ashx?Dataset=LFS_D&amp;Coords=[SERIES].[L],[SEX].[MW],[AGE].[1564],[FREQUENCY].[A],[COUNTRY].[AUT],[TIME].[2000]&amp;ShowOnWeb=true"/>
    <hyperlink ref="F211" r:id="rId152" tooltip="Click once to display linked information. Click and hold to select this cell." display="http://stats.oecd.org/OECDStat_Metadata/ShowMetadata.ashx?Dataset=LFS_D&amp;Coords=[SERIES].[L],[SEX].[MW],[AGE].[1564],[FREQUENCY].[A],[COUNTRY].[AUT],[TIME].[2003]&amp;ShowOnWeb=true"/>
    <hyperlink ref="C217" r:id="rId153" tooltip="Click once to display linked information. Click and hold to select this cell." display="http://stats.oecd.org/OECDStat_Metadata/ShowMetadata.ashx?Dataset=LFS_D&amp;Coords=[SERIES].[L],[SEX].[MW],[AGE].[1564],[FREQUENCY].[A],[COUNTRY].[EST],[TIME].[2000]&amp;ShowOnWeb=true"/>
    <hyperlink ref="E219" r:id="rId154" tooltip="Click once to display linked information. Click and hold to select this cell." display="http://stats.oecd.org/OECDStat_Metadata/ShowMetadata.ashx?Dataset=LFS_D&amp;Coords=[SERIES].[L],[SEX].[MW],[AGE].[1564],[FREQUENCY].[A],[COUNTRY].[FRA],[TIME].[2002]&amp;ShowOnWeb=true"/>
    <hyperlink ref="G220" r:id="rId155" tooltip="Click once to display linked information. Click and hold to select this cell." display="http://stats.oecd.org/OECDStat_Metadata/ShowMetadata.ashx?Dataset=LFS_D&amp;Coords=[SERIES].[L],[SEX].[MW],[AGE].[1564],[FREQUENCY].[A],[COUNTRY].[DEU],[TIME].[2004]&amp;ShowOnWeb=true"/>
    <hyperlink ref="M220" r:id="rId156" tooltip="Click once to display linked information. Click and hold to select this cell." display="http://stats.oecd.org/OECDStat_Metadata/ShowMetadata.ashx?Dataset=LFS_D&amp;Coords=[SERIES].[L],[SEX].[MW],[AGE].[1564],[FREQUENCY].[A],[COUNTRY].[DEU],[TIME].[2010]&amp;ShowOnWeb=true"/>
    <hyperlink ref="E222" r:id="rId157" tooltip="Click once to display linked information. Click and hold to select this cell." display="http://stats.oecd.org/OECDStat_Metadata/ShowMetadata.ashx?Dataset=LFS_D&amp;Coords=[SERIES].[L],[SEX].[MW],[AGE].[1564],[FREQUENCY].[A],[COUNTRY].[HUN],[TIME].[2002]&amp;ShowOnWeb=true"/>
    <hyperlink ref="F223" r:id="rId158" tooltip="Click once to display linked information. Click and hold to select this cell." display="http://stats.oecd.org/OECDStat_Metadata/ShowMetadata.ashx?Dataset=LFS_D&amp;Coords=[SERIES].[L],[SEX].[MW],[AGE].[1564],[FREQUENCY].[A],[COUNTRY].[ISL],[TIME].[2003]&amp;ShowOnWeb=true"/>
    <hyperlink ref="F226" r:id="rId159" tooltip="Click once to display linked information. Click and hold to select this cell." display="http://stats.oecd.org/OECDStat_Metadata/ShowMetadata.ashx?Dataset=LFS_D&amp;Coords=[SERIES].[L],[SEX].[MW],[AGE].[1564],[FREQUENCY].[A],[COUNTRY].[ITA],[TIME].[2003]&amp;ShowOnWeb=true"/>
    <hyperlink ref="G226" r:id="rId160" tooltip="Click once to display linked information. Click and hold to select this cell." display="http://stats.oecd.org/OECDStat_Metadata/ShowMetadata.ashx?Dataset=LFS_D&amp;Coords=[SERIES].[L],[SEX].[MW],[AGE].[1564],[FREQUENCY].[A],[COUNTRY].[ITA],[TIME].[2004]&amp;ShowOnWeb=true"/>
    <hyperlink ref="H228" r:id="rId161" tooltip="Click once to display linked information. Click and hold to select this cell." display="http://stats.oecd.org/OECDStat_Metadata/ShowMetadata.ashx?Dataset=LFS_D&amp;Coords=[SERIES].[L],[SEX].[MW],[AGE].[1564],[FREQUENCY].[A],[COUNTRY].[KOR],[TIME].[2005]&amp;ShowOnWeb=true"/>
    <hyperlink ref="E231" r:id="rId162" tooltip="Click once to display linked information. Click and hold to select this cell." display="http://stats.oecd.org/OECDStat_Metadata/ShowMetadata.ashx?Dataset=LFS_D&amp;Coords=[SERIES].[L],[SEX].[MW],[AGE].[1564],[FREQUENCY].[A],[COUNTRY].[LUX],[TIME].[2002]&amp;ShowOnWeb=true"/>
    <hyperlink ref="F231" r:id="rId163" tooltip="Click once to display linked information. Click and hold to select this cell." display="http://stats.oecd.org/OECDStat_Metadata/ShowMetadata.ashx?Dataset=LFS_D&amp;Coords=[SERIES].[L],[SEX].[MW],[AGE].[1564],[FREQUENCY].[A],[COUNTRY].[LUX],[TIME].[2003]&amp;ShowOnWeb=true"/>
    <hyperlink ref="C232" r:id="rId164" tooltip="Click once to display linked information. Click and hold to select this cell." display="http://stats.oecd.org/OECDStat_Metadata/ShowMetadata.ashx?Dataset=LFS_D&amp;Coords=[SERIES].[L],[SEX].[MW],[AGE].[1564],[FREQUENCY].[A],[COUNTRY].[MEX],[TIME].[2000]&amp;ShowOnWeb=true"/>
    <hyperlink ref="C236" r:id="rId165" tooltip="Click once to display linked information. Click and hold to select this cell." display="http://stats.oecd.org/OECDStat_Metadata/ShowMetadata.ashx?Dataset=LFS_D&amp;Coords=[SERIES].[L],[SEX].[MW],[AGE].[1564],[FREQUENCY].[A],[COUNTRY].[POL],[TIME].[2000]&amp;ShowOnWeb=true"/>
    <hyperlink ref="E236" r:id="rId166" tooltip="Click once to display linked information. Click and hold to select this cell." display="http://stats.oecd.org/OECDStat_Metadata/ShowMetadata.ashx?Dataset=LFS_D&amp;Coords=[SERIES].[L],[SEX].[MW],[AGE].[1564],[FREQUENCY].[A],[COUNTRY].[POL],[TIME].[2002]&amp;ShowOnWeb=true"/>
    <hyperlink ref="E238" r:id="rId167" tooltip="Click once to display linked information. Click and hold to select this cell." display="http://stats.oecd.org/OECDStat_Metadata/ShowMetadata.ashx?Dataset=LFS_D&amp;Coords=[SERIES].[L],[SEX].[MW],[AGE].[1564],[FREQUENCY].[A],[COUNTRY].[SVK],[TIME].[2002]&amp;ShowOnWeb=true"/>
    <hyperlink ref="C240" r:id="rId168" tooltip="Click once to display linked information. Click and hold to select this cell." display="http://stats.oecd.org/OECDStat_Metadata/ShowMetadata.ashx?Dataset=LFS_D&amp;Coords=[SERIES].[L],[SEX].[MW],[AGE].[1564],[FREQUENCY].[A],[COUNTRY].[ESP],[TIME].[2000]&amp;ShowOnWeb=true"/>
    <hyperlink ref="G240" r:id="rId169" tooltip="Click once to display linked information. Click and hold to select this cell." display="http://stats.oecd.org/OECDStat_Metadata/ShowMetadata.ashx?Dataset=LFS_D&amp;Coords=[SERIES].[L],[SEX].[MW],[AGE].[1564],[FREQUENCY].[A],[COUNTRY].[ESP],[TIME].[2004]&amp;ShowOnWeb=true"/>
    <hyperlink ref="K240" r:id="rId170" tooltip="Click once to display linked information. Click and hold to select this cell." display="http://stats.oecd.org/OECDStat_Metadata/ShowMetadata.ashx?Dataset=LFS_D&amp;Coords=[SERIES].[L],[SEX].[MW],[AGE].[1564],[FREQUENCY].[A],[COUNTRY].[ESP],[TIME].[2008]&amp;ShowOnWeb=true"/>
    <hyperlink ref="L240" r:id="rId171" tooltip="Click once to display linked information. Click and hold to select this cell." display="http://stats.oecd.org/OECDStat_Metadata/ShowMetadata.ashx?Dataset=LFS_D&amp;Coords=[SERIES].[L],[SEX].[MW],[AGE].[1564],[FREQUENCY].[A],[COUNTRY].[ESP],[TIME].[2009]&amp;ShowOnWeb=true"/>
    <hyperlink ref="G241" r:id="rId172" tooltip="Click once to display linked information. Click and hold to select this cell." display="http://stats.oecd.org/OECDStat_Metadata/ShowMetadata.ashx?Dataset=LFS_D&amp;Coords=[SERIES].[L],[SEX].[MW],[AGE].[1564],[FREQUENCY].[A],[COUNTRY].[SWE],[TIME].[2004]&amp;ShowOnWeb=true"/>
    <hyperlink ref="C243" r:id="rId173" tooltip="Click once to display linked information. Click and hold to select this cell." display="http://stats.oecd.org/OECDStat_Metadata/ShowMetadata.ashx?Dataset=LFS_D&amp;Coords=[SERIES].[L],[SEX].[MW],[AGE].[1564],[FREQUENCY].[A],[COUNTRY].[TUR],[TIME].[2000]&amp;ShowOnWeb=true"/>
    <hyperlink ref="C245" r:id="rId174" tooltip="Click once to display linked information. Click and hold to select this cell." display="http://stats.oecd.org/OECDStat_Metadata/ShowMetadata.ashx?Dataset=LFS_D&amp;Coords=[SERIES].[L],[SEX].[MW],[AGE].[1564],[FREQUENCY].[A],[COUNTRY].[USA],[TIME].[2000]&amp;ShowOnWeb=tru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5"/>
  <sheetViews>
    <sheetView workbookViewId="0">
      <pane xSplit="1" ySplit="7" topLeftCell="B8" activePane="bottomRight" state="frozen"/>
      <selection activeCell="Z136" sqref="Z136"/>
      <selection pane="topRight" activeCell="Z136" sqref="Z136"/>
      <selection pane="bottomLeft" activeCell="Z136" sqref="Z136"/>
      <selection pane="bottomRight" activeCell="C247" sqref="C247:T247"/>
    </sheetView>
  </sheetViews>
  <sheetFormatPr defaultRowHeight="15"/>
  <cols>
    <col min="1" max="1" width="26.5703125" style="54" customWidth="1"/>
    <col min="2" max="2" width="9.140625" style="54"/>
    <col min="3" max="3" width="9.7109375" style="54" bestFit="1" customWidth="1"/>
    <col min="4" max="16384" width="9.140625" style="54"/>
  </cols>
  <sheetData>
    <row r="1" spans="1:22">
      <c r="A1" s="79" t="s">
        <v>201</v>
      </c>
    </row>
    <row r="2" spans="1:22">
      <c r="A2" s="1448" t="s">
        <v>202</v>
      </c>
      <c r="B2" s="1449"/>
      <c r="C2" s="1450" t="s">
        <v>385</v>
      </c>
      <c r="D2" s="1451"/>
      <c r="E2" s="1451"/>
      <c r="F2" s="1451"/>
      <c r="G2" s="1451"/>
      <c r="H2" s="1451"/>
      <c r="I2" s="1451"/>
      <c r="J2" s="1451"/>
      <c r="K2" s="1451"/>
      <c r="L2" s="1451"/>
      <c r="M2" s="1451"/>
      <c r="N2" s="1451"/>
      <c r="O2" s="1451"/>
      <c r="P2" s="1451"/>
      <c r="Q2" s="1451"/>
      <c r="R2" s="1451"/>
      <c r="S2" s="1451"/>
      <c r="T2" s="1451"/>
    </row>
    <row r="3" spans="1:22">
      <c r="A3" s="1448" t="s">
        <v>204</v>
      </c>
      <c r="B3" s="1449"/>
      <c r="C3" s="1450" t="s">
        <v>205</v>
      </c>
      <c r="D3" s="1451"/>
      <c r="E3" s="1451"/>
      <c r="F3" s="1451"/>
      <c r="G3" s="1451"/>
      <c r="H3" s="1451"/>
      <c r="I3" s="1451"/>
      <c r="J3" s="1451"/>
      <c r="K3" s="1451"/>
      <c r="L3" s="1451"/>
      <c r="M3" s="1451"/>
      <c r="N3" s="1451"/>
      <c r="O3" s="1451"/>
      <c r="P3" s="1451"/>
      <c r="Q3" s="1451"/>
      <c r="R3" s="1451"/>
      <c r="S3" s="1451"/>
      <c r="T3" s="1451"/>
    </row>
    <row r="4" spans="1:22">
      <c r="A4" s="1448" t="s">
        <v>208</v>
      </c>
      <c r="B4" s="1449"/>
      <c r="C4" s="1450"/>
      <c r="D4" s="1451"/>
      <c r="E4" s="1451"/>
      <c r="F4" s="1451"/>
      <c r="G4" s="1451"/>
      <c r="H4" s="1451"/>
      <c r="I4" s="1451"/>
      <c r="J4" s="1451"/>
      <c r="K4" s="1451"/>
      <c r="L4" s="1451"/>
      <c r="M4" s="1451"/>
      <c r="N4" s="1451"/>
      <c r="O4" s="1451"/>
      <c r="P4" s="1451"/>
      <c r="Q4" s="1451"/>
      <c r="R4" s="1451"/>
      <c r="S4" s="1451"/>
      <c r="T4" s="1451"/>
    </row>
    <row r="5" spans="1:22">
      <c r="A5" s="1448" t="s">
        <v>189</v>
      </c>
      <c r="B5" s="1449"/>
      <c r="C5" s="1450" t="s">
        <v>206</v>
      </c>
      <c r="D5" s="1451"/>
      <c r="E5" s="1451"/>
      <c r="F5" s="1451"/>
      <c r="G5" s="1451"/>
      <c r="H5" s="1451"/>
      <c r="I5" s="1451"/>
      <c r="J5" s="1451"/>
      <c r="K5" s="1451"/>
      <c r="L5" s="1451"/>
      <c r="M5" s="1451"/>
      <c r="N5" s="1451"/>
      <c r="O5" s="1451"/>
      <c r="P5" s="1451"/>
      <c r="Q5" s="1451"/>
      <c r="R5" s="1451"/>
      <c r="S5" s="1451"/>
      <c r="T5" s="1451"/>
    </row>
    <row r="6" spans="1:22">
      <c r="A6" s="1448" t="s">
        <v>153</v>
      </c>
      <c r="B6" s="1449"/>
      <c r="C6" s="1450"/>
      <c r="D6" s="1451"/>
      <c r="E6" s="1451"/>
      <c r="F6" s="1451"/>
      <c r="G6" s="1451"/>
      <c r="H6" s="1451"/>
      <c r="I6" s="1451"/>
      <c r="J6" s="1451"/>
      <c r="K6" s="1451"/>
      <c r="L6" s="1451"/>
      <c r="M6" s="1451"/>
      <c r="N6" s="1451"/>
      <c r="O6" s="1451"/>
      <c r="P6" s="1451"/>
      <c r="Q6" s="1451"/>
      <c r="R6" s="1451"/>
      <c r="S6" s="1451"/>
      <c r="T6" s="1451"/>
    </row>
    <row r="7" spans="1:22">
      <c r="A7" s="1452" t="s">
        <v>117</v>
      </c>
      <c r="B7" s="1453"/>
      <c r="C7" s="15" t="s">
        <v>85</v>
      </c>
      <c r="D7" s="15" t="s">
        <v>86</v>
      </c>
      <c r="E7" s="15" t="s">
        <v>87</v>
      </c>
      <c r="F7" s="15" t="s">
        <v>88</v>
      </c>
      <c r="G7" s="15" t="s">
        <v>89</v>
      </c>
      <c r="H7" s="15" t="s">
        <v>90</v>
      </c>
      <c r="I7" s="15" t="s">
        <v>91</v>
      </c>
      <c r="J7" s="15" t="s">
        <v>92</v>
      </c>
      <c r="K7" s="15" t="s">
        <v>93</v>
      </c>
      <c r="L7" s="15" t="s">
        <v>94</v>
      </c>
      <c r="M7" s="15" t="s">
        <v>95</v>
      </c>
      <c r="N7" s="15" t="s">
        <v>96</v>
      </c>
      <c r="O7" s="15" t="s">
        <v>97</v>
      </c>
      <c r="P7" s="15" t="s">
        <v>110</v>
      </c>
      <c r="Q7" s="15" t="s">
        <v>120</v>
      </c>
      <c r="R7" s="15" t="s">
        <v>379</v>
      </c>
      <c r="S7" s="15" t="s">
        <v>537</v>
      </c>
      <c r="T7" s="15" t="s">
        <v>729</v>
      </c>
    </row>
    <row r="8" spans="1:22">
      <c r="A8" s="55" t="s">
        <v>77</v>
      </c>
      <c r="B8" s="56" t="s">
        <v>40</v>
      </c>
      <c r="C8" s="56" t="s">
        <v>40</v>
      </c>
      <c r="D8" s="56" t="s">
        <v>40</v>
      </c>
      <c r="E8" s="56" t="s">
        <v>40</v>
      </c>
      <c r="F8" s="56" t="s">
        <v>40</v>
      </c>
      <c r="G8" s="56" t="s">
        <v>40</v>
      </c>
      <c r="H8" s="56" t="s">
        <v>40</v>
      </c>
      <c r="I8" s="56" t="s">
        <v>40</v>
      </c>
      <c r="J8" s="56" t="s">
        <v>40</v>
      </c>
      <c r="K8" s="56" t="s">
        <v>40</v>
      </c>
      <c r="L8" s="56" t="s">
        <v>40</v>
      </c>
      <c r="M8" s="56" t="s">
        <v>40</v>
      </c>
      <c r="N8" s="56" t="s">
        <v>40</v>
      </c>
      <c r="O8" s="56" t="s">
        <v>40</v>
      </c>
      <c r="P8" s="56" t="s">
        <v>40</v>
      </c>
      <c r="Q8" s="56" t="s">
        <v>40</v>
      </c>
      <c r="R8" s="56" t="s">
        <v>40</v>
      </c>
      <c r="S8" s="56" t="s">
        <v>40</v>
      </c>
      <c r="T8" s="56" t="s">
        <v>40</v>
      </c>
    </row>
    <row r="9" spans="1:22">
      <c r="A9" s="61" t="s">
        <v>39</v>
      </c>
      <c r="B9" s="56" t="s">
        <v>40</v>
      </c>
      <c r="C9" s="66">
        <f>(C57/C111)/(C165/C219)</f>
        <v>1.0026602871137693</v>
      </c>
      <c r="D9" s="66">
        <f t="shared" ref="D9:T9" si="0">(D57/D111)/(D165/D219)</f>
        <v>1.0035250140155223</v>
      </c>
      <c r="E9" s="66">
        <f t="shared" si="0"/>
        <v>1.0025112303577073</v>
      </c>
      <c r="F9" s="66">
        <f t="shared" si="0"/>
        <v>0.99977961032719964</v>
      </c>
      <c r="G9" s="66">
        <f t="shared" si="0"/>
        <v>0.99875366732849491</v>
      </c>
      <c r="H9" s="66">
        <f t="shared" si="0"/>
        <v>0.99830647543252027</v>
      </c>
      <c r="I9" s="66">
        <f t="shared" si="0"/>
        <v>0.99875157825182037</v>
      </c>
      <c r="J9" s="66">
        <f t="shared" si="0"/>
        <v>0.995896388032532</v>
      </c>
      <c r="K9" s="66">
        <f t="shared" si="0"/>
        <v>0.99671804762672755</v>
      </c>
      <c r="L9" s="66">
        <f t="shared" si="0"/>
        <v>1.002041228171783</v>
      </c>
      <c r="M9" s="66">
        <f t="shared" si="0"/>
        <v>0.99843277433829702</v>
      </c>
      <c r="N9" s="66">
        <f t="shared" si="0"/>
        <v>0.9979295354838662</v>
      </c>
      <c r="O9" s="66">
        <f t="shared" si="0"/>
        <v>0.99908725797805187</v>
      </c>
      <c r="P9" s="66">
        <f t="shared" si="0"/>
        <v>1.0008361553547853</v>
      </c>
      <c r="Q9" s="66">
        <f t="shared" si="0"/>
        <v>0.99912293218639947</v>
      </c>
      <c r="R9" s="66">
        <f t="shared" si="0"/>
        <v>1.0001194019859583</v>
      </c>
      <c r="S9" s="66">
        <f t="shared" si="0"/>
        <v>0.99943266039065226</v>
      </c>
      <c r="T9" s="66">
        <f t="shared" si="0"/>
        <v>0.99934598023887022</v>
      </c>
      <c r="U9" s="66"/>
      <c r="V9" s="66"/>
    </row>
    <row r="10" spans="1:22">
      <c r="A10" s="61" t="s">
        <v>31</v>
      </c>
      <c r="B10" s="56" t="s">
        <v>40</v>
      </c>
      <c r="C10" s="66">
        <f t="shared" ref="C10:T10" si="1">(C58/C112)/(C166/C220)</f>
        <v>0.99676154001690642</v>
      </c>
      <c r="D10" s="66">
        <f t="shared" si="1"/>
        <v>0.99763697433179788</v>
      </c>
      <c r="E10" s="66">
        <f t="shared" si="1"/>
        <v>1.0010031661574363</v>
      </c>
      <c r="F10" s="66">
        <f t="shared" si="1"/>
        <v>1.0008071168693777</v>
      </c>
      <c r="G10" s="66">
        <f t="shared" si="1"/>
        <v>0.99565951368455774</v>
      </c>
      <c r="H10" s="66">
        <f t="shared" si="1"/>
        <v>0.99776105107842528</v>
      </c>
      <c r="I10" s="66">
        <f t="shared" si="1"/>
        <v>0.99627007756675823</v>
      </c>
      <c r="J10" s="66">
        <f t="shared" si="1"/>
        <v>0.99545641179642086</v>
      </c>
      <c r="K10" s="66">
        <f t="shared" si="1"/>
        <v>0.99714492510953734</v>
      </c>
      <c r="L10" s="66">
        <f t="shared" si="1"/>
        <v>1.0024932533424782</v>
      </c>
      <c r="M10" s="66">
        <f t="shared" si="1"/>
        <v>1.0021460619279059</v>
      </c>
      <c r="N10" s="66">
        <f t="shared" si="1"/>
        <v>0.99994545573332827</v>
      </c>
      <c r="O10" s="66">
        <f t="shared" si="1"/>
        <v>1.0009681151359477</v>
      </c>
      <c r="P10" s="66">
        <f t="shared" si="1"/>
        <v>1.000666686957048</v>
      </c>
      <c r="Q10" s="66">
        <f t="shared" si="1"/>
        <v>1.0027056473125315</v>
      </c>
      <c r="R10" s="66">
        <f t="shared" si="1"/>
        <v>1.0046938814214783</v>
      </c>
      <c r="S10" s="66">
        <f t="shared" si="1"/>
        <v>1.005314951248655</v>
      </c>
      <c r="T10" s="66">
        <f t="shared" si="1"/>
        <v>1.0050462559036863</v>
      </c>
    </row>
    <row r="11" spans="1:22">
      <c r="A11" s="61" t="s">
        <v>15</v>
      </c>
      <c r="B11" s="56" t="s">
        <v>40</v>
      </c>
      <c r="C11" s="66">
        <f t="shared" ref="C11:T11" si="2">(C59/C113)/(C167/C221)</f>
        <v>0.98204274567738148</v>
      </c>
      <c r="D11" s="66">
        <f t="shared" si="2"/>
        <v>0.99037890775298354</v>
      </c>
      <c r="E11" s="66">
        <f t="shared" si="2"/>
        <v>0.98802403032555719</v>
      </c>
      <c r="F11" s="66">
        <f t="shared" si="2"/>
        <v>0.99268334032100702</v>
      </c>
      <c r="G11" s="66">
        <f t="shared" si="2"/>
        <v>0.98756893462143047</v>
      </c>
      <c r="H11" s="66">
        <f t="shared" si="2"/>
        <v>0.98852884389897389</v>
      </c>
      <c r="I11" s="66">
        <f t="shared" si="2"/>
        <v>0.98849396514218824</v>
      </c>
      <c r="J11" s="66">
        <f t="shared" si="2"/>
        <v>0.98939985667648167</v>
      </c>
      <c r="K11" s="66">
        <f t="shared" si="2"/>
        <v>0.99338206978570309</v>
      </c>
      <c r="L11" s="66">
        <f t="shared" si="2"/>
        <v>0.99806836036806801</v>
      </c>
      <c r="M11" s="66">
        <f t="shared" si="2"/>
        <v>0.99776923944207974</v>
      </c>
      <c r="N11" s="66">
        <f t="shared" si="2"/>
        <v>0.9998053178180234</v>
      </c>
      <c r="O11" s="66">
        <f t="shared" si="2"/>
        <v>1.0016493402084099</v>
      </c>
      <c r="P11" s="66">
        <f t="shared" si="2"/>
        <v>1.0031110524748343</v>
      </c>
      <c r="Q11" s="66">
        <f t="shared" si="2"/>
        <v>1.0067622926734003</v>
      </c>
      <c r="R11" s="66">
        <f t="shared" si="2"/>
        <v>1.0081306106333612</v>
      </c>
      <c r="S11" s="66">
        <f t="shared" si="2"/>
        <v>1.0032299533741977</v>
      </c>
      <c r="T11" s="66">
        <f t="shared" si="2"/>
        <v>1.0005026218287802</v>
      </c>
    </row>
    <row r="12" spans="1:22">
      <c r="A12" s="61" t="s">
        <v>41</v>
      </c>
      <c r="B12" s="56" t="s">
        <v>40</v>
      </c>
      <c r="C12" s="66">
        <f t="shared" ref="C12:T12" si="3">(C60/C114)/(C168/C222)</f>
        <v>1.0016718220374898</v>
      </c>
      <c r="D12" s="66">
        <f t="shared" si="3"/>
        <v>1.004235359523111</v>
      </c>
      <c r="E12" s="66">
        <f t="shared" si="3"/>
        <v>1.0061679705009059</v>
      </c>
      <c r="F12" s="66">
        <f t="shared" si="3"/>
        <v>1.0047650355171815</v>
      </c>
      <c r="G12" s="66">
        <f t="shared" si="3"/>
        <v>1.0038916962803794</v>
      </c>
      <c r="H12" s="66">
        <f t="shared" si="3"/>
        <v>1.0034336000824229</v>
      </c>
      <c r="I12" s="66">
        <f t="shared" si="3"/>
        <v>1.0025206530104642</v>
      </c>
      <c r="J12" s="66">
        <f t="shared" si="3"/>
        <v>1.0042896060519386</v>
      </c>
      <c r="K12" s="66">
        <f t="shared" si="3"/>
        <v>1.0054805081605542</v>
      </c>
      <c r="L12" s="66">
        <f t="shared" si="3"/>
        <v>1.0149452736053872</v>
      </c>
      <c r="M12" s="66">
        <f t="shared" si="3"/>
        <v>1.0092611625187085</v>
      </c>
      <c r="N12" s="66">
        <f t="shared" si="3"/>
        <v>1.0056954891578112</v>
      </c>
      <c r="O12" s="66">
        <f t="shared" si="3"/>
        <v>1.0053373346527437</v>
      </c>
      <c r="P12" s="66">
        <f t="shared" si="3"/>
        <v>1.0052811460882756</v>
      </c>
      <c r="Q12" s="66">
        <f t="shared" si="3"/>
        <v>1.0056745331037398</v>
      </c>
      <c r="R12" s="66">
        <f t="shared" si="3"/>
        <v>1.0069265562339935</v>
      </c>
      <c r="S12" s="66">
        <f t="shared" si="3"/>
        <v>1.0081629878743024</v>
      </c>
      <c r="T12" s="66">
        <f t="shared" si="3"/>
        <v>1.0053559229645852</v>
      </c>
    </row>
    <row r="13" spans="1:22">
      <c r="A13" s="61" t="s">
        <v>56</v>
      </c>
      <c r="B13" s="56" t="s">
        <v>40</v>
      </c>
      <c r="C13" s="66">
        <f t="shared" ref="C13:T13" si="4">(C61/C115)/(C169/C223)</f>
        <v>0.97811094328311621</v>
      </c>
      <c r="D13" s="66">
        <f t="shared" si="4"/>
        <v>0.98175783797452232</v>
      </c>
      <c r="E13" s="66">
        <f t="shared" si="4"/>
        <v>0.9807081308332557</v>
      </c>
      <c r="F13" s="66">
        <f t="shared" si="4"/>
        <v>0.97465658466659155</v>
      </c>
      <c r="G13" s="66">
        <f t="shared" si="4"/>
        <v>0.97030995795360753</v>
      </c>
      <c r="H13" s="66">
        <f t="shared" si="4"/>
        <v>0.96925098485450345</v>
      </c>
      <c r="I13" s="66">
        <f t="shared" si="4"/>
        <v>0.97049200413140413</v>
      </c>
      <c r="J13" s="66">
        <f t="shared" si="4"/>
        <v>0.97312566368728948</v>
      </c>
      <c r="K13" s="66">
        <f t="shared" si="4"/>
        <v>0.9711030589970665</v>
      </c>
      <c r="L13" s="66">
        <f t="shared" si="4"/>
        <v>0.9788914403095047</v>
      </c>
      <c r="M13" s="66">
        <f t="shared" si="4"/>
        <v>0.983804181571862</v>
      </c>
      <c r="N13" s="66">
        <f t="shared" si="4"/>
        <v>0.98322543746872926</v>
      </c>
      <c r="O13" s="66">
        <f t="shared" si="4"/>
        <v>0.98450354801300033</v>
      </c>
      <c r="P13" s="66">
        <f t="shared" si="4"/>
        <v>0.9900000605324385</v>
      </c>
      <c r="Q13" s="66">
        <f t="shared" si="4"/>
        <v>0.99466133894379338</v>
      </c>
      <c r="R13" s="66">
        <f t="shared" si="4"/>
        <v>0.99387920687405273</v>
      </c>
      <c r="S13" s="66">
        <f t="shared" si="4"/>
        <v>0.99471409410904466</v>
      </c>
      <c r="T13" s="66">
        <f t="shared" si="4"/>
        <v>0.99467826106019108</v>
      </c>
    </row>
    <row r="14" spans="1:22">
      <c r="A14" s="61" t="s">
        <v>17</v>
      </c>
      <c r="B14" s="56" t="s">
        <v>40</v>
      </c>
      <c r="C14" s="66">
        <f t="shared" ref="C14:T14" si="5">(C62/C116)/(C170/C224)</f>
        <v>0.98035893424212806</v>
      </c>
      <c r="D14" s="66">
        <f t="shared" si="5"/>
        <v>0.98110278476289603</v>
      </c>
      <c r="E14" s="66">
        <f t="shared" si="5"/>
        <v>0.98112896700072572</v>
      </c>
      <c r="F14" s="66">
        <f t="shared" si="5"/>
        <v>0.97704340149552216</v>
      </c>
      <c r="G14" s="66">
        <f t="shared" si="5"/>
        <v>0.98242454332630758</v>
      </c>
      <c r="H14" s="66">
        <f t="shared" si="5"/>
        <v>0.97960436223221115</v>
      </c>
      <c r="I14" s="66">
        <f t="shared" si="5"/>
        <v>0.981791788651595</v>
      </c>
      <c r="J14" s="66">
        <f t="shared" si="5"/>
        <v>0.9849321131387988</v>
      </c>
      <c r="K14" s="66">
        <f t="shared" si="5"/>
        <v>0.98714194619229423</v>
      </c>
      <c r="L14" s="66">
        <f t="shared" si="5"/>
        <v>0.98852008150100268</v>
      </c>
      <c r="M14" s="66">
        <f t="shared" si="5"/>
        <v>0.98730631819333625</v>
      </c>
      <c r="N14" s="66">
        <f t="shared" si="5"/>
        <v>0.98725985254060145</v>
      </c>
      <c r="O14" s="66">
        <f t="shared" si="5"/>
        <v>0.98672619115554061</v>
      </c>
      <c r="P14" s="66">
        <f t="shared" si="5"/>
        <v>0.98550604409676401</v>
      </c>
      <c r="Q14" s="66">
        <f t="shared" si="5"/>
        <v>0.98615727616275584</v>
      </c>
      <c r="R14" s="66">
        <f t="shared" si="5"/>
        <v>0.9889779262567221</v>
      </c>
      <c r="S14" s="66">
        <f t="shared" si="5"/>
        <v>0.99243817675251833</v>
      </c>
      <c r="T14" s="66">
        <f t="shared" si="5"/>
        <v>0.99280288490304247</v>
      </c>
    </row>
    <row r="15" spans="1:22">
      <c r="A15" s="61" t="s">
        <v>18</v>
      </c>
      <c r="B15" s="56" t="s">
        <v>40</v>
      </c>
      <c r="C15" s="66">
        <f t="shared" ref="C15:T15" si="6">(C63/C117)/(C171/C225)</f>
        <v>0.99342916591039199</v>
      </c>
      <c r="D15" s="66">
        <f t="shared" si="6"/>
        <v>0.9950500061669918</v>
      </c>
      <c r="E15" s="66">
        <f t="shared" si="6"/>
        <v>0.99615861630157443</v>
      </c>
      <c r="F15" s="66">
        <f t="shared" si="6"/>
        <v>0.99324120733056953</v>
      </c>
      <c r="G15" s="66">
        <f t="shared" si="6"/>
        <v>0.99513337332493979</v>
      </c>
      <c r="H15" s="66">
        <f t="shared" si="6"/>
        <v>0.99563434909928761</v>
      </c>
      <c r="I15" s="66">
        <f t="shared" si="6"/>
        <v>0.99352569351352216</v>
      </c>
      <c r="J15" s="66">
        <f t="shared" si="6"/>
        <v>0.99596808545644133</v>
      </c>
      <c r="K15" s="66">
        <f t="shared" si="6"/>
        <v>0.9970315334678661</v>
      </c>
      <c r="L15" s="66">
        <f t="shared" si="6"/>
        <v>1.0078715575513777</v>
      </c>
      <c r="M15" s="66">
        <f t="shared" si="6"/>
        <v>1.011341863986841</v>
      </c>
      <c r="N15" s="66">
        <f t="shared" si="6"/>
        <v>1.0016511652845117</v>
      </c>
      <c r="O15" s="66">
        <f t="shared" si="6"/>
        <v>1.0004212059113062</v>
      </c>
      <c r="P15" s="66">
        <f t="shared" si="6"/>
        <v>0.99748849894489566</v>
      </c>
      <c r="Q15" s="66">
        <f t="shared" si="6"/>
        <v>0.99801028668274561</v>
      </c>
      <c r="R15" s="66">
        <f t="shared" si="6"/>
        <v>0.99754848785783845</v>
      </c>
      <c r="S15" s="66">
        <f t="shared" si="6"/>
        <v>0.99555467853493929</v>
      </c>
      <c r="T15" s="66">
        <f t="shared" si="6"/>
        <v>0.99828475645990222</v>
      </c>
    </row>
    <row r="16" spans="1:22">
      <c r="A16" s="61" t="s">
        <v>20</v>
      </c>
      <c r="B16" s="56" t="s">
        <v>40</v>
      </c>
      <c r="C16" s="66">
        <f t="shared" ref="C16:T16" si="7">(C64/C118)/(C172/C226)</f>
        <v>1.015773119588345</v>
      </c>
      <c r="D16" s="66">
        <f t="shared" si="7"/>
        <v>1.0095336681438667</v>
      </c>
      <c r="E16" s="66">
        <f t="shared" si="7"/>
        <v>1.0119294111757617</v>
      </c>
      <c r="F16" s="66">
        <f t="shared" si="7"/>
        <v>1.0046662553529464</v>
      </c>
      <c r="G16" s="66">
        <f t="shared" si="7"/>
        <v>1.0107704206738721</v>
      </c>
      <c r="H16" s="66">
        <f t="shared" si="7"/>
        <v>1.0119775474136543</v>
      </c>
      <c r="I16" s="66">
        <f t="shared" si="7"/>
        <v>1.0032045156817204</v>
      </c>
      <c r="J16" s="66">
        <f t="shared" si="7"/>
        <v>1.0084856551904322</v>
      </c>
      <c r="K16" s="66">
        <f t="shared" si="7"/>
        <v>1.0035616038377659</v>
      </c>
      <c r="L16" s="66">
        <f t="shared" si="7"/>
        <v>1.0393754638959658</v>
      </c>
      <c r="M16" s="66">
        <f t="shared" si="7"/>
        <v>1.031035171103122</v>
      </c>
      <c r="N16" s="66">
        <f t="shared" si="7"/>
        <v>1.0076966904452265</v>
      </c>
      <c r="O16" s="66">
        <f t="shared" si="7"/>
        <v>1.0096480708622504</v>
      </c>
      <c r="P16" s="66">
        <f t="shared" si="7"/>
        <v>1.0035772921146984</v>
      </c>
      <c r="Q16" s="66">
        <f t="shared" si="7"/>
        <v>1.0052378973419809</v>
      </c>
      <c r="R16" s="66">
        <f t="shared" si="7"/>
        <v>1.0003849825463857</v>
      </c>
      <c r="S16" s="66">
        <f t="shared" si="7"/>
        <v>1.0066792455084546</v>
      </c>
      <c r="T16" s="66">
        <f t="shared" si="7"/>
        <v>1.0044784292643827</v>
      </c>
    </row>
    <row r="17" spans="1:20">
      <c r="A17" s="61" t="s">
        <v>36</v>
      </c>
      <c r="B17" s="56" t="s">
        <v>40</v>
      </c>
      <c r="C17" s="66">
        <f t="shared" ref="C17:T17" si="8">(C65/C119)/(C173/C227)</f>
        <v>0.99105537576411362</v>
      </c>
      <c r="D17" s="66">
        <f t="shared" si="8"/>
        <v>0.99331089397743233</v>
      </c>
      <c r="E17" s="66">
        <f t="shared" si="8"/>
        <v>0.99922420951191859</v>
      </c>
      <c r="F17" s="66">
        <f t="shared" si="8"/>
        <v>1.0011540535706636</v>
      </c>
      <c r="G17" s="66">
        <f t="shared" si="8"/>
        <v>0.99830941740158063</v>
      </c>
      <c r="H17" s="66">
        <f t="shared" si="8"/>
        <v>0.99688303256750677</v>
      </c>
      <c r="I17" s="66">
        <f t="shared" si="8"/>
        <v>0.99565425208955027</v>
      </c>
      <c r="J17" s="66">
        <f t="shared" si="8"/>
        <v>0.99566991077905809</v>
      </c>
      <c r="K17" s="66">
        <f t="shared" si="8"/>
        <v>0.99603638555147578</v>
      </c>
      <c r="L17" s="66">
        <f t="shared" si="8"/>
        <v>1.0071446800892354</v>
      </c>
      <c r="M17" s="66">
        <f t="shared" si="8"/>
        <v>1.0082062215330942</v>
      </c>
      <c r="N17" s="66">
        <f t="shared" si="8"/>
        <v>1.0076336172152669</v>
      </c>
      <c r="O17" s="66">
        <f t="shared" si="8"/>
        <v>1.0060413273290536</v>
      </c>
      <c r="P17" s="66">
        <f t="shared" si="8"/>
        <v>1.0073580119205952</v>
      </c>
      <c r="Q17" s="66">
        <f t="shared" si="8"/>
        <v>1.0070284945579064</v>
      </c>
      <c r="R17" s="66">
        <f t="shared" si="8"/>
        <v>1.0064138263569682</v>
      </c>
      <c r="S17" s="66">
        <f t="shared" si="8"/>
        <v>1.0025003337503282</v>
      </c>
      <c r="T17" s="66">
        <f t="shared" si="8"/>
        <v>1.002817858652155</v>
      </c>
    </row>
    <row r="18" spans="1:20">
      <c r="A18" s="61" t="s">
        <v>22</v>
      </c>
      <c r="B18" s="56" t="s">
        <v>40</v>
      </c>
      <c r="C18" s="66">
        <f t="shared" ref="C18:T18" si="9">(C66/C120)/(C174/C228)</f>
        <v>0.97925056097941054</v>
      </c>
      <c r="D18" s="66">
        <f t="shared" si="9"/>
        <v>0.97847149966537794</v>
      </c>
      <c r="E18" s="66">
        <f t="shared" si="9"/>
        <v>0.98682505719421876</v>
      </c>
      <c r="F18" s="66">
        <f t="shared" si="9"/>
        <v>0.99108457146645323</v>
      </c>
      <c r="G18" s="66">
        <f t="shared" si="9"/>
        <v>0.99115190870245018</v>
      </c>
      <c r="H18" s="66">
        <f t="shared" si="9"/>
        <v>0.99159100072274842</v>
      </c>
      <c r="I18" s="66">
        <f t="shared" si="9"/>
        <v>0.99279470624472277</v>
      </c>
      <c r="J18" s="66">
        <f t="shared" si="9"/>
        <v>0.99539165899359627</v>
      </c>
      <c r="K18" s="66">
        <f t="shared" si="9"/>
        <v>0.99591123766679257</v>
      </c>
      <c r="L18" s="66">
        <f t="shared" si="9"/>
        <v>0.99930105794290847</v>
      </c>
      <c r="M18" s="66">
        <f t="shared" si="9"/>
        <v>0.99794840997253342</v>
      </c>
      <c r="N18" s="66">
        <f t="shared" si="9"/>
        <v>0.99675730904337723</v>
      </c>
      <c r="O18" s="66">
        <f t="shared" si="9"/>
        <v>1.0006402869317526</v>
      </c>
      <c r="P18" s="66">
        <f t="shared" si="9"/>
        <v>1.0016630098031452</v>
      </c>
      <c r="Q18" s="66">
        <f t="shared" si="9"/>
        <v>1.0036144093095067</v>
      </c>
      <c r="R18" s="66">
        <f t="shared" si="9"/>
        <v>1.0060016865465851</v>
      </c>
      <c r="S18" s="66">
        <f t="shared" si="9"/>
        <v>1.0028349644912404</v>
      </c>
      <c r="T18" s="66">
        <f t="shared" si="9"/>
        <v>1.0009931591680692</v>
      </c>
    </row>
    <row r="19" spans="1:20">
      <c r="A19" s="61" t="s">
        <v>19</v>
      </c>
      <c r="B19" s="56" t="s">
        <v>40</v>
      </c>
      <c r="C19" s="66">
        <f t="shared" ref="C19:T19" si="10">(C67/C121)/(C175/C229)</f>
        <v>0.99661280358820536</v>
      </c>
      <c r="D19" s="66">
        <f t="shared" si="10"/>
        <v>0.99898736076484529</v>
      </c>
      <c r="E19" s="66">
        <f t="shared" si="10"/>
        <v>1.0025963560574078</v>
      </c>
      <c r="F19" s="66">
        <f t="shared" si="10"/>
        <v>1.0052167206705358</v>
      </c>
      <c r="G19" s="66">
        <f t="shared" si="10"/>
        <v>1.0037614862460176</v>
      </c>
      <c r="H19" s="66">
        <f t="shared" si="10"/>
        <v>1.0030306892762582</v>
      </c>
      <c r="I19" s="66">
        <f t="shared" si="10"/>
        <v>1.0009402905772522</v>
      </c>
      <c r="J19" s="66">
        <f t="shared" si="10"/>
        <v>0.99842037035355291</v>
      </c>
      <c r="K19" s="66">
        <f t="shared" si="10"/>
        <v>0.99863597256089154</v>
      </c>
      <c r="L19" s="66">
        <f t="shared" si="10"/>
        <v>1.0047782920926487</v>
      </c>
      <c r="M19" s="66">
        <f t="shared" si="10"/>
        <v>1.0056649806239422</v>
      </c>
      <c r="N19" s="66">
        <f t="shared" si="10"/>
        <v>1.0027478509801606</v>
      </c>
      <c r="O19" s="66">
        <f t="shared" si="10"/>
        <v>1.0024806064769418</v>
      </c>
      <c r="P19" s="66">
        <f t="shared" si="10"/>
        <v>1.0036113422599628</v>
      </c>
      <c r="Q19" s="66">
        <f t="shared" si="10"/>
        <v>1.0039012970022423</v>
      </c>
      <c r="R19" s="66">
        <f t="shared" si="10"/>
        <v>1.0045108166949297</v>
      </c>
      <c r="S19" s="66">
        <f t="shared" si="10"/>
        <v>1.004158660907233</v>
      </c>
      <c r="T19" s="66">
        <f t="shared" si="10"/>
        <v>1.0047727225230081</v>
      </c>
    </row>
    <row r="20" spans="1:20">
      <c r="A20" s="61" t="s">
        <v>42</v>
      </c>
      <c r="B20" s="56" t="s">
        <v>40</v>
      </c>
      <c r="C20" s="66">
        <f t="shared" ref="C20:T20" si="11">(C68/C122)/(C176/C230)</f>
        <v>0.9332001271805962</v>
      </c>
      <c r="D20" s="66">
        <f t="shared" si="11"/>
        <v>0.93808061216380012</v>
      </c>
      <c r="E20" s="66">
        <f t="shared" si="11"/>
        <v>0.93961653715518811</v>
      </c>
      <c r="F20" s="66">
        <f t="shared" si="11"/>
        <v>0.94074637893767998</v>
      </c>
      <c r="G20" s="66">
        <f t="shared" si="11"/>
        <v>0.93609394075100505</v>
      </c>
      <c r="H20" s="66">
        <f t="shared" si="11"/>
        <v>0.93972231335969092</v>
      </c>
      <c r="I20" s="66">
        <f t="shared" si="11"/>
        <v>0.94784620891818239</v>
      </c>
      <c r="J20" s="66">
        <f t="shared" si="11"/>
        <v>0.95061780538787743</v>
      </c>
      <c r="K20" s="66">
        <f t="shared" si="11"/>
        <v>0.95923676457499707</v>
      </c>
      <c r="L20" s="66">
        <f t="shared" si="11"/>
        <v>0.95941369919526154</v>
      </c>
      <c r="M20" s="66">
        <f t="shared" si="11"/>
        <v>0.95862341792062644</v>
      </c>
      <c r="N20" s="66">
        <f t="shared" si="11"/>
        <v>0.95607446038277499</v>
      </c>
      <c r="O20" s="66">
        <f t="shared" si="11"/>
        <v>0.95075112806478046</v>
      </c>
      <c r="P20" s="66">
        <f t="shared" si="11"/>
        <v>0.94660230518523258</v>
      </c>
      <c r="Q20" s="66">
        <f t="shared" si="11"/>
        <v>0.94989618420306454</v>
      </c>
      <c r="R20" s="66">
        <f t="shared" si="11"/>
        <v>0.94642132519042443</v>
      </c>
      <c r="S20" s="66">
        <f t="shared" si="11"/>
        <v>0.93929353824341211</v>
      </c>
      <c r="T20" s="66">
        <f t="shared" si="11"/>
        <v>0.94094295067033662</v>
      </c>
    </row>
    <row r="21" spans="1:20">
      <c r="A21" s="61" t="s">
        <v>28</v>
      </c>
      <c r="B21" s="56" t="s">
        <v>40</v>
      </c>
      <c r="C21" s="66">
        <f t="shared" ref="C21:T21" si="12">(C69/C123)/(C177/C231)</f>
        <v>1.0081516462986178</v>
      </c>
      <c r="D21" s="66">
        <f t="shared" si="12"/>
        <v>1.0079490976401526</v>
      </c>
      <c r="E21" s="66">
        <f t="shared" si="12"/>
        <v>1.0042382378478723</v>
      </c>
      <c r="F21" s="66">
        <f t="shared" si="12"/>
        <v>1.0031544977315752</v>
      </c>
      <c r="G21" s="66">
        <f t="shared" si="12"/>
        <v>0.99982769687709461</v>
      </c>
      <c r="H21" s="66">
        <f t="shared" si="12"/>
        <v>0.9972801499426539</v>
      </c>
      <c r="I21" s="66">
        <f t="shared" si="12"/>
        <v>0.99551004329167891</v>
      </c>
      <c r="J21" s="66">
        <f t="shared" si="12"/>
        <v>0.99657442477355085</v>
      </c>
      <c r="K21" s="66">
        <f t="shared" si="12"/>
        <v>0.99805389348779494</v>
      </c>
      <c r="L21" s="66">
        <f t="shared" si="12"/>
        <v>1.0035190224788524</v>
      </c>
      <c r="M21" s="66">
        <f t="shared" si="12"/>
        <v>1.0058662616359237</v>
      </c>
      <c r="N21" s="66">
        <f t="shared" si="12"/>
        <v>1.0006735946142717</v>
      </c>
      <c r="O21" s="66">
        <f t="shared" si="12"/>
        <v>1.0046207804499314</v>
      </c>
      <c r="P21" s="66">
        <f t="shared" si="12"/>
        <v>1.0006519357092529</v>
      </c>
      <c r="Q21" s="66">
        <f t="shared" si="12"/>
        <v>0.99801997991776936</v>
      </c>
      <c r="R21" s="66">
        <f t="shared" si="12"/>
        <v>0.99748069545023499</v>
      </c>
      <c r="S21" s="66">
        <f t="shared" si="12"/>
        <v>1.0002316531541671</v>
      </c>
      <c r="T21" s="66">
        <f t="shared" si="12"/>
        <v>0.99567900658291653</v>
      </c>
    </row>
    <row r="22" spans="1:20">
      <c r="A22" s="61" t="s">
        <v>43</v>
      </c>
      <c r="B22" s="56" t="s">
        <v>40</v>
      </c>
      <c r="C22" s="66">
        <f t="shared" ref="C22:T22" si="13">(C70/C124)/(C178/C232)</f>
        <v>0.99501657880960437</v>
      </c>
      <c r="D22" s="66">
        <f t="shared" si="13"/>
        <v>0.99795011557894497</v>
      </c>
      <c r="E22" s="66">
        <f t="shared" si="13"/>
        <v>1.0037266203412192</v>
      </c>
      <c r="F22" s="66">
        <f t="shared" si="13"/>
        <v>1.0029847427859326</v>
      </c>
      <c r="G22" s="66">
        <f t="shared" si="13"/>
        <v>1.0016708753835581</v>
      </c>
      <c r="H22" s="66">
        <f t="shared" si="13"/>
        <v>1.0001407331245653</v>
      </c>
      <c r="I22" s="66">
        <f t="shared" si="13"/>
        <v>0.9988346412292658</v>
      </c>
      <c r="J22" s="66">
        <f t="shared" si="13"/>
        <v>0.99952734658251652</v>
      </c>
      <c r="K22" s="66">
        <f t="shared" si="13"/>
        <v>1.0040651812713945</v>
      </c>
      <c r="L22" s="66">
        <f t="shared" si="13"/>
        <v>1.0175077682483433</v>
      </c>
      <c r="M22" s="66">
        <f t="shared" si="13"/>
        <v>1.0098657412622924</v>
      </c>
      <c r="N22" s="66">
        <f t="shared" si="13"/>
        <v>1.0102496938667029</v>
      </c>
      <c r="O22" s="66">
        <f t="shared" si="13"/>
        <v>1.003834572802488</v>
      </c>
      <c r="P22" s="66">
        <f t="shared" si="13"/>
        <v>1.0028908145355415</v>
      </c>
      <c r="Q22" s="66">
        <f t="shared" si="13"/>
        <v>1.0013291161077027</v>
      </c>
      <c r="R22" s="66">
        <f t="shared" si="13"/>
        <v>0.99902894288691513</v>
      </c>
      <c r="S22" s="66">
        <f t="shared" si="13"/>
        <v>0.99958322597628246</v>
      </c>
      <c r="T22" s="66">
        <f t="shared" si="13"/>
        <v>1.0008613695200188</v>
      </c>
    </row>
    <row r="23" spans="1:20">
      <c r="A23" s="61" t="s">
        <v>44</v>
      </c>
      <c r="B23" s="56" t="s">
        <v>40</v>
      </c>
      <c r="C23" s="66">
        <f t="shared" ref="C23:T23" si="14">(C71/C125)/(C179/C233)</f>
        <v>0.99561416733605546</v>
      </c>
      <c r="D23" s="66">
        <f t="shared" si="14"/>
        <v>0.99764245819519193</v>
      </c>
      <c r="E23" s="66">
        <f t="shared" si="14"/>
        <v>1.0015087515441536</v>
      </c>
      <c r="F23" s="66">
        <f t="shared" si="14"/>
        <v>1.0020957010418592</v>
      </c>
      <c r="G23" s="66">
        <f t="shared" si="14"/>
        <v>1.0036256524518226</v>
      </c>
      <c r="H23" s="66">
        <f t="shared" si="14"/>
        <v>1.0014709915321016</v>
      </c>
      <c r="I23" s="66">
        <f t="shared" si="14"/>
        <v>0.99810793541249676</v>
      </c>
      <c r="J23" s="66">
        <f t="shared" si="14"/>
        <v>0.99857316491734294</v>
      </c>
      <c r="K23" s="66">
        <f t="shared" si="14"/>
        <v>1.0103139561252223</v>
      </c>
      <c r="L23" s="66">
        <f t="shared" si="14"/>
        <v>1.0397753949362827</v>
      </c>
      <c r="M23" s="66">
        <f t="shared" si="14"/>
        <v>1.0376359826375556</v>
      </c>
      <c r="N23" s="66">
        <f t="shared" si="14"/>
        <v>1.0368030231173926</v>
      </c>
      <c r="O23" s="66">
        <f t="shared" si="14"/>
        <v>1.03738772436084</v>
      </c>
      <c r="P23" s="66">
        <f t="shared" si="14"/>
        <v>1.0178578184861327</v>
      </c>
      <c r="Q23" s="66">
        <f t="shared" si="14"/>
        <v>1.0149675346108833</v>
      </c>
      <c r="R23" s="66">
        <f t="shared" si="14"/>
        <v>1.0095094283882176</v>
      </c>
      <c r="S23" s="66">
        <f t="shared" si="14"/>
        <v>1.0097080652357657</v>
      </c>
      <c r="T23" s="66">
        <f t="shared" si="14"/>
        <v>1.0086856485335463</v>
      </c>
    </row>
    <row r="24" spans="1:20">
      <c r="A24" s="61" t="s">
        <v>57</v>
      </c>
      <c r="B24" s="56" t="s">
        <v>40</v>
      </c>
      <c r="C24" s="66">
        <f t="shared" ref="C24:T24" si="15">(C72/C126)/(C180/C234)</f>
        <v>0.99855960228515794</v>
      </c>
      <c r="D24" s="66">
        <f t="shared" si="15"/>
        <v>0.99850923036764416</v>
      </c>
      <c r="E24" s="66">
        <f t="shared" si="15"/>
        <v>1.0009166292942038</v>
      </c>
      <c r="F24" s="66">
        <f t="shared" si="15"/>
        <v>0.99630820386290808</v>
      </c>
      <c r="G24" s="66">
        <f t="shared" si="15"/>
        <v>0.99055707472303633</v>
      </c>
      <c r="H24" s="66">
        <f t="shared" si="15"/>
        <v>0.99651570995949867</v>
      </c>
      <c r="I24" s="66">
        <f t="shared" si="15"/>
        <v>0.9951183720044281</v>
      </c>
      <c r="J24" s="66">
        <f t="shared" si="15"/>
        <v>0.99533393335201503</v>
      </c>
      <c r="K24" s="66">
        <f t="shared" si="15"/>
        <v>0.99803531078456964</v>
      </c>
      <c r="L24" s="66">
        <f t="shared" si="15"/>
        <v>1.0033131521430265</v>
      </c>
      <c r="M24" s="66">
        <f t="shared" si="15"/>
        <v>1.004318169925974</v>
      </c>
      <c r="N24" s="66">
        <f t="shared" si="15"/>
        <v>1.0018611762397687</v>
      </c>
      <c r="O24" s="66">
        <f t="shared" si="15"/>
        <v>0.9988006123213039</v>
      </c>
      <c r="P24" s="66">
        <f t="shared" si="15"/>
        <v>0.99962745299884681</v>
      </c>
      <c r="Q24" s="66">
        <f t="shared" si="15"/>
        <v>0.99973584503673452</v>
      </c>
      <c r="R24" s="66">
        <f t="shared" si="15"/>
        <v>0.99855679313647261</v>
      </c>
      <c r="S24" s="66">
        <f t="shared" si="15"/>
        <v>0.99872036640015349</v>
      </c>
      <c r="T24" s="66">
        <f t="shared" si="15"/>
        <v>0.99886698872941448</v>
      </c>
    </row>
    <row r="25" spans="1:20">
      <c r="A25" s="61" t="s">
        <v>23</v>
      </c>
      <c r="B25" s="56" t="s">
        <v>40</v>
      </c>
      <c r="C25" s="66">
        <f t="shared" ref="C25:T25" si="16">(C73/C127)/(C181/C235)</f>
        <v>0.95585638534855799</v>
      </c>
      <c r="D25" s="66">
        <f t="shared" si="16"/>
        <v>0.96172349456082895</v>
      </c>
      <c r="E25" s="66">
        <f t="shared" si="16"/>
        <v>0.96461773302927389</v>
      </c>
      <c r="F25" s="66">
        <f t="shared" si="16"/>
        <v>0.96765671587734914</v>
      </c>
      <c r="G25" s="66">
        <f t="shared" si="16"/>
        <v>0.97330821502645826</v>
      </c>
      <c r="H25" s="66">
        <f t="shared" si="16"/>
        <v>0.97527149661807699</v>
      </c>
      <c r="I25" s="66">
        <f t="shared" si="16"/>
        <v>0.97893747276683785</v>
      </c>
      <c r="J25" s="66">
        <f t="shared" si="16"/>
        <v>0.98150609670195765</v>
      </c>
      <c r="K25" s="66">
        <f t="shared" si="16"/>
        <v>0.98137837886680745</v>
      </c>
      <c r="L25" s="66">
        <f t="shared" si="16"/>
        <v>0.98448430416568877</v>
      </c>
      <c r="M25" s="66">
        <f t="shared" si="16"/>
        <v>0.98691498344404793</v>
      </c>
      <c r="N25" s="66">
        <f t="shared" si="16"/>
        <v>0.98749557744030225</v>
      </c>
      <c r="O25" s="66">
        <f t="shared" si="16"/>
        <v>0.98768041162685116</v>
      </c>
      <c r="P25" s="66">
        <f t="shared" si="16"/>
        <v>0.99037702687827178</v>
      </c>
      <c r="Q25" s="66">
        <f t="shared" si="16"/>
        <v>0.98813584275806987</v>
      </c>
      <c r="R25" s="66">
        <f t="shared" si="16"/>
        <v>0.9918475973087415</v>
      </c>
      <c r="S25" s="66">
        <f t="shared" si="16"/>
        <v>0.98855385434258702</v>
      </c>
      <c r="T25" s="66">
        <f t="shared" si="16"/>
        <v>0.98749537331035908</v>
      </c>
    </row>
    <row r="26" spans="1:20">
      <c r="A26" s="61" t="s">
        <v>45</v>
      </c>
      <c r="B26" s="56" t="s">
        <v>40</v>
      </c>
      <c r="C26" s="66">
        <f t="shared" ref="C26:T26" si="17">(C74/C128)/(C182/C236)</f>
        <v>1.0021971904845912</v>
      </c>
      <c r="D26" s="66">
        <f t="shared" si="17"/>
        <v>1.0017017548673364</v>
      </c>
      <c r="E26" s="66">
        <f t="shared" si="17"/>
        <v>1.0025910815796975</v>
      </c>
      <c r="F26" s="66">
        <f t="shared" si="17"/>
        <v>1.0020155714034831</v>
      </c>
      <c r="G26" s="66">
        <f t="shared" si="17"/>
        <v>1.0028249827639926</v>
      </c>
      <c r="H26" s="66">
        <f t="shared" si="17"/>
        <v>1.0018135945846685</v>
      </c>
      <c r="I26" s="66">
        <f t="shared" si="17"/>
        <v>1.0019883890350507</v>
      </c>
      <c r="J26" s="66">
        <f t="shared" si="17"/>
        <v>1.0010015589859367</v>
      </c>
      <c r="K26" s="66">
        <f t="shared" si="17"/>
        <v>1.0008682380251699</v>
      </c>
      <c r="L26" s="66">
        <f t="shared" si="17"/>
        <v>1.0023081636066251</v>
      </c>
      <c r="M26" s="66">
        <f t="shared" si="17"/>
        <v>1.0048844726693735</v>
      </c>
      <c r="N26" s="66">
        <f t="shared" si="17"/>
        <v>1.0040596626729603</v>
      </c>
      <c r="O26" s="66">
        <f t="shared" si="17"/>
        <v>1.002825309426719</v>
      </c>
      <c r="P26" s="66">
        <f t="shared" si="17"/>
        <v>1.0041300922124383</v>
      </c>
      <c r="Q26" s="66">
        <f t="shared" si="17"/>
        <v>1.0023437527520083</v>
      </c>
      <c r="R26" s="66">
        <f t="shared" si="17"/>
        <v>1.0025016663889352</v>
      </c>
      <c r="S26" s="66">
        <f t="shared" si="17"/>
        <v>1.0031125210254748</v>
      </c>
      <c r="T26" s="66">
        <f t="shared" si="17"/>
        <v>1.0011839642722313</v>
      </c>
    </row>
    <row r="27" spans="1:20">
      <c r="A27" s="61" t="s">
        <v>46</v>
      </c>
      <c r="B27" s="56" t="s">
        <v>40</v>
      </c>
      <c r="C27" s="66">
        <f t="shared" ref="C27:T27" si="18">(C75/C129)/(C183/C237)</f>
        <v>1.0080167403272264</v>
      </c>
      <c r="D27" s="66">
        <f t="shared" si="18"/>
        <v>1.0069821046306768</v>
      </c>
      <c r="E27" s="66">
        <f t="shared" si="18"/>
        <v>1.0054124968623386</v>
      </c>
      <c r="F27" s="66">
        <f t="shared" si="18"/>
        <v>1.0026642219501525</v>
      </c>
      <c r="G27" s="66">
        <f t="shared" si="18"/>
        <v>1.0030009789457281</v>
      </c>
      <c r="H27" s="66">
        <f t="shared" si="18"/>
        <v>1.003414195689174</v>
      </c>
      <c r="I27" s="66">
        <f t="shared" si="18"/>
        <v>1.0054077820291485</v>
      </c>
      <c r="J27" s="66">
        <f t="shared" si="18"/>
        <v>1.0062034308586352</v>
      </c>
      <c r="K27" s="66">
        <f t="shared" si="18"/>
        <v>1.0056691583517789</v>
      </c>
      <c r="L27" s="66">
        <f t="shared" si="18"/>
        <v>1.0065809588586949</v>
      </c>
      <c r="M27" s="66">
        <f t="shared" si="18"/>
        <v>1.0039538772283814</v>
      </c>
      <c r="N27" s="66">
        <f t="shared" si="18"/>
        <v>1.003009470591097</v>
      </c>
      <c r="O27" s="66">
        <f t="shared" si="18"/>
        <v>1.0023838729991901</v>
      </c>
      <c r="P27" s="66">
        <f t="shared" si="18"/>
        <v>1.0027150403421807</v>
      </c>
      <c r="Q27" s="66">
        <f t="shared" si="18"/>
        <v>1.0001292377732218</v>
      </c>
      <c r="R27" s="66">
        <f t="shared" si="18"/>
        <v>1.0003767644971546</v>
      </c>
      <c r="S27" s="66">
        <f t="shared" si="18"/>
        <v>1.0008631716515497</v>
      </c>
      <c r="T27" s="66">
        <f t="shared" si="18"/>
        <v>1.0013357005549657</v>
      </c>
    </row>
    <row r="28" spans="1:20">
      <c r="A28" s="57" t="s">
        <v>25</v>
      </c>
      <c r="B28" s="56" t="s">
        <v>40</v>
      </c>
      <c r="C28" s="66">
        <f t="shared" ref="C28:T28" si="19">(C76/C130)/(C184/C238)</f>
        <v>1.0124012976367778</v>
      </c>
      <c r="D28" s="66">
        <f t="shared" si="19"/>
        <v>1.0133310488224156</v>
      </c>
      <c r="E28" s="66">
        <f t="shared" si="19"/>
        <v>1.0093193525427628</v>
      </c>
      <c r="F28" s="66">
        <f t="shared" si="19"/>
        <v>0.99964450318795417</v>
      </c>
      <c r="G28" s="66">
        <f t="shared" si="19"/>
        <v>0.99674283093032823</v>
      </c>
      <c r="H28" s="66">
        <f t="shared" si="19"/>
        <v>1.0005546640225416</v>
      </c>
      <c r="I28" s="66">
        <f t="shared" si="19"/>
        <v>1.0030626204338289</v>
      </c>
      <c r="J28" s="66">
        <f t="shared" si="19"/>
        <v>1.00561087729429</v>
      </c>
      <c r="K28" s="66">
        <f t="shared" si="19"/>
        <v>1.0077925249518216</v>
      </c>
      <c r="L28" s="66">
        <f t="shared" si="19"/>
        <v>1.0414263589317978</v>
      </c>
      <c r="M28" s="66">
        <f t="shared" si="19"/>
        <v>1.0394954754220469</v>
      </c>
      <c r="N28" s="66">
        <f t="shared" si="19"/>
        <v>1.0291382989115281</v>
      </c>
      <c r="O28" s="66">
        <f t="shared" si="19"/>
        <v>1.0130695191349832</v>
      </c>
      <c r="P28" s="66">
        <f t="shared" si="19"/>
        <v>1.0079479898270425</v>
      </c>
      <c r="Q28" s="66">
        <f t="shared" si="19"/>
        <v>1.0112055067267389</v>
      </c>
      <c r="R28" s="66">
        <f t="shared" si="19"/>
        <v>1.014480903431709</v>
      </c>
      <c r="S28" s="66">
        <f t="shared" si="19"/>
        <v>1.0140877645256987</v>
      </c>
      <c r="T28" s="66">
        <f t="shared" si="19"/>
        <v>1.0106972465196618</v>
      </c>
    </row>
    <row r="29" spans="1:20">
      <c r="A29" s="4" t="s">
        <v>26</v>
      </c>
      <c r="B29" s="56"/>
      <c r="C29" s="66">
        <f t="shared" ref="C29:T29" si="20">(C77/C131)/(C185/C239)</f>
        <v>1.0291873103575897</v>
      </c>
      <c r="D29" s="66">
        <f t="shared" si="20"/>
        <v>1.0326555576469456</v>
      </c>
      <c r="E29" s="66">
        <f t="shared" si="20"/>
        <v>1.0105880132310403</v>
      </c>
      <c r="F29" s="66">
        <f t="shared" si="20"/>
        <v>1.003825865790352</v>
      </c>
      <c r="G29" s="66">
        <f t="shared" si="20"/>
        <v>0.99551845117206861</v>
      </c>
      <c r="H29" s="66">
        <f t="shared" si="20"/>
        <v>0.99776936651082249</v>
      </c>
      <c r="I29" s="66">
        <f t="shared" si="20"/>
        <v>1.0020136475921384</v>
      </c>
      <c r="J29" s="66">
        <f t="shared" si="20"/>
        <v>0.9992680791365921</v>
      </c>
      <c r="K29" s="66">
        <f t="shared" si="20"/>
        <v>1.0022233251530301</v>
      </c>
      <c r="L29" s="66">
        <f t="shared" si="20"/>
        <v>1.0385445908766275</v>
      </c>
      <c r="M29" s="66">
        <f t="shared" si="20"/>
        <v>1.0409504914835812</v>
      </c>
      <c r="N29" s="66">
        <f t="shared" si="20"/>
        <v>1.029805009743558</v>
      </c>
      <c r="O29" s="66">
        <f t="shared" si="20"/>
        <v>1.0211639491011077</v>
      </c>
      <c r="P29" s="66">
        <f t="shared" si="20"/>
        <v>1.0154985754254744</v>
      </c>
      <c r="Q29" s="66">
        <f t="shared" si="20"/>
        <v>1.0170231160520269</v>
      </c>
      <c r="R29" s="66">
        <f t="shared" si="20"/>
        <v>1.0106283802714568</v>
      </c>
      <c r="S29" s="66">
        <f t="shared" si="20"/>
        <v>1.0132186855049972</v>
      </c>
      <c r="T29" s="66">
        <f t="shared" si="20"/>
        <v>1.015447201788205</v>
      </c>
    </row>
    <row r="30" spans="1:20">
      <c r="A30" s="61" t="s">
        <v>27</v>
      </c>
      <c r="B30" s="56" t="s">
        <v>40</v>
      </c>
      <c r="C30" s="66">
        <f t="shared" ref="C30:T30" si="21">(C78/C132)/(C186/C240)</f>
        <v>0.9917825179588915</v>
      </c>
      <c r="D30" s="66">
        <f t="shared" si="21"/>
        <v>0.99630363433444147</v>
      </c>
      <c r="E30" s="66">
        <f t="shared" si="21"/>
        <v>0.98965869974605813</v>
      </c>
      <c r="F30" s="66">
        <f t="shared" si="21"/>
        <v>0.98923382187038478</v>
      </c>
      <c r="G30" s="66">
        <f t="shared" si="21"/>
        <v>0.97910704041878016</v>
      </c>
      <c r="H30" s="66">
        <f t="shared" si="21"/>
        <v>0.98601599495084891</v>
      </c>
      <c r="I30" s="66">
        <f t="shared" si="21"/>
        <v>0.98409415077245099</v>
      </c>
      <c r="J30" s="66">
        <f t="shared" si="21"/>
        <v>0.99327505834876817</v>
      </c>
      <c r="K30" s="66">
        <f t="shared" si="21"/>
        <v>0.98958989736560465</v>
      </c>
      <c r="L30" s="66">
        <f t="shared" si="21"/>
        <v>0.98990050998049184</v>
      </c>
      <c r="M30" s="66">
        <f t="shared" si="21"/>
        <v>0.9923657346133623</v>
      </c>
      <c r="N30" s="66">
        <f t="shared" si="21"/>
        <v>0.9859727522070737</v>
      </c>
      <c r="O30" s="66">
        <f t="shared" si="21"/>
        <v>0.99203844845811617</v>
      </c>
      <c r="P30" s="66">
        <f t="shared" si="21"/>
        <v>0.9945557818882752</v>
      </c>
      <c r="Q30" s="66">
        <f t="shared" si="21"/>
        <v>1.0011412480103561</v>
      </c>
      <c r="R30" s="66">
        <f t="shared" si="21"/>
        <v>0.99289799424165537</v>
      </c>
      <c r="S30" s="66">
        <f t="shared" si="21"/>
        <v>0.99643874820195799</v>
      </c>
      <c r="T30" s="66">
        <f t="shared" si="21"/>
        <v>1.0004517818476737</v>
      </c>
    </row>
    <row r="31" spans="1:20">
      <c r="A31" s="61" t="s">
        <v>47</v>
      </c>
      <c r="B31" s="56" t="s">
        <v>40</v>
      </c>
      <c r="C31" s="66">
        <f t="shared" ref="C31:T31" si="22">(C79/C133)/(C187/C241)</f>
        <v>0.99263599063938301</v>
      </c>
      <c r="D31" s="66">
        <f t="shared" si="22"/>
        <v>0.9924790139856694</v>
      </c>
      <c r="E31" s="66">
        <f t="shared" si="22"/>
        <v>0.99357294048069322</v>
      </c>
      <c r="F31" s="66">
        <f t="shared" si="22"/>
        <v>0.99327274586059455</v>
      </c>
      <c r="G31" s="66">
        <f t="shared" si="22"/>
        <v>0.9890101681118435</v>
      </c>
      <c r="H31" s="66">
        <f t="shared" si="22"/>
        <v>0.99658224125071748</v>
      </c>
      <c r="I31" s="66">
        <f t="shared" si="22"/>
        <v>0.9967321989848531</v>
      </c>
      <c r="J31" s="66">
        <f t="shared" si="22"/>
        <v>0.99618991010183511</v>
      </c>
      <c r="K31" s="66">
        <f t="shared" si="22"/>
        <v>0.99831838154813324</v>
      </c>
      <c r="L31" s="66">
        <f t="shared" si="22"/>
        <v>1.0001670017383737</v>
      </c>
      <c r="M31" s="66">
        <f t="shared" si="22"/>
        <v>1.0013962362391486</v>
      </c>
      <c r="N31" s="66">
        <f t="shared" si="22"/>
        <v>1.0004325642023226</v>
      </c>
      <c r="O31" s="66">
        <f t="shared" si="22"/>
        <v>1.0000251494167069</v>
      </c>
      <c r="P31" s="66">
        <f t="shared" si="22"/>
        <v>0.99953107312557132</v>
      </c>
      <c r="Q31" s="66">
        <f t="shared" si="22"/>
        <v>0.99972221143090756</v>
      </c>
      <c r="R31" s="66">
        <f t="shared" si="22"/>
        <v>0.99860379146713873</v>
      </c>
      <c r="S31" s="66">
        <f t="shared" si="22"/>
        <v>0.99943956831174052</v>
      </c>
      <c r="T31" s="66">
        <f t="shared" si="22"/>
        <v>0.99812420451257033</v>
      </c>
    </row>
    <row r="32" spans="1:20">
      <c r="A32" s="61" t="s">
        <v>30</v>
      </c>
      <c r="B32" s="56" t="s">
        <v>40</v>
      </c>
      <c r="C32" s="66">
        <f t="shared" ref="C32:T32" si="23">(C80/C134)/(C188/C242)</f>
        <v>0.99151447904540169</v>
      </c>
      <c r="D32" s="66">
        <f t="shared" si="23"/>
        <v>0.99351439116225493</v>
      </c>
      <c r="E32" s="66">
        <f t="shared" si="23"/>
        <v>0.99547019685849514</v>
      </c>
      <c r="F32" s="66">
        <f t="shared" si="23"/>
        <v>0.99875963944310719</v>
      </c>
      <c r="G32" s="66">
        <f t="shared" si="23"/>
        <v>0.99831273656698871</v>
      </c>
      <c r="H32" s="66">
        <f t="shared" si="23"/>
        <v>0.99540002241524783</v>
      </c>
      <c r="I32" s="66">
        <f t="shared" si="23"/>
        <v>0.99383127466695398</v>
      </c>
      <c r="J32" s="66">
        <f t="shared" si="23"/>
        <v>0.99452014300926339</v>
      </c>
      <c r="K32" s="66">
        <f t="shared" si="23"/>
        <v>0.9969074465906137</v>
      </c>
      <c r="L32" s="66">
        <f t="shared" si="23"/>
        <v>0.99947919266432528</v>
      </c>
      <c r="M32" s="66">
        <f t="shared" si="23"/>
        <v>0.99948680852516669</v>
      </c>
      <c r="N32" s="66">
        <f t="shared" si="23"/>
        <v>1.0000433828247186</v>
      </c>
      <c r="O32" s="66">
        <f t="shared" si="23"/>
        <v>1.0006610247854264</v>
      </c>
      <c r="P32" s="66">
        <f t="shared" si="23"/>
        <v>1.0047257847333133</v>
      </c>
      <c r="Q32" s="66">
        <f t="shared" si="23"/>
        <v>1.0017405806270641</v>
      </c>
      <c r="R32" s="66">
        <f t="shared" si="23"/>
        <v>0.99564553047492532</v>
      </c>
      <c r="S32" s="66">
        <f t="shared" si="23"/>
        <v>0.99498830014136685</v>
      </c>
      <c r="T32" s="66">
        <f t="shared" si="23"/>
        <v>0.99578589155921049</v>
      </c>
    </row>
    <row r="33" spans="1:22">
      <c r="A33" s="61" t="s">
        <v>48</v>
      </c>
      <c r="B33" s="56" t="s">
        <v>40</v>
      </c>
      <c r="C33" s="66">
        <f t="shared" ref="C33:T33" si="24">(C81/C135)/(C189/C243)</f>
        <v>1.0019336640543364</v>
      </c>
      <c r="D33" s="66">
        <f t="shared" si="24"/>
        <v>1.000678896373296</v>
      </c>
      <c r="E33" s="66">
        <f t="shared" si="24"/>
        <v>0.99828829152499732</v>
      </c>
      <c r="F33" s="66">
        <f t="shared" si="24"/>
        <v>0.99633422768165447</v>
      </c>
      <c r="G33" s="66">
        <f t="shared" si="24"/>
        <v>0.99469073746591952</v>
      </c>
      <c r="H33" s="66">
        <f t="shared" si="24"/>
        <v>0.9966913271504203</v>
      </c>
      <c r="I33" s="66">
        <f t="shared" si="24"/>
        <v>0.99653380424467097</v>
      </c>
      <c r="J33" s="66">
        <f t="shared" si="24"/>
        <v>0.99689967211042119</v>
      </c>
      <c r="K33" s="66">
        <f t="shared" si="24"/>
        <v>0.99921581890060385</v>
      </c>
      <c r="L33" s="66">
        <f t="shared" si="24"/>
        <v>1.0001190703818332</v>
      </c>
      <c r="M33" s="66">
        <f t="shared" si="24"/>
        <v>0.99590553557680961</v>
      </c>
      <c r="N33" s="66">
        <f t="shared" si="24"/>
        <v>0.99753493507445057</v>
      </c>
      <c r="O33" s="66">
        <f t="shared" si="24"/>
        <v>0.9952849891361647</v>
      </c>
      <c r="P33" s="66">
        <f t="shared" si="24"/>
        <v>0.99240722234887524</v>
      </c>
      <c r="Q33" s="66">
        <f t="shared" si="24"/>
        <v>0.99136560796790751</v>
      </c>
      <c r="R33" s="66">
        <f t="shared" si="24"/>
        <v>0.99410066239721662</v>
      </c>
      <c r="S33" s="66">
        <f t="shared" si="24"/>
        <v>0.99621568532192961</v>
      </c>
      <c r="T33" s="66">
        <f t="shared" si="24"/>
        <v>0.99504761350893733</v>
      </c>
    </row>
    <row r="34" spans="1:22">
      <c r="A34" s="61" t="s">
        <v>49</v>
      </c>
      <c r="B34" s="56" t="s">
        <v>40</v>
      </c>
      <c r="C34" s="66">
        <f t="shared" ref="C34:T34" si="25">(C82/C136)/(C190/C244)</f>
        <v>1.002164502164502</v>
      </c>
      <c r="D34" s="66">
        <f t="shared" si="25"/>
        <v>1.0008730421956662</v>
      </c>
      <c r="E34" s="66">
        <f t="shared" si="25"/>
        <v>1.0044367750412404</v>
      </c>
      <c r="F34" s="66">
        <f t="shared" si="25"/>
        <v>1.0051732570517327</v>
      </c>
      <c r="G34" s="66">
        <f t="shared" si="25"/>
        <v>1.0056826327794071</v>
      </c>
      <c r="H34" s="66">
        <f t="shared" si="25"/>
        <v>1.0025308490409697</v>
      </c>
      <c r="I34" s="66">
        <f t="shared" si="25"/>
        <v>1.0004629396655806</v>
      </c>
      <c r="J34" s="66">
        <f t="shared" si="25"/>
        <v>1.0003412219796273</v>
      </c>
      <c r="K34" s="66">
        <f t="shared" si="25"/>
        <v>1.0019897881970621</v>
      </c>
      <c r="L34" s="66">
        <f t="shared" si="25"/>
        <v>1.0052717723607509</v>
      </c>
      <c r="M34" s="66">
        <f t="shared" si="25"/>
        <v>1.0062868117402977</v>
      </c>
      <c r="N34" s="66">
        <f t="shared" si="25"/>
        <v>1.0024302211026288</v>
      </c>
      <c r="O34" s="66">
        <f t="shared" si="25"/>
        <v>1.0049556604440597</v>
      </c>
      <c r="P34" s="66">
        <f t="shared" si="25"/>
        <v>1.0021451591988284</v>
      </c>
      <c r="Q34" s="66">
        <f t="shared" si="25"/>
        <v>1.0027522443231958</v>
      </c>
      <c r="R34" s="66">
        <f t="shared" si="25"/>
        <v>1.0033439509956736</v>
      </c>
      <c r="S34" s="66">
        <f t="shared" si="25"/>
        <v>1.0083440304735305</v>
      </c>
      <c r="T34" s="66">
        <f t="shared" si="25"/>
        <v>1.0052227659569306</v>
      </c>
    </row>
    <row r="35" spans="1:22">
      <c r="A35" s="61" t="s">
        <v>32</v>
      </c>
      <c r="B35" s="56" t="s">
        <v>40</v>
      </c>
      <c r="C35" s="66">
        <f t="shared" ref="C35:T35" si="26">(C83/C137)/(C191/C245)</f>
        <v>0.9758327798790063</v>
      </c>
      <c r="D35" s="66">
        <f t="shared" si="26"/>
        <v>0.98038765942546791</v>
      </c>
      <c r="E35" s="66">
        <f t="shared" si="26"/>
        <v>0.98797218517949559</v>
      </c>
      <c r="F35" s="66">
        <f t="shared" si="26"/>
        <v>0.99003438315847403</v>
      </c>
      <c r="G35" s="66">
        <f t="shared" si="26"/>
        <v>0.98823160688168221</v>
      </c>
      <c r="H35" s="66">
        <f t="shared" si="26"/>
        <v>0.98298749825810261</v>
      </c>
      <c r="I35" s="66">
        <f t="shared" si="26"/>
        <v>0.98754802712017076</v>
      </c>
      <c r="J35" s="66">
        <f t="shared" si="26"/>
        <v>0.99191785250021192</v>
      </c>
      <c r="K35" s="66">
        <f t="shared" si="26"/>
        <v>0.99099629277113577</v>
      </c>
      <c r="L35" s="66">
        <f t="shared" si="26"/>
        <v>0.99475576465150006</v>
      </c>
      <c r="M35" s="66">
        <f t="shared" si="26"/>
        <v>0.99596641162829325</v>
      </c>
      <c r="N35" s="66">
        <f t="shared" si="26"/>
        <v>0.99154254266759223</v>
      </c>
      <c r="O35" s="66">
        <f t="shared" si="26"/>
        <v>0.99088599093630847</v>
      </c>
      <c r="P35" s="66">
        <f t="shared" si="26"/>
        <v>0.99129284030023979</v>
      </c>
      <c r="Q35" s="66">
        <f t="shared" si="26"/>
        <v>0.99345976779007539</v>
      </c>
      <c r="R35" s="66">
        <f t="shared" si="26"/>
        <v>0.99796454114831046</v>
      </c>
      <c r="S35" s="66">
        <f t="shared" si="26"/>
        <v>0.99950763669002674</v>
      </c>
      <c r="T35" s="66">
        <f t="shared" si="26"/>
        <v>0.99992174004289214</v>
      </c>
    </row>
    <row r="36" spans="1:22">
      <c r="A36" s="61" t="s">
        <v>50</v>
      </c>
      <c r="B36" s="56" t="s">
        <v>40</v>
      </c>
      <c r="C36" s="66">
        <f t="shared" ref="C36:T36" si="27">(C84/C138)/(C192/C246)</f>
        <v>0.98949059032615116</v>
      </c>
      <c r="D36" s="66">
        <f t="shared" si="27"/>
        <v>0.98875730156278008</v>
      </c>
      <c r="E36" s="66">
        <f t="shared" si="27"/>
        <v>0.98847668068734351</v>
      </c>
      <c r="F36" s="66">
        <f t="shared" si="27"/>
        <v>0.98956118322535169</v>
      </c>
      <c r="G36" s="66">
        <f t="shared" si="27"/>
        <v>0.98975966664987969</v>
      </c>
      <c r="H36" s="66">
        <f t="shared" si="27"/>
        <v>0.98834844437707214</v>
      </c>
      <c r="I36" s="66">
        <f t="shared" si="27"/>
        <v>0.98603018645640927</v>
      </c>
      <c r="J36" s="66">
        <f t="shared" si="27"/>
        <v>0.98252753138277737</v>
      </c>
      <c r="K36" s="66">
        <f t="shared" si="27"/>
        <v>0.98640770864244964</v>
      </c>
      <c r="L36" s="66">
        <f t="shared" si="27"/>
        <v>0.99251332140871495</v>
      </c>
      <c r="M36" s="66">
        <f t="shared" si="27"/>
        <v>0.98778481568915222</v>
      </c>
      <c r="N36" s="66">
        <f t="shared" si="27"/>
        <v>0.99769096477490771</v>
      </c>
      <c r="O36" s="66">
        <f t="shared" si="27"/>
        <v>1.0027079007965913</v>
      </c>
      <c r="P36" s="66">
        <f t="shared" si="27"/>
        <v>1.000174903690036</v>
      </c>
      <c r="Q36" s="66">
        <f t="shared" si="27"/>
        <v>0.99666463921535187</v>
      </c>
      <c r="R36" s="66">
        <f t="shared" si="27"/>
        <v>0.99807631777486439</v>
      </c>
      <c r="S36" s="66">
        <f t="shared" si="27"/>
        <v>1.0003792708435699</v>
      </c>
      <c r="T36" s="66">
        <f t="shared" si="27"/>
        <v>0.99543337920934738</v>
      </c>
    </row>
    <row r="37" spans="1:22">
      <c r="A37" s="401" t="s">
        <v>51</v>
      </c>
      <c r="B37" s="402" t="s">
        <v>40</v>
      </c>
      <c r="C37" s="1209">
        <f t="shared" ref="C37:T37" si="28">(C85/C139)/(C193/C247)</f>
        <v>1.0030171245733783</v>
      </c>
      <c r="D37" s="1209">
        <f t="shared" si="28"/>
        <v>1.0071016209881458</v>
      </c>
      <c r="E37" s="1209">
        <f t="shared" si="28"/>
        <v>0.99948460365508685</v>
      </c>
      <c r="F37" s="1209">
        <f t="shared" si="28"/>
        <v>0.99743947050755144</v>
      </c>
      <c r="G37" s="1209">
        <f t="shared" si="28"/>
        <v>0.98796615728950332</v>
      </c>
      <c r="H37" s="1209">
        <f t="shared" si="28"/>
        <v>0.98812948803211842</v>
      </c>
      <c r="I37" s="1209">
        <f t="shared" si="28"/>
        <v>0.98424598404680197</v>
      </c>
      <c r="J37" s="1209">
        <f t="shared" si="28"/>
        <v>0.98291695764128018</v>
      </c>
      <c r="K37" s="1209">
        <f t="shared" si="28"/>
        <v>0.9836512671265476</v>
      </c>
      <c r="L37" s="1209">
        <f t="shared" si="28"/>
        <v>0.99077163504279875</v>
      </c>
      <c r="M37" s="1209">
        <f t="shared" si="28"/>
        <v>0.9976934385284395</v>
      </c>
      <c r="N37" s="1209">
        <f t="shared" si="28"/>
        <v>1.000262279634758</v>
      </c>
      <c r="O37" s="1209">
        <f t="shared" si="28"/>
        <v>0.99384808460126473</v>
      </c>
      <c r="P37" s="1209">
        <f t="shared" si="28"/>
        <v>0.99651465461163691</v>
      </c>
      <c r="Q37" s="1209">
        <f t="shared" si="28"/>
        <v>0.99481361965786241</v>
      </c>
      <c r="R37" s="1209">
        <f t="shared" si="28"/>
        <v>0.98415067366866837</v>
      </c>
      <c r="S37" s="1209">
        <f t="shared" si="28"/>
        <v>0.98826387764050805</v>
      </c>
      <c r="T37" s="1209">
        <f t="shared" si="28"/>
        <v>0.99689144458495571</v>
      </c>
      <c r="V37" s="178"/>
    </row>
    <row r="38" spans="1:22">
      <c r="A38" s="57" t="s">
        <v>34</v>
      </c>
      <c r="B38" s="56"/>
      <c r="C38" s="66">
        <f t="shared" ref="C38:T38" si="29">(C86/C140)/(C194/C248)</f>
        <v>0.99633118466093573</v>
      </c>
      <c r="D38" s="66">
        <f t="shared" si="29"/>
        <v>0.99309029497419588</v>
      </c>
      <c r="E38" s="66">
        <f t="shared" si="29"/>
        <v>0.99449455767599648</v>
      </c>
      <c r="F38" s="66">
        <f t="shared" si="29"/>
        <v>0.99556107597025822</v>
      </c>
      <c r="G38" s="66">
        <f t="shared" si="29"/>
        <v>0.99443636242330991</v>
      </c>
      <c r="H38" s="66">
        <f t="shared" si="29"/>
        <v>0.99429466238091135</v>
      </c>
      <c r="I38" s="66">
        <f t="shared" si="29"/>
        <v>0.98663339559211394</v>
      </c>
      <c r="J38" s="66">
        <f t="shared" si="29"/>
        <v>0.988992320464818</v>
      </c>
      <c r="K38" s="66">
        <f t="shared" si="29"/>
        <v>0.9951511153722663</v>
      </c>
      <c r="L38" s="66">
        <f t="shared" si="29"/>
        <v>1.0006322987594292</v>
      </c>
      <c r="M38" s="66">
        <f t="shared" si="29"/>
        <v>1.0025242988073175</v>
      </c>
      <c r="N38" s="66">
        <f t="shared" si="29"/>
        <v>0.99992761859658996</v>
      </c>
      <c r="O38" s="66">
        <f t="shared" si="29"/>
        <v>0.99417796411708226</v>
      </c>
      <c r="P38" s="66">
        <f t="shared" si="29"/>
        <v>0.99104055662068802</v>
      </c>
      <c r="Q38" s="66">
        <f t="shared" si="29"/>
        <v>0.99004856775417294</v>
      </c>
      <c r="R38" s="66">
        <f t="shared" si="29"/>
        <v>0.98812561462583715</v>
      </c>
      <c r="S38" s="66">
        <f t="shared" si="29"/>
        <v>0.99364144431173607</v>
      </c>
      <c r="T38" s="66">
        <f t="shared" si="29"/>
        <v>0.99033702793712231</v>
      </c>
    </row>
    <row r="39" spans="1:22">
      <c r="A39" s="61" t="s">
        <v>21</v>
      </c>
      <c r="B39" s="56" t="s">
        <v>40</v>
      </c>
      <c r="C39" s="66">
        <f t="shared" ref="C39:T39" si="30">(C87/C141)/(C195/C249)</f>
        <v>0.92254772569253074</v>
      </c>
      <c r="D39" s="66">
        <f t="shared" si="30"/>
        <v>0.94697714705143698</v>
      </c>
      <c r="E39" s="66">
        <f t="shared" si="30"/>
        <v>0.94679284472720249</v>
      </c>
      <c r="F39" s="66">
        <f t="shared" si="30"/>
        <v>0.95073306458453699</v>
      </c>
      <c r="G39" s="66">
        <f t="shared" si="30"/>
        <v>0.95659347994381072</v>
      </c>
      <c r="H39" s="66">
        <f t="shared" si="30"/>
        <v>0.96874320256481228</v>
      </c>
      <c r="I39" s="66">
        <f t="shared" si="30"/>
        <v>0.96838743519590931</v>
      </c>
      <c r="J39" s="66">
        <f t="shared" si="30"/>
        <v>0.97316839302168379</v>
      </c>
      <c r="K39" s="66">
        <f t="shared" si="30"/>
        <v>0.98224407451246132</v>
      </c>
      <c r="L39" s="66">
        <f t="shared" si="30"/>
        <v>0.99678525074603141</v>
      </c>
      <c r="M39" s="66">
        <f t="shared" si="30"/>
        <v>0.99538691780284749</v>
      </c>
      <c r="N39" s="66">
        <f t="shared" si="30"/>
        <v>0.99467716062394018</v>
      </c>
      <c r="O39" s="66">
        <f t="shared" si="30"/>
        <v>0.9967854052218944</v>
      </c>
      <c r="P39" s="66">
        <f t="shared" si="30"/>
        <v>0.99224103680096898</v>
      </c>
      <c r="Q39" s="66">
        <f t="shared" si="30"/>
        <v>0.98712562162701467</v>
      </c>
      <c r="R39" s="66">
        <f t="shared" si="30"/>
        <v>0.98081750303534221</v>
      </c>
      <c r="S39" s="66">
        <f t="shared" si="30"/>
        <v>0.97831378343193964</v>
      </c>
      <c r="T39" s="66">
        <f t="shared" si="30"/>
        <v>0.97819780654102151</v>
      </c>
    </row>
    <row r="40" spans="1:22">
      <c r="A40" s="61" t="s">
        <v>37</v>
      </c>
      <c r="B40" s="56" t="s">
        <v>40</v>
      </c>
      <c r="C40" s="66">
        <f t="shared" ref="C40:T40" si="31">(C88/C142)/(C196/C250)</f>
        <v>1.0058116765304133</v>
      </c>
      <c r="D40" s="66">
        <f t="shared" si="31"/>
        <v>1.0034364866983647</v>
      </c>
      <c r="E40" s="66">
        <f t="shared" si="31"/>
        <v>1.0041864542664214</v>
      </c>
      <c r="F40" s="66">
        <f t="shared" si="31"/>
        <v>1.0064687240535943</v>
      </c>
      <c r="G40" s="66">
        <f t="shared" si="31"/>
        <v>1.0030733642653329</v>
      </c>
      <c r="H40" s="66">
        <f t="shared" si="31"/>
        <v>1.0019486798521076</v>
      </c>
      <c r="I40" s="66">
        <f t="shared" si="31"/>
        <v>0.99871115452981274</v>
      </c>
      <c r="J40" s="66">
        <f t="shared" si="31"/>
        <v>0.99713447887546147</v>
      </c>
      <c r="K40" s="66">
        <f t="shared" si="31"/>
        <v>0.99671045028282501</v>
      </c>
      <c r="L40" s="66">
        <f t="shared" si="31"/>
        <v>1.0041753340633086</v>
      </c>
      <c r="M40" s="66">
        <f t="shared" si="31"/>
        <v>1.0017167358476184</v>
      </c>
      <c r="N40" s="66">
        <f t="shared" si="31"/>
        <v>1.0009884634690291</v>
      </c>
      <c r="O40" s="66">
        <f t="shared" si="31"/>
        <v>1.0035611454880138</v>
      </c>
      <c r="P40" s="66">
        <f t="shared" si="31"/>
        <v>1.0024185128977956</v>
      </c>
      <c r="Q40" s="66">
        <f t="shared" si="31"/>
        <v>1.0035982927575107</v>
      </c>
      <c r="R40" s="66">
        <f t="shared" si="31"/>
        <v>1.0021523462477961</v>
      </c>
      <c r="S40" s="66">
        <f t="shared" si="31"/>
        <v>1.0048377513217563</v>
      </c>
      <c r="T40" s="66">
        <f t="shared" si="31"/>
        <v>1.0035377231813489</v>
      </c>
    </row>
    <row r="41" spans="1:22">
      <c r="A41" s="61" t="s">
        <v>52</v>
      </c>
      <c r="B41" s="56" t="s">
        <v>40</v>
      </c>
      <c r="C41" s="66">
        <f t="shared" ref="C41:T41" si="32">(C89/C143)/(C197/C251)</f>
        <v>0.9953759629456902</v>
      </c>
      <c r="D41" s="66">
        <f t="shared" si="32"/>
        <v>0.9903227459514824</v>
      </c>
      <c r="E41" s="66">
        <f t="shared" si="32"/>
        <v>0.99827858826386073</v>
      </c>
      <c r="F41" s="66">
        <f t="shared" si="32"/>
        <v>0.99617888496298657</v>
      </c>
      <c r="G41" s="66">
        <f t="shared" si="32"/>
        <v>0.99536792814568875</v>
      </c>
      <c r="H41" s="66">
        <f t="shared" si="32"/>
        <v>0.99317225768505246</v>
      </c>
      <c r="I41" s="66">
        <f t="shared" si="32"/>
        <v>0.9926671036461161</v>
      </c>
      <c r="J41" s="66">
        <f t="shared" si="32"/>
        <v>0.99101451395402462</v>
      </c>
      <c r="K41" s="66">
        <f t="shared" si="32"/>
        <v>0.99367723002969033</v>
      </c>
      <c r="L41" s="66">
        <f t="shared" si="32"/>
        <v>0.99590164946658655</v>
      </c>
      <c r="M41" s="66">
        <f t="shared" si="32"/>
        <v>0.9959147252332502</v>
      </c>
      <c r="N41" s="66">
        <f t="shared" si="32"/>
        <v>0.99616139064997622</v>
      </c>
      <c r="O41" s="66">
        <f t="shared" si="32"/>
        <v>0.99757731655562099</v>
      </c>
      <c r="P41" s="66">
        <f t="shared" si="32"/>
        <v>0.99838422842775731</v>
      </c>
      <c r="Q41" s="66">
        <f t="shared" si="32"/>
        <v>0.9984846523053803</v>
      </c>
      <c r="R41" s="66">
        <f t="shared" si="32"/>
        <v>0.99903897969188404</v>
      </c>
      <c r="S41" s="66">
        <f t="shared" si="32"/>
        <v>0.99945639154067967</v>
      </c>
      <c r="T41" s="66">
        <f t="shared" si="32"/>
        <v>0.99747964412633228</v>
      </c>
    </row>
    <row r="42" spans="1:22">
      <c r="A42" s="61" t="s">
        <v>53</v>
      </c>
      <c r="B42" s="56" t="s">
        <v>40</v>
      </c>
      <c r="C42" s="66">
        <f t="shared" ref="C42:T42" si="33">(C90/C144)/(C198/C252)</f>
        <v>1.0020609689762627</v>
      </c>
      <c r="D42" s="66">
        <f t="shared" si="33"/>
        <v>1.0094176899865042</v>
      </c>
      <c r="E42" s="66">
        <f t="shared" si="33"/>
        <v>1.0095973873458688</v>
      </c>
      <c r="F42" s="66">
        <f t="shared" si="33"/>
        <v>1.0042192655247448</v>
      </c>
      <c r="G42" s="66">
        <f t="shared" si="33"/>
        <v>0.99735965072206501</v>
      </c>
      <c r="H42" s="66">
        <f t="shared" si="33"/>
        <v>0.99334948663987255</v>
      </c>
      <c r="I42" s="66">
        <f t="shared" si="33"/>
        <v>0.98938205603502172</v>
      </c>
      <c r="J42" s="66">
        <f t="shared" si="33"/>
        <v>0.99185514393626917</v>
      </c>
      <c r="K42" s="66">
        <f t="shared" si="33"/>
        <v>0.99245510327590625</v>
      </c>
      <c r="L42" s="66">
        <f t="shared" si="33"/>
        <v>0.99633677058916115</v>
      </c>
      <c r="M42" s="66">
        <f t="shared" si="33"/>
        <v>0.98704137684476001</v>
      </c>
      <c r="N42" s="66">
        <f t="shared" si="33"/>
        <v>0.98300078848202121</v>
      </c>
      <c r="O42" s="66">
        <f t="shared" si="33"/>
        <v>0.98234866896951145</v>
      </c>
      <c r="P42" s="66">
        <f t="shared" si="33"/>
        <v>0.97505464899251959</v>
      </c>
      <c r="Q42" s="66">
        <f t="shared" si="33"/>
        <v>0.97728364474028007</v>
      </c>
      <c r="R42" s="66">
        <f t="shared" si="33"/>
        <v>0.97296894768028441</v>
      </c>
      <c r="S42" s="66">
        <f t="shared" si="33"/>
        <v>0.96742112647920253</v>
      </c>
      <c r="T42" s="66">
        <f t="shared" si="33"/>
        <v>0.96392402041489567</v>
      </c>
    </row>
    <row r="43" spans="1:22">
      <c r="A43" s="61" t="s">
        <v>54</v>
      </c>
      <c r="B43" s="56" t="s">
        <v>40</v>
      </c>
      <c r="C43" s="66">
        <f t="shared" ref="C43:T43" si="34">(C91/C145)/(C199/C253)</f>
        <v>1.0074193245747316</v>
      </c>
      <c r="D43" s="66">
        <f t="shared" si="34"/>
        <v>1.0069189426714962</v>
      </c>
      <c r="E43" s="66">
        <f t="shared" si="34"/>
        <v>1.0072980499337396</v>
      </c>
      <c r="F43" s="66">
        <f t="shared" si="34"/>
        <v>1.0072431531578241</v>
      </c>
      <c r="G43" s="66">
        <f t="shared" si="34"/>
        <v>1.0050912745950229</v>
      </c>
      <c r="H43" s="66">
        <f t="shared" si="34"/>
        <v>1.0045186561292152</v>
      </c>
      <c r="I43" s="66">
        <f t="shared" si="34"/>
        <v>1.004807397261487</v>
      </c>
      <c r="J43" s="66">
        <f t="shared" si="34"/>
        <v>1.0034710130307898</v>
      </c>
      <c r="K43" s="66">
        <f t="shared" si="34"/>
        <v>1.0054956251622622</v>
      </c>
      <c r="L43" s="66">
        <f t="shared" si="34"/>
        <v>1.0132562050258309</v>
      </c>
      <c r="M43" s="66">
        <f t="shared" si="34"/>
        <v>1.0108889101888554</v>
      </c>
      <c r="N43" s="66">
        <f t="shared" si="34"/>
        <v>1.0078729878888941</v>
      </c>
      <c r="O43" s="66">
        <f t="shared" si="34"/>
        <v>1.0064555566959055</v>
      </c>
      <c r="P43" s="66">
        <f t="shared" si="34"/>
        <v>1.0068983388629151</v>
      </c>
      <c r="Q43" s="66">
        <f t="shared" si="34"/>
        <v>1.0030431791330772</v>
      </c>
      <c r="R43" s="66">
        <f t="shared" si="34"/>
        <v>1.0025254242654889</v>
      </c>
      <c r="S43" s="66">
        <f t="shared" si="34"/>
        <v>1.0016485483400626</v>
      </c>
      <c r="T43" s="66">
        <f t="shared" si="34"/>
        <v>1.0019716102803187</v>
      </c>
    </row>
    <row r="44" spans="1:22">
      <c r="A44" s="62" t="s">
        <v>55</v>
      </c>
      <c r="B44" s="63" t="s">
        <v>40</v>
      </c>
      <c r="C44" s="66">
        <f t="shared" ref="C44:T44" si="35">(C92/C146)/(C200/C254)</f>
        <v>0.9988014534929861</v>
      </c>
      <c r="D44" s="66">
        <f t="shared" si="35"/>
        <v>1.0008982865943858</v>
      </c>
      <c r="E44" s="66">
        <f t="shared" si="35"/>
        <v>1.0020047196781585</v>
      </c>
      <c r="F44" s="66">
        <f t="shared" si="35"/>
        <v>1.0034917079333956</v>
      </c>
      <c r="G44" s="66">
        <f t="shared" si="35"/>
        <v>1.0013784058346702</v>
      </c>
      <c r="H44" s="66">
        <f t="shared" si="35"/>
        <v>0.9998838156455534</v>
      </c>
      <c r="I44" s="66">
        <f t="shared" si="35"/>
        <v>1.0000203976635575</v>
      </c>
      <c r="J44" s="66">
        <f t="shared" si="35"/>
        <v>1.001276567725818</v>
      </c>
      <c r="K44" s="66">
        <f t="shared" si="35"/>
        <v>1.0039250425503337</v>
      </c>
      <c r="L44" s="66">
        <f t="shared" si="35"/>
        <v>1.0135347356576743</v>
      </c>
      <c r="M44" s="66">
        <f t="shared" si="35"/>
        <v>1.0115367049798463</v>
      </c>
      <c r="N44" s="66">
        <f t="shared" si="35"/>
        <v>1.0056804790201268</v>
      </c>
      <c r="O44" s="66">
        <f t="shared" si="35"/>
        <v>1.0021252715039681</v>
      </c>
      <c r="P44" s="66">
        <f t="shared" si="35"/>
        <v>1.003328291652974</v>
      </c>
      <c r="Q44" s="66">
        <f t="shared" si="35"/>
        <v>1.0012733462188845</v>
      </c>
      <c r="R44" s="66">
        <f t="shared" si="35"/>
        <v>1.0012137658434439</v>
      </c>
      <c r="S44" s="66">
        <f t="shared" si="35"/>
        <v>1.0009844772697238</v>
      </c>
      <c r="T44" s="66">
        <f t="shared" si="35"/>
        <v>1.0006858123116784</v>
      </c>
    </row>
    <row r="45" spans="1:22">
      <c r="A45" s="67" t="s">
        <v>210</v>
      </c>
      <c r="B45" s="65" t="s">
        <v>40</v>
      </c>
      <c r="C45" s="66">
        <f t="shared" ref="C45:T45" si="36">(C93/C147)/(C201/C254)</f>
        <v>0.26072920524188692</v>
      </c>
      <c r="D45" s="66">
        <f t="shared" si="36"/>
        <v>0.26174411607251935</v>
      </c>
      <c r="E45" s="66">
        <f t="shared" si="36"/>
        <v>0.26170229316978244</v>
      </c>
      <c r="F45" s="66">
        <f t="shared" si="36"/>
        <v>0.26244200605225371</v>
      </c>
      <c r="G45" s="66">
        <f t="shared" si="36"/>
        <v>0.26177660269635988</v>
      </c>
      <c r="H45" s="66">
        <f t="shared" si="36"/>
        <v>0.26122133674738213</v>
      </c>
      <c r="I45" s="66">
        <f t="shared" si="36"/>
        <v>0.26142810333481559</v>
      </c>
      <c r="J45" s="66">
        <f t="shared" si="36"/>
        <v>0.26159963350251908</v>
      </c>
      <c r="K45" s="66">
        <f t="shared" si="36"/>
        <v>0.2609337585836296</v>
      </c>
      <c r="L45" s="66">
        <f t="shared" si="36"/>
        <v>0.26055495664319672</v>
      </c>
      <c r="M45" s="66">
        <f t="shared" si="36"/>
        <v>0.25867346717655731</v>
      </c>
      <c r="N45" s="66">
        <f t="shared" si="36"/>
        <v>0.25717281766656852</v>
      </c>
      <c r="O45" s="66">
        <f t="shared" si="36"/>
        <v>0.25496720363717496</v>
      </c>
      <c r="P45" s="66">
        <f t="shared" si="36"/>
        <v>0.2540460922526136</v>
      </c>
      <c r="Q45" s="66">
        <f t="shared" si="36"/>
        <v>0.25340712814213345</v>
      </c>
      <c r="R45" s="66">
        <f t="shared" si="36"/>
        <v>0.25328195610662046</v>
      </c>
      <c r="S45" s="66">
        <f t="shared" si="36"/>
        <v>0.25350315672476093</v>
      </c>
      <c r="T45" s="66">
        <f t="shared" si="36"/>
        <v>0.25294866884850903</v>
      </c>
    </row>
    <row r="46" spans="1:22">
      <c r="A46" s="146" t="s">
        <v>58</v>
      </c>
      <c r="B46" s="58"/>
      <c r="C46" s="59">
        <f t="shared" ref="C46:T46" si="37">AVERAGE(C9:C44)</f>
        <v>0.99257356360501758</v>
      </c>
      <c r="D46" s="59">
        <f t="shared" si="37"/>
        <v>0.99449091487524655</v>
      </c>
      <c r="E46" s="59">
        <f t="shared" si="37"/>
        <v>0.99496737705302452</v>
      </c>
      <c r="F46" s="59">
        <f t="shared" si="37"/>
        <v>0.99416385847620781</v>
      </c>
      <c r="G46" s="59">
        <f t="shared" si="37"/>
        <v>0.99241574529618448</v>
      </c>
      <c r="H46" s="59">
        <f t="shared" si="37"/>
        <v>0.99284866051042564</v>
      </c>
      <c r="I46" s="59">
        <f t="shared" si="37"/>
        <v>0.99225983731822098</v>
      </c>
      <c r="J46" s="59">
        <f t="shared" si="37"/>
        <v>0.99324314489528631</v>
      </c>
      <c r="K46" s="59">
        <f t="shared" si="37"/>
        <v>0.99518109063547677</v>
      </c>
      <c r="L46" s="59">
        <f t="shared" si="37"/>
        <v>1.0037195726346768</v>
      </c>
      <c r="M46" s="59">
        <f t="shared" si="37"/>
        <v>1.0029811311412968</v>
      </c>
      <c r="N46" s="59">
        <f t="shared" si="37"/>
        <v>1.0003815616658414</v>
      </c>
      <c r="O46" s="59">
        <f t="shared" si="37"/>
        <v>0.99954054839082884</v>
      </c>
      <c r="P46" s="59">
        <f t="shared" si="37"/>
        <v>0.9982808718416738</v>
      </c>
      <c r="Q46" s="59">
        <f t="shared" si="37"/>
        <v>0.99828277068817428</v>
      </c>
      <c r="R46" s="59">
        <f t="shared" si="37"/>
        <v>0.99722349788658504</v>
      </c>
      <c r="S46" s="59">
        <f t="shared" si="37"/>
        <v>0.99756317203670519</v>
      </c>
      <c r="T46" s="59">
        <f t="shared" si="37"/>
        <v>0.99703574359621028</v>
      </c>
    </row>
    <row r="47" spans="1:22">
      <c r="A47" s="146" t="s">
        <v>718</v>
      </c>
      <c r="C47" s="59">
        <f t="shared" ref="C47:T47" si="38">STDEV(C9:C44)</f>
        <v>2.0471928551095312E-2</v>
      </c>
      <c r="D47" s="59">
        <f t="shared" si="38"/>
        <v>1.7564119343516694E-2</v>
      </c>
      <c r="E47" s="59">
        <f t="shared" si="38"/>
        <v>1.6045982254682196E-2</v>
      </c>
      <c r="F47" s="59">
        <f t="shared" si="38"/>
        <v>1.4946577553784517E-2</v>
      </c>
      <c r="G47" s="59">
        <f t="shared" si="38"/>
        <v>1.462240126300206E-2</v>
      </c>
      <c r="H47" s="59">
        <f t="shared" si="38"/>
        <v>1.3252576389778869E-2</v>
      </c>
      <c r="I47" s="59">
        <f t="shared" si="38"/>
        <v>1.1789156721871568E-2</v>
      </c>
      <c r="J47" s="59">
        <f t="shared" si="38"/>
        <v>1.1038352460867455E-2</v>
      </c>
      <c r="K47" s="59">
        <f t="shared" si="38"/>
        <v>1.0283111696950301E-2</v>
      </c>
      <c r="L47" s="59">
        <f t="shared" si="38"/>
        <v>1.6707617243051583E-2</v>
      </c>
      <c r="M47" s="59">
        <f t="shared" si="38"/>
        <v>1.5926308662586711E-2</v>
      </c>
      <c r="N47" s="59">
        <f t="shared" si="38"/>
        <v>1.3772468959530422E-2</v>
      </c>
      <c r="O47" s="59">
        <f t="shared" si="38"/>
        <v>1.2964109951069083E-2</v>
      </c>
      <c r="P47" s="59">
        <f t="shared" si="38"/>
        <v>1.1908331955375681E-2</v>
      </c>
      <c r="Q47" s="59">
        <f t="shared" si="38"/>
        <v>1.1445683392976408E-2</v>
      </c>
      <c r="R47" s="59">
        <f t="shared" si="38"/>
        <v>1.2090906899745587E-2</v>
      </c>
      <c r="S47" s="59">
        <f t="shared" si="38"/>
        <v>1.3340216126844434E-2</v>
      </c>
      <c r="T47" s="59">
        <f t="shared" si="38"/>
        <v>1.3057037713881314E-2</v>
      </c>
    </row>
    <row r="48" spans="1:22">
      <c r="A48" s="303" t="s">
        <v>719</v>
      </c>
      <c r="B48" s="403"/>
      <c r="C48" s="367"/>
      <c r="D48" s="367"/>
      <c r="E48" s="367"/>
      <c r="F48" s="367"/>
      <c r="G48" s="367">
        <f t="shared" ref="G48:T48" si="39">(G37-G46)/G47</f>
        <v>-0.30429940518316995</v>
      </c>
      <c r="H48" s="367">
        <f t="shared" si="39"/>
        <v>-0.35609471996304898</v>
      </c>
      <c r="I48" s="367">
        <f t="shared" si="39"/>
        <v>-0.67976475845396922</v>
      </c>
      <c r="J48" s="367">
        <f t="shared" si="39"/>
        <v>-0.93548265383026619</v>
      </c>
      <c r="K48" s="367">
        <f t="shared" si="39"/>
        <v>-1.1212387698121196</v>
      </c>
      <c r="L48" s="367">
        <f t="shared" si="39"/>
        <v>-0.77497212220748568</v>
      </c>
      <c r="M48" s="367">
        <f t="shared" si="39"/>
        <v>-0.33200992928630813</v>
      </c>
      <c r="N48" s="367">
        <f t="shared" si="39"/>
        <v>-8.6609039696411427E-3</v>
      </c>
      <c r="O48" s="367">
        <f t="shared" si="39"/>
        <v>-0.43909406901433212</v>
      </c>
      <c r="P48" s="367">
        <f t="shared" si="39"/>
        <v>-0.14831776915990186</v>
      </c>
      <c r="Q48" s="367">
        <f t="shared" si="39"/>
        <v>-0.30309688912421751</v>
      </c>
      <c r="R48" s="367">
        <f t="shared" si="39"/>
        <v>-1.0812112214834555</v>
      </c>
      <c r="S48" s="367">
        <f t="shared" si="39"/>
        <v>-0.69708723665160355</v>
      </c>
      <c r="T48" s="367">
        <f t="shared" si="39"/>
        <v>-1.1051435587197454E-2</v>
      </c>
    </row>
    <row r="50" spans="1:20">
      <c r="A50" s="1409" t="s">
        <v>202</v>
      </c>
      <c r="B50" s="1410"/>
      <c r="C50" s="1405" t="s">
        <v>386</v>
      </c>
      <c r="D50" s="1406"/>
      <c r="E50" s="1406"/>
      <c r="F50" s="1406"/>
      <c r="G50" s="1406"/>
      <c r="H50" s="1406"/>
      <c r="I50" s="1406"/>
      <c r="J50" s="1406"/>
      <c r="K50" s="1406"/>
      <c r="L50" s="1406"/>
      <c r="M50" s="1406"/>
      <c r="N50" s="1406"/>
      <c r="O50" s="1406"/>
      <c r="P50" s="1406"/>
      <c r="Q50" s="1406"/>
      <c r="R50" s="1406"/>
      <c r="S50" s="1406"/>
      <c r="T50" s="1411"/>
    </row>
    <row r="51" spans="1:20">
      <c r="A51" s="1409" t="s">
        <v>204</v>
      </c>
      <c r="B51" s="1410"/>
      <c r="C51" s="1405" t="s">
        <v>222</v>
      </c>
      <c r="D51" s="1406"/>
      <c r="E51" s="1406"/>
      <c r="F51" s="1406"/>
      <c r="G51" s="1406"/>
      <c r="H51" s="1406"/>
      <c r="I51" s="1406"/>
      <c r="J51" s="1406"/>
      <c r="K51" s="1406"/>
      <c r="L51" s="1406"/>
      <c r="M51" s="1406"/>
      <c r="N51" s="1406"/>
      <c r="O51" s="1406"/>
      <c r="P51" s="1406"/>
      <c r="Q51" s="1406"/>
      <c r="R51" s="1406"/>
      <c r="S51" s="1406"/>
      <c r="T51" s="1411"/>
    </row>
    <row r="52" spans="1:20">
      <c r="A52" s="1409" t="s">
        <v>208</v>
      </c>
      <c r="B52" s="1410"/>
      <c r="C52" s="1405" t="s">
        <v>209</v>
      </c>
      <c r="D52" s="1406"/>
      <c r="E52" s="1406"/>
      <c r="F52" s="1406"/>
      <c r="G52" s="1406"/>
      <c r="H52" s="1406"/>
      <c r="I52" s="1406"/>
      <c r="J52" s="1406"/>
      <c r="K52" s="1406"/>
      <c r="L52" s="1406"/>
      <c r="M52" s="1406"/>
      <c r="N52" s="1406"/>
      <c r="O52" s="1406"/>
      <c r="P52" s="1406"/>
      <c r="Q52" s="1406"/>
      <c r="R52" s="1406"/>
      <c r="S52" s="1406"/>
      <c r="T52" s="1411"/>
    </row>
    <row r="53" spans="1:20">
      <c r="A53" s="1409" t="s">
        <v>189</v>
      </c>
      <c r="B53" s="1410"/>
      <c r="C53" s="1405" t="s">
        <v>206</v>
      </c>
      <c r="D53" s="1406"/>
      <c r="E53" s="1406"/>
      <c r="F53" s="1406"/>
      <c r="G53" s="1406"/>
      <c r="H53" s="1406"/>
      <c r="I53" s="1406"/>
      <c r="J53" s="1406"/>
      <c r="K53" s="1406"/>
      <c r="L53" s="1406"/>
      <c r="M53" s="1406"/>
      <c r="N53" s="1406"/>
      <c r="O53" s="1406"/>
      <c r="P53" s="1406"/>
      <c r="Q53" s="1406"/>
      <c r="R53" s="1406"/>
      <c r="S53" s="1406"/>
      <c r="T53" s="1411"/>
    </row>
    <row r="54" spans="1:20">
      <c r="A54" s="1409" t="s">
        <v>153</v>
      </c>
      <c r="B54" s="1410"/>
      <c r="C54" s="1405" t="s">
        <v>383</v>
      </c>
      <c r="D54" s="1406"/>
      <c r="E54" s="1406"/>
      <c r="F54" s="1406"/>
      <c r="G54" s="1406"/>
      <c r="H54" s="1406"/>
      <c r="I54" s="1406"/>
      <c r="J54" s="1406"/>
      <c r="K54" s="1406"/>
      <c r="L54" s="1406"/>
      <c r="M54" s="1406"/>
      <c r="N54" s="1406"/>
      <c r="O54" s="1406"/>
      <c r="P54" s="1406"/>
      <c r="Q54" s="1406"/>
      <c r="R54" s="1406"/>
      <c r="S54" s="1406"/>
      <c r="T54" s="1411"/>
    </row>
    <row r="55" spans="1:20">
      <c r="A55" s="1407" t="s">
        <v>117</v>
      </c>
      <c r="B55" s="1408"/>
      <c r="C55" s="15" t="s">
        <v>85</v>
      </c>
      <c r="D55" s="15" t="s">
        <v>86</v>
      </c>
      <c r="E55" s="15" t="s">
        <v>87</v>
      </c>
      <c r="F55" s="15" t="s">
        <v>88</v>
      </c>
      <c r="G55" s="15" t="s">
        <v>89</v>
      </c>
      <c r="H55" s="15" t="s">
        <v>90</v>
      </c>
      <c r="I55" s="15" t="s">
        <v>91</v>
      </c>
      <c r="J55" s="15" t="s">
        <v>92</v>
      </c>
      <c r="K55" s="15" t="s">
        <v>93</v>
      </c>
      <c r="L55" s="15" t="s">
        <v>94</v>
      </c>
      <c r="M55" s="15" t="s">
        <v>95</v>
      </c>
      <c r="N55" s="15" t="s">
        <v>96</v>
      </c>
      <c r="O55" s="15" t="s">
        <v>97</v>
      </c>
      <c r="P55" s="15" t="s">
        <v>110</v>
      </c>
      <c r="Q55" s="15" t="s">
        <v>120</v>
      </c>
      <c r="R55" s="15" t="s">
        <v>379</v>
      </c>
      <c r="S55" s="15" t="s">
        <v>537</v>
      </c>
      <c r="T55" s="15" t="s">
        <v>729</v>
      </c>
    </row>
    <row r="56" spans="1:20">
      <c r="A56" s="16" t="s">
        <v>77</v>
      </c>
      <c r="B56" s="9" t="s">
        <v>40</v>
      </c>
      <c r="C56" s="9" t="s">
        <v>40</v>
      </c>
      <c r="D56" s="9" t="s">
        <v>40</v>
      </c>
      <c r="E56" s="9" t="s">
        <v>40</v>
      </c>
      <c r="F56" s="9" t="s">
        <v>40</v>
      </c>
      <c r="G56" s="9" t="s">
        <v>40</v>
      </c>
      <c r="H56" s="9" t="s">
        <v>40</v>
      </c>
      <c r="I56" s="9" t="s">
        <v>40</v>
      </c>
      <c r="J56" s="9" t="s">
        <v>40</v>
      </c>
      <c r="K56" s="9" t="s">
        <v>40</v>
      </c>
      <c r="L56" s="9" t="s">
        <v>40</v>
      </c>
      <c r="M56" s="9" t="s">
        <v>40</v>
      </c>
      <c r="N56" s="9" t="s">
        <v>40</v>
      </c>
      <c r="O56" s="9" t="s">
        <v>40</v>
      </c>
      <c r="P56" s="9" t="s">
        <v>40</v>
      </c>
      <c r="Q56" s="9" t="s">
        <v>40</v>
      </c>
      <c r="R56" s="9" t="s">
        <v>40</v>
      </c>
      <c r="S56" s="9" t="s">
        <v>40</v>
      </c>
      <c r="T56" s="9" t="s">
        <v>40</v>
      </c>
    </row>
    <row r="57" spans="1:20">
      <c r="A57" s="12" t="s">
        <v>39</v>
      </c>
      <c r="B57" s="9" t="s">
        <v>40</v>
      </c>
      <c r="C57" s="735">
        <v>3883.3399963378911</v>
      </c>
      <c r="D57" s="736">
        <v>3964.570045471191</v>
      </c>
      <c r="E57" s="735">
        <v>4042.7100067138672</v>
      </c>
      <c r="F57" s="735">
        <v>4159.160041809082</v>
      </c>
      <c r="G57" s="735">
        <v>4212.5100250244141</v>
      </c>
      <c r="H57" s="735">
        <v>4378.0600280761719</v>
      </c>
      <c r="I57" s="735">
        <v>4503.0699615478516</v>
      </c>
      <c r="J57" s="735">
        <v>4627.3699645996094</v>
      </c>
      <c r="K57" s="735">
        <v>4769.4400329589844</v>
      </c>
      <c r="L57" s="735">
        <v>4833.2700042724609</v>
      </c>
      <c r="M57" s="735">
        <v>4891.5500183105469</v>
      </c>
      <c r="N57" s="735">
        <v>4991.8700561523437</v>
      </c>
      <c r="O57" s="735">
        <v>5058.31005859375</v>
      </c>
      <c r="P57" s="735">
        <v>5122.3699340820312</v>
      </c>
      <c r="Q57" s="735">
        <v>5167.4599914550781</v>
      </c>
      <c r="R57" s="735">
        <v>5291.3099670410156</v>
      </c>
      <c r="S57" s="735">
        <v>5400.3400573730469</v>
      </c>
      <c r="T57" s="735">
        <v>5529.8600463867187</v>
      </c>
    </row>
    <row r="58" spans="1:20">
      <c r="A58" s="12" t="s">
        <v>31</v>
      </c>
      <c r="B58" s="9" t="s">
        <v>40</v>
      </c>
      <c r="C58" s="737">
        <v>1596.0129999999999</v>
      </c>
      <c r="D58" s="738">
        <v>1618.693</v>
      </c>
      <c r="E58" s="738">
        <v>1664.683</v>
      </c>
      <c r="F58" s="737">
        <v>1687.6220000000001</v>
      </c>
      <c r="G58" s="738">
        <v>1648.4350051879881</v>
      </c>
      <c r="H58" s="738">
        <v>1689.26001739502</v>
      </c>
      <c r="I58" s="738">
        <v>1724.980981826782</v>
      </c>
      <c r="J58" s="738">
        <v>1763.3300037384031</v>
      </c>
      <c r="K58" s="738">
        <v>1806.800003051758</v>
      </c>
      <c r="L58" s="738">
        <v>1822.154005050659</v>
      </c>
      <c r="M58" s="738">
        <v>1840.440990447998</v>
      </c>
      <c r="N58" s="738">
        <v>1862.399005889893</v>
      </c>
      <c r="O58" s="738">
        <v>1884.622001647949</v>
      </c>
      <c r="P58" s="738">
        <v>1896.632987976074</v>
      </c>
      <c r="Q58" s="738">
        <v>1908.111991882324</v>
      </c>
      <c r="R58" s="738">
        <v>1923.0979995727539</v>
      </c>
      <c r="S58" s="738">
        <v>1955.6599960327151</v>
      </c>
      <c r="T58" s="738">
        <v>1976.744995117188</v>
      </c>
    </row>
    <row r="59" spans="1:20">
      <c r="A59" s="12" t="s">
        <v>15</v>
      </c>
      <c r="B59" s="9" t="s">
        <v>40</v>
      </c>
      <c r="C59" s="735">
        <v>1716.8205909728999</v>
      </c>
      <c r="D59" s="735">
        <v>1702.0609073638921</v>
      </c>
      <c r="E59" s="735">
        <v>1724.2810478210449</v>
      </c>
      <c r="F59" s="735">
        <v>1746.376350402832</v>
      </c>
      <c r="G59" s="735">
        <v>1776.8827543258669</v>
      </c>
      <c r="H59" s="735">
        <v>1837.9574136734011</v>
      </c>
      <c r="I59" s="735">
        <v>1861.7881393432619</v>
      </c>
      <c r="J59" s="735">
        <v>1927.0473575592041</v>
      </c>
      <c r="K59" s="735">
        <v>1974.922803878784</v>
      </c>
      <c r="L59" s="735">
        <v>1983.7908344268801</v>
      </c>
      <c r="M59" s="735">
        <v>2017.991369247437</v>
      </c>
      <c r="N59" s="735">
        <v>2035.914558410645</v>
      </c>
      <c r="O59" s="735">
        <v>2045.661693572998</v>
      </c>
      <c r="P59" s="735">
        <v>2064.806694984436</v>
      </c>
      <c r="Q59" s="735">
        <v>2094.8636646270752</v>
      </c>
      <c r="R59" s="735">
        <v>2102.432541847229</v>
      </c>
      <c r="S59" s="735">
        <v>2107.49853515625</v>
      </c>
      <c r="T59" s="735">
        <v>2126.12158203125</v>
      </c>
    </row>
    <row r="60" spans="1:20">
      <c r="A60" s="12" t="s">
        <v>41</v>
      </c>
      <c r="B60" s="9" t="s">
        <v>40</v>
      </c>
      <c r="C60" s="738">
        <v>6724.4999084472656</v>
      </c>
      <c r="D60" s="738">
        <v>6840.3999938964844</v>
      </c>
      <c r="E60" s="738">
        <v>7041.7000885009766</v>
      </c>
      <c r="F60" s="738">
        <v>7232.8999481201172</v>
      </c>
      <c r="G60" s="738">
        <v>7359.300048828125</v>
      </c>
      <c r="H60" s="738">
        <v>7440.1000061035156</v>
      </c>
      <c r="I60" s="738">
        <v>7597.1999816894531</v>
      </c>
      <c r="J60" s="738">
        <v>7805.9999084472656</v>
      </c>
      <c r="K60" s="738">
        <v>7892.0000610351562</v>
      </c>
      <c r="L60" s="738">
        <v>7869</v>
      </c>
      <c r="M60" s="738">
        <v>7935.8001403808594</v>
      </c>
      <c r="N60" s="738">
        <v>8003.300048828125</v>
      </c>
      <c r="O60" s="738">
        <v>8092.6000366210937</v>
      </c>
      <c r="P60" s="738">
        <v>8201.4000244140625</v>
      </c>
      <c r="Q60" s="738">
        <v>8213.4000549316406</v>
      </c>
      <c r="R60" s="738">
        <v>8251.9999694824219</v>
      </c>
      <c r="S60" s="738">
        <v>8323.4998474121094</v>
      </c>
      <c r="T60" s="738">
        <v>8465.9000549316406</v>
      </c>
    </row>
    <row r="61" spans="1:20">
      <c r="A61" s="12" t="s">
        <v>56</v>
      </c>
      <c r="B61" s="9" t="s">
        <v>40</v>
      </c>
      <c r="C61" s="735">
        <v>1785.160018920898</v>
      </c>
      <c r="D61" s="735">
        <v>1775.8509864807129</v>
      </c>
      <c r="E61" s="735">
        <v>1795.6390075683589</v>
      </c>
      <c r="F61" s="735">
        <v>1881.6859817504881</v>
      </c>
      <c r="G61" s="735">
        <v>1964.990989685059</v>
      </c>
      <c r="H61" s="735">
        <v>2058.4440078735352</v>
      </c>
      <c r="I61" s="735">
        <v>2191.831981658936</v>
      </c>
      <c r="J61" s="735">
        <v>2330.8370018005371</v>
      </c>
      <c r="K61" s="735">
        <v>2455.7890014648442</v>
      </c>
      <c r="L61" s="735">
        <v>2490.3309860229492</v>
      </c>
      <c r="M61" s="735">
        <v>2665.8379898071289</v>
      </c>
      <c r="N61" s="735">
        <v>2839.5400238037109</v>
      </c>
      <c r="O61" s="735">
        <v>2924.8579864501949</v>
      </c>
      <c r="P61" s="735">
        <v>2992.5149841308589</v>
      </c>
      <c r="Q61" s="735">
        <v>3074.910018920898</v>
      </c>
      <c r="R61" s="735">
        <v>3109.2080345153809</v>
      </c>
      <c r="S61" s="735">
        <v>3129.9239959716801</v>
      </c>
      <c r="T61" s="735">
        <v>3196.9049873352051</v>
      </c>
    </row>
    <row r="62" spans="1:20">
      <c r="A62" s="12" t="s">
        <v>17</v>
      </c>
      <c r="B62" s="9" t="s">
        <v>40</v>
      </c>
      <c r="C62" s="738">
        <v>2036.0128600499941</v>
      </c>
      <c r="D62" s="738">
        <v>2045.4574255</v>
      </c>
      <c r="E62" s="738">
        <v>2056.89248473</v>
      </c>
      <c r="F62" s="738">
        <v>2027.9</v>
      </c>
      <c r="G62" s="738">
        <v>2024.1</v>
      </c>
      <c r="H62" s="738">
        <v>2038.8</v>
      </c>
      <c r="I62" s="738">
        <v>2065.1</v>
      </c>
      <c r="J62" s="738">
        <v>2091.5050000000001</v>
      </c>
      <c r="K62" s="738">
        <v>2113.8000000000002</v>
      </c>
      <c r="L62" s="738">
        <v>2080.5590000000002</v>
      </c>
      <c r="M62" s="738">
        <v>2057.165</v>
      </c>
      <c r="N62" s="738">
        <v>2077.8930000000009</v>
      </c>
      <c r="O62" s="738">
        <v>2078.578</v>
      </c>
      <c r="P62" s="738">
        <v>2103.797021389008</v>
      </c>
      <c r="Q62" s="738">
        <v>2119.9499778747559</v>
      </c>
      <c r="R62" s="738">
        <v>2159.0550012588501</v>
      </c>
      <c r="S62" s="738">
        <v>2210.3100252151489</v>
      </c>
      <c r="T62" s="738">
        <v>2251.0200386047359</v>
      </c>
    </row>
    <row r="63" spans="1:20">
      <c r="A63" s="12" t="s">
        <v>18</v>
      </c>
      <c r="B63" s="9" t="s">
        <v>40</v>
      </c>
      <c r="C63" s="735">
        <v>1253.1668682098391</v>
      </c>
      <c r="D63" s="735">
        <v>1261.417129516602</v>
      </c>
      <c r="E63" s="735">
        <v>1255.4678897857671</v>
      </c>
      <c r="F63" s="735">
        <v>1236.4570693969731</v>
      </c>
      <c r="G63" s="735">
        <v>1260.770580291748</v>
      </c>
      <c r="H63" s="735">
        <v>1269.989093780518</v>
      </c>
      <c r="I63" s="735">
        <v>1297.3417129516599</v>
      </c>
      <c r="J63" s="735">
        <v>1298.7032203674321</v>
      </c>
      <c r="K63" s="735">
        <v>1322.6649398803711</v>
      </c>
      <c r="L63" s="735">
        <v>1303.0301284790039</v>
      </c>
      <c r="M63" s="735">
        <v>1275.924911499023</v>
      </c>
      <c r="N63" s="735">
        <v>1262.326728820801</v>
      </c>
      <c r="O63" s="735">
        <v>1253.7694778442381</v>
      </c>
      <c r="P63" s="735">
        <v>1256.851928710938</v>
      </c>
      <c r="Q63" s="735">
        <v>1255.8243637084961</v>
      </c>
      <c r="R63" s="735">
        <v>1270.2057113647461</v>
      </c>
      <c r="S63" s="735">
        <v>1307.276000976563</v>
      </c>
      <c r="T63" s="735">
        <v>1303.536254882813</v>
      </c>
    </row>
    <row r="64" spans="1:20">
      <c r="A64" s="12" t="s">
        <v>20</v>
      </c>
      <c r="B64" s="9" t="s">
        <v>40</v>
      </c>
      <c r="C64" s="737">
        <v>279.24999618530268</v>
      </c>
      <c r="D64" s="738">
        <v>280.46900320053101</v>
      </c>
      <c r="E64" s="738">
        <v>280.24600100517267</v>
      </c>
      <c r="F64" s="738">
        <v>285.83600163459778</v>
      </c>
      <c r="G64" s="738">
        <v>288.60600340366358</v>
      </c>
      <c r="H64" s="738">
        <v>298.59100103378302</v>
      </c>
      <c r="I64" s="738">
        <v>308.72600269317633</v>
      </c>
      <c r="J64" s="738">
        <v>308.47500133514399</v>
      </c>
      <c r="K64" s="738">
        <v>308.96200013160711</v>
      </c>
      <c r="L64" s="738">
        <v>291.88000106811518</v>
      </c>
      <c r="M64" s="738">
        <v>278.88300096988678</v>
      </c>
      <c r="N64" s="738">
        <v>286.71099781990051</v>
      </c>
      <c r="O64" s="738">
        <v>291.2580029964447</v>
      </c>
      <c r="P64" s="738">
        <v>291.89200091362</v>
      </c>
      <c r="Q64" s="738">
        <v>290.83600091934198</v>
      </c>
      <c r="R64" s="738">
        <v>296.3480064868927</v>
      </c>
      <c r="S64" s="738">
        <v>294.86400103569031</v>
      </c>
      <c r="T64" s="738">
        <v>301.93999695777887</v>
      </c>
    </row>
    <row r="65" spans="1:20">
      <c r="A65" s="12" t="s">
        <v>36</v>
      </c>
      <c r="B65" s="9" t="s">
        <v>40</v>
      </c>
      <c r="C65" s="735">
        <v>1105</v>
      </c>
      <c r="D65" s="735">
        <v>1123</v>
      </c>
      <c r="E65" s="735">
        <v>1137</v>
      </c>
      <c r="F65" s="735">
        <v>1132</v>
      </c>
      <c r="G65" s="735">
        <v>1131</v>
      </c>
      <c r="H65" s="735">
        <v>1150</v>
      </c>
      <c r="I65" s="735">
        <v>1166</v>
      </c>
      <c r="J65" s="735">
        <v>1191</v>
      </c>
      <c r="K65" s="735">
        <v>1207</v>
      </c>
      <c r="L65" s="735">
        <v>1191</v>
      </c>
      <c r="M65" s="735">
        <v>1176</v>
      </c>
      <c r="N65" s="735">
        <v>1180</v>
      </c>
      <c r="O65" s="735">
        <v>1186</v>
      </c>
      <c r="P65" s="735">
        <v>1177</v>
      </c>
      <c r="Q65" s="735">
        <v>1171</v>
      </c>
      <c r="R65" s="735">
        <v>1163</v>
      </c>
      <c r="S65" s="735">
        <v>1154.670001983643</v>
      </c>
      <c r="T65" s="735">
        <v>1164.9800186157231</v>
      </c>
    </row>
    <row r="66" spans="1:20">
      <c r="A66" s="12" t="s">
        <v>22</v>
      </c>
      <c r="B66" s="9" t="s">
        <v>40</v>
      </c>
      <c r="C66" s="738">
        <v>10368.04986572266</v>
      </c>
      <c r="D66" s="738">
        <v>10604.55004119873</v>
      </c>
      <c r="E66" s="737">
        <v>10786.580009460449</v>
      </c>
      <c r="F66" s="738">
        <v>11356.299896240231</v>
      </c>
      <c r="G66" s="738">
        <v>11443.29986572266</v>
      </c>
      <c r="H66" s="738">
        <v>11579.70002746582</v>
      </c>
      <c r="I66" s="738">
        <v>11713.49993896484</v>
      </c>
      <c r="J66" s="738">
        <v>11991.90014648438</v>
      </c>
      <c r="K66" s="738">
        <v>12180.699829101561</v>
      </c>
      <c r="L66" s="738">
        <v>12138.79991149902</v>
      </c>
      <c r="M66" s="738">
        <v>12154.0001373291</v>
      </c>
      <c r="N66" s="738">
        <v>12149.599975585939</v>
      </c>
      <c r="O66" s="738">
        <v>12207.799926757811</v>
      </c>
      <c r="P66" s="738">
        <v>12246.80004882813</v>
      </c>
      <c r="Q66" s="738">
        <v>12329.19995117188</v>
      </c>
      <c r="R66" s="738">
        <v>12359.599884033199</v>
      </c>
      <c r="S66" s="738">
        <v>12398.500045776371</v>
      </c>
      <c r="T66" s="738">
        <v>12485.20008850098</v>
      </c>
    </row>
    <row r="67" spans="1:20">
      <c r="A67" s="12" t="s">
        <v>19</v>
      </c>
      <c r="B67" s="9" t="s">
        <v>40</v>
      </c>
      <c r="C67" s="735">
        <v>15877</v>
      </c>
      <c r="D67" s="735">
        <v>16006</v>
      </c>
      <c r="E67" s="735">
        <v>16011</v>
      </c>
      <c r="F67" s="735">
        <v>15978</v>
      </c>
      <c r="G67" s="736">
        <v>15981</v>
      </c>
      <c r="H67" s="735">
        <v>16202</v>
      </c>
      <c r="I67" s="735">
        <v>16626</v>
      </c>
      <c r="J67" s="735">
        <v>17019</v>
      </c>
      <c r="K67" s="735">
        <v>17272</v>
      </c>
      <c r="L67" s="735">
        <v>17408</v>
      </c>
      <c r="M67" s="736">
        <v>17590</v>
      </c>
      <c r="N67" s="735">
        <v>17707</v>
      </c>
      <c r="O67" s="735">
        <v>17804</v>
      </c>
      <c r="P67" s="735">
        <v>18051</v>
      </c>
      <c r="Q67" s="735">
        <v>18203</v>
      </c>
      <c r="R67" s="735">
        <v>18367.863891601559</v>
      </c>
      <c r="S67" s="735">
        <v>18854.751953125</v>
      </c>
      <c r="T67" s="735">
        <v>18929.419921875</v>
      </c>
    </row>
    <row r="68" spans="1:20">
      <c r="A68" s="12" t="s">
        <v>42</v>
      </c>
      <c r="B68" s="9" t="s">
        <v>40</v>
      </c>
      <c r="C68" s="738">
        <v>1488.5912322998049</v>
      </c>
      <c r="D68" s="738">
        <v>1525.5856628417971</v>
      </c>
      <c r="E68" s="738">
        <v>1571.2043876647949</v>
      </c>
      <c r="F68" s="738">
        <v>1619.3320827484131</v>
      </c>
      <c r="G68" s="738">
        <v>1657.5009174346919</v>
      </c>
      <c r="H68" s="738">
        <v>1689.179497718811</v>
      </c>
      <c r="I68" s="738">
        <v>1743.2919082641599</v>
      </c>
      <c r="J68" s="738">
        <v>1762.9740257263179</v>
      </c>
      <c r="K68" s="738">
        <v>1800.9717378616331</v>
      </c>
      <c r="L68" s="738">
        <v>1808.820600509644</v>
      </c>
      <c r="M68" s="738">
        <v>1764.7322950363159</v>
      </c>
      <c r="N68" s="738">
        <v>1641.315039634705</v>
      </c>
      <c r="O68" s="738">
        <v>1510.1168494224551</v>
      </c>
      <c r="P68" s="738">
        <v>1431.7760217189791</v>
      </c>
      <c r="Q68" s="738">
        <v>1462.871135234833</v>
      </c>
      <c r="R68" s="738">
        <v>1500.146658420563</v>
      </c>
      <c r="S68" s="738">
        <v>1518.50341796875</v>
      </c>
      <c r="T68" s="738">
        <v>1544.775146484375</v>
      </c>
    </row>
    <row r="69" spans="1:20">
      <c r="A69" s="12" t="s">
        <v>28</v>
      </c>
      <c r="B69" s="9" t="s">
        <v>40</v>
      </c>
      <c r="C69" s="735">
        <v>1740.3999719619751</v>
      </c>
      <c r="D69" s="735">
        <v>1747.399982452393</v>
      </c>
      <c r="E69" s="736">
        <v>1749.9999847412109</v>
      </c>
      <c r="F69" s="735">
        <v>1784.4999914169309</v>
      </c>
      <c r="G69" s="735">
        <v>1772.6999998092649</v>
      </c>
      <c r="H69" s="735">
        <v>1777.600017547607</v>
      </c>
      <c r="I69" s="735">
        <v>1780.8999924659729</v>
      </c>
      <c r="J69" s="735">
        <v>1760.599962711334</v>
      </c>
      <c r="K69" s="735">
        <v>1742.200006961823</v>
      </c>
      <c r="L69" s="735">
        <v>1711.1000070571899</v>
      </c>
      <c r="M69" s="735">
        <v>1726.400030612946</v>
      </c>
      <c r="N69" s="735">
        <v>1723.5000472068789</v>
      </c>
      <c r="O69" s="735">
        <v>1763.9999756813049</v>
      </c>
      <c r="P69" s="735">
        <v>1775.500007629395</v>
      </c>
      <c r="Q69" s="735">
        <v>1867.300003051758</v>
      </c>
      <c r="R69" s="735">
        <v>1911.465968132019</v>
      </c>
      <c r="S69" s="735">
        <v>1972.019980430603</v>
      </c>
      <c r="T69" s="735">
        <v>1983.6870040893559</v>
      </c>
    </row>
    <row r="70" spans="1:20">
      <c r="A70" s="12" t="s">
        <v>43</v>
      </c>
      <c r="B70" s="9" t="s">
        <v>40</v>
      </c>
      <c r="C70" s="738">
        <v>70.816000000000003</v>
      </c>
      <c r="D70" s="738">
        <v>71.808999999999997</v>
      </c>
      <c r="E70" s="738">
        <v>71.391000000000005</v>
      </c>
      <c r="F70" s="737">
        <v>72.082000000000008</v>
      </c>
      <c r="G70" s="738">
        <v>71.457999999999998</v>
      </c>
      <c r="H70" s="738">
        <v>73.570000000000007</v>
      </c>
      <c r="I70" s="738">
        <v>75.600000000000009</v>
      </c>
      <c r="J70" s="738">
        <v>78.108000000000004</v>
      </c>
      <c r="K70" s="738">
        <v>78.713999999999999</v>
      </c>
      <c r="L70" s="738">
        <v>76.819000000000017</v>
      </c>
      <c r="M70" s="738">
        <v>77.392745949999991</v>
      </c>
      <c r="N70" s="738">
        <v>77.665999999999983</v>
      </c>
      <c r="O70" s="738">
        <v>78.322572249999993</v>
      </c>
      <c r="P70" s="738">
        <v>80.533298492431641</v>
      </c>
      <c r="Q70" s="738">
        <v>81.649000644683838</v>
      </c>
      <c r="R70" s="738">
        <v>83.785998821258545</v>
      </c>
      <c r="S70" s="738">
        <v>85.389998912811279</v>
      </c>
      <c r="T70" s="738">
        <v>86.406506061553955</v>
      </c>
    </row>
    <row r="71" spans="1:20">
      <c r="A71" s="12" t="s">
        <v>44</v>
      </c>
      <c r="B71" s="9" t="s">
        <v>40</v>
      </c>
      <c r="C71" s="735">
        <v>709.1999979019165</v>
      </c>
      <c r="D71" s="735">
        <v>733.70001411437988</v>
      </c>
      <c r="E71" s="735">
        <v>760.39999008178711</v>
      </c>
      <c r="F71" s="735">
        <v>778.9000072479248</v>
      </c>
      <c r="G71" s="735">
        <v>801.19999885559082</v>
      </c>
      <c r="H71" s="735">
        <v>849.19999885559082</v>
      </c>
      <c r="I71" s="735">
        <v>883.4000186920166</v>
      </c>
      <c r="J71" s="735">
        <v>939.69999885559082</v>
      </c>
      <c r="K71" s="735">
        <v>959.80000305175781</v>
      </c>
      <c r="L71" s="735">
        <v>917.20000267028809</v>
      </c>
      <c r="M71" s="735">
        <v>886.69998168945312</v>
      </c>
      <c r="N71" s="735">
        <v>873.60000228881836</v>
      </c>
      <c r="O71" s="735">
        <v>865.69999504089355</v>
      </c>
      <c r="P71" s="735">
        <v>875.89999389648437</v>
      </c>
      <c r="Q71" s="735">
        <v>886.69999504089355</v>
      </c>
      <c r="R71" s="735">
        <v>915.69998931884766</v>
      </c>
      <c r="S71" s="735">
        <v>958.69999313354492</v>
      </c>
      <c r="T71" s="735">
        <v>985.50000762939453</v>
      </c>
    </row>
    <row r="72" spans="1:20">
      <c r="A72" s="12" t="s">
        <v>57</v>
      </c>
      <c r="B72" s="9" t="s">
        <v>40</v>
      </c>
      <c r="C72" s="738">
        <v>1086.495002746582</v>
      </c>
      <c r="D72" s="738">
        <v>1109.5559844970701</v>
      </c>
      <c r="E72" s="738">
        <v>1115.340002059937</v>
      </c>
      <c r="F72" s="738">
        <v>1141.200021743774</v>
      </c>
      <c r="G72" s="738">
        <v>1170.5229835510249</v>
      </c>
      <c r="H72" s="738">
        <v>1230.3759860992429</v>
      </c>
      <c r="I72" s="738">
        <v>1268.2720222473149</v>
      </c>
      <c r="J72" s="738">
        <v>1320.8490104675291</v>
      </c>
      <c r="K72" s="738">
        <v>1369.2249984741211</v>
      </c>
      <c r="L72" s="738">
        <v>1414.215995788574</v>
      </c>
      <c r="M72" s="738">
        <v>1456.4570007324221</v>
      </c>
      <c r="N72" s="738">
        <v>1486.1469879150391</v>
      </c>
      <c r="O72" s="738">
        <v>1524.4000015258789</v>
      </c>
      <c r="P72" s="738">
        <v>1562.599983215332</v>
      </c>
      <c r="Q72" s="738">
        <v>1619.172012329102</v>
      </c>
      <c r="R72" s="738">
        <v>1651.5510101318359</v>
      </c>
      <c r="S72" s="738">
        <v>1691.375</v>
      </c>
      <c r="T72" s="738">
        <v>1729.005020141602</v>
      </c>
    </row>
    <row r="73" spans="1:20">
      <c r="A73" s="12" t="s">
        <v>23</v>
      </c>
      <c r="B73" s="9" t="s">
        <v>40</v>
      </c>
      <c r="C73" s="735">
        <v>7676.7670000000007</v>
      </c>
      <c r="D73" s="735">
        <v>7968.244999999999</v>
      </c>
      <c r="E73" s="735">
        <v>8145</v>
      </c>
      <c r="F73" s="736">
        <v>8272.3420000000006</v>
      </c>
      <c r="G73" s="736">
        <v>8733.0629653930664</v>
      </c>
      <c r="H73" s="735">
        <v>8736.463996887207</v>
      </c>
      <c r="I73" s="735">
        <v>8925.5200500488281</v>
      </c>
      <c r="J73" s="735">
        <v>9001.938720703125</v>
      </c>
      <c r="K73" s="735">
        <v>9185.60400390625</v>
      </c>
      <c r="L73" s="735">
        <v>9072.0192527770996</v>
      </c>
      <c r="M73" s="735">
        <v>9063.4856796264648</v>
      </c>
      <c r="N73" s="735">
        <v>9165.4276809692383</v>
      </c>
      <c r="O73" s="735">
        <v>9276.4009590148926</v>
      </c>
      <c r="P73" s="735">
        <v>9171.3843975067139</v>
      </c>
      <c r="Q73" s="735">
        <v>9219.5601291656494</v>
      </c>
      <c r="R73" s="735">
        <v>9254.8063678741455</v>
      </c>
      <c r="S73" s="735">
        <v>9388.390625</v>
      </c>
      <c r="T73" s="735">
        <v>9509.4765625</v>
      </c>
    </row>
    <row r="74" spans="1:20">
      <c r="A74" s="12" t="s">
        <v>45</v>
      </c>
      <c r="B74" s="9" t="s">
        <v>40</v>
      </c>
      <c r="C74" s="738">
        <v>24470</v>
      </c>
      <c r="D74" s="738">
        <v>24490</v>
      </c>
      <c r="E74" s="738">
        <v>24150</v>
      </c>
      <c r="F74" s="738">
        <v>24160</v>
      </c>
      <c r="G74" s="738">
        <v>24330</v>
      </c>
      <c r="H74" s="738">
        <v>24490</v>
      </c>
      <c r="I74" s="738">
        <v>24590</v>
      </c>
      <c r="J74" s="738">
        <v>24590</v>
      </c>
      <c r="K74" s="738">
        <v>24480</v>
      </c>
      <c r="L74" s="738">
        <v>24230</v>
      </c>
      <c r="M74" s="738">
        <v>24220</v>
      </c>
      <c r="N74" s="738">
        <v>23130</v>
      </c>
      <c r="O74" s="738">
        <v>24230</v>
      </c>
      <c r="P74" s="738">
        <v>24550</v>
      </c>
      <c r="Q74" s="738">
        <v>24630</v>
      </c>
      <c r="R74" s="738">
        <v>24660</v>
      </c>
      <c r="S74" s="738">
        <v>24950</v>
      </c>
      <c r="T74" s="738">
        <v>25360</v>
      </c>
    </row>
    <row r="75" spans="1:20">
      <c r="A75" s="12" t="s">
        <v>46</v>
      </c>
      <c r="B75" s="9" t="s">
        <v>40</v>
      </c>
      <c r="C75" s="735">
        <v>8297.5000457763672</v>
      </c>
      <c r="D75" s="735">
        <v>8506.4001159667969</v>
      </c>
      <c r="E75" s="735">
        <v>8720.5998382568359</v>
      </c>
      <c r="F75" s="735">
        <v>8622.1000061035156</v>
      </c>
      <c r="G75" s="735">
        <v>8853.800048828125</v>
      </c>
      <c r="H75" s="736">
        <v>8928.7001190185547</v>
      </c>
      <c r="I75" s="735">
        <v>9093.299934387207</v>
      </c>
      <c r="J75" s="735">
        <v>9185.9000091552734</v>
      </c>
      <c r="K75" s="735">
        <v>9259.6001358032227</v>
      </c>
      <c r="L75" s="735">
        <v>9163.1997680664062</v>
      </c>
      <c r="M75" s="735">
        <v>9312.9999084472656</v>
      </c>
      <c r="N75" s="735">
        <v>9491.7999572753906</v>
      </c>
      <c r="O75" s="735">
        <v>9623.2999267578125</v>
      </c>
      <c r="P75" s="735">
        <v>9747.9000701904297</v>
      </c>
      <c r="Q75" s="735">
        <v>9985.89990234375</v>
      </c>
      <c r="R75" s="735">
        <v>10159.899948120121</v>
      </c>
      <c r="S75" s="735">
        <v>10269.30004882813</v>
      </c>
      <c r="T75" s="735">
        <v>10398.599914550779</v>
      </c>
    </row>
    <row r="76" spans="1:20">
      <c r="A76" s="4" t="s">
        <v>25</v>
      </c>
      <c r="B76" s="9" t="s">
        <v>40</v>
      </c>
      <c r="C76" s="738">
        <v>449.22981214523321</v>
      </c>
      <c r="D76" s="738">
        <v>452.04719829559332</v>
      </c>
      <c r="E76" s="738">
        <v>458.33324527740479</v>
      </c>
      <c r="F76" s="738">
        <v>460.81874418258673</v>
      </c>
      <c r="G76" s="738">
        <v>459.28472423553472</v>
      </c>
      <c r="H76" s="738">
        <v>462.39733076095581</v>
      </c>
      <c r="I76" s="738">
        <v>485.56706666946411</v>
      </c>
      <c r="J76" s="738">
        <v>496.663408279419</v>
      </c>
      <c r="K76" s="738">
        <v>501.17552709579468</v>
      </c>
      <c r="L76" s="738">
        <v>456.34331965446472</v>
      </c>
      <c r="M76" s="738">
        <v>435.53738021850592</v>
      </c>
      <c r="N76" s="738">
        <v>433.57281231880188</v>
      </c>
      <c r="O76" s="738">
        <v>434.59697294235229</v>
      </c>
      <c r="P76" s="738">
        <v>438.29448175430298</v>
      </c>
      <c r="Q76" s="738">
        <v>431.58777189254761</v>
      </c>
      <c r="R76" s="738">
        <v>436.87035059928888</v>
      </c>
      <c r="S76" s="738">
        <v>437.1064453125</v>
      </c>
      <c r="T76" s="738">
        <v>433.8150634765625</v>
      </c>
    </row>
    <row r="77" spans="1:20">
      <c r="A77" s="4" t="s">
        <v>26</v>
      </c>
      <c r="B77" s="9"/>
      <c r="C77" s="735">
        <v>691.83832693099976</v>
      </c>
      <c r="D77" s="735">
        <v>673.36559772491455</v>
      </c>
      <c r="E77" s="735">
        <v>686.49029445648193</v>
      </c>
      <c r="F77" s="735">
        <v>699.3272066116333</v>
      </c>
      <c r="G77" s="735">
        <v>686.80101537704468</v>
      </c>
      <c r="H77" s="735">
        <v>693.64038109779358</v>
      </c>
      <c r="I77" s="735">
        <v>697.6429328918457</v>
      </c>
      <c r="J77" s="735">
        <v>703.20408630371094</v>
      </c>
      <c r="K77" s="735">
        <v>694.05385899543762</v>
      </c>
      <c r="L77" s="735">
        <v>673.6388988494873</v>
      </c>
      <c r="M77" s="735">
        <v>645.59877789020538</v>
      </c>
      <c r="N77" s="735">
        <v>635.55033528804779</v>
      </c>
      <c r="O77" s="735">
        <v>641.88217163085937</v>
      </c>
      <c r="P77" s="735">
        <v>644.17657709121704</v>
      </c>
      <c r="Q77" s="735">
        <v>656.30351257324219</v>
      </c>
      <c r="R77" s="735">
        <v>663.29922080039978</v>
      </c>
      <c r="S77" s="735">
        <v>674.4053955078125</v>
      </c>
      <c r="T77" s="735">
        <v>669.54547119140625</v>
      </c>
    </row>
    <row r="78" spans="1:20">
      <c r="A78" s="12" t="s">
        <v>27</v>
      </c>
      <c r="B78" s="9" t="s">
        <v>40</v>
      </c>
      <c r="C78" s="735">
        <v>70.819440066814423</v>
      </c>
      <c r="D78" s="735">
        <v>73.92619127035141</v>
      </c>
      <c r="E78" s="736">
        <v>75.240899920463562</v>
      </c>
      <c r="F78" s="736">
        <v>75.597450971603394</v>
      </c>
      <c r="G78" s="735">
        <v>77.21183180809021</v>
      </c>
      <c r="H78" s="735">
        <v>80.859279900789261</v>
      </c>
      <c r="I78" s="735">
        <v>84.158420622348785</v>
      </c>
      <c r="J78" s="735">
        <v>89.096388161182404</v>
      </c>
      <c r="K78" s="735">
        <v>86.565519392490387</v>
      </c>
      <c r="L78" s="735">
        <v>92.583748936653137</v>
      </c>
      <c r="M78" s="735">
        <v>95.100213289260864</v>
      </c>
      <c r="N78" s="735">
        <v>96.670739948749542</v>
      </c>
      <c r="O78" s="735">
        <v>103.3521456718445</v>
      </c>
      <c r="P78" s="735">
        <v>104.5444526672363</v>
      </c>
      <c r="Q78" s="735">
        <v>108.81162309646611</v>
      </c>
      <c r="R78" s="735">
        <v>115.4256217479706</v>
      </c>
      <c r="S78" s="735">
        <v>117.43560791015631</v>
      </c>
      <c r="T78" s="735">
        <v>125.2935028076172</v>
      </c>
    </row>
    <row r="79" spans="1:20">
      <c r="A79" s="12" t="s">
        <v>47</v>
      </c>
      <c r="B79" s="9" t="s">
        <v>40</v>
      </c>
      <c r="C79" s="737">
        <v>12499.700042724609</v>
      </c>
      <c r="D79" s="738">
        <v>12516.19995117188</v>
      </c>
      <c r="E79" s="738">
        <v>12960.699890136721</v>
      </c>
      <c r="F79" s="738">
        <v>12959.499908447269</v>
      </c>
      <c r="G79" s="738">
        <v>13862.700012207029</v>
      </c>
      <c r="H79" s="738">
        <v>14857.400115966801</v>
      </c>
      <c r="I79" s="738">
        <v>15574.81982421875</v>
      </c>
      <c r="J79" s="738">
        <v>16040.610260009769</v>
      </c>
      <c r="K79" s="738">
        <v>16212.420196533199</v>
      </c>
      <c r="L79" s="738">
        <v>16489.450012207031</v>
      </c>
      <c r="M79" s="738">
        <v>16684.599914550781</v>
      </c>
      <c r="N79" s="738">
        <v>17109.240051269531</v>
      </c>
      <c r="O79" s="738">
        <v>17883.29010009766</v>
      </c>
      <c r="P79" s="738">
        <v>18116.650207519531</v>
      </c>
      <c r="Q79" s="738">
        <v>17980.98004150391</v>
      </c>
      <c r="R79" s="738">
        <v>18454.079895019531</v>
      </c>
      <c r="S79" s="738">
        <v>18899.559875488281</v>
      </c>
      <c r="T79" s="738">
        <v>19101.280151367191</v>
      </c>
    </row>
    <row r="80" spans="1:20">
      <c r="A80" s="12" t="s">
        <v>30</v>
      </c>
      <c r="B80" s="9" t="s">
        <v>40</v>
      </c>
      <c r="C80" s="735">
        <v>3321</v>
      </c>
      <c r="D80" s="735">
        <v>3379</v>
      </c>
      <c r="E80" s="735">
        <v>3458</v>
      </c>
      <c r="F80" s="735">
        <v>3422</v>
      </c>
      <c r="G80" s="735">
        <v>3435</v>
      </c>
      <c r="H80" s="735">
        <v>3479</v>
      </c>
      <c r="I80" s="735">
        <v>3554</v>
      </c>
      <c r="J80" s="735">
        <v>3675</v>
      </c>
      <c r="K80" s="735">
        <v>3784</v>
      </c>
      <c r="L80" s="735">
        <v>3812</v>
      </c>
      <c r="M80" s="735">
        <v>3805</v>
      </c>
      <c r="N80" s="735">
        <v>3829</v>
      </c>
      <c r="O80" s="735">
        <v>3853.0790000000002</v>
      </c>
      <c r="P80" s="735">
        <v>3832.684951782227</v>
      </c>
      <c r="Q80" s="735">
        <v>3777.5946350097661</v>
      </c>
      <c r="R80" s="735">
        <v>3779.108016967773</v>
      </c>
      <c r="S80" s="735">
        <v>3840.5000152587891</v>
      </c>
      <c r="T80" s="735">
        <v>3927.2529754638672</v>
      </c>
    </row>
    <row r="81" spans="1:20">
      <c r="A81" s="12" t="s">
        <v>48</v>
      </c>
      <c r="B81" s="9" t="s">
        <v>40</v>
      </c>
      <c r="C81" s="738">
        <v>807.40000534057617</v>
      </c>
      <c r="D81" s="738">
        <v>831.9999885559082</v>
      </c>
      <c r="E81" s="738">
        <v>856.40000152587891</v>
      </c>
      <c r="F81" s="738">
        <v>882.50000762939453</v>
      </c>
      <c r="G81" s="738">
        <v>908.40000152587891</v>
      </c>
      <c r="H81" s="738">
        <v>941.90000534057617</v>
      </c>
      <c r="I81" s="738">
        <v>962.99999618530273</v>
      </c>
      <c r="J81" s="738">
        <v>981.70000457763672</v>
      </c>
      <c r="K81" s="738">
        <v>989.59999847412109</v>
      </c>
      <c r="L81" s="738">
        <v>979.60001754760742</v>
      </c>
      <c r="M81" s="738">
        <v>977.99999237060547</v>
      </c>
      <c r="N81" s="738">
        <v>991.59999084472656</v>
      </c>
      <c r="O81" s="738">
        <v>989.20001220703125</v>
      </c>
      <c r="P81" s="738">
        <v>1006.899982452393</v>
      </c>
      <c r="Q81" s="738">
        <v>1038.099990844727</v>
      </c>
      <c r="R81" s="738">
        <v>1056.2999954223631</v>
      </c>
      <c r="S81" s="738">
        <v>1100.9999809265139</v>
      </c>
      <c r="T81" s="738">
        <v>1144.8999900817871</v>
      </c>
    </row>
    <row r="82" spans="1:20">
      <c r="A82" s="12" t="s">
        <v>49</v>
      </c>
      <c r="B82" s="9" t="s">
        <v>40</v>
      </c>
      <c r="C82" s="735">
        <v>1043</v>
      </c>
      <c r="D82" s="735">
        <v>1048</v>
      </c>
      <c r="E82" s="735">
        <v>1058</v>
      </c>
      <c r="F82" s="735">
        <v>1051</v>
      </c>
      <c r="G82" s="735">
        <v>1057</v>
      </c>
      <c r="H82" s="735">
        <v>1058.674</v>
      </c>
      <c r="I82" s="735">
        <v>1093.7</v>
      </c>
      <c r="J82" s="735">
        <v>1133.0999999999999</v>
      </c>
      <c r="K82" s="735">
        <v>1168.7</v>
      </c>
      <c r="L82" s="735">
        <v>1166</v>
      </c>
      <c r="M82" s="735">
        <v>1160.0999999999999</v>
      </c>
      <c r="N82" s="735">
        <v>1174.7</v>
      </c>
      <c r="O82" s="735">
        <v>1192</v>
      </c>
      <c r="P82" s="735">
        <v>1199.5999946594241</v>
      </c>
      <c r="Q82" s="735">
        <v>1211.2000007629399</v>
      </c>
      <c r="R82" s="735">
        <v>1213.1000099182129</v>
      </c>
      <c r="S82" s="735">
        <v>1218.5999984741211</v>
      </c>
      <c r="T82" s="735">
        <v>1218.799991607666</v>
      </c>
    </row>
    <row r="83" spans="1:20">
      <c r="A83" s="12" t="s">
        <v>32</v>
      </c>
      <c r="B83" s="9" t="s">
        <v>40</v>
      </c>
      <c r="C83" s="737">
        <v>6372</v>
      </c>
      <c r="D83" s="738">
        <v>6265</v>
      </c>
      <c r="E83" s="737">
        <v>6112.6</v>
      </c>
      <c r="F83" s="738">
        <v>6047</v>
      </c>
      <c r="G83" s="738">
        <v>6098.2999999999993</v>
      </c>
      <c r="H83" s="738">
        <v>6183.3</v>
      </c>
      <c r="I83" s="738">
        <v>6411.1</v>
      </c>
      <c r="J83" s="738">
        <v>6738.1</v>
      </c>
      <c r="K83" s="738">
        <v>6984.4999999999991</v>
      </c>
      <c r="L83" s="738">
        <v>7052</v>
      </c>
      <c r="M83" s="738">
        <v>6815.2</v>
      </c>
      <c r="N83" s="738">
        <v>6816.8</v>
      </c>
      <c r="O83" s="738">
        <v>6842.6</v>
      </c>
      <c r="P83" s="738">
        <v>6827.8999671936044</v>
      </c>
      <c r="Q83" s="738">
        <v>6984.199987411499</v>
      </c>
      <c r="R83" s="738">
        <v>7120.9152793884277</v>
      </c>
      <c r="S83" s="738">
        <v>7164.67529296875</v>
      </c>
      <c r="T83" s="738">
        <v>7236.66015625</v>
      </c>
    </row>
    <row r="84" spans="1:20">
      <c r="A84" s="12" t="s">
        <v>50</v>
      </c>
      <c r="B84" s="9" t="s">
        <v>40</v>
      </c>
      <c r="C84" s="735">
        <v>2140.799999237061</v>
      </c>
      <c r="D84" s="735">
        <v>2177.099967956543</v>
      </c>
      <c r="E84" s="735">
        <v>2187.1000213623051</v>
      </c>
      <c r="F84" s="735">
        <v>2191.499977111816</v>
      </c>
      <c r="G84" s="735">
        <v>2196.5000038146968</v>
      </c>
      <c r="H84" s="735">
        <v>2201.1999702453609</v>
      </c>
      <c r="I84" s="735">
        <v>2212.8000106811519</v>
      </c>
      <c r="J84" s="735">
        <v>2216.799976348877</v>
      </c>
      <c r="K84" s="735">
        <v>2243.200008392334</v>
      </c>
      <c r="L84" s="735">
        <v>2208.9000015258789</v>
      </c>
      <c r="M84" s="735">
        <v>2186.7000179290771</v>
      </c>
      <c r="N84" s="735">
        <v>2147.399967193604</v>
      </c>
      <c r="O84" s="735">
        <v>2078.899995803833</v>
      </c>
      <c r="P84" s="735">
        <v>2041.8000135421751</v>
      </c>
      <c r="Q84" s="735">
        <v>2090.7999753952031</v>
      </c>
      <c r="R84" s="735">
        <v>2127.1000032424931</v>
      </c>
      <c r="S84" s="735">
        <v>2161.1000156402588</v>
      </c>
      <c r="T84" s="735">
        <v>2229.399982452393</v>
      </c>
    </row>
    <row r="85" spans="1:20">
      <c r="A85" s="12" t="s">
        <v>51</v>
      </c>
      <c r="B85" s="9" t="s">
        <v>40</v>
      </c>
      <c r="C85" s="1207">
        <v>962.89999999999986</v>
      </c>
      <c r="D85" s="1207">
        <v>976.30000000000018</v>
      </c>
      <c r="E85" s="1208">
        <v>969.30000000000007</v>
      </c>
      <c r="F85" s="1207">
        <v>984.90000000000009</v>
      </c>
      <c r="G85" s="1207">
        <v>973.7</v>
      </c>
      <c r="H85" s="1207">
        <v>979.99999999999989</v>
      </c>
      <c r="I85" s="1207">
        <v>1007.7</v>
      </c>
      <c r="J85" s="1207">
        <v>1031.876</v>
      </c>
      <c r="K85" s="1207">
        <v>1066.2650000000001</v>
      </c>
      <c r="L85" s="1207">
        <v>1035.693</v>
      </c>
      <c r="M85" s="1207">
        <v>1028.73125</v>
      </c>
      <c r="N85" s="1207">
        <v>1018.387225151062</v>
      </c>
      <c r="O85" s="1207">
        <v>1020.849988698959</v>
      </c>
      <c r="P85" s="1207">
        <v>1029.393007516861</v>
      </c>
      <c r="Q85" s="1207">
        <v>1041.375997066498</v>
      </c>
      <c r="R85" s="1207">
        <v>1067.6070094108579</v>
      </c>
      <c r="S85" s="1207">
        <v>1104.7220025062561</v>
      </c>
      <c r="T85" s="1207">
        <v>1131.890006542206</v>
      </c>
    </row>
    <row r="86" spans="1:20">
      <c r="A86" s="4" t="s">
        <v>34</v>
      </c>
      <c r="B86" s="9" t="s">
        <v>40</v>
      </c>
      <c r="C86" s="735">
        <v>402.52461338043207</v>
      </c>
      <c r="D86" s="735">
        <v>406.1042366027832</v>
      </c>
      <c r="E86" s="735">
        <v>405.03621196746832</v>
      </c>
      <c r="F86" s="735">
        <v>399.58977842330933</v>
      </c>
      <c r="G86" s="735">
        <v>418.96306705474848</v>
      </c>
      <c r="H86" s="735">
        <v>423.01474332809448</v>
      </c>
      <c r="I86" s="735">
        <v>427.07016611099237</v>
      </c>
      <c r="J86" s="735">
        <v>432.43893337249762</v>
      </c>
      <c r="K86" s="735">
        <v>443.36994695663452</v>
      </c>
      <c r="L86" s="735">
        <v>438.60283184051508</v>
      </c>
      <c r="M86" s="735">
        <v>432.12167263031012</v>
      </c>
      <c r="N86" s="735">
        <v>420.26161766052252</v>
      </c>
      <c r="O86" s="735">
        <v>416.27598404884338</v>
      </c>
      <c r="P86" s="735">
        <v>403.79991865158081</v>
      </c>
      <c r="Q86" s="735">
        <v>406.57567310333252</v>
      </c>
      <c r="R86" s="735">
        <v>409.908525466919</v>
      </c>
      <c r="S86" s="735">
        <v>418.55007934570312</v>
      </c>
      <c r="T86" s="735">
        <v>437.3455810546875</v>
      </c>
    </row>
    <row r="87" spans="1:20">
      <c r="A87" s="12" t="s">
        <v>21</v>
      </c>
      <c r="B87" s="9" t="s">
        <v>40</v>
      </c>
      <c r="C87" s="737">
        <v>5597.6</v>
      </c>
      <c r="D87" s="738">
        <v>5882.4999999999991</v>
      </c>
      <c r="E87" s="738">
        <v>6347.7600402832031</v>
      </c>
      <c r="F87" s="738">
        <v>6723.6999969482422</v>
      </c>
      <c r="G87" s="737">
        <v>7115.3201522827148</v>
      </c>
      <c r="H87" s="738">
        <v>7677.2099456787109</v>
      </c>
      <c r="I87" s="738">
        <v>8085.1300354003906</v>
      </c>
      <c r="J87" s="738">
        <v>8468.8600616455078</v>
      </c>
      <c r="K87" s="737">
        <v>8608.3700256347656</v>
      </c>
      <c r="L87" s="737">
        <v>8314.1801528930664</v>
      </c>
      <c r="M87" s="738">
        <v>8236.1701431274414</v>
      </c>
      <c r="N87" s="738">
        <v>8202.8399467468262</v>
      </c>
      <c r="O87" s="738">
        <v>7956.580078125</v>
      </c>
      <c r="P87" s="738">
        <v>7764.6900863647461</v>
      </c>
      <c r="Q87" s="738">
        <v>7846.7999649047852</v>
      </c>
      <c r="R87" s="738">
        <v>8041.4700298309326</v>
      </c>
      <c r="S87" s="738">
        <v>8272.4800338745117</v>
      </c>
      <c r="T87" s="738">
        <v>8486.6100387573242</v>
      </c>
    </row>
    <row r="88" spans="1:20">
      <c r="A88" s="12" t="s">
        <v>37</v>
      </c>
      <c r="B88" s="9" t="s">
        <v>40</v>
      </c>
      <c r="C88" s="735">
        <v>1991</v>
      </c>
      <c r="D88" s="735">
        <v>2036</v>
      </c>
      <c r="E88" s="735">
        <v>2047</v>
      </c>
      <c r="F88" s="735">
        <v>2043</v>
      </c>
      <c r="G88" s="736">
        <v>2026.8</v>
      </c>
      <c r="H88" s="735">
        <v>2038.3</v>
      </c>
      <c r="I88" s="735">
        <v>2067.1999999999998</v>
      </c>
      <c r="J88" s="735">
        <v>2120.04</v>
      </c>
      <c r="K88" s="735">
        <v>2136.6</v>
      </c>
      <c r="L88" s="735">
        <v>2100.13</v>
      </c>
      <c r="M88" s="735">
        <v>2091.3000000000002</v>
      </c>
      <c r="N88" s="735">
        <v>2142.4</v>
      </c>
      <c r="O88" s="735">
        <v>2158.9</v>
      </c>
      <c r="P88" s="735">
        <v>2180.1000137329102</v>
      </c>
      <c r="Q88" s="735">
        <v>2205.6999893188481</v>
      </c>
      <c r="R88" s="735">
        <v>2239.3000335693359</v>
      </c>
      <c r="S88" s="735">
        <v>2277.7999877929692</v>
      </c>
      <c r="T88" s="735">
        <v>2318.2000045776372</v>
      </c>
    </row>
    <row r="89" spans="1:20">
      <c r="A89" s="12" t="s">
        <v>52</v>
      </c>
      <c r="B89" s="9" t="s">
        <v>40</v>
      </c>
      <c r="C89" s="738">
        <v>1666.782005310059</v>
      </c>
      <c r="D89" s="738">
        <v>1709.7040252685549</v>
      </c>
      <c r="E89" s="738">
        <v>1748.6939964294429</v>
      </c>
      <c r="F89" s="738">
        <v>1746.981994628906</v>
      </c>
      <c r="G89" s="738">
        <v>1752.217994689941</v>
      </c>
      <c r="H89" s="738">
        <v>1769.1509780883789</v>
      </c>
      <c r="I89" s="738">
        <v>1799.63501739502</v>
      </c>
      <c r="J89" s="738">
        <v>1822.7119903564451</v>
      </c>
      <c r="K89" s="738">
        <v>1892.776992797852</v>
      </c>
      <c r="L89" s="738">
        <v>1914.4580230712891</v>
      </c>
      <c r="M89" s="738">
        <v>1871.6390075683589</v>
      </c>
      <c r="N89" s="738">
        <v>1916.466979980469</v>
      </c>
      <c r="O89" s="738">
        <v>1944.6769943237309</v>
      </c>
      <c r="P89" s="738">
        <v>1965.997024536133</v>
      </c>
      <c r="Q89" s="738">
        <v>2006.842971801758</v>
      </c>
      <c r="R89" s="738">
        <v>2041.574996948242</v>
      </c>
      <c r="S89" s="738">
        <v>2074.5499801635742</v>
      </c>
      <c r="T89" s="738">
        <v>2078.6839981079102</v>
      </c>
    </row>
    <row r="90" spans="1:20">
      <c r="A90" s="12" t="s">
        <v>53</v>
      </c>
      <c r="B90" s="9" t="s">
        <v>40</v>
      </c>
      <c r="C90" s="736">
        <v>5579</v>
      </c>
      <c r="D90" s="735">
        <v>5718</v>
      </c>
      <c r="E90" s="735">
        <v>5880</v>
      </c>
      <c r="F90" s="735">
        <v>5668</v>
      </c>
      <c r="G90" s="735">
        <v>4862</v>
      </c>
      <c r="H90" s="735">
        <v>4941</v>
      </c>
      <c r="I90" s="735">
        <v>5109</v>
      </c>
      <c r="J90" s="735">
        <v>5205</v>
      </c>
      <c r="K90" s="735">
        <v>5440</v>
      </c>
      <c r="L90" s="735">
        <v>5708</v>
      </c>
      <c r="M90" s="735">
        <v>6259</v>
      </c>
      <c r="N90" s="735">
        <v>6782</v>
      </c>
      <c r="O90" s="735">
        <v>7119</v>
      </c>
      <c r="P90" s="735">
        <v>7452</v>
      </c>
      <c r="Q90" s="735">
        <v>7508</v>
      </c>
      <c r="R90" s="735">
        <v>7854</v>
      </c>
      <c r="S90" s="735">
        <v>8114</v>
      </c>
      <c r="T90" s="735">
        <v>8519</v>
      </c>
    </row>
    <row r="91" spans="1:20">
      <c r="A91" s="12" t="s">
        <v>54</v>
      </c>
      <c r="B91" s="9" t="s">
        <v>40</v>
      </c>
      <c r="C91" s="738">
        <v>12363.470031738279</v>
      </c>
      <c r="D91" s="738">
        <v>12521.570007324221</v>
      </c>
      <c r="E91" s="738">
        <v>12649.26998901367</v>
      </c>
      <c r="F91" s="738">
        <v>12714.619995117189</v>
      </c>
      <c r="G91" s="738">
        <v>12864.300109863279</v>
      </c>
      <c r="H91" s="738">
        <v>13029.60992431641</v>
      </c>
      <c r="I91" s="738">
        <v>13197.58013916016</v>
      </c>
      <c r="J91" s="738">
        <v>13225.02001953125</v>
      </c>
      <c r="K91" s="738">
        <v>13429.359985351561</v>
      </c>
      <c r="L91" s="738">
        <v>13246.51000976563</v>
      </c>
      <c r="M91" s="738">
        <v>13273.79986572266</v>
      </c>
      <c r="N91" s="738">
        <v>13332.540161132811</v>
      </c>
      <c r="O91" s="738">
        <v>13399.909973144529</v>
      </c>
      <c r="P91" s="738">
        <v>13579.63989257813</v>
      </c>
      <c r="Q91" s="738">
        <v>13881.67016601563</v>
      </c>
      <c r="R91" s="738">
        <v>14100.299987792971</v>
      </c>
      <c r="S91" s="738">
        <v>14339.289916992189</v>
      </c>
      <c r="T91" s="738">
        <v>14569.759948730471</v>
      </c>
    </row>
    <row r="92" spans="1:20">
      <c r="A92" s="12" t="s">
        <v>55</v>
      </c>
      <c r="B92" s="9" t="s">
        <v>40</v>
      </c>
      <c r="C92" s="736">
        <v>61813</v>
      </c>
      <c r="D92" s="735">
        <v>61922</v>
      </c>
      <c r="E92" s="735">
        <v>61732</v>
      </c>
      <c r="F92" s="735">
        <v>62380</v>
      </c>
      <c r="G92" s="735">
        <v>62591</v>
      </c>
      <c r="H92" s="735">
        <v>63517</v>
      </c>
      <c r="I92" s="735">
        <v>64609</v>
      </c>
      <c r="J92" s="735">
        <v>65258</v>
      </c>
      <c r="K92" s="735">
        <v>65179</v>
      </c>
      <c r="L92" s="735">
        <v>63451</v>
      </c>
      <c r="M92" s="735">
        <v>62875</v>
      </c>
      <c r="N92" s="735">
        <v>62661</v>
      </c>
      <c r="O92" s="735">
        <v>63745</v>
      </c>
      <c r="P92" s="735">
        <v>64151</v>
      </c>
      <c r="Q92" s="735">
        <v>65019</v>
      </c>
      <c r="R92" s="735">
        <v>65898</v>
      </c>
      <c r="S92" s="735">
        <v>66901</v>
      </c>
      <c r="T92" s="735">
        <v>67813</v>
      </c>
    </row>
    <row r="93" spans="1:20">
      <c r="A93" s="12" t="s">
        <v>210</v>
      </c>
      <c r="B93" s="9" t="s">
        <v>40</v>
      </c>
      <c r="C93" s="738">
        <v>209244.30830547641</v>
      </c>
      <c r="D93" s="738">
        <v>211290.6158589464</v>
      </c>
      <c r="E93" s="738">
        <v>213025.56903430671</v>
      </c>
      <c r="F93" s="738">
        <v>214925.40125207519</v>
      </c>
      <c r="G93" s="738">
        <v>217179.83808382321</v>
      </c>
      <c r="H93" s="738">
        <v>221358.00750515491</v>
      </c>
      <c r="I93" s="738">
        <v>226097.28330322501</v>
      </c>
      <c r="J93" s="738">
        <v>229930.25437423369</v>
      </c>
      <c r="K93" s="738">
        <v>232346.0967581906</v>
      </c>
      <c r="L93" s="738">
        <v>230270.6406151304</v>
      </c>
      <c r="M93" s="738">
        <v>230619.76065749381</v>
      </c>
      <c r="N93" s="738">
        <v>231060.8896028485</v>
      </c>
      <c r="O93" s="738">
        <v>234837.90870924151</v>
      </c>
      <c r="P93" s="738">
        <v>236695.6533930302</v>
      </c>
      <c r="Q93" s="738">
        <v>239120.94698143011</v>
      </c>
      <c r="R93" s="738">
        <v>242386.53670334819</v>
      </c>
      <c r="S93" s="738">
        <v>246408.4366059303</v>
      </c>
      <c r="T93" s="738">
        <v>250100.9692046642</v>
      </c>
    </row>
    <row r="94" spans="1:20">
      <c r="A94" s="4" t="s">
        <v>61</v>
      </c>
      <c r="B94" s="9" t="s">
        <v>40</v>
      </c>
      <c r="C94" s="735" t="s">
        <v>159</v>
      </c>
      <c r="D94" s="735">
        <v>5802.0439910888672</v>
      </c>
      <c r="E94" s="735">
        <v>5909.2909393310547</v>
      </c>
      <c r="F94" s="735">
        <v>6232.2179718017578</v>
      </c>
      <c r="G94" s="735">
        <v>6197.3569641113281</v>
      </c>
      <c r="H94" s="735">
        <v>6349.2299346923828</v>
      </c>
      <c r="I94" s="735" t="s">
        <v>159</v>
      </c>
      <c r="J94" s="735">
        <v>6413.4420776367187</v>
      </c>
      <c r="K94" s="735">
        <v>6574.9810333251953</v>
      </c>
      <c r="L94" s="735">
        <v>7045.3269348144531</v>
      </c>
      <c r="M94" s="735">
        <v>7439.3239898681641</v>
      </c>
      <c r="N94" s="735">
        <v>7787.9950866699219</v>
      </c>
      <c r="O94" s="735">
        <v>8148.3401489257812</v>
      </c>
      <c r="P94" s="735">
        <v>8339.4009399414062</v>
      </c>
      <c r="Q94" s="735">
        <v>8545.0559997558594</v>
      </c>
      <c r="R94" s="735">
        <v>8782.8960571289062</v>
      </c>
      <c r="S94" s="735">
        <v>8836.0299377441406</v>
      </c>
      <c r="T94" s="735">
        <v>8905.7789001464844</v>
      </c>
    </row>
    <row r="95" spans="1:20">
      <c r="A95" s="4" t="s">
        <v>62</v>
      </c>
      <c r="B95" s="9" t="s">
        <v>40</v>
      </c>
      <c r="C95" s="738">
        <v>464.15199995040888</v>
      </c>
      <c r="D95" s="738">
        <v>522.12199592590332</v>
      </c>
      <c r="E95" s="738">
        <v>531.42300319671631</v>
      </c>
      <c r="F95" s="738">
        <v>551.83099842071533</v>
      </c>
      <c r="G95" s="738">
        <v>542.58899879455566</v>
      </c>
      <c r="H95" s="738">
        <v>599.15700149536133</v>
      </c>
      <c r="I95" s="738">
        <v>616.50299263000488</v>
      </c>
      <c r="J95" s="738">
        <v>658.8809928894043</v>
      </c>
      <c r="K95" s="738">
        <v>688.88900089263916</v>
      </c>
      <c r="L95" s="738">
        <v>677.79499340057373</v>
      </c>
      <c r="M95" s="738">
        <v>673.5159969329834</v>
      </c>
      <c r="N95" s="738">
        <v>648.90174865722656</v>
      </c>
      <c r="O95" s="738">
        <v>743.88924598693848</v>
      </c>
      <c r="P95" s="738">
        <v>761.95799827575684</v>
      </c>
      <c r="Q95" s="738">
        <v>766.91574096679687</v>
      </c>
      <c r="R95" s="738">
        <v>763.24799537658691</v>
      </c>
      <c r="S95" s="738">
        <v>719.12001132965088</v>
      </c>
      <c r="T95" s="738">
        <v>737.85001182556152</v>
      </c>
    </row>
    <row r="96" spans="1:20">
      <c r="A96" s="4" t="s">
        <v>60</v>
      </c>
      <c r="B96" s="9" t="s">
        <v>40</v>
      </c>
      <c r="C96" s="738" t="s">
        <v>159</v>
      </c>
      <c r="D96" s="738">
        <v>29808.741999999998</v>
      </c>
      <c r="E96" s="738">
        <v>31356.614000000001</v>
      </c>
      <c r="F96" s="738">
        <v>31982.782999999999</v>
      </c>
      <c r="G96" s="738">
        <v>34074.826000000001</v>
      </c>
      <c r="H96" s="738">
        <v>35203.817000000003</v>
      </c>
      <c r="I96" s="738">
        <v>36311.362000000001</v>
      </c>
      <c r="J96" s="738">
        <v>36766.002999999997</v>
      </c>
      <c r="K96" s="738">
        <v>37951.419000000002</v>
      </c>
      <c r="L96" s="738">
        <v>38356.838999999993</v>
      </c>
      <c r="M96" s="738" t="s">
        <v>159</v>
      </c>
      <c r="N96" s="738">
        <v>38596.336000000003</v>
      </c>
      <c r="O96" s="738">
        <v>37096.798706054688</v>
      </c>
      <c r="P96" s="738">
        <v>37686.747192382813</v>
      </c>
      <c r="Q96" s="738">
        <v>38489.1787109375</v>
      </c>
      <c r="R96" s="738">
        <v>38588.342407226563</v>
      </c>
      <c r="S96" s="738">
        <v>37780.479614257813</v>
      </c>
      <c r="T96" s="738">
        <v>38335.852783203132</v>
      </c>
    </row>
    <row r="97" spans="1:20">
      <c r="A97" s="4" t="s">
        <v>973</v>
      </c>
      <c r="B97" s="9" t="s">
        <v>40</v>
      </c>
      <c r="C97" s="735">
        <v>295336.28999999998</v>
      </c>
      <c r="D97" s="735" t="s">
        <v>159</v>
      </c>
      <c r="E97" s="735" t="s">
        <v>159</v>
      </c>
      <c r="F97" s="735" t="s">
        <v>159</v>
      </c>
      <c r="G97" s="735" t="s">
        <v>159</v>
      </c>
      <c r="H97" s="735" t="s">
        <v>159</v>
      </c>
      <c r="I97" s="735" t="s">
        <v>159</v>
      </c>
      <c r="J97" s="735" t="s">
        <v>159</v>
      </c>
      <c r="K97" s="735" t="s">
        <v>159</v>
      </c>
      <c r="L97" s="735" t="s">
        <v>159</v>
      </c>
      <c r="M97" s="735">
        <v>310271.61</v>
      </c>
      <c r="N97" s="735" t="s">
        <v>159</v>
      </c>
      <c r="O97" s="735" t="s">
        <v>159</v>
      </c>
      <c r="P97" s="735" t="s">
        <v>159</v>
      </c>
      <c r="Q97" s="735" t="s">
        <v>159</v>
      </c>
      <c r="R97" s="735" t="s">
        <v>159</v>
      </c>
      <c r="S97" s="735" t="s">
        <v>159</v>
      </c>
      <c r="T97" s="735" t="s">
        <v>159</v>
      </c>
    </row>
    <row r="98" spans="1:20">
      <c r="A98" s="4" t="s">
        <v>748</v>
      </c>
      <c r="B98" s="9" t="s">
        <v>40</v>
      </c>
      <c r="C98" s="738">
        <v>93053.40380859375</v>
      </c>
      <c r="D98" s="738" t="s">
        <v>159</v>
      </c>
      <c r="E98" s="738" t="s">
        <v>159</v>
      </c>
      <c r="F98" s="738" t="s">
        <v>159</v>
      </c>
      <c r="G98" s="738" t="s">
        <v>159</v>
      </c>
      <c r="H98" s="738">
        <v>110010.8720703125</v>
      </c>
      <c r="I98" s="738">
        <v>102217.82080078129</v>
      </c>
      <c r="J98" s="738" t="s">
        <v>159</v>
      </c>
      <c r="K98" s="738">
        <v>98363.342529296875</v>
      </c>
      <c r="L98" s="738" t="s">
        <v>159</v>
      </c>
      <c r="M98" s="738">
        <v>93565.777587890625</v>
      </c>
      <c r="N98" s="738" t="s">
        <v>159</v>
      </c>
      <c r="O98" s="738">
        <v>95413.203857421875</v>
      </c>
      <c r="P98" s="738" t="s">
        <v>159</v>
      </c>
      <c r="Q98" s="738" t="s">
        <v>159</v>
      </c>
      <c r="R98" s="738" t="s">
        <v>159</v>
      </c>
      <c r="S98" s="738" t="s">
        <v>159</v>
      </c>
      <c r="T98" s="738" t="s">
        <v>159</v>
      </c>
    </row>
    <row r="99" spans="1:20">
      <c r="A99" s="4" t="s">
        <v>65</v>
      </c>
      <c r="B99" s="9" t="s">
        <v>40</v>
      </c>
      <c r="C99" s="735">
        <v>33039.244873046882</v>
      </c>
      <c r="D99" s="735">
        <v>32476.817749023441</v>
      </c>
      <c r="E99" s="735">
        <v>31959.24951171875</v>
      </c>
      <c r="F99" s="735">
        <v>32087.7861328125</v>
      </c>
      <c r="G99" s="735" t="s">
        <v>159</v>
      </c>
      <c r="H99" s="735">
        <v>32085.098022460941</v>
      </c>
      <c r="I99" s="735">
        <v>32155.416259765629</v>
      </c>
      <c r="J99" s="735">
        <v>34554.614990234382</v>
      </c>
      <c r="K99" s="735">
        <v>36997.9189453125</v>
      </c>
      <c r="L99" s="735">
        <v>38037.634887695313</v>
      </c>
      <c r="M99" s="735">
        <v>39242.277099609382</v>
      </c>
      <c r="N99" s="735">
        <v>40013.039794921882</v>
      </c>
      <c r="O99" s="735">
        <v>41445.469482421882</v>
      </c>
      <c r="P99" s="735">
        <v>41740.987426757813</v>
      </c>
      <c r="Q99" s="735">
        <v>42488.484985351563</v>
      </c>
      <c r="R99" s="735">
        <v>43008.203247070313</v>
      </c>
      <c r="S99" s="735">
        <v>44101.964477539063</v>
      </c>
      <c r="T99" s="735">
        <v>45722.813232421882</v>
      </c>
    </row>
    <row r="100" spans="1:20">
      <c r="A100" s="12" t="s">
        <v>974</v>
      </c>
      <c r="B100" s="9" t="s">
        <v>40</v>
      </c>
      <c r="C100" s="738">
        <v>30968.2919921875</v>
      </c>
      <c r="D100" s="738">
        <v>31189.2001953125</v>
      </c>
      <c r="E100" s="738">
        <v>32186.74517822266</v>
      </c>
      <c r="F100" s="738">
        <v>32058.959289550781</v>
      </c>
      <c r="G100" s="738">
        <v>32557.926025390629</v>
      </c>
      <c r="H100" s="738">
        <v>33138.861083984382</v>
      </c>
      <c r="I100" s="738">
        <v>33743.83837890625</v>
      </c>
      <c r="J100" s="738">
        <v>34440.417053222664</v>
      </c>
      <c r="K100" s="738">
        <v>34302.061706542969</v>
      </c>
      <c r="L100" s="738">
        <v>33815.908538818359</v>
      </c>
      <c r="M100" s="738">
        <v>33943.560943603523</v>
      </c>
      <c r="N100" s="738">
        <v>34392.129821777336</v>
      </c>
      <c r="O100" s="738">
        <v>34652.679534912109</v>
      </c>
      <c r="P100" s="738">
        <v>34458.533142089836</v>
      </c>
      <c r="Q100" s="738">
        <v>34477.836318969727</v>
      </c>
      <c r="R100" s="738">
        <v>34693.910690307617</v>
      </c>
      <c r="S100" s="738">
        <v>34677.000717163093</v>
      </c>
      <c r="T100" s="738">
        <v>34514.727325439453</v>
      </c>
    </row>
    <row r="101" spans="1:20">
      <c r="A101" s="4" t="s">
        <v>749</v>
      </c>
      <c r="B101" s="9" t="s">
        <v>40</v>
      </c>
      <c r="C101" s="735" t="s">
        <v>159</v>
      </c>
      <c r="D101" s="735">
        <v>5524.2619999999997</v>
      </c>
      <c r="E101" s="735">
        <v>5321.1540000000014</v>
      </c>
      <c r="F101" s="735">
        <v>5220.3</v>
      </c>
      <c r="G101" s="735">
        <v>5256.0459999999994</v>
      </c>
      <c r="H101" s="735">
        <v>5601.9069999999992</v>
      </c>
      <c r="I101" s="735">
        <v>5935.8669999999993</v>
      </c>
      <c r="J101" s="735">
        <v>5944.3410000000003</v>
      </c>
      <c r="K101" s="735">
        <v>6277.1824722290039</v>
      </c>
      <c r="L101" s="735">
        <v>6187.7116546630859</v>
      </c>
      <c r="M101" s="735">
        <v>5949.8800201416016</v>
      </c>
      <c r="N101" s="735">
        <v>6105.6154479980469</v>
      </c>
      <c r="O101" s="735">
        <v>6263.9085502624512</v>
      </c>
      <c r="P101" s="735">
        <v>6539.0608711242676</v>
      </c>
      <c r="Q101" s="735">
        <v>6633.695068359375</v>
      </c>
      <c r="R101" s="735">
        <v>6882.1930732727051</v>
      </c>
      <c r="S101" s="735">
        <v>6874.3499755859384</v>
      </c>
      <c r="T101" s="735">
        <v>7115</v>
      </c>
    </row>
    <row r="102" spans="1:20" ht="16.5">
      <c r="A102" s="19" t="s">
        <v>1249</v>
      </c>
      <c r="B102" s="20"/>
      <c r="C102" s="20"/>
      <c r="D102" s="20"/>
      <c r="E102" s="20"/>
      <c r="F102" s="20"/>
      <c r="G102" s="20"/>
      <c r="H102" s="20"/>
      <c r="I102" s="20"/>
      <c r="J102" s="20"/>
      <c r="K102" s="20"/>
      <c r="L102" s="20"/>
      <c r="M102" s="20"/>
      <c r="N102" s="20"/>
      <c r="O102" s="20"/>
      <c r="P102" s="20"/>
      <c r="Q102" s="20"/>
      <c r="R102" s="20"/>
      <c r="S102" s="20"/>
      <c r="T102" s="20"/>
    </row>
    <row r="104" spans="1:20">
      <c r="A104" s="1409" t="s">
        <v>202</v>
      </c>
      <c r="B104" s="1410"/>
      <c r="C104" s="1405" t="s">
        <v>386</v>
      </c>
      <c r="D104" s="1406"/>
      <c r="E104" s="1406"/>
      <c r="F104" s="1406"/>
      <c r="G104" s="1406"/>
      <c r="H104" s="1406"/>
      <c r="I104" s="1406"/>
      <c r="J104" s="1406"/>
      <c r="K104" s="1406"/>
      <c r="L104" s="1406"/>
      <c r="M104" s="1406"/>
      <c r="N104" s="1406"/>
      <c r="O104" s="1406"/>
      <c r="P104" s="1406"/>
      <c r="Q104" s="1406"/>
      <c r="R104" s="1406"/>
      <c r="S104" s="1406"/>
      <c r="T104" s="1411"/>
    </row>
    <row r="105" spans="1:20">
      <c r="A105" s="1409" t="s">
        <v>204</v>
      </c>
      <c r="B105" s="1410"/>
      <c r="C105" s="1405" t="s">
        <v>205</v>
      </c>
      <c r="D105" s="1406"/>
      <c r="E105" s="1406"/>
      <c r="F105" s="1406"/>
      <c r="G105" s="1406"/>
      <c r="H105" s="1406"/>
      <c r="I105" s="1406"/>
      <c r="J105" s="1406"/>
      <c r="K105" s="1406"/>
      <c r="L105" s="1406"/>
      <c r="M105" s="1406"/>
      <c r="N105" s="1406"/>
      <c r="O105" s="1406"/>
      <c r="P105" s="1406"/>
      <c r="Q105" s="1406"/>
      <c r="R105" s="1406"/>
      <c r="S105" s="1406"/>
      <c r="T105" s="1411"/>
    </row>
    <row r="106" spans="1:20">
      <c r="A106" s="1409" t="s">
        <v>208</v>
      </c>
      <c r="B106" s="1410"/>
      <c r="C106" s="1405" t="s">
        <v>209</v>
      </c>
      <c r="D106" s="1406"/>
      <c r="E106" s="1406"/>
      <c r="F106" s="1406"/>
      <c r="G106" s="1406"/>
      <c r="H106" s="1406"/>
      <c r="I106" s="1406"/>
      <c r="J106" s="1406"/>
      <c r="K106" s="1406"/>
      <c r="L106" s="1406"/>
      <c r="M106" s="1406"/>
      <c r="N106" s="1406"/>
      <c r="O106" s="1406"/>
      <c r="P106" s="1406"/>
      <c r="Q106" s="1406"/>
      <c r="R106" s="1406"/>
      <c r="S106" s="1406"/>
      <c r="T106" s="1411"/>
    </row>
    <row r="107" spans="1:20">
      <c r="A107" s="1409" t="s">
        <v>189</v>
      </c>
      <c r="B107" s="1410"/>
      <c r="C107" s="1405" t="s">
        <v>206</v>
      </c>
      <c r="D107" s="1406"/>
      <c r="E107" s="1406"/>
      <c r="F107" s="1406"/>
      <c r="G107" s="1406"/>
      <c r="H107" s="1406"/>
      <c r="I107" s="1406"/>
      <c r="J107" s="1406"/>
      <c r="K107" s="1406"/>
      <c r="L107" s="1406"/>
      <c r="M107" s="1406"/>
      <c r="N107" s="1406"/>
      <c r="O107" s="1406"/>
      <c r="P107" s="1406"/>
      <c r="Q107" s="1406"/>
      <c r="R107" s="1406"/>
      <c r="S107" s="1406"/>
      <c r="T107" s="1411"/>
    </row>
    <row r="108" spans="1:20">
      <c r="A108" s="1409" t="s">
        <v>153</v>
      </c>
      <c r="B108" s="1410"/>
      <c r="C108" s="1405" t="s">
        <v>383</v>
      </c>
      <c r="D108" s="1406"/>
      <c r="E108" s="1406"/>
      <c r="F108" s="1406"/>
      <c r="G108" s="1406"/>
      <c r="H108" s="1406"/>
      <c r="I108" s="1406"/>
      <c r="J108" s="1406"/>
      <c r="K108" s="1406"/>
      <c r="L108" s="1406"/>
      <c r="M108" s="1406"/>
      <c r="N108" s="1406"/>
      <c r="O108" s="1406"/>
      <c r="P108" s="1406"/>
      <c r="Q108" s="1406"/>
      <c r="R108" s="1406"/>
      <c r="S108" s="1406"/>
      <c r="T108" s="1411"/>
    </row>
    <row r="109" spans="1:20">
      <c r="A109" s="1407" t="s">
        <v>117</v>
      </c>
      <c r="B109" s="1408"/>
      <c r="C109" s="15" t="s">
        <v>85</v>
      </c>
      <c r="D109" s="15" t="s">
        <v>86</v>
      </c>
      <c r="E109" s="15" t="s">
        <v>87</v>
      </c>
      <c r="F109" s="15" t="s">
        <v>88</v>
      </c>
      <c r="G109" s="15" t="s">
        <v>89</v>
      </c>
      <c r="H109" s="15" t="s">
        <v>90</v>
      </c>
      <c r="I109" s="15" t="s">
        <v>91</v>
      </c>
      <c r="J109" s="15" t="s">
        <v>92</v>
      </c>
      <c r="K109" s="15" t="s">
        <v>93</v>
      </c>
      <c r="L109" s="15" t="s">
        <v>94</v>
      </c>
      <c r="M109" s="15" t="s">
        <v>95</v>
      </c>
      <c r="N109" s="15" t="s">
        <v>96</v>
      </c>
      <c r="O109" s="15" t="s">
        <v>97</v>
      </c>
      <c r="P109" s="15" t="s">
        <v>110</v>
      </c>
      <c r="Q109" s="15" t="s">
        <v>120</v>
      </c>
      <c r="R109" s="15" t="s">
        <v>379</v>
      </c>
      <c r="S109" s="15" t="s">
        <v>537</v>
      </c>
      <c r="T109" s="15" t="s">
        <v>729</v>
      </c>
    </row>
    <row r="110" spans="1:20">
      <c r="A110" s="16" t="s">
        <v>77</v>
      </c>
      <c r="B110" s="9" t="s">
        <v>40</v>
      </c>
      <c r="C110" s="9" t="s">
        <v>40</v>
      </c>
      <c r="D110" s="9" t="s">
        <v>40</v>
      </c>
      <c r="E110" s="9" t="s">
        <v>40</v>
      </c>
      <c r="F110" s="9" t="s">
        <v>40</v>
      </c>
      <c r="G110" s="9" t="s">
        <v>40</v>
      </c>
      <c r="H110" s="9" t="s">
        <v>40</v>
      </c>
      <c r="I110" s="9" t="s">
        <v>40</v>
      </c>
      <c r="J110" s="9" t="s">
        <v>40</v>
      </c>
      <c r="K110" s="9" t="s">
        <v>40</v>
      </c>
      <c r="L110" s="9" t="s">
        <v>40</v>
      </c>
      <c r="M110" s="9" t="s">
        <v>40</v>
      </c>
      <c r="N110" s="9" t="s">
        <v>40</v>
      </c>
      <c r="O110" s="9" t="s">
        <v>40</v>
      </c>
      <c r="P110" s="9" t="s">
        <v>40</v>
      </c>
      <c r="Q110" s="9" t="s">
        <v>40</v>
      </c>
      <c r="R110" s="9" t="s">
        <v>40</v>
      </c>
      <c r="S110" s="9" t="s">
        <v>40</v>
      </c>
      <c r="T110" s="9" t="s">
        <v>40</v>
      </c>
    </row>
    <row r="111" spans="1:20">
      <c r="A111" s="12" t="s">
        <v>39</v>
      </c>
      <c r="B111" s="9" t="s">
        <v>40</v>
      </c>
      <c r="C111" s="735">
        <v>8760.0999145507812</v>
      </c>
      <c r="D111" s="736">
        <v>8868.8300704956055</v>
      </c>
      <c r="E111" s="735">
        <v>9033.8299407958984</v>
      </c>
      <c r="F111" s="735">
        <v>9239.4501113891602</v>
      </c>
      <c r="G111" s="735">
        <v>9392.6400756835937</v>
      </c>
      <c r="H111" s="735">
        <v>9689.3300018310547</v>
      </c>
      <c r="I111" s="735">
        <v>9917.7899017333984</v>
      </c>
      <c r="J111" s="735">
        <v>10195.529968261721</v>
      </c>
      <c r="K111" s="735">
        <v>10471.21002197266</v>
      </c>
      <c r="L111" s="735">
        <v>10513.84999084473</v>
      </c>
      <c r="M111" s="735">
        <v>10705.069976806641</v>
      </c>
      <c r="N111" s="735">
        <v>10874.779998779301</v>
      </c>
      <c r="O111" s="735">
        <v>10978.23001098633</v>
      </c>
      <c r="P111" s="735">
        <v>11071.659942626949</v>
      </c>
      <c r="Q111" s="735">
        <v>11141.649993896481</v>
      </c>
      <c r="R111" s="735">
        <v>11358.500091552731</v>
      </c>
      <c r="S111" s="735">
        <v>11528.41998291016</v>
      </c>
      <c r="T111" s="735">
        <v>11762.19000244141</v>
      </c>
    </row>
    <row r="112" spans="1:20">
      <c r="A112" s="12" t="s">
        <v>31</v>
      </c>
      <c r="B112" s="9" t="s">
        <v>40</v>
      </c>
      <c r="C112" s="737">
        <v>3653.692</v>
      </c>
      <c r="D112" s="738">
        <v>3671.4360000000001</v>
      </c>
      <c r="E112" s="738">
        <v>3731.4569999999999</v>
      </c>
      <c r="F112" s="737">
        <v>3763.5810000000001</v>
      </c>
      <c r="G112" s="738">
        <v>3651.3889617919922</v>
      </c>
      <c r="H112" s="738">
        <v>3711.403995513916</v>
      </c>
      <c r="I112" s="738">
        <v>3782.636999130249</v>
      </c>
      <c r="J112" s="738">
        <v>3863.7650127410889</v>
      </c>
      <c r="K112" s="738">
        <v>3928.789012908936</v>
      </c>
      <c r="L112" s="738">
        <v>3909.4350185394292</v>
      </c>
      <c r="M112" s="738">
        <v>3943.9599723815918</v>
      </c>
      <c r="N112" s="738">
        <v>3982.4519920349121</v>
      </c>
      <c r="O112" s="738">
        <v>4013.4690208435059</v>
      </c>
      <c r="P112" s="738">
        <v>4030.141952514648</v>
      </c>
      <c r="Q112" s="738">
        <v>4034.3370132446289</v>
      </c>
      <c r="R112" s="738">
        <v>4067.70703125</v>
      </c>
      <c r="S112" s="738">
        <v>4142.7599563598633</v>
      </c>
      <c r="T112" s="738">
        <v>4185.4269485473633</v>
      </c>
    </row>
    <row r="113" spans="1:20">
      <c r="A113" s="12" t="s">
        <v>15</v>
      </c>
      <c r="B113" s="9" t="s">
        <v>40</v>
      </c>
      <c r="C113" s="735">
        <v>4067.5031585693359</v>
      </c>
      <c r="D113" s="735">
        <v>4032.8960704803471</v>
      </c>
      <c r="E113" s="735">
        <v>4047.279756546021</v>
      </c>
      <c r="F113" s="735">
        <v>4046.6369915008549</v>
      </c>
      <c r="G113" s="735">
        <v>4113.5830011367798</v>
      </c>
      <c r="H113" s="735">
        <v>4199.2362508773804</v>
      </c>
      <c r="I113" s="735">
        <v>4232.8904933929443</v>
      </c>
      <c r="J113" s="735">
        <v>4348.0542316436768</v>
      </c>
      <c r="K113" s="735">
        <v>4413.6567897796631</v>
      </c>
      <c r="L113" s="735">
        <v>4389.3701972961426</v>
      </c>
      <c r="M113" s="735">
        <v>4450.5901660919189</v>
      </c>
      <c r="N113" s="735">
        <v>4470.4572467803964</v>
      </c>
      <c r="O113" s="735">
        <v>4479.0353965759277</v>
      </c>
      <c r="P113" s="735">
        <v>4484.5397825241089</v>
      </c>
      <c r="Q113" s="735">
        <v>4497.3413505554199</v>
      </c>
      <c r="R113" s="735">
        <v>4499.2942533493042</v>
      </c>
      <c r="S113" s="735">
        <v>4540.567138671875</v>
      </c>
      <c r="T113" s="735">
        <v>4587.249267578125</v>
      </c>
    </row>
    <row r="114" spans="1:20">
      <c r="A114" s="12" t="s">
        <v>41</v>
      </c>
      <c r="B114" s="9" t="s">
        <v>40</v>
      </c>
      <c r="C114" s="738">
        <v>14550.599945068359</v>
      </c>
      <c r="D114" s="738">
        <v>14719.599914550779</v>
      </c>
      <c r="E114" s="738">
        <v>15051.40003967285</v>
      </c>
      <c r="F114" s="738">
        <v>15387.899948120121</v>
      </c>
      <c r="G114" s="738">
        <v>15630.000091552731</v>
      </c>
      <c r="H114" s="738">
        <v>15815.000091552731</v>
      </c>
      <c r="I114" s="738">
        <v>16077.99993896484</v>
      </c>
      <c r="J114" s="738">
        <v>16415.299835205082</v>
      </c>
      <c r="K114" s="738">
        <v>16595.200225830082</v>
      </c>
      <c r="L114" s="738">
        <v>16288.699829101561</v>
      </c>
      <c r="M114" s="738">
        <v>16477.39996337891</v>
      </c>
      <c r="N114" s="738">
        <v>16695.300140380859</v>
      </c>
      <c r="O114" s="738">
        <v>16857.900115966801</v>
      </c>
      <c r="P114" s="738">
        <v>17057.400085449219</v>
      </c>
      <c r="Q114" s="738">
        <v>17119.400115966801</v>
      </c>
      <c r="R114" s="738">
        <v>17240.199890136719</v>
      </c>
      <c r="S114" s="738">
        <v>17332.999725341801</v>
      </c>
      <c r="T114" s="738">
        <v>17618.799957275391</v>
      </c>
    </row>
    <row r="115" spans="1:20">
      <c r="A115" s="12" t="s">
        <v>56</v>
      </c>
      <c r="B115" s="9" t="s">
        <v>40</v>
      </c>
      <c r="C115" s="735">
        <v>5262.1150054931641</v>
      </c>
      <c r="D115" s="735">
        <v>5269.9960060119629</v>
      </c>
      <c r="E115" s="735">
        <v>5321.8820266723633</v>
      </c>
      <c r="F115" s="735">
        <v>5470.3499908447266</v>
      </c>
      <c r="G115" s="735">
        <v>5567.3519897460937</v>
      </c>
      <c r="H115" s="735">
        <v>5720.8049926757812</v>
      </c>
      <c r="I115" s="735">
        <v>6052.835033416748</v>
      </c>
      <c r="J115" s="735">
        <v>6329.7550621032724</v>
      </c>
      <c r="K115" s="735">
        <v>6507.1869659423828</v>
      </c>
      <c r="L115" s="735">
        <v>6442.5019836425781</v>
      </c>
      <c r="M115" s="735">
        <v>6760.6639938354492</v>
      </c>
      <c r="N115" s="735">
        <v>7052.2200317382812</v>
      </c>
      <c r="O115" s="735">
        <v>7162.0220031738281</v>
      </c>
      <c r="P115" s="735">
        <v>7293.2759628295898</v>
      </c>
      <c r="Q115" s="735">
        <v>7393.3299942016602</v>
      </c>
      <c r="R115" s="735">
        <v>7479.4200019836426</v>
      </c>
      <c r="S115" s="735">
        <v>7516.3799514770508</v>
      </c>
      <c r="T115" s="735">
        <v>7629.7679328918457</v>
      </c>
    </row>
    <row r="116" spans="1:20">
      <c r="A116" s="12" t="s">
        <v>17</v>
      </c>
      <c r="B116" s="9" t="s">
        <v>40</v>
      </c>
      <c r="C116" s="738">
        <v>4675.1347682250089</v>
      </c>
      <c r="D116" s="738">
        <v>4696.0735583749947</v>
      </c>
      <c r="E116" s="738">
        <v>4741.2608991599991</v>
      </c>
      <c r="F116" s="738">
        <v>4679.2</v>
      </c>
      <c r="G116" s="738">
        <v>4654.6000000000004</v>
      </c>
      <c r="H116" s="738">
        <v>4710</v>
      </c>
      <c r="I116" s="738">
        <v>4769.3999999999996</v>
      </c>
      <c r="J116" s="738">
        <v>4855.9130000000014</v>
      </c>
      <c r="K116" s="738">
        <v>4933.6000000000004</v>
      </c>
      <c r="L116" s="738">
        <v>4857.2309999999998</v>
      </c>
      <c r="M116" s="738">
        <v>4809.6390000000001</v>
      </c>
      <c r="N116" s="738">
        <v>4827.7790000000005</v>
      </c>
      <c r="O116" s="738">
        <v>4810.3179999999993</v>
      </c>
      <c r="P116" s="738">
        <v>4845.8890604972839</v>
      </c>
      <c r="Q116" s="738">
        <v>4883.4899730682373</v>
      </c>
      <c r="R116" s="738">
        <v>4934.2980012893677</v>
      </c>
      <c r="S116" s="738">
        <v>5015.8700065612793</v>
      </c>
      <c r="T116" s="738">
        <v>5093.8800115585327</v>
      </c>
    </row>
    <row r="117" spans="1:20">
      <c r="A117" s="12" t="s">
        <v>18</v>
      </c>
      <c r="B117" s="9" t="s">
        <v>40</v>
      </c>
      <c r="C117" s="735">
        <v>2693.6827259063721</v>
      </c>
      <c r="D117" s="735">
        <v>2699.806617736816</v>
      </c>
      <c r="E117" s="735">
        <v>2684.4129657745361</v>
      </c>
      <c r="F117" s="735">
        <v>2665.5624923706059</v>
      </c>
      <c r="G117" s="735">
        <v>2693.4063758850102</v>
      </c>
      <c r="H117" s="735">
        <v>2706.3041877746582</v>
      </c>
      <c r="I117" s="735">
        <v>2761.6534042358398</v>
      </c>
      <c r="J117" s="735">
        <v>2758.7342720031738</v>
      </c>
      <c r="K117" s="735">
        <v>2806.7006301879878</v>
      </c>
      <c r="L117" s="735">
        <v>2724.1321182250981</v>
      </c>
      <c r="M117" s="735">
        <v>2653.9764938354492</v>
      </c>
      <c r="N117" s="735">
        <v>2643.069313049316</v>
      </c>
      <c r="O117" s="735">
        <v>2621.252464294434</v>
      </c>
      <c r="P117" s="735">
        <v>2622.1429672241211</v>
      </c>
      <c r="Q117" s="735">
        <v>2640.069931030273</v>
      </c>
      <c r="R117" s="735">
        <v>2678.2513198852539</v>
      </c>
      <c r="S117" s="735">
        <v>2747.671508789063</v>
      </c>
      <c r="T117" s="735">
        <v>2734.031005859375</v>
      </c>
    </row>
    <row r="118" spans="1:20">
      <c r="A118" s="12" t="s">
        <v>20</v>
      </c>
      <c r="B118" s="9" t="s">
        <v>40</v>
      </c>
      <c r="C118" s="737">
        <v>571.32599782943726</v>
      </c>
      <c r="D118" s="738">
        <v>575.20600271224976</v>
      </c>
      <c r="E118" s="738">
        <v>572.36100220680237</v>
      </c>
      <c r="F118" s="738">
        <v>584.33800435066223</v>
      </c>
      <c r="G118" s="738">
        <v>582.07099974155426</v>
      </c>
      <c r="H118" s="738">
        <v>595.65299654006958</v>
      </c>
      <c r="I118" s="738">
        <v>627.53900671005249</v>
      </c>
      <c r="J118" s="738">
        <v>633.79999589920044</v>
      </c>
      <c r="K118" s="738">
        <v>634.32799601554871</v>
      </c>
      <c r="L118" s="738">
        <v>575.70200085639954</v>
      </c>
      <c r="M118" s="738">
        <v>550.39700138568878</v>
      </c>
      <c r="N118" s="738">
        <v>583.82299590110779</v>
      </c>
      <c r="O118" s="738">
        <v>594.78400492668152</v>
      </c>
      <c r="P118" s="738">
        <v>599.43000245094299</v>
      </c>
      <c r="Q118" s="738">
        <v>602.37099599838257</v>
      </c>
      <c r="R118" s="738">
        <v>615.63700556755066</v>
      </c>
      <c r="S118" s="738">
        <v>614.99800491333008</v>
      </c>
      <c r="T118" s="738">
        <v>628.14999461174011</v>
      </c>
    </row>
    <row r="119" spans="1:20">
      <c r="A119" s="12" t="s">
        <v>36</v>
      </c>
      <c r="B119" s="9" t="s">
        <v>40</v>
      </c>
      <c r="C119" s="735">
        <v>2340</v>
      </c>
      <c r="D119" s="735">
        <v>2372</v>
      </c>
      <c r="E119" s="735">
        <v>2374</v>
      </c>
      <c r="F119" s="735">
        <v>2366</v>
      </c>
      <c r="G119" s="735">
        <v>2367</v>
      </c>
      <c r="H119" s="735">
        <v>2396</v>
      </c>
      <c r="I119" s="735">
        <v>2440</v>
      </c>
      <c r="J119" s="735">
        <v>2478</v>
      </c>
      <c r="K119" s="735">
        <v>2521</v>
      </c>
      <c r="L119" s="735">
        <v>2444</v>
      </c>
      <c r="M119" s="735">
        <v>2428</v>
      </c>
      <c r="N119" s="735">
        <v>2449</v>
      </c>
      <c r="O119" s="735">
        <v>2450</v>
      </c>
      <c r="P119" s="735">
        <v>2424</v>
      </c>
      <c r="Q119" s="735">
        <v>2405</v>
      </c>
      <c r="R119" s="735">
        <v>2389</v>
      </c>
      <c r="S119" s="735">
        <v>2397.4200134277339</v>
      </c>
      <c r="T119" s="735">
        <v>2419.6000213623051</v>
      </c>
    </row>
    <row r="120" spans="1:20">
      <c r="A120" s="12" t="s">
        <v>22</v>
      </c>
      <c r="B120" s="9" t="s">
        <v>40</v>
      </c>
      <c r="C120" s="738">
        <v>23137.989929199219</v>
      </c>
      <c r="D120" s="738">
        <v>23642.079978942871</v>
      </c>
      <c r="E120" s="737">
        <v>23817.820045471191</v>
      </c>
      <c r="F120" s="738">
        <v>24607.299835205082</v>
      </c>
      <c r="G120" s="738">
        <v>24704.999694824219</v>
      </c>
      <c r="H120" s="738">
        <v>24873.399887084961</v>
      </c>
      <c r="I120" s="738">
        <v>25050.09971618652</v>
      </c>
      <c r="J120" s="738">
        <v>25459.800216674808</v>
      </c>
      <c r="K120" s="738">
        <v>25792.499847412109</v>
      </c>
      <c r="L120" s="738">
        <v>25544.699844360352</v>
      </c>
      <c r="M120" s="738">
        <v>25581.000137329102</v>
      </c>
      <c r="N120" s="738">
        <v>25564.09999084473</v>
      </c>
      <c r="O120" s="738">
        <v>25576.999877929691</v>
      </c>
      <c r="P120" s="738">
        <v>25539.999969482418</v>
      </c>
      <c r="Q120" s="738">
        <v>25563.49989318848</v>
      </c>
      <c r="R120" s="738">
        <v>25545.29986572266</v>
      </c>
      <c r="S120" s="738">
        <v>25668.600082397461</v>
      </c>
      <c r="T120" s="738">
        <v>25940.100082397461</v>
      </c>
    </row>
    <row r="121" spans="1:20">
      <c r="A121" s="12" t="s">
        <v>19</v>
      </c>
      <c r="B121" s="9" t="s">
        <v>40</v>
      </c>
      <c r="C121" s="735">
        <v>36106</v>
      </c>
      <c r="D121" s="735">
        <v>36184</v>
      </c>
      <c r="E121" s="735">
        <v>35836</v>
      </c>
      <c r="F121" s="735">
        <v>35422</v>
      </c>
      <c r="G121" s="736">
        <v>35415</v>
      </c>
      <c r="H121" s="735">
        <v>35948</v>
      </c>
      <c r="I121" s="735">
        <v>36710</v>
      </c>
      <c r="J121" s="735">
        <v>37491</v>
      </c>
      <c r="K121" s="735">
        <v>38003</v>
      </c>
      <c r="L121" s="735">
        <v>37914</v>
      </c>
      <c r="M121" s="736">
        <v>38169</v>
      </c>
      <c r="N121" s="735">
        <v>38088</v>
      </c>
      <c r="O121" s="735">
        <v>38302</v>
      </c>
      <c r="P121" s="735">
        <v>38622</v>
      </c>
      <c r="Q121" s="735">
        <v>38892</v>
      </c>
      <c r="R121" s="735">
        <v>39176.109436035164</v>
      </c>
      <c r="S121" s="735">
        <v>40255.640625</v>
      </c>
      <c r="T121" s="735">
        <v>40481.6171875</v>
      </c>
    </row>
    <row r="122" spans="1:20">
      <c r="A122" s="12" t="s">
        <v>42</v>
      </c>
      <c r="B122" s="9" t="s">
        <v>40</v>
      </c>
      <c r="C122" s="738">
        <v>3996.086353302002</v>
      </c>
      <c r="D122" s="738">
        <v>4114.015567779541</v>
      </c>
      <c r="E122" s="738">
        <v>4175.488109588623</v>
      </c>
      <c r="F122" s="738">
        <v>4259.2147121429443</v>
      </c>
      <c r="G122" s="738">
        <v>4310.1227626800537</v>
      </c>
      <c r="H122" s="738">
        <v>4360.6559381484994</v>
      </c>
      <c r="I122" s="738">
        <v>4440.309362411499</v>
      </c>
      <c r="J122" s="738">
        <v>4476.198184967041</v>
      </c>
      <c r="K122" s="738">
        <v>4522.8583879470834</v>
      </c>
      <c r="L122" s="738">
        <v>4469.1969013214111</v>
      </c>
      <c r="M122" s="738">
        <v>4306.3771696090698</v>
      </c>
      <c r="N122" s="738">
        <v>3979.0044708251949</v>
      </c>
      <c r="O122" s="738">
        <v>3636.0387215614319</v>
      </c>
      <c r="P122" s="738">
        <v>3459.0305182933812</v>
      </c>
      <c r="Q122" s="738">
        <v>3479.5132079124451</v>
      </c>
      <c r="R122" s="738">
        <v>3548.0012664794922</v>
      </c>
      <c r="S122" s="738">
        <v>3610.308837890625</v>
      </c>
      <c r="T122" s="738">
        <v>3682.716064453125</v>
      </c>
    </row>
    <row r="123" spans="1:20">
      <c r="A123" s="12" t="s">
        <v>28</v>
      </c>
      <c r="B123" s="9" t="s">
        <v>40</v>
      </c>
      <c r="C123" s="735">
        <v>3831.9999628067021</v>
      </c>
      <c r="D123" s="735">
        <v>3849.899974822998</v>
      </c>
      <c r="E123" s="736">
        <v>3850.3999710083008</v>
      </c>
      <c r="F123" s="735">
        <v>3897.199964523315</v>
      </c>
      <c r="G123" s="735">
        <v>3874.6999912261958</v>
      </c>
      <c r="H123" s="735">
        <v>3878.9000053405762</v>
      </c>
      <c r="I123" s="735">
        <v>3904.0999798774719</v>
      </c>
      <c r="J123" s="735">
        <v>3872.399968624115</v>
      </c>
      <c r="K123" s="735">
        <v>3818.1999974250789</v>
      </c>
      <c r="L123" s="735">
        <v>3717.7000179290771</v>
      </c>
      <c r="M123" s="735">
        <v>3701.5000505447392</v>
      </c>
      <c r="N123" s="735">
        <v>3724.300048828125</v>
      </c>
      <c r="O123" s="735">
        <v>3792.8000044822688</v>
      </c>
      <c r="P123" s="735">
        <v>3860.0000238418579</v>
      </c>
      <c r="Q123" s="735">
        <v>4070.0000247955322</v>
      </c>
      <c r="R123" s="735">
        <v>4175.7729711532593</v>
      </c>
      <c r="S123" s="735">
        <v>4309.3799619674683</v>
      </c>
      <c r="T123" s="735">
        <v>4373.3980054855347</v>
      </c>
    </row>
    <row r="124" spans="1:20">
      <c r="A124" s="12" t="s">
        <v>43</v>
      </c>
      <c r="B124" s="9" t="s">
        <v>40</v>
      </c>
      <c r="C124" s="738">
        <v>150.17699999999999</v>
      </c>
      <c r="D124" s="738">
        <v>152.52699999999999</v>
      </c>
      <c r="E124" s="738">
        <v>150.20400000000001</v>
      </c>
      <c r="F124" s="737">
        <v>150.875</v>
      </c>
      <c r="G124" s="738">
        <v>150.27699999999999</v>
      </c>
      <c r="H124" s="738">
        <v>155.30600000000001</v>
      </c>
      <c r="I124" s="738">
        <v>163.69999999999999</v>
      </c>
      <c r="J124" s="738">
        <v>171.28100000000001</v>
      </c>
      <c r="K124" s="738">
        <v>172.077</v>
      </c>
      <c r="L124" s="738">
        <v>161.196</v>
      </c>
      <c r="M124" s="738">
        <v>160.27974595000001</v>
      </c>
      <c r="N124" s="738">
        <v>160.42599999999999</v>
      </c>
      <c r="O124" s="738">
        <v>162.08971339999999</v>
      </c>
      <c r="P124" s="738">
        <v>167.10238552093509</v>
      </c>
      <c r="Q124" s="738">
        <v>168.99700117111209</v>
      </c>
      <c r="R124" s="738">
        <v>173.92899894714361</v>
      </c>
      <c r="S124" s="738">
        <v>179.84999942779541</v>
      </c>
      <c r="T124" s="738">
        <v>183.36417818069461</v>
      </c>
    </row>
    <row r="125" spans="1:20">
      <c r="A125" s="12" t="s">
        <v>44</v>
      </c>
      <c r="B125" s="9" t="s">
        <v>40</v>
      </c>
      <c r="C125" s="735">
        <v>1726.3999834060669</v>
      </c>
      <c r="D125" s="735">
        <v>1776.50001335144</v>
      </c>
      <c r="E125" s="735">
        <v>1804.2999954223631</v>
      </c>
      <c r="F125" s="735">
        <v>1839.0000171661379</v>
      </c>
      <c r="G125" s="735">
        <v>1891.599992752075</v>
      </c>
      <c r="H125" s="735">
        <v>1982.100015640259</v>
      </c>
      <c r="I125" s="735">
        <v>2070.4000148773189</v>
      </c>
      <c r="J125" s="735">
        <v>2169.7999935150151</v>
      </c>
      <c r="K125" s="735">
        <v>2173</v>
      </c>
      <c r="L125" s="735">
        <v>1983.3000087738039</v>
      </c>
      <c r="M125" s="735">
        <v>1891.6999778747561</v>
      </c>
      <c r="N125" s="735">
        <v>1851.2000102996831</v>
      </c>
      <c r="O125" s="735">
        <v>1828.1000061035161</v>
      </c>
      <c r="P125" s="735">
        <v>1873.999996185303</v>
      </c>
      <c r="Q125" s="735">
        <v>1913</v>
      </c>
      <c r="R125" s="735">
        <v>1985.5999870300291</v>
      </c>
      <c r="S125" s="735">
        <v>2060.0999946594238</v>
      </c>
      <c r="T125" s="735">
        <v>2114.4000186920171</v>
      </c>
    </row>
    <row r="126" spans="1:20">
      <c r="A126" s="12" t="s">
        <v>57</v>
      </c>
      <c r="B126" s="9" t="s">
        <v>40</v>
      </c>
      <c r="C126" s="738">
        <v>2404.3159866333008</v>
      </c>
      <c r="D126" s="738">
        <v>2445.132984161377</v>
      </c>
      <c r="E126" s="738">
        <v>2440.2629985809331</v>
      </c>
      <c r="F126" s="738">
        <v>2483.4750156402588</v>
      </c>
      <c r="G126" s="738">
        <v>2562.2229919433589</v>
      </c>
      <c r="H126" s="738">
        <v>2666.9999942779541</v>
      </c>
      <c r="I126" s="738">
        <v>2751.0320243835449</v>
      </c>
      <c r="J126" s="738">
        <v>2864.5460243225102</v>
      </c>
      <c r="K126" s="738">
        <v>2960.7930145263672</v>
      </c>
      <c r="L126" s="738">
        <v>2999.8949813842769</v>
      </c>
      <c r="M126" s="738">
        <v>3088.113990783691</v>
      </c>
      <c r="N126" s="738">
        <v>3162.3719940185551</v>
      </c>
      <c r="O126" s="738">
        <v>3228.3999862670898</v>
      </c>
      <c r="P126" s="738">
        <v>3302.2999877929692</v>
      </c>
      <c r="Q126" s="738">
        <v>3399.1549911499019</v>
      </c>
      <c r="R126" s="738">
        <v>3474.531005859375</v>
      </c>
      <c r="S126" s="738">
        <v>3541.7369766235352</v>
      </c>
      <c r="T126" s="738">
        <v>3620.005020141602</v>
      </c>
    </row>
    <row r="127" spans="1:20">
      <c r="A127" s="12" t="s">
        <v>23</v>
      </c>
      <c r="B127" s="9" t="s">
        <v>40</v>
      </c>
      <c r="C127" s="735">
        <v>20897.714</v>
      </c>
      <c r="D127" s="735">
        <v>21288.488000000008</v>
      </c>
      <c r="E127" s="735">
        <v>21569</v>
      </c>
      <c r="F127" s="736">
        <v>21789.056</v>
      </c>
      <c r="G127" s="736">
        <v>22019.905052185059</v>
      </c>
      <c r="H127" s="735">
        <v>22060.416023254402</v>
      </c>
      <c r="I127" s="735">
        <v>22388.27018737793</v>
      </c>
      <c r="J127" s="735">
        <v>22517.383346557621</v>
      </c>
      <c r="K127" s="735">
        <v>22698.61994934082</v>
      </c>
      <c r="L127" s="735">
        <v>22324.241374969479</v>
      </c>
      <c r="M127" s="735">
        <v>22151.605606079102</v>
      </c>
      <c r="N127" s="735">
        <v>22214.92018127441</v>
      </c>
      <c r="O127" s="735">
        <v>22149.17856216431</v>
      </c>
      <c r="P127" s="735">
        <v>21755.33579826355</v>
      </c>
      <c r="Q127" s="735">
        <v>21809.519620895389</v>
      </c>
      <c r="R127" s="735">
        <v>21972.612981796268</v>
      </c>
      <c r="S127" s="735">
        <v>22241.1435546875</v>
      </c>
      <c r="T127" s="735">
        <v>22443.6162109375</v>
      </c>
    </row>
    <row r="128" spans="1:20">
      <c r="A128" s="12" t="s">
        <v>45</v>
      </c>
      <c r="B128" s="9" t="s">
        <v>40</v>
      </c>
      <c r="C128" s="738">
        <v>59620</v>
      </c>
      <c r="D128" s="738">
        <v>59330</v>
      </c>
      <c r="E128" s="738">
        <v>58520</v>
      </c>
      <c r="F128" s="738">
        <v>58370</v>
      </c>
      <c r="G128" s="738">
        <v>58490</v>
      </c>
      <c r="H128" s="738">
        <v>58620</v>
      </c>
      <c r="I128" s="738">
        <v>58740</v>
      </c>
      <c r="J128" s="738">
        <v>58740</v>
      </c>
      <c r="K128" s="738">
        <v>58310</v>
      </c>
      <c r="L128" s="738">
        <v>57170</v>
      </c>
      <c r="M128" s="738">
        <v>56870</v>
      </c>
      <c r="N128" s="738">
        <v>54320</v>
      </c>
      <c r="O128" s="738">
        <v>56740</v>
      </c>
      <c r="P128" s="738">
        <v>56770</v>
      </c>
      <c r="Q128" s="738">
        <v>56710</v>
      </c>
      <c r="R128" s="738">
        <v>56480</v>
      </c>
      <c r="S128" s="738">
        <v>56730</v>
      </c>
      <c r="T128" s="738">
        <v>57240</v>
      </c>
    </row>
    <row r="129" spans="1:20">
      <c r="A129" s="12" t="s">
        <v>46</v>
      </c>
      <c r="B129" s="9" t="s">
        <v>40</v>
      </c>
      <c r="C129" s="735">
        <v>20175.500152587891</v>
      </c>
      <c r="D129" s="735">
        <v>20551.100067138668</v>
      </c>
      <c r="E129" s="735">
        <v>21087.700073242191</v>
      </c>
      <c r="F129" s="735">
        <v>21097.999954223629</v>
      </c>
      <c r="G129" s="735">
        <v>21452.70002746582</v>
      </c>
      <c r="H129" s="736">
        <v>21545.100021362308</v>
      </c>
      <c r="I129" s="735">
        <v>21816.799957275391</v>
      </c>
      <c r="J129" s="735">
        <v>22079.499969482418</v>
      </c>
      <c r="K129" s="735">
        <v>22251.600006103519</v>
      </c>
      <c r="L129" s="735">
        <v>22134.899803161621</v>
      </c>
      <c r="M129" s="735">
        <v>22480.299713134769</v>
      </c>
      <c r="N129" s="735">
        <v>22920.299850463871</v>
      </c>
      <c r="O129" s="735">
        <v>23222.099960327148</v>
      </c>
      <c r="P129" s="735">
        <v>23448.700080871578</v>
      </c>
      <c r="Q129" s="735">
        <v>23943.399887084961</v>
      </c>
      <c r="R129" s="735">
        <v>24192.39998626709</v>
      </c>
      <c r="S129" s="735">
        <v>24341.400146484379</v>
      </c>
      <c r="T129" s="735">
        <v>24559.09971618652</v>
      </c>
    </row>
    <row r="130" spans="1:20">
      <c r="A130" s="4" t="s">
        <v>25</v>
      </c>
      <c r="B130" s="9" t="s">
        <v>40</v>
      </c>
      <c r="C130" s="738">
        <v>917.15722417831421</v>
      </c>
      <c r="D130" s="738">
        <v>912.39819240570068</v>
      </c>
      <c r="E130" s="738">
        <v>930.43228721618652</v>
      </c>
      <c r="F130" s="738">
        <v>937.87711668014526</v>
      </c>
      <c r="G130" s="738">
        <v>935.55065536499023</v>
      </c>
      <c r="H130" s="738">
        <v>942.42230653762817</v>
      </c>
      <c r="I130" s="738">
        <v>991.58951616287231</v>
      </c>
      <c r="J130" s="738">
        <v>1015.575326919556</v>
      </c>
      <c r="K130" s="738">
        <v>1008.823052883148</v>
      </c>
      <c r="L130" s="738">
        <v>876.7873866558075</v>
      </c>
      <c r="M130" s="738">
        <v>828.81812310218811</v>
      </c>
      <c r="N130" s="738">
        <v>840.58976554870605</v>
      </c>
      <c r="O130" s="738">
        <v>851.78120946884155</v>
      </c>
      <c r="P130" s="738">
        <v>866.53948616981506</v>
      </c>
      <c r="Q130" s="738">
        <v>858.61805200576782</v>
      </c>
      <c r="R130" s="738">
        <v>867.94573354721069</v>
      </c>
      <c r="S130" s="738">
        <v>862.34884643554687</v>
      </c>
      <c r="T130" s="738">
        <v>861.8583984375</v>
      </c>
    </row>
    <row r="131" spans="1:20">
      <c r="A131" s="4" t="s">
        <v>26</v>
      </c>
      <c r="B131" s="9"/>
      <c r="C131" s="735">
        <v>1362.090007305145</v>
      </c>
      <c r="D131" s="735">
        <v>1324.226233959198</v>
      </c>
      <c r="E131" s="735">
        <v>1378.8999309539799</v>
      </c>
      <c r="F131" s="735">
        <v>1408.2591238021851</v>
      </c>
      <c r="G131" s="735">
        <v>1400.792786121368</v>
      </c>
      <c r="H131" s="735">
        <v>1413.7127358913419</v>
      </c>
      <c r="I131" s="735">
        <v>1405.0506544113159</v>
      </c>
      <c r="J131" s="735">
        <v>1422.4885559082029</v>
      </c>
      <c r="K131" s="735">
        <v>1396.8818581104281</v>
      </c>
      <c r="L131" s="735">
        <v>1289.65461397171</v>
      </c>
      <c r="M131" s="735">
        <v>1224.204945445061</v>
      </c>
      <c r="N131" s="735">
        <v>1225.7225905656819</v>
      </c>
      <c r="O131" s="735">
        <v>1244.4435999393461</v>
      </c>
      <c r="P131" s="735">
        <v>1264.3446989059451</v>
      </c>
      <c r="Q131" s="735">
        <v>1287.962059497833</v>
      </c>
      <c r="R131" s="735">
        <v>1300.554493665695</v>
      </c>
      <c r="S131" s="735">
        <v>1317.662658691406</v>
      </c>
      <c r="T131" s="735">
        <v>1305.6103515625</v>
      </c>
    </row>
    <row r="132" spans="1:20">
      <c r="A132" s="12" t="s">
        <v>27</v>
      </c>
      <c r="B132" s="9" t="s">
        <v>40</v>
      </c>
      <c r="C132" s="735">
        <v>179.92088896036151</v>
      </c>
      <c r="D132" s="735">
        <v>184.8958700299263</v>
      </c>
      <c r="E132" s="736">
        <v>187.48548913002011</v>
      </c>
      <c r="F132" s="736">
        <v>186.2262228727341</v>
      </c>
      <c r="G132" s="735">
        <v>187.9785222411156</v>
      </c>
      <c r="H132" s="735">
        <v>193.18785098195079</v>
      </c>
      <c r="I132" s="735">
        <v>194.94858002662659</v>
      </c>
      <c r="J132" s="735">
        <v>202.59105187654501</v>
      </c>
      <c r="K132" s="735">
        <v>201.82245761156079</v>
      </c>
      <c r="L132" s="735">
        <v>214.8488529920578</v>
      </c>
      <c r="M132" s="735">
        <v>218.62194204330439</v>
      </c>
      <c r="N132" s="735">
        <v>222.42173761129379</v>
      </c>
      <c r="O132" s="735">
        <v>233.6717780828476</v>
      </c>
      <c r="P132" s="735">
        <v>236.0889693498612</v>
      </c>
      <c r="Q132" s="735">
        <v>242.8079380989075</v>
      </c>
      <c r="R132" s="735">
        <v>255.16096210479739</v>
      </c>
      <c r="S132" s="735">
        <v>259.41853332519531</v>
      </c>
      <c r="T132" s="735">
        <v>269.91128540039062</v>
      </c>
    </row>
    <row r="133" spans="1:20">
      <c r="A133" s="12" t="s">
        <v>47</v>
      </c>
      <c r="B133" s="9" t="s">
        <v>40</v>
      </c>
      <c r="C133" s="737">
        <v>36010.000213623047</v>
      </c>
      <c r="D133" s="738">
        <v>36011.700073242188</v>
      </c>
      <c r="E133" s="738">
        <v>36787.599731445313</v>
      </c>
      <c r="F133" s="738">
        <v>37107.099578857422</v>
      </c>
      <c r="G133" s="738">
        <v>38479.599914550781</v>
      </c>
      <c r="H133" s="738">
        <v>40096.880462646477</v>
      </c>
      <c r="I133" s="738">
        <v>41352.089965820313</v>
      </c>
      <c r="J133" s="738">
        <v>42203.970245361328</v>
      </c>
      <c r="K133" s="738">
        <v>42869.340118408203</v>
      </c>
      <c r="L133" s="738">
        <v>43301.209899902336</v>
      </c>
      <c r="M133" s="738">
        <v>43936.180114746086</v>
      </c>
      <c r="N133" s="738">
        <v>44921.530212402336</v>
      </c>
      <c r="O133" s="738">
        <v>46408.250549316414</v>
      </c>
      <c r="P133" s="738">
        <v>46881.300354003914</v>
      </c>
      <c r="Q133" s="738">
        <v>47002.799987792969</v>
      </c>
      <c r="R133" s="738">
        <v>48009.550354003914</v>
      </c>
      <c r="S133" s="738">
        <v>48963.510070800781</v>
      </c>
      <c r="T133" s="738">
        <v>49624.703247070313</v>
      </c>
    </row>
    <row r="134" spans="1:20">
      <c r="A134" s="12" t="s">
        <v>30</v>
      </c>
      <c r="B134" s="9" t="s">
        <v>40</v>
      </c>
      <c r="C134" s="735">
        <v>7731</v>
      </c>
      <c r="D134" s="735">
        <v>7839</v>
      </c>
      <c r="E134" s="735">
        <v>7930</v>
      </c>
      <c r="F134" s="735">
        <v>7802</v>
      </c>
      <c r="G134" s="735">
        <v>7771</v>
      </c>
      <c r="H134" s="735">
        <v>7822</v>
      </c>
      <c r="I134" s="735">
        <v>7940</v>
      </c>
      <c r="J134" s="735">
        <v>8155</v>
      </c>
      <c r="K134" s="735">
        <v>8345</v>
      </c>
      <c r="L134" s="735">
        <v>8323</v>
      </c>
      <c r="M134" s="735">
        <v>8232</v>
      </c>
      <c r="N134" s="735">
        <v>8234</v>
      </c>
      <c r="O134" s="735">
        <v>8254.0289999999986</v>
      </c>
      <c r="P134" s="735">
        <v>8184.3699798583984</v>
      </c>
      <c r="Q134" s="735">
        <v>8110.9946899414062</v>
      </c>
      <c r="R134" s="735">
        <v>8115.4710235595703</v>
      </c>
      <c r="S134" s="735">
        <v>8223.3999786376953</v>
      </c>
      <c r="T134" s="735">
        <v>8376.4190216064453</v>
      </c>
    </row>
    <row r="135" spans="1:20">
      <c r="A135" s="12" t="s">
        <v>48</v>
      </c>
      <c r="B135" s="9" t="s">
        <v>40</v>
      </c>
      <c r="C135" s="738">
        <v>1766.700008392334</v>
      </c>
      <c r="D135" s="738">
        <v>1807.599979400635</v>
      </c>
      <c r="E135" s="738">
        <v>1862.7999954223631</v>
      </c>
      <c r="F135" s="738">
        <v>1909.3000221252439</v>
      </c>
      <c r="G135" s="738">
        <v>1971.8000106811519</v>
      </c>
      <c r="H135" s="738">
        <v>2027.900020599365</v>
      </c>
      <c r="I135" s="738">
        <v>2070.1999855041499</v>
      </c>
      <c r="J135" s="738">
        <v>2098.3999938964839</v>
      </c>
      <c r="K135" s="738">
        <v>2098.3999862670898</v>
      </c>
      <c r="L135" s="738">
        <v>2065.299999237061</v>
      </c>
      <c r="M135" s="738">
        <v>2066.9999961853032</v>
      </c>
      <c r="N135" s="738">
        <v>2085.5</v>
      </c>
      <c r="O135" s="738">
        <v>2071.3000106811519</v>
      </c>
      <c r="P135" s="738">
        <v>2105.6999855041499</v>
      </c>
      <c r="Q135" s="738">
        <v>2175.6999969482422</v>
      </c>
      <c r="R135" s="738">
        <v>2217.9999961853032</v>
      </c>
      <c r="S135" s="738">
        <v>2312.599967956543</v>
      </c>
      <c r="T135" s="738">
        <v>2403.099990844727</v>
      </c>
    </row>
    <row r="136" spans="1:20">
      <c r="A136" s="12" t="s">
        <v>49</v>
      </c>
      <c r="B136" s="9" t="s">
        <v>40</v>
      </c>
      <c r="C136" s="735">
        <v>2235</v>
      </c>
      <c r="D136" s="735">
        <v>2237</v>
      </c>
      <c r="E136" s="735">
        <v>2243</v>
      </c>
      <c r="F136" s="735">
        <v>2222</v>
      </c>
      <c r="G136" s="735">
        <v>2232</v>
      </c>
      <c r="H136" s="735">
        <v>2242.5529999999999</v>
      </c>
      <c r="I136" s="735">
        <v>2317.1</v>
      </c>
      <c r="J136" s="735">
        <v>2392.8000000000002</v>
      </c>
      <c r="K136" s="735">
        <v>2467.6999999999998</v>
      </c>
      <c r="L136" s="735">
        <v>2445.6999999999998</v>
      </c>
      <c r="M136" s="735">
        <v>2439</v>
      </c>
      <c r="N136" s="735">
        <v>2468.1</v>
      </c>
      <c r="O136" s="735">
        <v>2511.6</v>
      </c>
      <c r="P136" s="735">
        <v>2528.0000190734859</v>
      </c>
      <c r="Q136" s="735">
        <v>2547.700016021729</v>
      </c>
      <c r="R136" s="735">
        <v>2554.3000030517578</v>
      </c>
      <c r="S136" s="735">
        <v>2553.6999893188481</v>
      </c>
      <c r="T136" s="735">
        <v>2557.899982452393</v>
      </c>
    </row>
    <row r="137" spans="1:20">
      <c r="A137" s="12" t="s">
        <v>32</v>
      </c>
      <c r="B137" s="9" t="s">
        <v>40</v>
      </c>
      <c r="C137" s="737">
        <v>14156</v>
      </c>
      <c r="D137" s="738">
        <v>13843</v>
      </c>
      <c r="E137" s="737">
        <v>13451.2</v>
      </c>
      <c r="F137" s="738">
        <v>13308</v>
      </c>
      <c r="G137" s="738">
        <v>13488</v>
      </c>
      <c r="H137" s="738">
        <v>13814.1</v>
      </c>
      <c r="I137" s="738">
        <v>14338.4</v>
      </c>
      <c r="J137" s="738">
        <v>14996.3</v>
      </c>
      <c r="K137" s="738">
        <v>15557.4</v>
      </c>
      <c r="L137" s="738">
        <v>15629.8</v>
      </c>
      <c r="M137" s="738">
        <v>15233.4</v>
      </c>
      <c r="N137" s="738">
        <v>15313</v>
      </c>
      <c r="O137" s="738">
        <v>15340.6</v>
      </c>
      <c r="P137" s="738">
        <v>15313.499954223629</v>
      </c>
      <c r="Q137" s="738">
        <v>15591.1000957489</v>
      </c>
      <c r="R137" s="738">
        <v>15810.41387557983</v>
      </c>
      <c r="S137" s="738">
        <v>15901.83642578125</v>
      </c>
      <c r="T137" s="738">
        <v>16078.798828125</v>
      </c>
    </row>
    <row r="138" spans="1:20">
      <c r="A138" s="12" t="s">
        <v>50</v>
      </c>
      <c r="B138" s="9" t="s">
        <v>40</v>
      </c>
      <c r="C138" s="735">
        <v>4741.4000282287598</v>
      </c>
      <c r="D138" s="735">
        <v>4809.4000015258789</v>
      </c>
      <c r="E138" s="735">
        <v>4815.2000427246094</v>
      </c>
      <c r="F138" s="735">
        <v>4765.1999282836914</v>
      </c>
      <c r="G138" s="735">
        <v>4742.3999862670898</v>
      </c>
      <c r="H138" s="735">
        <v>4722.8999786376953</v>
      </c>
      <c r="I138" s="735">
        <v>4750.400016784668</v>
      </c>
      <c r="J138" s="735">
        <v>4756.299934387207</v>
      </c>
      <c r="K138" s="735">
        <v>4785.5000343322754</v>
      </c>
      <c r="L138" s="735">
        <v>4644.7999649047852</v>
      </c>
      <c r="M138" s="735">
        <v>4576.4000301361084</v>
      </c>
      <c r="N138" s="735">
        <v>4453.1999740600586</v>
      </c>
      <c r="O138" s="735">
        <v>4256.0000095367432</v>
      </c>
      <c r="P138" s="735">
        <v>4158.0000066757202</v>
      </c>
      <c r="Q138" s="735">
        <v>4254.4999914169312</v>
      </c>
      <c r="R138" s="735">
        <v>4308.7999849319458</v>
      </c>
      <c r="S138" s="735">
        <v>4371.000036239624</v>
      </c>
      <c r="T138" s="735">
        <v>4515.4000091552734</v>
      </c>
    </row>
    <row r="139" spans="1:20">
      <c r="A139" s="12" t="s">
        <v>51</v>
      </c>
      <c r="B139" s="9" t="s">
        <v>40</v>
      </c>
      <c r="C139" s="1207">
        <v>2096.1999999999998</v>
      </c>
      <c r="D139" s="1207">
        <v>2118</v>
      </c>
      <c r="E139" s="1208">
        <v>2122.1999999999998</v>
      </c>
      <c r="F139" s="1207">
        <v>2157.5</v>
      </c>
      <c r="G139" s="1207">
        <v>2162.6999999999989</v>
      </c>
      <c r="H139" s="1207">
        <v>2208</v>
      </c>
      <c r="I139" s="1207">
        <v>2294.3000000000002</v>
      </c>
      <c r="J139" s="1207">
        <v>2350.0710000000008</v>
      </c>
      <c r="K139" s="1207">
        <v>2423.4059999999999</v>
      </c>
      <c r="L139" s="1207">
        <v>2356.0659999999989</v>
      </c>
      <c r="M139" s="1207">
        <v>2307.1977500000012</v>
      </c>
      <c r="N139" s="1207">
        <v>2303.1662154197688</v>
      </c>
      <c r="O139" s="1207">
        <v>2317.2449910640721</v>
      </c>
      <c r="P139" s="1207">
        <v>2317.576751947403</v>
      </c>
      <c r="Q139" s="1207">
        <v>2349.2069888114929</v>
      </c>
      <c r="R139" s="1207">
        <v>2405.0540089607239</v>
      </c>
      <c r="S139" s="1207">
        <v>2471.712003231049</v>
      </c>
      <c r="T139" s="1207">
        <v>2502.09999370575</v>
      </c>
    </row>
    <row r="140" spans="1:20">
      <c r="A140" s="4" t="s">
        <v>34</v>
      </c>
      <c r="B140" s="9" t="s">
        <v>40</v>
      </c>
      <c r="C140" s="735">
        <v>877.41940307617187</v>
      </c>
      <c r="D140" s="735">
        <v>892.78591251373291</v>
      </c>
      <c r="E140" s="735">
        <v>888.94898366928101</v>
      </c>
      <c r="F140" s="735">
        <v>878.88059234619141</v>
      </c>
      <c r="G140" s="735">
        <v>917.4463939666748</v>
      </c>
      <c r="H140" s="735">
        <v>924.88097620010376</v>
      </c>
      <c r="I140" s="735">
        <v>936.68237638473511</v>
      </c>
      <c r="J140" s="735">
        <v>956.99526786804199</v>
      </c>
      <c r="K140" s="735">
        <v>975.20559453964233</v>
      </c>
      <c r="L140" s="735">
        <v>954.77987194061279</v>
      </c>
      <c r="M140" s="735">
        <v>941.51469421386719</v>
      </c>
      <c r="N140" s="735">
        <v>914.83800983428955</v>
      </c>
      <c r="O140" s="735">
        <v>906.47379899024963</v>
      </c>
      <c r="P140" s="735">
        <v>888.0746922492981</v>
      </c>
      <c r="Q140" s="735">
        <v>892.49528932571411</v>
      </c>
      <c r="R140" s="735">
        <v>901.58629703521729</v>
      </c>
      <c r="S140" s="735">
        <v>902.49591064453125</v>
      </c>
      <c r="T140" s="735">
        <v>943.48532104492187</v>
      </c>
    </row>
    <row r="141" spans="1:20">
      <c r="A141" s="12" t="s">
        <v>21</v>
      </c>
      <c r="B141" s="9" t="s">
        <v>40</v>
      </c>
      <c r="C141" s="737">
        <v>15346.5</v>
      </c>
      <c r="D141" s="738">
        <v>15878.5</v>
      </c>
      <c r="E141" s="738">
        <v>16686.130004882809</v>
      </c>
      <c r="F141" s="738">
        <v>17367.079986572269</v>
      </c>
      <c r="G141" s="737">
        <v>18032.00008392334</v>
      </c>
      <c r="H141" s="738">
        <v>19068.029907226559</v>
      </c>
      <c r="I141" s="738">
        <v>19792.330047607418</v>
      </c>
      <c r="J141" s="738">
        <v>20436.860000610352</v>
      </c>
      <c r="K141" s="737">
        <v>20316.459976196289</v>
      </c>
      <c r="L141" s="737">
        <v>18957.460250854489</v>
      </c>
      <c r="M141" s="738">
        <v>18573.740280151371</v>
      </c>
      <c r="N141" s="738">
        <v>18270.929958343509</v>
      </c>
      <c r="O141" s="738">
        <v>17476.85007476807</v>
      </c>
      <c r="P141" s="738">
        <v>17001.5700340271</v>
      </c>
      <c r="Q141" s="738">
        <v>17210.549980163571</v>
      </c>
      <c r="R141" s="738">
        <v>17717.499933242801</v>
      </c>
      <c r="S141" s="738">
        <v>18182.629917144779</v>
      </c>
      <c r="T141" s="738">
        <v>18648.579986572269</v>
      </c>
    </row>
    <row r="142" spans="1:20">
      <c r="A142" s="12" t="s">
        <v>37</v>
      </c>
      <c r="B142" s="9" t="s">
        <v>40</v>
      </c>
      <c r="C142" s="735">
        <v>4163.8999999999996</v>
      </c>
      <c r="D142" s="735">
        <v>4247</v>
      </c>
      <c r="E142" s="735">
        <v>4260.1000000000004</v>
      </c>
      <c r="F142" s="735">
        <v>4242.8600000000006</v>
      </c>
      <c r="G142" s="736">
        <v>4224.7</v>
      </c>
      <c r="H142" s="735">
        <v>4270.4999999999991</v>
      </c>
      <c r="I142" s="735">
        <v>4348.2</v>
      </c>
      <c r="J142" s="735">
        <v>4454.71</v>
      </c>
      <c r="K142" s="735">
        <v>4494.7999999999993</v>
      </c>
      <c r="L142" s="735">
        <v>4391.84</v>
      </c>
      <c r="M142" s="735">
        <v>4402.3</v>
      </c>
      <c r="N142" s="735">
        <v>4497</v>
      </c>
      <c r="O142" s="735">
        <v>4507.8</v>
      </c>
      <c r="P142" s="735">
        <v>4552.799976348877</v>
      </c>
      <c r="Q142" s="735">
        <v>4595.7000007629404</v>
      </c>
      <c r="R142" s="735">
        <v>4657.9000053405762</v>
      </c>
      <c r="S142" s="735">
        <v>4734.5999641418457</v>
      </c>
      <c r="T142" s="735">
        <v>4831.5999717712402</v>
      </c>
    </row>
    <row r="143" spans="1:20">
      <c r="A143" s="12" t="s">
        <v>52</v>
      </c>
      <c r="B143" s="9" t="s">
        <v>40</v>
      </c>
      <c r="C143" s="738">
        <v>3775.78199005127</v>
      </c>
      <c r="D143" s="738">
        <v>3836.7720184326172</v>
      </c>
      <c r="E143" s="738">
        <v>3864.9080009460449</v>
      </c>
      <c r="F143" s="738">
        <v>3856.6239929199219</v>
      </c>
      <c r="G143" s="738">
        <v>3865.036972045898</v>
      </c>
      <c r="H143" s="738">
        <v>3887.110961914063</v>
      </c>
      <c r="I143" s="738">
        <v>3953.9049987792969</v>
      </c>
      <c r="J143" s="738">
        <v>4015.490013122559</v>
      </c>
      <c r="K143" s="738">
        <v>4111.5559921264648</v>
      </c>
      <c r="L143" s="738">
        <v>4140.3990249633789</v>
      </c>
      <c r="M143" s="738">
        <v>4087.109992980957</v>
      </c>
      <c r="N143" s="738">
        <v>4169.2009887695312</v>
      </c>
      <c r="O143" s="738">
        <v>4214.3209915161133</v>
      </c>
      <c r="P143" s="738">
        <v>4245.7570114135742</v>
      </c>
      <c r="Q143" s="738">
        <v>4306.8359603881836</v>
      </c>
      <c r="R143" s="738">
        <v>4370.6689987182617</v>
      </c>
      <c r="S143" s="738">
        <v>4423.0929718017578</v>
      </c>
      <c r="T143" s="738">
        <v>4454.3860549926758</v>
      </c>
    </row>
    <row r="144" spans="1:20">
      <c r="A144" s="12" t="s">
        <v>53</v>
      </c>
      <c r="B144" s="9" t="s">
        <v>40</v>
      </c>
      <c r="C144" s="736">
        <v>20836</v>
      </c>
      <c r="D144" s="735">
        <v>20771</v>
      </c>
      <c r="E144" s="735">
        <v>20656</v>
      </c>
      <c r="F144" s="735">
        <v>20476</v>
      </c>
      <c r="G144" s="735">
        <v>19000</v>
      </c>
      <c r="H144" s="735">
        <v>19466</v>
      </c>
      <c r="I144" s="735">
        <v>19873</v>
      </c>
      <c r="J144" s="735">
        <v>20206</v>
      </c>
      <c r="K144" s="735">
        <v>20637</v>
      </c>
      <c r="L144" s="735">
        <v>20703</v>
      </c>
      <c r="M144" s="735">
        <v>22003</v>
      </c>
      <c r="N144" s="735">
        <v>23459</v>
      </c>
      <c r="O144" s="735">
        <v>24173</v>
      </c>
      <c r="P144" s="735">
        <v>24860</v>
      </c>
      <c r="Q144" s="735">
        <v>25259</v>
      </c>
      <c r="R144" s="735">
        <v>25891</v>
      </c>
      <c r="S144" s="735">
        <v>26462</v>
      </c>
      <c r="T144" s="735">
        <v>27386</v>
      </c>
    </row>
    <row r="145" spans="1:20">
      <c r="A145" s="12" t="s">
        <v>54</v>
      </c>
      <c r="B145" s="9" t="s">
        <v>40</v>
      </c>
      <c r="C145" s="738">
        <v>26940.480163574219</v>
      </c>
      <c r="D145" s="738">
        <v>27207.039855957031</v>
      </c>
      <c r="E145" s="738">
        <v>27393.850189208981</v>
      </c>
      <c r="F145" s="738">
        <v>27648.639831542969</v>
      </c>
      <c r="G145" s="738">
        <v>27858.080200195309</v>
      </c>
      <c r="H145" s="738">
        <v>28155.50006103516</v>
      </c>
      <c r="I145" s="738">
        <v>28411.74017333984</v>
      </c>
      <c r="J145" s="738">
        <v>28613.83978271484</v>
      </c>
      <c r="K145" s="738">
        <v>28941.60003662109</v>
      </c>
      <c r="L145" s="738">
        <v>28273.780029296879</v>
      </c>
      <c r="M145" s="738">
        <v>28282.640014648441</v>
      </c>
      <c r="N145" s="738">
        <v>28476.500274658199</v>
      </c>
      <c r="O145" s="738">
        <v>28638.210052490231</v>
      </c>
      <c r="P145" s="738">
        <v>28833.329833984379</v>
      </c>
      <c r="Q145" s="738">
        <v>29524.690185546879</v>
      </c>
      <c r="R145" s="738">
        <v>29894.429901123051</v>
      </c>
      <c r="S145" s="738">
        <v>30445.110046386719</v>
      </c>
      <c r="T145" s="738">
        <v>30836.369812011719</v>
      </c>
    </row>
    <row r="146" spans="1:20">
      <c r="A146" s="12" t="s">
        <v>55</v>
      </c>
      <c r="B146" s="9" t="s">
        <v>40</v>
      </c>
      <c r="C146" s="736">
        <v>132713</v>
      </c>
      <c r="D146" s="735">
        <v>132680</v>
      </c>
      <c r="E146" s="735">
        <v>132180</v>
      </c>
      <c r="F146" s="735">
        <v>133127</v>
      </c>
      <c r="G146" s="735">
        <v>134432</v>
      </c>
      <c r="H146" s="735">
        <v>136634</v>
      </c>
      <c r="I146" s="735">
        <v>139102</v>
      </c>
      <c r="J146" s="735">
        <v>140432</v>
      </c>
      <c r="K146" s="735">
        <v>139382</v>
      </c>
      <c r="L146" s="735">
        <v>133763</v>
      </c>
      <c r="M146" s="735">
        <v>132795</v>
      </c>
      <c r="N146" s="735">
        <v>133220</v>
      </c>
      <c r="O146" s="735">
        <v>135224</v>
      </c>
      <c r="P146" s="735">
        <v>136246</v>
      </c>
      <c r="Q146" s="735">
        <v>138335</v>
      </c>
      <c r="R146" s="735">
        <v>140368</v>
      </c>
      <c r="S146" s="735">
        <v>142522</v>
      </c>
      <c r="T146" s="735">
        <v>144104</v>
      </c>
    </row>
    <row r="147" spans="1:20">
      <c r="A147" s="12" t="s">
        <v>210</v>
      </c>
      <c r="B147" s="9" t="s">
        <v>40</v>
      </c>
      <c r="C147" s="738">
        <v>493106.79680366197</v>
      </c>
      <c r="D147" s="738">
        <v>495515.67973006738</v>
      </c>
      <c r="E147" s="738">
        <v>497068.91354878771</v>
      </c>
      <c r="F147" s="738">
        <v>500111.42630967812</v>
      </c>
      <c r="G147" s="738">
        <v>503823.86174785101</v>
      </c>
      <c r="H147" s="738">
        <v>512110.57592765358</v>
      </c>
      <c r="I147" s="738">
        <v>521364.34168038372</v>
      </c>
      <c r="J147" s="738">
        <v>529007.66269875772</v>
      </c>
      <c r="K147" s="738">
        <v>532130.333094378</v>
      </c>
      <c r="L147" s="738">
        <v>521605.82235115342</v>
      </c>
      <c r="M147" s="738">
        <v>522103.49589722848</v>
      </c>
      <c r="N147" s="738">
        <v>523412.48040186649</v>
      </c>
      <c r="O147" s="738">
        <v>529989.85031491762</v>
      </c>
      <c r="P147" s="738">
        <v>532445.55557119846</v>
      </c>
      <c r="Q147" s="738">
        <v>537923.77316713333</v>
      </c>
      <c r="R147" s="738">
        <v>544332.34517168999</v>
      </c>
      <c r="S147" s="738">
        <v>552359.55436003208</v>
      </c>
      <c r="T147" s="738">
        <v>559692.02242124081</v>
      </c>
    </row>
    <row r="148" spans="1:20">
      <c r="A148" s="4" t="s">
        <v>61</v>
      </c>
      <c r="B148" s="9" t="s">
        <v>40</v>
      </c>
      <c r="C148" s="735" t="s">
        <v>159</v>
      </c>
      <c r="D148" s="735">
        <v>14785.80012512207</v>
      </c>
      <c r="E148" s="735">
        <v>14930.692947387701</v>
      </c>
      <c r="F148" s="735">
        <v>15586.24699401856</v>
      </c>
      <c r="G148" s="735">
        <v>15660.046020507811</v>
      </c>
      <c r="H148" s="735">
        <v>16082.15992736816</v>
      </c>
      <c r="I148" s="735" t="s">
        <v>159</v>
      </c>
      <c r="J148" s="735">
        <v>16278.400970458981</v>
      </c>
      <c r="K148" s="735">
        <v>16601.69889831543</v>
      </c>
      <c r="L148" s="735">
        <v>17437.071044921879</v>
      </c>
      <c r="M148" s="735">
        <v>18149.231155395511</v>
      </c>
      <c r="N148" s="735">
        <v>18849.115966796879</v>
      </c>
      <c r="O148" s="735">
        <v>19478.1240234375</v>
      </c>
      <c r="P148" s="735">
        <v>19822.755981445309</v>
      </c>
      <c r="Q148" s="735">
        <v>20244.233917236332</v>
      </c>
      <c r="R148" s="735">
        <v>20733.114135742191</v>
      </c>
      <c r="S148" s="735">
        <v>20833.309783935551</v>
      </c>
      <c r="T148" s="735">
        <v>21026.912933349609</v>
      </c>
    </row>
    <row r="149" spans="1:20">
      <c r="A149" s="4" t="s">
        <v>62</v>
      </c>
      <c r="B149" s="9" t="s">
        <v>40</v>
      </c>
      <c r="C149" s="738">
        <v>1435.458013057709</v>
      </c>
      <c r="D149" s="738">
        <v>1518.060987472534</v>
      </c>
      <c r="E149" s="738">
        <v>1544.904990196228</v>
      </c>
      <c r="F149" s="738">
        <v>1595.155007362366</v>
      </c>
      <c r="G149" s="738">
        <v>1607.3820018768311</v>
      </c>
      <c r="H149" s="738">
        <v>1707.5950126647949</v>
      </c>
      <c r="I149" s="738">
        <v>1757.2169857025151</v>
      </c>
      <c r="J149" s="738">
        <v>1846.3759956359861</v>
      </c>
      <c r="K149" s="738">
        <v>1866.418995857239</v>
      </c>
      <c r="L149" s="738">
        <v>1838.553000450134</v>
      </c>
      <c r="M149" s="738">
        <v>1827.2140102386479</v>
      </c>
      <c r="N149" s="738">
        <v>1778.320499420166</v>
      </c>
      <c r="O149" s="738">
        <v>1914.7762317657471</v>
      </c>
      <c r="P149" s="738">
        <v>1952.3754978179929</v>
      </c>
      <c r="Q149" s="738">
        <v>1997.226726531982</v>
      </c>
      <c r="R149" s="738">
        <v>1985.0702724456789</v>
      </c>
      <c r="S149" s="738">
        <v>1935.160000801086</v>
      </c>
      <c r="T149" s="738">
        <v>1977.680002212524</v>
      </c>
    </row>
    <row r="150" spans="1:20">
      <c r="A150" s="4" t="s">
        <v>60</v>
      </c>
      <c r="B150" s="9" t="s">
        <v>40</v>
      </c>
      <c r="C150" s="738" t="s">
        <v>159</v>
      </c>
      <c r="D150" s="738">
        <v>72415.125</v>
      </c>
      <c r="E150" s="738">
        <v>75144.650000000009</v>
      </c>
      <c r="F150" s="738">
        <v>76277.777000000016</v>
      </c>
      <c r="G150" s="738">
        <v>80703.89</v>
      </c>
      <c r="H150" s="738">
        <v>82854.964000000007</v>
      </c>
      <c r="I150" s="738">
        <v>84686.379000000001</v>
      </c>
      <c r="J150" s="738">
        <v>86112.828000000009</v>
      </c>
      <c r="K150" s="738">
        <v>88722.525999999998</v>
      </c>
      <c r="L150" s="738">
        <v>89162.097999999998</v>
      </c>
      <c r="M150" s="738" t="s">
        <v>159</v>
      </c>
      <c r="N150" s="738">
        <v>90600.436000000002</v>
      </c>
      <c r="O150" s="738">
        <v>86660.18017578125</v>
      </c>
      <c r="P150" s="738">
        <v>87907.502319335938</v>
      </c>
      <c r="Q150" s="738">
        <v>89260.847900390625</v>
      </c>
      <c r="R150" s="738">
        <v>89151.018920898438</v>
      </c>
      <c r="S150" s="738">
        <v>87491.844848632813</v>
      </c>
      <c r="T150" s="738">
        <v>87547.992431640625</v>
      </c>
    </row>
    <row r="151" spans="1:20">
      <c r="A151" s="4" t="s">
        <v>973</v>
      </c>
      <c r="B151" s="9" t="s">
        <v>40</v>
      </c>
      <c r="C151" s="735">
        <v>646988.23</v>
      </c>
      <c r="D151" s="735" t="s">
        <v>159</v>
      </c>
      <c r="E151" s="735" t="s">
        <v>159</v>
      </c>
      <c r="F151" s="735" t="s">
        <v>159</v>
      </c>
      <c r="G151" s="735" t="s">
        <v>159</v>
      </c>
      <c r="H151" s="735" t="s">
        <v>159</v>
      </c>
      <c r="I151" s="735" t="s">
        <v>159</v>
      </c>
      <c r="J151" s="735" t="s">
        <v>159</v>
      </c>
      <c r="K151" s="735" t="s">
        <v>159</v>
      </c>
      <c r="L151" s="735" t="s">
        <v>159</v>
      </c>
      <c r="M151" s="735">
        <v>690719.44</v>
      </c>
      <c r="N151" s="735" t="s">
        <v>159</v>
      </c>
      <c r="O151" s="735" t="s">
        <v>159</v>
      </c>
      <c r="P151" s="735" t="s">
        <v>159</v>
      </c>
      <c r="Q151" s="735" t="s">
        <v>159</v>
      </c>
      <c r="R151" s="735" t="s">
        <v>159</v>
      </c>
      <c r="S151" s="735" t="s">
        <v>159</v>
      </c>
      <c r="T151" s="735" t="s">
        <v>159</v>
      </c>
    </row>
    <row r="152" spans="1:20">
      <c r="A152" s="4" t="s">
        <v>748</v>
      </c>
      <c r="B152" s="9" t="s">
        <v>40</v>
      </c>
      <c r="C152" s="738">
        <v>319826.18408203131</v>
      </c>
      <c r="D152" s="738" t="s">
        <v>159</v>
      </c>
      <c r="E152" s="738" t="s">
        <v>159</v>
      </c>
      <c r="F152" s="738" t="s">
        <v>159</v>
      </c>
      <c r="G152" s="738" t="s">
        <v>159</v>
      </c>
      <c r="H152" s="738">
        <v>359258.3701171875</v>
      </c>
      <c r="I152" s="738">
        <v>353145.16259765631</v>
      </c>
      <c r="J152" s="738" t="s">
        <v>159</v>
      </c>
      <c r="K152" s="738">
        <v>359884.57495117187</v>
      </c>
      <c r="L152" s="738" t="s">
        <v>159</v>
      </c>
      <c r="M152" s="738">
        <v>360844.23071289062</v>
      </c>
      <c r="N152" s="738" t="s">
        <v>159</v>
      </c>
      <c r="O152" s="738">
        <v>378277.11499023437</v>
      </c>
      <c r="P152" s="738" t="s">
        <v>159</v>
      </c>
      <c r="Q152" s="738" t="s">
        <v>159</v>
      </c>
      <c r="R152" s="738" t="s">
        <v>159</v>
      </c>
      <c r="S152" s="738" t="s">
        <v>159</v>
      </c>
      <c r="T152" s="738" t="s">
        <v>159</v>
      </c>
    </row>
    <row r="153" spans="1:20">
      <c r="A153" s="4" t="s">
        <v>65</v>
      </c>
      <c r="B153" s="9" t="s">
        <v>40</v>
      </c>
      <c r="C153" s="735">
        <v>85921.80078125</v>
      </c>
      <c r="D153" s="735">
        <v>87274.048706054688</v>
      </c>
      <c r="E153" s="735">
        <v>88077.47802734375</v>
      </c>
      <c r="F153" s="735">
        <v>89130.39306640625</v>
      </c>
      <c r="G153" s="735" t="s">
        <v>159</v>
      </c>
      <c r="H153" s="735">
        <v>90478.544067382813</v>
      </c>
      <c r="I153" s="735">
        <v>91295.721923828125</v>
      </c>
      <c r="J153" s="735">
        <v>94135.837646484375</v>
      </c>
      <c r="K153" s="735">
        <v>97517.89501953125</v>
      </c>
      <c r="L153" s="735">
        <v>99761.619750976563</v>
      </c>
      <c r="M153" s="735">
        <v>102871.4841308594</v>
      </c>
      <c r="N153" s="735">
        <v>105082.5559082031</v>
      </c>
      <c r="O153" s="735">
        <v>108479.77734375</v>
      </c>
      <c r="P153" s="735">
        <v>109443.0467529297</v>
      </c>
      <c r="Q153" s="735">
        <v>111288.46252441411</v>
      </c>
      <c r="R153" s="735">
        <v>112390.05700683589</v>
      </c>
      <c r="S153" s="735">
        <v>113905.3416748047</v>
      </c>
      <c r="T153" s="735">
        <v>116714.4318847656</v>
      </c>
    </row>
    <row r="154" spans="1:20">
      <c r="A154" s="12" t="s">
        <v>974</v>
      </c>
      <c r="B154" s="9" t="s">
        <v>40</v>
      </c>
      <c r="C154" s="738">
        <v>64014.07763671875</v>
      </c>
      <c r="D154" s="738">
        <v>64258.010131835938</v>
      </c>
      <c r="E154" s="738">
        <v>65723.505126953125</v>
      </c>
      <c r="F154" s="738">
        <v>65297.136352539063</v>
      </c>
      <c r="G154" s="738">
        <v>66101.267700195313</v>
      </c>
      <c r="H154" s="738">
        <v>67127.060729980469</v>
      </c>
      <c r="I154" s="738">
        <v>67956.802490234375</v>
      </c>
      <c r="J154" s="738">
        <v>69509.79638671875</v>
      </c>
      <c r="K154" s="738">
        <v>69873.287902832031</v>
      </c>
      <c r="L154" s="738">
        <v>68417.759307861328</v>
      </c>
      <c r="M154" s="738">
        <v>69124.143798828125</v>
      </c>
      <c r="N154" s="738">
        <v>70039.876831054688</v>
      </c>
      <c r="O154" s="738">
        <v>70747.446716308594</v>
      </c>
      <c r="P154" s="738">
        <v>70552.982482910156</v>
      </c>
      <c r="Q154" s="738">
        <v>70708.78010559082</v>
      </c>
      <c r="R154" s="738">
        <v>71421.790512084961</v>
      </c>
      <c r="S154" s="738">
        <v>71454.690963745117</v>
      </c>
      <c r="T154" s="738">
        <v>71156.845306396484</v>
      </c>
    </row>
    <row r="155" spans="1:20">
      <c r="A155" s="4" t="s">
        <v>749</v>
      </c>
      <c r="B155" s="9" t="s">
        <v>40</v>
      </c>
      <c r="C155" s="735" t="s">
        <v>159</v>
      </c>
      <c r="D155" s="735">
        <v>12076.46</v>
      </c>
      <c r="E155" s="735">
        <v>11965.040999999999</v>
      </c>
      <c r="F155" s="735">
        <v>11812.422</v>
      </c>
      <c r="G155" s="735">
        <v>12043.841</v>
      </c>
      <c r="H155" s="735">
        <v>12768.851000000001</v>
      </c>
      <c r="I155" s="735">
        <v>13418.81</v>
      </c>
      <c r="J155" s="735">
        <v>13467.258</v>
      </c>
      <c r="K155" s="735">
        <v>14584.86092376709</v>
      </c>
      <c r="L155" s="735">
        <v>14193.824295043951</v>
      </c>
      <c r="M155" s="735">
        <v>13787.976150512701</v>
      </c>
      <c r="N155" s="735">
        <v>14070.050201416019</v>
      </c>
      <c r="O155" s="735">
        <v>14424.88914871216</v>
      </c>
      <c r="P155" s="735">
        <v>14865.627956390381</v>
      </c>
      <c r="Q155" s="735">
        <v>15146.30200958252</v>
      </c>
      <c r="R155" s="735">
        <v>15740.73496627808</v>
      </c>
      <c r="S155" s="735">
        <v>15780.41997528076</v>
      </c>
      <c r="T155" s="735">
        <v>16170</v>
      </c>
    </row>
    <row r="156" spans="1:20" ht="16.5">
      <c r="A156" s="19" t="s">
        <v>1250</v>
      </c>
      <c r="B156" s="20"/>
      <c r="C156" s="20"/>
      <c r="D156" s="20"/>
      <c r="E156" s="20"/>
      <c r="F156" s="20"/>
      <c r="G156" s="20"/>
      <c r="H156" s="20"/>
      <c r="I156" s="20"/>
      <c r="J156" s="20"/>
      <c r="K156" s="20"/>
      <c r="L156" s="20"/>
      <c r="M156" s="20"/>
      <c r="N156" s="20"/>
      <c r="O156" s="20"/>
      <c r="P156" s="20"/>
      <c r="Q156" s="20"/>
      <c r="R156" s="20"/>
      <c r="S156" s="20"/>
      <c r="T156" s="20"/>
    </row>
    <row r="158" spans="1:20">
      <c r="A158" s="1386" t="s">
        <v>202</v>
      </c>
      <c r="B158" s="1388"/>
      <c r="C158" s="1392" t="s">
        <v>213</v>
      </c>
      <c r="D158" s="1393"/>
      <c r="E158" s="1393"/>
      <c r="F158" s="1393"/>
      <c r="G158" s="1393"/>
      <c r="H158" s="1393"/>
      <c r="I158" s="1393"/>
      <c r="J158" s="1393"/>
      <c r="K158" s="1393"/>
      <c r="L158" s="1393"/>
      <c r="M158" s="1393"/>
      <c r="N158" s="1393"/>
      <c r="O158" s="1393"/>
      <c r="P158" s="1393"/>
      <c r="Q158" s="1393"/>
      <c r="R158" s="1393"/>
      <c r="S158" s="1393"/>
      <c r="T158" s="1394"/>
    </row>
    <row r="159" spans="1:20">
      <c r="A159" s="1386" t="s">
        <v>204</v>
      </c>
      <c r="B159" s="1388"/>
      <c r="C159" s="1392" t="s">
        <v>222</v>
      </c>
      <c r="D159" s="1393"/>
      <c r="E159" s="1393"/>
      <c r="F159" s="1393"/>
      <c r="G159" s="1393"/>
      <c r="H159" s="1393"/>
      <c r="I159" s="1393"/>
      <c r="J159" s="1393"/>
      <c r="K159" s="1393"/>
      <c r="L159" s="1393"/>
      <c r="M159" s="1393"/>
      <c r="N159" s="1393"/>
      <c r="O159" s="1393"/>
      <c r="P159" s="1393"/>
      <c r="Q159" s="1393"/>
      <c r="R159" s="1393"/>
      <c r="S159" s="1393"/>
      <c r="T159" s="1394"/>
    </row>
    <row r="160" spans="1:20">
      <c r="A160" s="1386" t="s">
        <v>208</v>
      </c>
      <c r="B160" s="1388"/>
      <c r="C160" s="1392" t="s">
        <v>209</v>
      </c>
      <c r="D160" s="1393"/>
      <c r="E160" s="1393"/>
      <c r="F160" s="1393"/>
      <c r="G160" s="1393"/>
      <c r="H160" s="1393"/>
      <c r="I160" s="1393"/>
      <c r="J160" s="1393"/>
      <c r="K160" s="1393"/>
      <c r="L160" s="1393"/>
      <c r="M160" s="1393"/>
      <c r="N160" s="1393"/>
      <c r="O160" s="1393"/>
      <c r="P160" s="1393"/>
      <c r="Q160" s="1393"/>
      <c r="R160" s="1393"/>
      <c r="S160" s="1393"/>
      <c r="T160" s="1394"/>
    </row>
    <row r="161" spans="1:20">
      <c r="A161" s="1386" t="s">
        <v>189</v>
      </c>
      <c r="B161" s="1388"/>
      <c r="C161" s="1392" t="s">
        <v>206</v>
      </c>
      <c r="D161" s="1393"/>
      <c r="E161" s="1393"/>
      <c r="F161" s="1393"/>
      <c r="G161" s="1393"/>
      <c r="H161" s="1393"/>
      <c r="I161" s="1393"/>
      <c r="J161" s="1393"/>
      <c r="K161" s="1393"/>
      <c r="L161" s="1393"/>
      <c r="M161" s="1393"/>
      <c r="N161" s="1393"/>
      <c r="O161" s="1393"/>
      <c r="P161" s="1393"/>
      <c r="Q161" s="1393"/>
      <c r="R161" s="1393"/>
      <c r="S161" s="1393"/>
      <c r="T161" s="1394"/>
    </row>
    <row r="162" spans="1:20">
      <c r="A162" s="1386" t="s">
        <v>153</v>
      </c>
      <c r="B162" s="1388"/>
      <c r="C162" s="1392" t="s">
        <v>383</v>
      </c>
      <c r="D162" s="1393"/>
      <c r="E162" s="1393"/>
      <c r="F162" s="1393"/>
      <c r="G162" s="1393"/>
      <c r="H162" s="1393"/>
      <c r="I162" s="1393"/>
      <c r="J162" s="1393"/>
      <c r="K162" s="1393"/>
      <c r="L162" s="1393"/>
      <c r="M162" s="1393"/>
      <c r="N162" s="1393"/>
      <c r="O162" s="1393"/>
      <c r="P162" s="1393"/>
      <c r="Q162" s="1393"/>
      <c r="R162" s="1393"/>
      <c r="S162" s="1393"/>
      <c r="T162" s="1394"/>
    </row>
    <row r="163" spans="1:20">
      <c r="A163" s="1380" t="s">
        <v>117</v>
      </c>
      <c r="B163" s="1382"/>
      <c r="C163" s="855" t="s">
        <v>85</v>
      </c>
      <c r="D163" s="855" t="s">
        <v>86</v>
      </c>
      <c r="E163" s="855" t="s">
        <v>87</v>
      </c>
      <c r="F163" s="855" t="s">
        <v>88</v>
      </c>
      <c r="G163" s="855" t="s">
        <v>89</v>
      </c>
      <c r="H163" s="855" t="s">
        <v>90</v>
      </c>
      <c r="I163" s="855" t="s">
        <v>91</v>
      </c>
      <c r="J163" s="855" t="s">
        <v>92</v>
      </c>
      <c r="K163" s="855" t="s">
        <v>93</v>
      </c>
      <c r="L163" s="855" t="s">
        <v>94</v>
      </c>
      <c r="M163" s="855" t="s">
        <v>95</v>
      </c>
      <c r="N163" s="855" t="s">
        <v>96</v>
      </c>
      <c r="O163" s="855" t="s">
        <v>97</v>
      </c>
      <c r="P163" s="855" t="s">
        <v>110</v>
      </c>
      <c r="Q163" s="855" t="s">
        <v>120</v>
      </c>
      <c r="R163" s="855" t="s">
        <v>379</v>
      </c>
      <c r="S163" s="855" t="s">
        <v>537</v>
      </c>
      <c r="T163" s="855" t="s">
        <v>729</v>
      </c>
    </row>
    <row r="164" spans="1:20">
      <c r="A164" s="856" t="s">
        <v>77</v>
      </c>
      <c r="B164" s="857" t="s">
        <v>40</v>
      </c>
      <c r="C164" s="857" t="s">
        <v>40</v>
      </c>
      <c r="D164" s="857" t="s">
        <v>40</v>
      </c>
      <c r="E164" s="857" t="s">
        <v>40</v>
      </c>
      <c r="F164" s="857" t="s">
        <v>40</v>
      </c>
      <c r="G164" s="857" t="s">
        <v>40</v>
      </c>
      <c r="H164" s="857" t="s">
        <v>40</v>
      </c>
      <c r="I164" s="857" t="s">
        <v>40</v>
      </c>
      <c r="J164" s="857" t="s">
        <v>40</v>
      </c>
      <c r="K164" s="857" t="s">
        <v>40</v>
      </c>
      <c r="L164" s="857" t="s">
        <v>40</v>
      </c>
      <c r="M164" s="857" t="s">
        <v>40</v>
      </c>
      <c r="N164" s="857" t="s">
        <v>40</v>
      </c>
      <c r="O164" s="857" t="s">
        <v>40</v>
      </c>
      <c r="P164" s="857" t="s">
        <v>40</v>
      </c>
      <c r="Q164" s="857" t="s">
        <v>40</v>
      </c>
      <c r="R164" s="857" t="s">
        <v>40</v>
      </c>
      <c r="S164" s="857" t="s">
        <v>40</v>
      </c>
      <c r="T164" s="857" t="s">
        <v>40</v>
      </c>
    </row>
    <row r="165" spans="1:20">
      <c r="A165" s="858" t="s">
        <v>39</v>
      </c>
      <c r="B165" s="857" t="s">
        <v>40</v>
      </c>
      <c r="C165" s="859">
        <v>4136.2100067138672</v>
      </c>
      <c r="D165" s="860">
        <v>4240.0100021362314</v>
      </c>
      <c r="E165" s="859">
        <v>4310.9100036621094</v>
      </c>
      <c r="F165" s="859">
        <v>4426.089958190918</v>
      </c>
      <c r="G165" s="859">
        <v>4461.8300018310547</v>
      </c>
      <c r="H165" s="859">
        <v>4621.6000061035156</v>
      </c>
      <c r="I165" s="859">
        <v>4738.5799560546884</v>
      </c>
      <c r="J165" s="859">
        <v>4862.8099517822266</v>
      </c>
      <c r="K165" s="859">
        <v>5000.7300109863281</v>
      </c>
      <c r="L165" s="859">
        <v>5113.6000366210937</v>
      </c>
      <c r="M165" s="859">
        <v>5174.3200378417969</v>
      </c>
      <c r="N165" s="859">
        <v>5276.5799255371094</v>
      </c>
      <c r="O165" s="859">
        <v>5348.7700500488281</v>
      </c>
      <c r="P165" s="859">
        <v>5433.5200500488281</v>
      </c>
      <c r="Q165" s="859">
        <v>5514.8199768066406</v>
      </c>
      <c r="R165" s="859">
        <v>5641.5299987792969</v>
      </c>
      <c r="S165" s="859">
        <v>5740.2999877929687</v>
      </c>
      <c r="T165" s="859">
        <v>5871.6499328613281</v>
      </c>
    </row>
    <row r="166" spans="1:20">
      <c r="A166" s="858" t="s">
        <v>31</v>
      </c>
      <c r="B166" s="857" t="s">
        <v>40</v>
      </c>
      <c r="C166" s="861">
        <v>1659.818</v>
      </c>
      <c r="D166" s="862">
        <v>1683.1010000000001</v>
      </c>
      <c r="E166" s="862">
        <v>1732.6089999999999</v>
      </c>
      <c r="F166" s="861">
        <v>1762.239</v>
      </c>
      <c r="G166" s="862">
        <v>1752.3529930114751</v>
      </c>
      <c r="H166" s="862">
        <v>1794.816963195801</v>
      </c>
      <c r="I166" s="862">
        <v>1828.2359924316411</v>
      </c>
      <c r="J166" s="862">
        <v>1863.1060314178469</v>
      </c>
      <c r="K166" s="862">
        <v>1891.216016769409</v>
      </c>
      <c r="L166" s="862">
        <v>1921.1309795379641</v>
      </c>
      <c r="M166" s="862">
        <v>1931.1139984130859</v>
      </c>
      <c r="N166" s="862">
        <v>1952.961009979248</v>
      </c>
      <c r="O166" s="862">
        <v>1980.653015136719</v>
      </c>
      <c r="P166" s="862">
        <v>2004.0450134277339</v>
      </c>
      <c r="Q166" s="862">
        <v>2018.1730041503911</v>
      </c>
      <c r="R166" s="862">
        <v>2032.452018737793</v>
      </c>
      <c r="S166" s="862">
        <v>2071.9499778747559</v>
      </c>
      <c r="T166" s="862">
        <v>2083.0220146179199</v>
      </c>
    </row>
    <row r="167" spans="1:20">
      <c r="A167" s="858" t="s">
        <v>15</v>
      </c>
      <c r="B167" s="857" t="s">
        <v>40</v>
      </c>
      <c r="C167" s="859">
        <v>1880.7306785583501</v>
      </c>
      <c r="D167" s="859">
        <v>1840.8789234161379</v>
      </c>
      <c r="E167" s="859">
        <v>1887.726142883301</v>
      </c>
      <c r="F167" s="859">
        <v>1916.7521419525151</v>
      </c>
      <c r="G167" s="859">
        <v>1965.083936691284</v>
      </c>
      <c r="H167" s="859">
        <v>2032.011930465698</v>
      </c>
      <c r="I167" s="859">
        <v>2053.8604412078862</v>
      </c>
      <c r="J167" s="859">
        <v>2105.6404342651372</v>
      </c>
      <c r="K167" s="859">
        <v>2138.0711612701421</v>
      </c>
      <c r="L167" s="859">
        <v>2159.423360824585</v>
      </c>
      <c r="M167" s="859">
        <v>2206.7937030792241</v>
      </c>
      <c r="N167" s="859">
        <v>2194.099328994751</v>
      </c>
      <c r="O167" s="859">
        <v>2210.2660942077641</v>
      </c>
      <c r="P167" s="859">
        <v>2249.5085716247559</v>
      </c>
      <c r="Q167" s="859">
        <v>2276.5210819244389</v>
      </c>
      <c r="R167" s="859">
        <v>2280.7958431243901</v>
      </c>
      <c r="S167" s="859">
        <v>2280.60693359375</v>
      </c>
      <c r="T167" s="859">
        <v>2288.62744140625</v>
      </c>
    </row>
    <row r="168" spans="1:20">
      <c r="A168" s="858" t="s">
        <v>41</v>
      </c>
      <c r="B168" s="857" t="s">
        <v>40</v>
      </c>
      <c r="C168" s="862">
        <v>7209.9001312255859</v>
      </c>
      <c r="D168" s="862">
        <v>7345.8000183105469</v>
      </c>
      <c r="E168" s="862">
        <v>7585.0999755859384</v>
      </c>
      <c r="F168" s="862">
        <v>7794.3999328613281</v>
      </c>
      <c r="G168" s="862">
        <v>7904.1000213623047</v>
      </c>
      <c r="H168" s="862">
        <v>7957.5999755859384</v>
      </c>
      <c r="I168" s="862">
        <v>8092.7000732421884</v>
      </c>
      <c r="J168" s="862">
        <v>8276.7000122070312</v>
      </c>
      <c r="K168" s="862">
        <v>8369.2001037597656</v>
      </c>
      <c r="L168" s="862">
        <v>8468.1000366210937</v>
      </c>
      <c r="M168" s="862">
        <v>8560.4998779296875</v>
      </c>
      <c r="N168" s="862">
        <v>8611.9999694824219</v>
      </c>
      <c r="O168" s="862">
        <v>8691.2999877929687</v>
      </c>
      <c r="P168" s="862">
        <v>8788.5999450683594</v>
      </c>
      <c r="Q168" s="862">
        <v>8783.9000854492187</v>
      </c>
      <c r="R168" s="862">
        <v>8812.2000122070312</v>
      </c>
      <c r="S168" s="862">
        <v>8886.9000244140625</v>
      </c>
      <c r="T168" s="862">
        <v>8996.0999450683594</v>
      </c>
    </row>
    <row r="169" spans="1:20">
      <c r="A169" s="858" t="s">
        <v>56</v>
      </c>
      <c r="B169" s="857" t="s">
        <v>40</v>
      </c>
      <c r="C169" s="859">
        <v>2042.1399955749509</v>
      </c>
      <c r="D169" s="859">
        <v>2023.578987121582</v>
      </c>
      <c r="E169" s="859">
        <v>2043.037971496582</v>
      </c>
      <c r="F169" s="859">
        <v>2144.3500518798828</v>
      </c>
      <c r="G169" s="859">
        <v>2258.3789978027339</v>
      </c>
      <c r="H169" s="859">
        <v>2348.3169937133789</v>
      </c>
      <c r="I169" s="859">
        <v>2488.3760070800781</v>
      </c>
      <c r="J169" s="859">
        <v>2625.1360244750981</v>
      </c>
      <c r="K169" s="859">
        <v>2793.443984985352</v>
      </c>
      <c r="L169" s="859">
        <v>2871.120964050293</v>
      </c>
      <c r="M169" s="859">
        <v>2958.932998657227</v>
      </c>
      <c r="N169" s="859">
        <v>3118.230003356934</v>
      </c>
      <c r="O169" s="859">
        <v>3183.7740173339839</v>
      </c>
      <c r="P169" s="859">
        <v>3222.125007629395</v>
      </c>
      <c r="Q169" s="859">
        <v>3310.6299743652339</v>
      </c>
      <c r="R169" s="859">
        <v>3344.551025390625</v>
      </c>
      <c r="S169" s="859">
        <v>3376.0319747924809</v>
      </c>
      <c r="T169" s="859">
        <v>3456.2420120239258</v>
      </c>
    </row>
    <row r="170" spans="1:20">
      <c r="A170" s="858" t="s">
        <v>17</v>
      </c>
      <c r="B170" s="857" t="s">
        <v>40</v>
      </c>
      <c r="C170" s="862">
        <v>2277.9484402999929</v>
      </c>
      <c r="D170" s="862">
        <v>2270.6333339749999</v>
      </c>
      <c r="E170" s="862">
        <v>2262.1952778999998</v>
      </c>
      <c r="F170" s="862">
        <v>2251.6</v>
      </c>
      <c r="G170" s="862">
        <v>2248.3000000000002</v>
      </c>
      <c r="H170" s="862">
        <v>2261.8000000000002</v>
      </c>
      <c r="I170" s="862">
        <v>2266.4</v>
      </c>
      <c r="J170" s="862">
        <v>2244.0129999999999</v>
      </c>
      <c r="K170" s="862">
        <v>2240.9</v>
      </c>
      <c r="L170" s="862">
        <v>2257.1260000000002</v>
      </c>
      <c r="M170" s="862">
        <v>2249.3510000000001</v>
      </c>
      <c r="N170" s="862">
        <v>2258.3780000000002</v>
      </c>
      <c r="O170" s="862">
        <v>2266.1729999999998</v>
      </c>
      <c r="P170" s="862">
        <v>2296.6450138092041</v>
      </c>
      <c r="Q170" s="862">
        <v>2291.6499691009521</v>
      </c>
      <c r="R170" s="862">
        <v>2301.1809902191162</v>
      </c>
      <c r="S170" s="862">
        <v>2320.599999427795</v>
      </c>
      <c r="T170" s="862">
        <v>2336.0499897003169</v>
      </c>
    </row>
    <row r="171" spans="1:20">
      <c r="A171" s="858" t="s">
        <v>18</v>
      </c>
      <c r="B171" s="857" t="s">
        <v>40</v>
      </c>
      <c r="C171" s="859">
        <v>1322.7123374938969</v>
      </c>
      <c r="D171" s="859">
        <v>1329.4763717651369</v>
      </c>
      <c r="E171" s="859">
        <v>1321.647415161133</v>
      </c>
      <c r="F171" s="859">
        <v>1316.9391746521001</v>
      </c>
      <c r="G171" s="859">
        <v>1341.748893737793</v>
      </c>
      <c r="H171" s="859">
        <v>1341.2453422546389</v>
      </c>
      <c r="I171" s="859">
        <v>1359.5278129577639</v>
      </c>
      <c r="J171" s="859">
        <v>1355.903270721436</v>
      </c>
      <c r="K171" s="859">
        <v>1374.3929672241211</v>
      </c>
      <c r="L171" s="859">
        <v>1376.8696441650391</v>
      </c>
      <c r="M171" s="859">
        <v>1365.14147567749</v>
      </c>
      <c r="N171" s="859">
        <v>1365.563941955566</v>
      </c>
      <c r="O171" s="859">
        <v>1357.666076660156</v>
      </c>
      <c r="P171" s="859">
        <v>1357.049133300781</v>
      </c>
      <c r="Q171" s="859">
        <v>1349.456787109375</v>
      </c>
      <c r="R171" s="859">
        <v>1359.083763122559</v>
      </c>
      <c r="S171" s="859">
        <v>1402.071166992188</v>
      </c>
      <c r="T171" s="859">
        <v>1387.302856445313</v>
      </c>
    </row>
    <row r="172" spans="1:20">
      <c r="A172" s="858" t="s">
        <v>20</v>
      </c>
      <c r="B172" s="857" t="s">
        <v>40</v>
      </c>
      <c r="C172" s="861">
        <v>322.66900062561041</v>
      </c>
      <c r="D172" s="862">
        <v>319.83300352096558</v>
      </c>
      <c r="E172" s="862">
        <v>312.7429924011231</v>
      </c>
      <c r="F172" s="862">
        <v>318.24600410461431</v>
      </c>
      <c r="G172" s="862">
        <v>318.55699968338013</v>
      </c>
      <c r="H172" s="862">
        <v>321.47199654579163</v>
      </c>
      <c r="I172" s="862">
        <v>327.55999565124512</v>
      </c>
      <c r="J172" s="862">
        <v>321.0730066299439</v>
      </c>
      <c r="K172" s="862">
        <v>325.99300289154053</v>
      </c>
      <c r="L172" s="862">
        <v>325.81099939346308</v>
      </c>
      <c r="M172" s="862">
        <v>326.15499496459961</v>
      </c>
      <c r="N172" s="862">
        <v>325.41199564933783</v>
      </c>
      <c r="O172" s="862">
        <v>321.20600080490112</v>
      </c>
      <c r="P172" s="862">
        <v>318.97499823570251</v>
      </c>
      <c r="Q172" s="862">
        <v>312.76800227165222</v>
      </c>
      <c r="R172" s="862">
        <v>316.03800058364868</v>
      </c>
      <c r="S172" s="862">
        <v>314.75000143051147</v>
      </c>
      <c r="T172" s="862">
        <v>319.51999950408941</v>
      </c>
    </row>
    <row r="173" spans="1:20">
      <c r="A173" s="858" t="s">
        <v>36</v>
      </c>
      <c r="B173" s="857" t="s">
        <v>40</v>
      </c>
      <c r="C173" s="859">
        <v>1236</v>
      </c>
      <c r="D173" s="859">
        <v>1244</v>
      </c>
      <c r="E173" s="859">
        <v>1251</v>
      </c>
      <c r="F173" s="859">
        <v>1243</v>
      </c>
      <c r="G173" s="859">
        <v>1243</v>
      </c>
      <c r="H173" s="859">
        <v>1260</v>
      </c>
      <c r="I173" s="859">
        <v>1269</v>
      </c>
      <c r="J173" s="859">
        <v>1285</v>
      </c>
      <c r="K173" s="859">
        <v>1294</v>
      </c>
      <c r="L173" s="859">
        <v>1289</v>
      </c>
      <c r="M173" s="859">
        <v>1275</v>
      </c>
      <c r="N173" s="859">
        <v>1271</v>
      </c>
      <c r="O173" s="859">
        <v>1278</v>
      </c>
      <c r="P173" s="859">
        <v>1273</v>
      </c>
      <c r="Q173" s="859">
        <v>1275</v>
      </c>
      <c r="R173" s="859">
        <v>1277</v>
      </c>
      <c r="S173" s="859">
        <v>1264.9599876403811</v>
      </c>
      <c r="T173" s="859">
        <v>1273.4600028991699</v>
      </c>
    </row>
    <row r="174" spans="1:20">
      <c r="A174" s="858" t="s">
        <v>22</v>
      </c>
      <c r="B174" s="857" t="s">
        <v>40</v>
      </c>
      <c r="C174" s="862">
        <v>11772.799964904791</v>
      </c>
      <c r="D174" s="862">
        <v>11885.079925537109</v>
      </c>
      <c r="E174" s="861">
        <v>12004.23999786377</v>
      </c>
      <c r="F174" s="862">
        <v>12476.69990539551</v>
      </c>
      <c r="G174" s="862">
        <v>12619.900024414061</v>
      </c>
      <c r="H174" s="862">
        <v>12767.500076293951</v>
      </c>
      <c r="I174" s="862">
        <v>12890.800140380859</v>
      </c>
      <c r="J174" s="862">
        <v>13050.400177001949</v>
      </c>
      <c r="K174" s="862">
        <v>13163.4998626709</v>
      </c>
      <c r="L174" s="862">
        <v>13314.10009765625</v>
      </c>
      <c r="M174" s="862">
        <v>13369.700042724609</v>
      </c>
      <c r="N174" s="862">
        <v>13374.80003356934</v>
      </c>
      <c r="O174" s="862">
        <v>13475.69996643066</v>
      </c>
      <c r="P174" s="862">
        <v>13579.899978637701</v>
      </c>
      <c r="Q174" s="862">
        <v>13649.299957275391</v>
      </c>
      <c r="R174" s="862">
        <v>13669.30004882813</v>
      </c>
      <c r="S174" s="862">
        <v>13713.099822998051</v>
      </c>
      <c r="T174" s="862">
        <v>13731.100082397459</v>
      </c>
    </row>
    <row r="175" spans="1:20">
      <c r="A175" s="858" t="s">
        <v>19</v>
      </c>
      <c r="B175" s="857" t="s">
        <v>40</v>
      </c>
      <c r="C175" s="859">
        <v>17282</v>
      </c>
      <c r="D175" s="859">
        <v>17398</v>
      </c>
      <c r="E175" s="859">
        <v>17482</v>
      </c>
      <c r="F175" s="859">
        <v>17537</v>
      </c>
      <c r="G175" s="860">
        <v>17767</v>
      </c>
      <c r="H175" s="859">
        <v>18207</v>
      </c>
      <c r="I175" s="859">
        <v>18542</v>
      </c>
      <c r="J175" s="859">
        <v>18680</v>
      </c>
      <c r="K175" s="859">
        <v>18721</v>
      </c>
      <c r="L175" s="859">
        <v>18798</v>
      </c>
      <c r="M175" s="860">
        <v>18840</v>
      </c>
      <c r="N175" s="859">
        <v>18767</v>
      </c>
      <c r="O175" s="859">
        <v>18787</v>
      </c>
      <c r="P175" s="859">
        <v>18998</v>
      </c>
      <c r="Q175" s="859">
        <v>19102</v>
      </c>
      <c r="R175" s="859">
        <v>19191.369506835941</v>
      </c>
      <c r="S175" s="859">
        <v>19599.07421875</v>
      </c>
      <c r="T175" s="859">
        <v>19589.6953125</v>
      </c>
    </row>
    <row r="176" spans="1:20">
      <c r="A176" s="858" t="s">
        <v>42</v>
      </c>
      <c r="B176" s="857" t="s">
        <v>40</v>
      </c>
      <c r="C176" s="862">
        <v>1803.719425201416</v>
      </c>
      <c r="D176" s="862">
        <v>1826.7210884094241</v>
      </c>
      <c r="E176" s="862">
        <v>1868.9554176330571</v>
      </c>
      <c r="F176" s="862">
        <v>1911.8934192657471</v>
      </c>
      <c r="G176" s="862">
        <v>1983.928718566895</v>
      </c>
      <c r="H176" s="862">
        <v>2000.413646697998</v>
      </c>
      <c r="I176" s="862">
        <v>2024.4207859039309</v>
      </c>
      <c r="J176" s="862">
        <v>2027.468351364136</v>
      </c>
      <c r="K176" s="862">
        <v>2038.203702926636</v>
      </c>
      <c r="L176" s="862">
        <v>2089.5045509338379</v>
      </c>
      <c r="M176" s="862">
        <v>2113.7301235198979</v>
      </c>
      <c r="N176" s="862">
        <v>2096.3285465240479</v>
      </c>
      <c r="O176" s="862">
        <v>2109.2050724029541</v>
      </c>
      <c r="P176" s="862">
        <v>2091.9021739959721</v>
      </c>
      <c r="Q176" s="862">
        <v>2101.0568752288818</v>
      </c>
      <c r="R176" s="862">
        <v>2116.692666053772</v>
      </c>
      <c r="S176" s="862">
        <v>2118.9150390625</v>
      </c>
      <c r="T176" s="862">
        <v>2095.465576171875</v>
      </c>
    </row>
    <row r="177" spans="1:20">
      <c r="A177" s="858" t="s">
        <v>28</v>
      </c>
      <c r="B177" s="857" t="s">
        <v>40</v>
      </c>
      <c r="C177" s="859">
        <v>1844.899991035461</v>
      </c>
      <c r="D177" s="859">
        <v>1838.8999900817871</v>
      </c>
      <c r="E177" s="860">
        <v>1850.60000038147</v>
      </c>
      <c r="F177" s="859">
        <v>1890.3999719619751</v>
      </c>
      <c r="G177" s="859">
        <v>1888.4999847412109</v>
      </c>
      <c r="H177" s="859">
        <v>1921.499975204468</v>
      </c>
      <c r="I177" s="859">
        <v>1934.6000146865849</v>
      </c>
      <c r="J177" s="859">
        <v>1908.900000572205</v>
      </c>
      <c r="K177" s="859">
        <v>1894.500025749207</v>
      </c>
      <c r="L177" s="859">
        <v>1896.399995803833</v>
      </c>
      <c r="M177" s="859">
        <v>1933.800003051758</v>
      </c>
      <c r="N177" s="859">
        <v>1937.7999963760381</v>
      </c>
      <c r="O177" s="859">
        <v>1974.4000067710881</v>
      </c>
      <c r="P177" s="859">
        <v>1976.599974632263</v>
      </c>
      <c r="Q177" s="859">
        <v>2028.500003814697</v>
      </c>
      <c r="R177" s="859">
        <v>2057.1650018692021</v>
      </c>
      <c r="S177" s="859">
        <v>2078.5599975585942</v>
      </c>
      <c r="T177" s="859">
        <v>2079.5309839248662</v>
      </c>
    </row>
    <row r="178" spans="1:20">
      <c r="A178" s="858" t="s">
        <v>43</v>
      </c>
      <c r="B178" s="857" t="s">
        <v>40</v>
      </c>
      <c r="C178" s="862">
        <v>72.835999999999999</v>
      </c>
      <c r="D178" s="862">
        <v>73.668999999999997</v>
      </c>
      <c r="E178" s="862">
        <v>73.513000000000005</v>
      </c>
      <c r="F178" s="861">
        <v>74.424000000000007</v>
      </c>
      <c r="G178" s="862">
        <v>73.634999999999991</v>
      </c>
      <c r="H178" s="862">
        <v>75.575000000000003</v>
      </c>
      <c r="I178" s="862">
        <v>77.999999999999986</v>
      </c>
      <c r="J178" s="862">
        <v>80</v>
      </c>
      <c r="K178" s="862">
        <v>80.85499999999999</v>
      </c>
      <c r="L178" s="862">
        <v>81.553999999999988</v>
      </c>
      <c r="M178" s="862">
        <v>83.050238450000023</v>
      </c>
      <c r="N178" s="862">
        <v>82.826000000000008</v>
      </c>
      <c r="O178" s="862">
        <v>83.139799150000002</v>
      </c>
      <c r="P178" s="862">
        <v>84.974991321563721</v>
      </c>
      <c r="Q178" s="862">
        <v>85.941000461578369</v>
      </c>
      <c r="R178" s="862">
        <v>87.508001327514648</v>
      </c>
      <c r="S178" s="862">
        <v>88.190000534057617</v>
      </c>
      <c r="T178" s="862">
        <v>88.920091152191162</v>
      </c>
    </row>
    <row r="179" spans="1:20">
      <c r="A179" s="858" t="s">
        <v>44</v>
      </c>
      <c r="B179" s="857" t="s">
        <v>40</v>
      </c>
      <c r="C179" s="859">
        <v>749.49999618530273</v>
      </c>
      <c r="D179" s="859">
        <v>767.59999656677246</v>
      </c>
      <c r="E179" s="859">
        <v>797.80000305175781</v>
      </c>
      <c r="F179" s="859">
        <v>818.09999084472656</v>
      </c>
      <c r="G179" s="859">
        <v>839.20000457763672</v>
      </c>
      <c r="H179" s="859">
        <v>893.30000686645508</v>
      </c>
      <c r="I179" s="859">
        <v>931.5000114440918</v>
      </c>
      <c r="J179" s="859">
        <v>993.00000381469727</v>
      </c>
      <c r="K179" s="859">
        <v>1013</v>
      </c>
      <c r="L179" s="859">
        <v>1015.100006103516</v>
      </c>
      <c r="M179" s="859">
        <v>1003.699993133545</v>
      </c>
      <c r="N179" s="859">
        <v>998.29999542236328</v>
      </c>
      <c r="O179" s="859">
        <v>995.00000381469727</v>
      </c>
      <c r="P179" s="859">
        <v>1011.69998550415</v>
      </c>
      <c r="Q179" s="859">
        <v>1000.900001525879</v>
      </c>
      <c r="R179" s="859">
        <v>1014.199996948242</v>
      </c>
      <c r="S179" s="859">
        <v>1046.5</v>
      </c>
      <c r="T179" s="859">
        <v>1050.8999977111821</v>
      </c>
    </row>
    <row r="180" spans="1:20">
      <c r="A180" s="858" t="s">
        <v>57</v>
      </c>
      <c r="B180" s="857" t="s">
        <v>40</v>
      </c>
      <c r="C180" s="862">
        <v>1217.3209915161131</v>
      </c>
      <c r="D180" s="862">
        <v>1251.6939888000491</v>
      </c>
      <c r="E180" s="862">
        <v>1269.315013885498</v>
      </c>
      <c r="F180" s="862">
        <v>1312.8709945678711</v>
      </c>
      <c r="G180" s="862">
        <v>1346.170003890991</v>
      </c>
      <c r="H180" s="862">
        <v>1383.3679962158201</v>
      </c>
      <c r="I180" s="862">
        <v>1419.849983215332</v>
      </c>
      <c r="J180" s="862">
        <v>1458.82300567627</v>
      </c>
      <c r="K180" s="862">
        <v>1483.3029937744141</v>
      </c>
      <c r="L180" s="862">
        <v>1550.294990539551</v>
      </c>
      <c r="M180" s="862">
        <v>1581.1869964599609</v>
      </c>
      <c r="N180" s="862">
        <v>1596.5080032348631</v>
      </c>
      <c r="O180" s="862">
        <v>1640.4000015258789</v>
      </c>
      <c r="P180" s="862">
        <v>1668.6000061035161</v>
      </c>
      <c r="Q180" s="862">
        <v>1722.773994445801</v>
      </c>
      <c r="R180" s="862">
        <v>1747.2859802246089</v>
      </c>
      <c r="S180" s="862">
        <v>1780.635009765625</v>
      </c>
      <c r="T180" s="862">
        <v>1808.5439834594731</v>
      </c>
    </row>
    <row r="181" spans="1:20">
      <c r="A181" s="858" t="s">
        <v>23</v>
      </c>
      <c r="B181" s="857" t="s">
        <v>40</v>
      </c>
      <c r="C181" s="859">
        <v>8986.9169999999976</v>
      </c>
      <c r="D181" s="859">
        <v>9164.6840000000011</v>
      </c>
      <c r="E181" s="859">
        <v>9287</v>
      </c>
      <c r="F181" s="860">
        <v>9367.7439999999988</v>
      </c>
      <c r="G181" s="860">
        <v>9762.35107421875</v>
      </c>
      <c r="H181" s="859">
        <v>9718.5351257324219</v>
      </c>
      <c r="I181" s="859">
        <v>9789.2531051635742</v>
      </c>
      <c r="J181" s="859">
        <v>9773.7230758666992</v>
      </c>
      <c r="K181" s="859">
        <v>10043.5439453125</v>
      </c>
      <c r="L181" s="859">
        <v>10000.353042602541</v>
      </c>
      <c r="M181" s="859">
        <v>10034.095306396481</v>
      </c>
      <c r="N181" s="859">
        <v>10140.97713470459</v>
      </c>
      <c r="O181" s="859">
        <v>10529.90464782715</v>
      </c>
      <c r="P181" s="859">
        <v>10563.443206787109</v>
      </c>
      <c r="Q181" s="859">
        <v>10711.97778320313</v>
      </c>
      <c r="R181" s="859">
        <v>10615.17523193359</v>
      </c>
      <c r="S181" s="859">
        <v>10778.9765625</v>
      </c>
      <c r="T181" s="859">
        <v>10872.4814453125</v>
      </c>
    </row>
    <row r="182" spans="1:20">
      <c r="A182" s="858" t="s">
        <v>45</v>
      </c>
      <c r="B182" s="857" t="s">
        <v>40</v>
      </c>
      <c r="C182" s="862">
        <v>25690</v>
      </c>
      <c r="D182" s="862">
        <v>25800</v>
      </c>
      <c r="E182" s="862">
        <v>25520</v>
      </c>
      <c r="F182" s="862">
        <v>25520</v>
      </c>
      <c r="G182" s="862">
        <v>25510</v>
      </c>
      <c r="H182" s="862">
        <v>25630</v>
      </c>
      <c r="I182" s="862">
        <v>25640</v>
      </c>
      <c r="J182" s="862">
        <v>25590</v>
      </c>
      <c r="K182" s="862">
        <v>25520</v>
      </c>
      <c r="L182" s="862">
        <v>25540</v>
      </c>
      <c r="M182" s="862">
        <v>25450</v>
      </c>
      <c r="N182" s="862">
        <v>24190</v>
      </c>
      <c r="O182" s="862">
        <v>25320</v>
      </c>
      <c r="P182" s="862">
        <v>25530</v>
      </c>
      <c r="Q182" s="862">
        <v>25530</v>
      </c>
      <c r="R182" s="862">
        <v>25500</v>
      </c>
      <c r="S182" s="862">
        <v>25710</v>
      </c>
      <c r="T182" s="862">
        <v>26100</v>
      </c>
    </row>
    <row r="183" spans="1:20">
      <c r="A183" s="858" t="s">
        <v>46</v>
      </c>
      <c r="B183" s="857" t="s">
        <v>40</v>
      </c>
      <c r="C183" s="859">
        <v>8627.9999389648437</v>
      </c>
      <c r="D183" s="859">
        <v>8814.3999481201172</v>
      </c>
      <c r="E183" s="859">
        <v>8979.9999084472656</v>
      </c>
      <c r="F183" s="859">
        <v>8931.9000854492187</v>
      </c>
      <c r="G183" s="859">
        <v>9178.3000793457031</v>
      </c>
      <c r="H183" s="860">
        <v>9260.9001007080078</v>
      </c>
      <c r="I183" s="859">
        <v>9386.8999633789062</v>
      </c>
      <c r="J183" s="859">
        <v>9451.8999099731445</v>
      </c>
      <c r="K183" s="859">
        <v>9523.6999282836914</v>
      </c>
      <c r="L183" s="859">
        <v>9463.5999908447266</v>
      </c>
      <c r="M183" s="859">
        <v>9641.7999114990234</v>
      </c>
      <c r="N183" s="859">
        <v>9804.4000549316406</v>
      </c>
      <c r="O183" s="859">
        <v>9926.5998382568359</v>
      </c>
      <c r="P183" s="859">
        <v>10044.799987792971</v>
      </c>
      <c r="Q183" s="859">
        <v>10359.000122070311</v>
      </c>
      <c r="R183" s="859">
        <v>10545.400115966801</v>
      </c>
      <c r="S183" s="859">
        <v>10665.399948120121</v>
      </c>
      <c r="T183" s="859">
        <v>10791.000122070311</v>
      </c>
    </row>
    <row r="184" spans="1:20">
      <c r="A184" s="863" t="s">
        <v>25</v>
      </c>
      <c r="B184" s="857" t="s">
        <v>40</v>
      </c>
      <c r="C184" s="862">
        <v>518.86497211456299</v>
      </c>
      <c r="D184" s="862">
        <v>518.47833728790283</v>
      </c>
      <c r="E184" s="862">
        <v>519.48421287536621</v>
      </c>
      <c r="F184" s="862">
        <v>522.69793128967285</v>
      </c>
      <c r="G184" s="862">
        <v>523.3187255859375</v>
      </c>
      <c r="H184" s="862">
        <v>514.37756538391113</v>
      </c>
      <c r="I184" s="862">
        <v>521.68048858642578</v>
      </c>
      <c r="J184" s="862">
        <v>526.47568798065186</v>
      </c>
      <c r="K184" s="862">
        <v>540.72628688812256</v>
      </c>
      <c r="L184" s="862">
        <v>534.12650156021118</v>
      </c>
      <c r="M184" s="862">
        <v>522.4970555305481</v>
      </c>
      <c r="N184" s="862">
        <v>504.57063865661621</v>
      </c>
      <c r="O184" s="862">
        <v>506.73661994934082</v>
      </c>
      <c r="P184" s="862">
        <v>494.73678398132319</v>
      </c>
      <c r="Q184" s="862">
        <v>480.07070231437677</v>
      </c>
      <c r="R184" s="862">
        <v>478.89152193069458</v>
      </c>
      <c r="S184" s="862">
        <v>478.39859008789062</v>
      </c>
      <c r="T184" s="862">
        <v>471.21539306640631</v>
      </c>
    </row>
    <row r="185" spans="1:20">
      <c r="A185" s="867" t="s">
        <v>26</v>
      </c>
      <c r="B185" s="865"/>
      <c r="C185" s="866">
        <v>807.13584804534912</v>
      </c>
      <c r="D185" s="866">
        <v>791.81131029129028</v>
      </c>
      <c r="E185" s="866">
        <v>789.18161916732788</v>
      </c>
      <c r="F185" s="866">
        <v>796.68964719772339</v>
      </c>
      <c r="G185" s="866">
        <v>774.88541316986084</v>
      </c>
      <c r="H185" s="866">
        <v>759.21217846870422</v>
      </c>
      <c r="I185" s="866">
        <v>739.49546480178833</v>
      </c>
      <c r="J185" s="866">
        <v>735.56857633590698</v>
      </c>
      <c r="K185" s="866">
        <v>735.84717702865601</v>
      </c>
      <c r="L185" s="866">
        <v>754.22753953933716</v>
      </c>
      <c r="M185" s="866">
        <v>756.95458793640137</v>
      </c>
      <c r="N185" s="866">
        <v>731.81903338432312</v>
      </c>
      <c r="O185" s="866">
        <v>727.86514687538147</v>
      </c>
      <c r="P185" s="866">
        <v>720.67488050460815</v>
      </c>
      <c r="Q185" s="866">
        <v>724.24923706054687</v>
      </c>
      <c r="R185" s="866">
        <v>723.7492938041687</v>
      </c>
      <c r="S185" s="866">
        <v>723.97503662109375</v>
      </c>
      <c r="T185" s="866">
        <v>711.28118896484375</v>
      </c>
    </row>
    <row r="186" spans="1:20">
      <c r="A186" s="858" t="s">
        <v>27</v>
      </c>
      <c r="B186" s="857" t="s">
        <v>40</v>
      </c>
      <c r="C186" s="859">
        <v>73.130219995975494</v>
      </c>
      <c r="D186" s="859">
        <v>75.567539751529694</v>
      </c>
      <c r="E186" s="860">
        <v>78.081420421600342</v>
      </c>
      <c r="F186" s="860">
        <v>79.348978936672211</v>
      </c>
      <c r="G186" s="859">
        <v>83.118539571762085</v>
      </c>
      <c r="H186" s="859">
        <v>85.867120683193207</v>
      </c>
      <c r="I186" s="859">
        <v>89.773870229721069</v>
      </c>
      <c r="J186" s="859">
        <v>93.506259620189667</v>
      </c>
      <c r="K186" s="859">
        <v>92.140057623386383</v>
      </c>
      <c r="L186" s="859">
        <v>98.613722443580627</v>
      </c>
      <c r="M186" s="859">
        <v>100.239585340023</v>
      </c>
      <c r="N186" s="859">
        <v>103.1342608332634</v>
      </c>
      <c r="O186" s="859">
        <v>109.88465714454649</v>
      </c>
      <c r="P186" s="859">
        <v>111.7179415225983</v>
      </c>
      <c r="Q186" s="859">
        <v>115.48583650588991</v>
      </c>
      <c r="R186" s="859">
        <v>124.60702085494999</v>
      </c>
      <c r="S186" s="859">
        <v>125.78851318359381</v>
      </c>
      <c r="T186" s="859">
        <v>132.55194091796881</v>
      </c>
    </row>
    <row r="187" spans="1:20">
      <c r="A187" s="858" t="s">
        <v>47</v>
      </c>
      <c r="B187" s="857" t="s">
        <v>40</v>
      </c>
      <c r="C187" s="861">
        <v>12934.500122070311</v>
      </c>
      <c r="D187" s="862">
        <v>12951.400085449221</v>
      </c>
      <c r="E187" s="862">
        <v>13444.79983520508</v>
      </c>
      <c r="F187" s="862">
        <v>13461.400054931641</v>
      </c>
      <c r="G187" s="862">
        <v>14567.39990234375</v>
      </c>
      <c r="H187" s="862">
        <v>15477.35012817383</v>
      </c>
      <c r="I187" s="862">
        <v>16223.48980712891</v>
      </c>
      <c r="J187" s="862">
        <v>16731.769622802731</v>
      </c>
      <c r="K187" s="862">
        <v>16921.709869384769</v>
      </c>
      <c r="L187" s="862">
        <v>17457.899688720699</v>
      </c>
      <c r="M187" s="862">
        <v>17632.309814453129</v>
      </c>
      <c r="N187" s="862">
        <v>18071.409851074219</v>
      </c>
      <c r="O187" s="862">
        <v>18840.92034912109</v>
      </c>
      <c r="P187" s="862">
        <v>19100.130126953129</v>
      </c>
      <c r="Q187" s="862">
        <v>18933.179992675781</v>
      </c>
      <c r="R187" s="862">
        <v>19351.050170898441</v>
      </c>
      <c r="S187" s="862">
        <v>19705.3701171875</v>
      </c>
      <c r="T187" s="862">
        <v>19845.268920898441</v>
      </c>
    </row>
    <row r="188" spans="1:20">
      <c r="A188" s="858" t="s">
        <v>30</v>
      </c>
      <c r="B188" s="857" t="s">
        <v>40</v>
      </c>
      <c r="C188" s="859">
        <v>3456</v>
      </c>
      <c r="D188" s="859">
        <v>3490</v>
      </c>
      <c r="E188" s="859">
        <v>3585</v>
      </c>
      <c r="F188" s="859">
        <v>3576</v>
      </c>
      <c r="G188" s="859">
        <v>3625</v>
      </c>
      <c r="H188" s="859">
        <v>3689</v>
      </c>
      <c r="I188" s="859">
        <v>3740</v>
      </c>
      <c r="J188" s="859">
        <v>3833</v>
      </c>
      <c r="K188" s="859">
        <v>3914</v>
      </c>
      <c r="L188" s="859">
        <v>3962</v>
      </c>
      <c r="M188" s="859">
        <v>3985</v>
      </c>
      <c r="N188" s="859">
        <v>4006</v>
      </c>
      <c r="O188" s="859">
        <v>4065.1089999999999</v>
      </c>
      <c r="P188" s="859">
        <v>4089.776992797852</v>
      </c>
      <c r="Q188" s="859">
        <v>4048.377578735352</v>
      </c>
      <c r="R188" s="859">
        <v>4077.9050140380859</v>
      </c>
      <c r="S188" s="859">
        <v>4108.7999572753906</v>
      </c>
      <c r="T188" s="859">
        <v>4145.4979858398437</v>
      </c>
    </row>
    <row r="189" spans="1:20">
      <c r="A189" s="858" t="s">
        <v>48</v>
      </c>
      <c r="B189" s="857" t="s">
        <v>40</v>
      </c>
      <c r="C189" s="862">
        <v>859.30000114440918</v>
      </c>
      <c r="D189" s="862">
        <v>880.09999084472656</v>
      </c>
      <c r="E189" s="862">
        <v>906.50000762939453</v>
      </c>
      <c r="F189" s="862">
        <v>930.70001220703125</v>
      </c>
      <c r="G189" s="862">
        <v>952.19998931884766</v>
      </c>
      <c r="H189" s="862">
        <v>983.09999847412109</v>
      </c>
      <c r="I189" s="862">
        <v>1005.699996948242</v>
      </c>
      <c r="J189" s="862">
        <v>1023</v>
      </c>
      <c r="K189" s="862">
        <v>1034.6000061035161</v>
      </c>
      <c r="L189" s="862">
        <v>1045.4999923706059</v>
      </c>
      <c r="M189" s="862">
        <v>1052.9999923706059</v>
      </c>
      <c r="N189" s="862">
        <v>1065.5</v>
      </c>
      <c r="O189" s="862">
        <v>1070.900016784668</v>
      </c>
      <c r="P189" s="862">
        <v>1085.000007629395</v>
      </c>
      <c r="Q189" s="862">
        <v>1113.8000106811519</v>
      </c>
      <c r="R189" s="862">
        <v>1130.500007629395</v>
      </c>
      <c r="S189" s="862">
        <v>1167.4999923706059</v>
      </c>
      <c r="T189" s="862">
        <v>1210.400009155273</v>
      </c>
    </row>
    <row r="190" spans="1:20">
      <c r="A190" s="858" t="s">
        <v>49</v>
      </c>
      <c r="B190" s="857" t="s">
        <v>40</v>
      </c>
      <c r="C190" s="859">
        <v>1078</v>
      </c>
      <c r="D190" s="859">
        <v>1085</v>
      </c>
      <c r="E190" s="859">
        <v>1097</v>
      </c>
      <c r="F190" s="859">
        <v>1095</v>
      </c>
      <c r="G190" s="859">
        <v>1100</v>
      </c>
      <c r="H190" s="859">
        <v>1107.6959999999999</v>
      </c>
      <c r="I190" s="859">
        <v>1132.4000000000001</v>
      </c>
      <c r="J190" s="859">
        <v>1162.3</v>
      </c>
      <c r="K190" s="859">
        <v>1198</v>
      </c>
      <c r="L190" s="859">
        <v>1198.3</v>
      </c>
      <c r="M190" s="859">
        <v>1197</v>
      </c>
      <c r="N190" s="859">
        <v>1212.4000000000001</v>
      </c>
      <c r="O190" s="859">
        <v>1226.5</v>
      </c>
      <c r="P190" s="859">
        <v>1241.4000015258789</v>
      </c>
      <c r="Q190" s="859">
        <v>1253.199996948242</v>
      </c>
      <c r="R190" s="859">
        <v>1266</v>
      </c>
      <c r="S190" s="859">
        <v>1270.699996948242</v>
      </c>
      <c r="T190" s="859">
        <v>1267.5000152587891</v>
      </c>
    </row>
    <row r="191" spans="1:20">
      <c r="A191" s="858" t="s">
        <v>32</v>
      </c>
      <c r="B191" s="857" t="s">
        <v>40</v>
      </c>
      <c r="C191" s="861">
        <v>7808</v>
      </c>
      <c r="D191" s="862">
        <v>7850</v>
      </c>
      <c r="E191" s="861">
        <v>7761.0000000000009</v>
      </c>
      <c r="F191" s="862">
        <v>7633</v>
      </c>
      <c r="G191" s="862">
        <v>7645.3</v>
      </c>
      <c r="H191" s="862">
        <v>7674</v>
      </c>
      <c r="I191" s="862">
        <v>7551.5</v>
      </c>
      <c r="J191" s="862">
        <v>7524.2</v>
      </c>
      <c r="K191" s="862">
        <v>7594.9000000000015</v>
      </c>
      <c r="L191" s="862">
        <v>7728.2999999999993</v>
      </c>
      <c r="M191" s="862">
        <v>7582.0000000000009</v>
      </c>
      <c r="N191" s="862">
        <v>7618.2</v>
      </c>
      <c r="O191" s="862">
        <v>7691</v>
      </c>
      <c r="P191" s="862">
        <v>7692.1000633239746</v>
      </c>
      <c r="Q191" s="862">
        <v>7734.499927520752</v>
      </c>
      <c r="R191" s="862">
        <v>7722.0736961364746</v>
      </c>
      <c r="S191" s="862">
        <v>7645.625</v>
      </c>
      <c r="T191" s="862">
        <v>7615.4775390625</v>
      </c>
    </row>
    <row r="192" spans="1:20">
      <c r="A192" s="858" t="s">
        <v>50</v>
      </c>
      <c r="B192" s="857" t="s">
        <v>40</v>
      </c>
      <c r="C192" s="859">
        <v>2257.3999710083008</v>
      </c>
      <c r="D192" s="859">
        <v>2299.6000213623051</v>
      </c>
      <c r="E192" s="859">
        <v>2336.7999877929692</v>
      </c>
      <c r="F192" s="859">
        <v>2372.399982452393</v>
      </c>
      <c r="G192" s="859">
        <v>2386.8000068664551</v>
      </c>
      <c r="H192" s="859">
        <v>2421.9999923706059</v>
      </c>
      <c r="I192" s="859">
        <v>2442.8000030517578</v>
      </c>
      <c r="J192" s="859">
        <v>2464.8000335693359</v>
      </c>
      <c r="K192" s="859">
        <v>2472.700016021729</v>
      </c>
      <c r="L192" s="859">
        <v>2472.9000015258789</v>
      </c>
      <c r="M192" s="859">
        <v>2498.899972915649</v>
      </c>
      <c r="N192" s="859">
        <v>2483.4999847412109</v>
      </c>
      <c r="O192" s="859">
        <v>2478.1999835968022</v>
      </c>
      <c r="P192" s="859">
        <v>2459.5999946594238</v>
      </c>
      <c r="Q192" s="859">
        <v>2453.7000064849849</v>
      </c>
      <c r="R192" s="859">
        <v>2448.1000061035161</v>
      </c>
      <c r="S192" s="859">
        <v>2441.3000144958501</v>
      </c>
      <c r="T192" s="859">
        <v>2466.0999946594238</v>
      </c>
    </row>
    <row r="193" spans="1:20">
      <c r="A193" s="858" t="s">
        <v>51</v>
      </c>
      <c r="B193" s="857" t="s">
        <v>40</v>
      </c>
      <c r="C193" s="1210">
        <v>1181.8</v>
      </c>
      <c r="D193" s="1210">
        <v>1201.7</v>
      </c>
      <c r="E193" s="1211">
        <v>1191.8</v>
      </c>
      <c r="F193" s="1210">
        <v>1197.5</v>
      </c>
      <c r="G193" s="1210">
        <v>1204.3</v>
      </c>
      <c r="H193" s="1210">
        <v>1183.3</v>
      </c>
      <c r="I193" s="1210">
        <v>1181.4000000000001</v>
      </c>
      <c r="J193" s="1210">
        <v>1180.0909999999999</v>
      </c>
      <c r="K193" s="1210">
        <v>1199.0709999999999</v>
      </c>
      <c r="L193" s="1210">
        <v>1189.117</v>
      </c>
      <c r="M193" s="1210">
        <v>1204.7662499999999</v>
      </c>
      <c r="N193" s="1210">
        <v>1179.1715154647829</v>
      </c>
      <c r="O193" s="1210">
        <v>1194.3007402420039</v>
      </c>
      <c r="P193" s="1210">
        <v>1204.818237304688</v>
      </c>
      <c r="Q193" s="1210">
        <v>1206.2249798774719</v>
      </c>
      <c r="R193" s="1210">
        <v>1226.2980122566221</v>
      </c>
      <c r="S193" s="1210">
        <v>1237.904992580414</v>
      </c>
      <c r="T193" s="1210">
        <v>1236.800002098084</v>
      </c>
    </row>
    <row r="194" spans="1:20">
      <c r="A194" s="863" t="s">
        <v>34</v>
      </c>
      <c r="B194" s="857" t="s">
        <v>40</v>
      </c>
      <c r="C194" s="859">
        <v>433.89179515838617</v>
      </c>
      <c r="D194" s="859">
        <v>436.48924541473389</v>
      </c>
      <c r="E194" s="859">
        <v>435.3537483215332</v>
      </c>
      <c r="F194" s="859">
        <v>430.66639518737787</v>
      </c>
      <c r="G194" s="859">
        <v>450.35199451446528</v>
      </c>
      <c r="H194" s="859">
        <v>455.82458686828608</v>
      </c>
      <c r="I194" s="859">
        <v>460.95820045471191</v>
      </c>
      <c r="J194" s="859">
        <v>460.037353515625</v>
      </c>
      <c r="K194" s="859">
        <v>466.32876586914062</v>
      </c>
      <c r="L194" s="859">
        <v>466.33447885513311</v>
      </c>
      <c r="M194" s="859">
        <v>465.53306245803827</v>
      </c>
      <c r="N194" s="859">
        <v>458.53477430343628</v>
      </c>
      <c r="O194" s="859">
        <v>460.09315919876099</v>
      </c>
      <c r="P194" s="859">
        <v>454.15684652328491</v>
      </c>
      <c r="Q194" s="859">
        <v>455.80455207824713</v>
      </c>
      <c r="R194" s="859">
        <v>456.39146280288702</v>
      </c>
      <c r="S194" s="859">
        <v>458.365234375</v>
      </c>
      <c r="T194" s="859">
        <v>473.15228271484381</v>
      </c>
    </row>
    <row r="195" spans="1:20">
      <c r="A195" s="858" t="s">
        <v>21</v>
      </c>
      <c r="B195" s="857" t="s">
        <v>40</v>
      </c>
      <c r="C195" s="861">
        <v>7050.0000000000018</v>
      </c>
      <c r="D195" s="862">
        <v>6942.5000000000009</v>
      </c>
      <c r="E195" s="862">
        <v>7576.2198791503906</v>
      </c>
      <c r="F195" s="862">
        <v>7994.4701080322266</v>
      </c>
      <c r="G195" s="861">
        <v>8358.8099212646484</v>
      </c>
      <c r="H195" s="862">
        <v>8727.1500091552734</v>
      </c>
      <c r="I195" s="862">
        <v>9124.5300903320312</v>
      </c>
      <c r="J195" s="862">
        <v>9487.5900268554687</v>
      </c>
      <c r="K195" s="861">
        <v>9882.1201171875</v>
      </c>
      <c r="L195" s="861">
        <v>10166.60986328125</v>
      </c>
      <c r="M195" s="862">
        <v>10339.720001220699</v>
      </c>
      <c r="N195" s="862">
        <v>10507.820007324221</v>
      </c>
      <c r="O195" s="862">
        <v>10633.359909057621</v>
      </c>
      <c r="P195" s="862">
        <v>10606.299934387211</v>
      </c>
      <c r="Q195" s="862">
        <v>10537.04991912842</v>
      </c>
      <c r="R195" s="862">
        <v>10535.45002746582</v>
      </c>
      <c r="S195" s="862">
        <v>10536.429969787599</v>
      </c>
      <c r="T195" s="862">
        <v>10494.51996612549</v>
      </c>
    </row>
    <row r="196" spans="1:20">
      <c r="A196" s="858" t="s">
        <v>37</v>
      </c>
      <c r="B196" s="857" t="s">
        <v>40</v>
      </c>
      <c r="C196" s="859">
        <v>2105</v>
      </c>
      <c r="D196" s="859">
        <v>2137</v>
      </c>
      <c r="E196" s="859">
        <v>2149</v>
      </c>
      <c r="F196" s="859">
        <v>2156</v>
      </c>
      <c r="G196" s="860">
        <v>2161.3000000000002</v>
      </c>
      <c r="H196" s="859">
        <v>2205.4</v>
      </c>
      <c r="I196" s="859">
        <v>2227.1</v>
      </c>
      <c r="J196" s="859">
        <v>2267.23</v>
      </c>
      <c r="K196" s="859">
        <v>2288.0100000000002</v>
      </c>
      <c r="L196" s="859">
        <v>2284.64</v>
      </c>
      <c r="M196" s="859">
        <v>2287.6999999999998</v>
      </c>
      <c r="N196" s="859">
        <v>2324.9</v>
      </c>
      <c r="O196" s="859">
        <v>2341.6999999999998</v>
      </c>
      <c r="P196" s="859">
        <v>2369.5</v>
      </c>
      <c r="Q196" s="859">
        <v>2392.0000152587891</v>
      </c>
      <c r="R196" s="859">
        <v>2417.599967956543</v>
      </c>
      <c r="S196" s="859">
        <v>2440.2000122070308</v>
      </c>
      <c r="T196" s="859">
        <v>2478.7999877929692</v>
      </c>
    </row>
    <row r="197" spans="1:20">
      <c r="A197" s="858" t="s">
        <v>52</v>
      </c>
      <c r="B197" s="857" t="s">
        <v>40</v>
      </c>
      <c r="C197" s="862">
        <v>1721.072994232178</v>
      </c>
      <c r="D197" s="862">
        <v>1771.1050109863279</v>
      </c>
      <c r="E197" s="862">
        <v>1805.782981872559</v>
      </c>
      <c r="F197" s="862">
        <v>1830.728004455566</v>
      </c>
      <c r="G197" s="862">
        <v>1841.532981872559</v>
      </c>
      <c r="H197" s="862">
        <v>1865.6549911499019</v>
      </c>
      <c r="I197" s="862">
        <v>1889.8130187988279</v>
      </c>
      <c r="J197" s="862">
        <v>1910.1139984130859</v>
      </c>
      <c r="K197" s="862">
        <v>1972.117004394531</v>
      </c>
      <c r="L197" s="862">
        <v>2006.807998657227</v>
      </c>
      <c r="M197" s="862">
        <v>1976.6189956665039</v>
      </c>
      <c r="N197" s="862">
        <v>2014.88599395752</v>
      </c>
      <c r="O197" s="862">
        <v>2043.561012268066</v>
      </c>
      <c r="P197" s="862">
        <v>2070.203979492188</v>
      </c>
      <c r="Q197" s="862">
        <v>2115.1050186157231</v>
      </c>
      <c r="R197" s="862">
        <v>2149.2840118408199</v>
      </c>
      <c r="S197" s="862">
        <v>2186.9090270996089</v>
      </c>
      <c r="T197" s="862">
        <v>2192.7720031738281</v>
      </c>
    </row>
    <row r="198" spans="1:20">
      <c r="A198" s="858" t="s">
        <v>53</v>
      </c>
      <c r="B198" s="857" t="s">
        <v>40</v>
      </c>
      <c r="C198" s="860">
        <v>5967</v>
      </c>
      <c r="D198" s="859">
        <v>6200</v>
      </c>
      <c r="E198" s="859">
        <v>6518</v>
      </c>
      <c r="F198" s="859">
        <v>6330</v>
      </c>
      <c r="G198" s="859">
        <v>5485</v>
      </c>
      <c r="H198" s="859">
        <v>5583</v>
      </c>
      <c r="I198" s="859">
        <v>5769</v>
      </c>
      <c r="J198" s="859">
        <v>5863</v>
      </c>
      <c r="K198" s="859">
        <v>6173</v>
      </c>
      <c r="L198" s="859">
        <v>6687</v>
      </c>
      <c r="M198" s="859">
        <v>7217</v>
      </c>
      <c r="N198" s="859">
        <v>7666</v>
      </c>
      <c r="O198" s="859">
        <v>8000</v>
      </c>
      <c r="P198" s="859">
        <v>8485</v>
      </c>
      <c r="Q198" s="859">
        <v>8546</v>
      </c>
      <c r="R198" s="859">
        <v>9020</v>
      </c>
      <c r="S198" s="859">
        <v>9437</v>
      </c>
      <c r="T198" s="859">
        <v>9947</v>
      </c>
    </row>
    <row r="199" spans="1:20">
      <c r="A199" s="858" t="s">
        <v>54</v>
      </c>
      <c r="B199" s="857" t="s">
        <v>40</v>
      </c>
      <c r="C199" s="862">
        <v>12977.99996948242</v>
      </c>
      <c r="D199" s="862">
        <v>13081.73999023438</v>
      </c>
      <c r="E199" s="862">
        <v>13226.87994384766</v>
      </c>
      <c r="F199" s="862">
        <v>13266.39996337891</v>
      </c>
      <c r="G199" s="862">
        <v>13434.799926757811</v>
      </c>
      <c r="H199" s="862">
        <v>13610.240081787109</v>
      </c>
      <c r="I199" s="862">
        <v>13890.16009521484</v>
      </c>
      <c r="J199" s="862">
        <v>13919.260131835939</v>
      </c>
      <c r="K199" s="862">
        <v>14109.280090332029</v>
      </c>
      <c r="L199" s="862">
        <v>14179.64996337891</v>
      </c>
      <c r="M199" s="862">
        <v>14260.220031738279</v>
      </c>
      <c r="N199" s="862">
        <v>14382.740051269529</v>
      </c>
      <c r="O199" s="862">
        <v>14487.41998291016</v>
      </c>
      <c r="P199" s="862">
        <v>14635.860046386721</v>
      </c>
      <c r="Q199" s="862">
        <v>14780.030090332029</v>
      </c>
      <c r="R199" s="862">
        <v>14911.049926757811</v>
      </c>
      <c r="S199" s="862">
        <v>15066.859985351561</v>
      </c>
      <c r="T199" s="862">
        <v>15219.089965820311</v>
      </c>
    </row>
    <row r="200" spans="1:20">
      <c r="A200" s="858" t="s">
        <v>55</v>
      </c>
      <c r="B200" s="857" t="s">
        <v>40</v>
      </c>
      <c r="C200" s="860">
        <v>64479</v>
      </c>
      <c r="D200" s="859">
        <v>64977</v>
      </c>
      <c r="E200" s="859">
        <v>65437</v>
      </c>
      <c r="F200" s="859">
        <v>66174</v>
      </c>
      <c r="G200" s="859">
        <v>66211</v>
      </c>
      <c r="H200" s="859">
        <v>66969</v>
      </c>
      <c r="I200" s="859">
        <v>67786</v>
      </c>
      <c r="J200" s="859">
        <v>68372</v>
      </c>
      <c r="K200" s="859">
        <v>68958</v>
      </c>
      <c r="L200" s="859">
        <v>69082</v>
      </c>
      <c r="M200" s="859">
        <v>68886</v>
      </c>
      <c r="N200" s="859">
        <v>68520</v>
      </c>
      <c r="O200" s="859">
        <v>69265</v>
      </c>
      <c r="P200" s="859">
        <v>69113</v>
      </c>
      <c r="Q200" s="859">
        <v>69269</v>
      </c>
      <c r="R200" s="859">
        <v>69551</v>
      </c>
      <c r="S200" s="859">
        <v>70304</v>
      </c>
      <c r="T200" s="859">
        <v>70890</v>
      </c>
    </row>
    <row r="201" spans="1:20">
      <c r="A201" s="858" t="s">
        <v>210</v>
      </c>
      <c r="B201" s="857" t="s">
        <v>40</v>
      </c>
      <c r="C201" s="862">
        <v>225037.0819435067</v>
      </c>
      <c r="D201" s="862">
        <v>227015.73979909191</v>
      </c>
      <c r="E201" s="862">
        <v>229909.09413746951</v>
      </c>
      <c r="F201" s="862">
        <v>232064.9600619979</v>
      </c>
      <c r="G201" s="862">
        <v>234492.5687219715</v>
      </c>
      <c r="H201" s="862">
        <v>238349.91560963009</v>
      </c>
      <c r="I201" s="862">
        <v>242097.86985354431</v>
      </c>
      <c r="J201" s="862">
        <v>244771.97037036091</v>
      </c>
      <c r="K201" s="862">
        <v>247726.2559204087</v>
      </c>
      <c r="L201" s="862">
        <v>250090.88790649129</v>
      </c>
      <c r="M201" s="862">
        <v>251306.87546349189</v>
      </c>
      <c r="N201" s="862">
        <v>251481.93101734301</v>
      </c>
      <c r="O201" s="862">
        <v>255893.84300843769</v>
      </c>
      <c r="P201" s="862">
        <v>257706.68899440771</v>
      </c>
      <c r="Q201" s="862">
        <v>258857.89724636081</v>
      </c>
      <c r="R201" s="862">
        <v>260775.12904882431</v>
      </c>
      <c r="S201" s="862">
        <v>263819.56971240038</v>
      </c>
      <c r="T201" s="862">
        <v>266305.20618021488</v>
      </c>
    </row>
    <row r="202" spans="1:20">
      <c r="A202" s="863" t="s">
        <v>61</v>
      </c>
      <c r="B202" s="857" t="s">
        <v>40</v>
      </c>
      <c r="C202" s="859" t="s">
        <v>159</v>
      </c>
      <c r="D202" s="859">
        <v>7235.37890625</v>
      </c>
      <c r="E202" s="859">
        <v>7421.4990539550781</v>
      </c>
      <c r="F202" s="859">
        <v>7695.6980285644531</v>
      </c>
      <c r="G202" s="859">
        <v>7595.6808471679687</v>
      </c>
      <c r="H202" s="859">
        <v>7580.5028839111328</v>
      </c>
      <c r="I202" s="859" t="s">
        <v>159</v>
      </c>
      <c r="J202" s="859">
        <v>7555.3471527099609</v>
      </c>
      <c r="K202" s="859">
        <v>7741.1369934082031</v>
      </c>
      <c r="L202" s="859">
        <v>8405.6009063720703</v>
      </c>
      <c r="M202" s="859">
        <v>8857.9729156494141</v>
      </c>
      <c r="N202" s="859">
        <v>9138.4500427246094</v>
      </c>
      <c r="O202" s="859">
        <v>9491.6160583496094</v>
      </c>
      <c r="P202" s="859">
        <v>9593.4549560546875</v>
      </c>
      <c r="Q202" s="859">
        <v>9742.657958984375</v>
      </c>
      <c r="R202" s="859">
        <v>10001.337005615231</v>
      </c>
      <c r="S202" s="859">
        <v>10091.66012573242</v>
      </c>
      <c r="T202" s="859">
        <v>10203.194915771481</v>
      </c>
    </row>
    <row r="203" spans="1:20">
      <c r="A203" s="863" t="s">
        <v>62</v>
      </c>
      <c r="B203" s="857" t="s">
        <v>40</v>
      </c>
      <c r="C203" s="862">
        <v>497.6589994430542</v>
      </c>
      <c r="D203" s="862">
        <v>564.33100509643555</v>
      </c>
      <c r="E203" s="862">
        <v>576.70900058746338</v>
      </c>
      <c r="F203" s="862">
        <v>600.32999706268311</v>
      </c>
      <c r="G203" s="862">
        <v>592.30299186706543</v>
      </c>
      <c r="H203" s="862">
        <v>661.73398971557617</v>
      </c>
      <c r="I203" s="862">
        <v>673.6350040435791</v>
      </c>
      <c r="J203" s="862">
        <v>707.42099380493164</v>
      </c>
      <c r="K203" s="862">
        <v>732.67000389099121</v>
      </c>
      <c r="L203" s="862">
        <v>750.83699989318848</v>
      </c>
      <c r="M203" s="862">
        <v>758.57549667358398</v>
      </c>
      <c r="N203" s="862">
        <v>747.30649566650391</v>
      </c>
      <c r="O203" s="862">
        <v>848.98650360107422</v>
      </c>
      <c r="P203" s="862">
        <v>859.05624389648437</v>
      </c>
      <c r="Q203" s="862">
        <v>873.22699928283691</v>
      </c>
      <c r="R203" s="862">
        <v>871.27750205993652</v>
      </c>
      <c r="S203" s="862">
        <v>819.39999961853027</v>
      </c>
      <c r="T203" s="862">
        <v>836.38999938964844</v>
      </c>
    </row>
    <row r="204" spans="1:20">
      <c r="A204" s="863" t="s">
        <v>60</v>
      </c>
      <c r="B204" s="857" t="s">
        <v>40</v>
      </c>
      <c r="C204" s="862" t="s">
        <v>159</v>
      </c>
      <c r="D204" s="862">
        <v>33940.845000000001</v>
      </c>
      <c r="E204" s="862">
        <v>35564.584999999992</v>
      </c>
      <c r="F204" s="862">
        <v>36590.718000000001</v>
      </c>
      <c r="G204" s="862">
        <v>38691.658999999992</v>
      </c>
      <c r="H204" s="862">
        <v>40210.147999999986</v>
      </c>
      <c r="I204" s="862">
        <v>40919.067000000003</v>
      </c>
      <c r="J204" s="862">
        <v>41329.754000000001</v>
      </c>
      <c r="K204" s="862">
        <v>42074.860999999997</v>
      </c>
      <c r="L204" s="862">
        <v>43220.78</v>
      </c>
      <c r="M204" s="862" t="s">
        <v>159</v>
      </c>
      <c r="N204" s="862">
        <v>42539.507000000012</v>
      </c>
      <c r="O204" s="862">
        <v>40894.510009765632</v>
      </c>
      <c r="P204" s="862">
        <v>41411.702392578132</v>
      </c>
      <c r="Q204" s="862">
        <v>41987.567016601563</v>
      </c>
      <c r="R204" s="862">
        <v>42990.294799804688</v>
      </c>
      <c r="S204" s="862">
        <v>43669.258178710938</v>
      </c>
      <c r="T204" s="862">
        <v>44978.700927734382</v>
      </c>
    </row>
    <row r="205" spans="1:20">
      <c r="A205" s="863" t="s">
        <v>973</v>
      </c>
      <c r="B205" s="857" t="s">
        <v>40</v>
      </c>
      <c r="C205" s="859">
        <v>306955.39</v>
      </c>
      <c r="D205" s="859" t="s">
        <v>159</v>
      </c>
      <c r="E205" s="859" t="s">
        <v>159</v>
      </c>
      <c r="F205" s="859" t="s">
        <v>159</v>
      </c>
      <c r="G205" s="859" t="s">
        <v>159</v>
      </c>
      <c r="H205" s="859" t="s">
        <v>159</v>
      </c>
      <c r="I205" s="859" t="s">
        <v>159</v>
      </c>
      <c r="J205" s="859" t="s">
        <v>159</v>
      </c>
      <c r="K205" s="859" t="s">
        <v>159</v>
      </c>
      <c r="L205" s="859" t="s">
        <v>159</v>
      </c>
      <c r="M205" s="859">
        <v>320715.89</v>
      </c>
      <c r="N205" s="859" t="s">
        <v>159</v>
      </c>
      <c r="O205" s="859" t="s">
        <v>159</v>
      </c>
      <c r="P205" s="859" t="s">
        <v>159</v>
      </c>
      <c r="Q205" s="859" t="s">
        <v>159</v>
      </c>
      <c r="R205" s="859" t="s">
        <v>159</v>
      </c>
      <c r="S205" s="859" t="s">
        <v>159</v>
      </c>
      <c r="T205" s="859" t="s">
        <v>159</v>
      </c>
    </row>
    <row r="206" spans="1:20">
      <c r="A206" s="863" t="s">
        <v>748</v>
      </c>
      <c r="B206" s="857" t="s">
        <v>40</v>
      </c>
      <c r="C206" s="862">
        <v>97174.395263671875</v>
      </c>
      <c r="D206" s="862" t="s">
        <v>159</v>
      </c>
      <c r="E206" s="862" t="s">
        <v>159</v>
      </c>
      <c r="F206" s="862" t="s">
        <v>159</v>
      </c>
      <c r="G206" s="862" t="s">
        <v>159</v>
      </c>
      <c r="H206" s="862">
        <v>115865.9636230469</v>
      </c>
      <c r="I206" s="862">
        <v>106430.4719238281</v>
      </c>
      <c r="J206" s="862" t="s">
        <v>159</v>
      </c>
      <c r="K206" s="862">
        <v>102521.63720703129</v>
      </c>
      <c r="L206" s="862" t="s">
        <v>159</v>
      </c>
      <c r="M206" s="862">
        <v>97866.830322265625</v>
      </c>
      <c r="N206" s="862" t="s">
        <v>159</v>
      </c>
      <c r="O206" s="862">
        <v>99651.921630859375</v>
      </c>
      <c r="P206" s="862" t="s">
        <v>159</v>
      </c>
      <c r="Q206" s="862" t="s">
        <v>159</v>
      </c>
      <c r="R206" s="862" t="s">
        <v>159</v>
      </c>
      <c r="S206" s="862" t="s">
        <v>159</v>
      </c>
      <c r="T206" s="862" t="s">
        <v>159</v>
      </c>
    </row>
    <row r="207" spans="1:20">
      <c r="A207" s="863" t="s">
        <v>65</v>
      </c>
      <c r="B207" s="857" t="s">
        <v>40</v>
      </c>
      <c r="C207" s="859">
        <v>35508.150756835938</v>
      </c>
      <c r="D207" s="859">
        <v>36336.8173828125</v>
      </c>
      <c r="E207" s="859">
        <v>36363.570068359382</v>
      </c>
      <c r="F207" s="859">
        <v>36660.828002929688</v>
      </c>
      <c r="G207" s="859" t="s">
        <v>159</v>
      </c>
      <c r="H207" s="859">
        <v>37382.887329101563</v>
      </c>
      <c r="I207" s="859">
        <v>37253.91943359375</v>
      </c>
      <c r="J207" s="859">
        <v>39132.889038085938</v>
      </c>
      <c r="K207" s="859">
        <v>41039.301513671882</v>
      </c>
      <c r="L207" s="859">
        <v>41801.218872070313</v>
      </c>
      <c r="M207" s="859">
        <v>42988.407104492188</v>
      </c>
      <c r="N207" s="859">
        <v>43676.295043945313</v>
      </c>
      <c r="O207" s="859">
        <v>44598.217895507813</v>
      </c>
      <c r="P207" s="859">
        <v>44690.71484375</v>
      </c>
      <c r="Q207" s="859">
        <v>45330.11669921875</v>
      </c>
      <c r="R207" s="859">
        <v>45942.119750976563</v>
      </c>
      <c r="S207" s="859">
        <v>46649.566284179688</v>
      </c>
      <c r="T207" s="859">
        <v>48385.692138671882</v>
      </c>
    </row>
    <row r="208" spans="1:20">
      <c r="A208" s="858" t="s">
        <v>974</v>
      </c>
      <c r="B208" s="857" t="s">
        <v>40</v>
      </c>
      <c r="C208" s="862">
        <v>34579.739135742188</v>
      </c>
      <c r="D208" s="862">
        <v>34147.125</v>
      </c>
      <c r="E208" s="862">
        <v>34861.729797363281</v>
      </c>
      <c r="F208" s="862">
        <v>34854.978576660164</v>
      </c>
      <c r="G208" s="862">
        <v>35231.119750976563</v>
      </c>
      <c r="H208" s="862">
        <v>35626.677551269531</v>
      </c>
      <c r="I208" s="862">
        <v>36191.041564941414</v>
      </c>
      <c r="J208" s="862">
        <v>36526.568420410164</v>
      </c>
      <c r="K208" s="862">
        <v>36486.046081542969</v>
      </c>
      <c r="L208" s="862">
        <v>36647.084777832031</v>
      </c>
      <c r="M208" s="862">
        <v>36436.866912841797</v>
      </c>
      <c r="N208" s="862">
        <v>36618.1181640625</v>
      </c>
      <c r="O208" s="862">
        <v>36519.991333007813</v>
      </c>
      <c r="P208" s="862">
        <v>36342.20654296875</v>
      </c>
      <c r="Q208" s="862">
        <v>36229.954406738281</v>
      </c>
      <c r="R208" s="862">
        <v>36647.309753417969</v>
      </c>
      <c r="S208" s="862">
        <v>36635.109481811523</v>
      </c>
      <c r="T208" s="862">
        <v>36358.238494873047</v>
      </c>
    </row>
    <row r="209" spans="1:20">
      <c r="A209" s="863" t="s">
        <v>749</v>
      </c>
      <c r="B209" s="857" t="s">
        <v>40</v>
      </c>
      <c r="C209" s="859" t="s">
        <v>159</v>
      </c>
      <c r="D209" s="859">
        <v>7661.37</v>
      </c>
      <c r="E209" s="859">
        <v>7747.1540000000014</v>
      </c>
      <c r="F209" s="859">
        <v>7573.0160000000014</v>
      </c>
      <c r="G209" s="859">
        <v>7370.8320000000012</v>
      </c>
      <c r="H209" s="859">
        <v>7802.1110000000008</v>
      </c>
      <c r="I209" s="859">
        <v>8147.4080000000004</v>
      </c>
      <c r="J209" s="859">
        <v>8076.0719999999992</v>
      </c>
      <c r="K209" s="859">
        <v>8470.3282928466797</v>
      </c>
      <c r="L209" s="859">
        <v>8326.5285415649414</v>
      </c>
      <c r="M209" s="859">
        <v>8171.1126251220703</v>
      </c>
      <c r="N209" s="859">
        <v>8403.5066528320312</v>
      </c>
      <c r="O209" s="859">
        <v>8601.1363830566406</v>
      </c>
      <c r="P209" s="859">
        <v>8919.9172515869141</v>
      </c>
      <c r="Q209" s="859">
        <v>9115.2291030883789</v>
      </c>
      <c r="R209" s="859">
        <v>9521.7309875488281</v>
      </c>
      <c r="S209" s="859">
        <v>9701.3900756835937</v>
      </c>
      <c r="T209" s="859">
        <v>10104</v>
      </c>
    </row>
    <row r="210" spans="1:20">
      <c r="A210" s="864" t="s">
        <v>1251</v>
      </c>
      <c r="B210" s="854"/>
      <c r="C210" s="854"/>
      <c r="D210" s="854"/>
      <c r="E210" s="854"/>
      <c r="F210" s="854"/>
      <c r="G210" s="854"/>
      <c r="H210" s="854"/>
      <c r="I210" s="854"/>
      <c r="J210" s="854"/>
      <c r="K210" s="854"/>
      <c r="L210" s="854"/>
      <c r="M210" s="854"/>
      <c r="N210" s="854"/>
      <c r="O210" s="854"/>
      <c r="P210" s="854"/>
      <c r="Q210" s="854"/>
      <c r="R210" s="854"/>
      <c r="S210" s="854"/>
      <c r="T210" s="854"/>
    </row>
    <row r="212" spans="1:20">
      <c r="A212" s="1409" t="s">
        <v>202</v>
      </c>
      <c r="B212" s="1410"/>
      <c r="C212" s="1405" t="s">
        <v>213</v>
      </c>
      <c r="D212" s="1406"/>
      <c r="E212" s="1406"/>
      <c r="F212" s="1406"/>
      <c r="G212" s="1406"/>
      <c r="H212" s="1406"/>
      <c r="I212" s="1406"/>
      <c r="J212" s="1406"/>
      <c r="K212" s="1406"/>
      <c r="L212" s="1406"/>
      <c r="M212" s="1406"/>
      <c r="N212" s="1406"/>
      <c r="O212" s="1406"/>
      <c r="P212" s="1406"/>
      <c r="Q212" s="1406"/>
      <c r="R212" s="1406"/>
      <c r="S212" s="1406"/>
      <c r="T212" s="1411"/>
    </row>
    <row r="213" spans="1:20">
      <c r="A213" s="1409" t="s">
        <v>204</v>
      </c>
      <c r="B213" s="1410"/>
      <c r="C213" s="1405" t="s">
        <v>205</v>
      </c>
      <c r="D213" s="1406"/>
      <c r="E213" s="1406"/>
      <c r="F213" s="1406"/>
      <c r="G213" s="1406"/>
      <c r="H213" s="1406"/>
      <c r="I213" s="1406"/>
      <c r="J213" s="1406"/>
      <c r="K213" s="1406"/>
      <c r="L213" s="1406"/>
      <c r="M213" s="1406"/>
      <c r="N213" s="1406"/>
      <c r="O213" s="1406"/>
      <c r="P213" s="1406"/>
      <c r="Q213" s="1406"/>
      <c r="R213" s="1406"/>
      <c r="S213" s="1406"/>
      <c r="T213" s="1411"/>
    </row>
    <row r="214" spans="1:20">
      <c r="A214" s="1409" t="s">
        <v>208</v>
      </c>
      <c r="B214" s="1410"/>
      <c r="C214" s="1405" t="s">
        <v>209</v>
      </c>
      <c r="D214" s="1406"/>
      <c r="E214" s="1406"/>
      <c r="F214" s="1406"/>
      <c r="G214" s="1406"/>
      <c r="H214" s="1406"/>
      <c r="I214" s="1406"/>
      <c r="J214" s="1406"/>
      <c r="K214" s="1406"/>
      <c r="L214" s="1406"/>
      <c r="M214" s="1406"/>
      <c r="N214" s="1406"/>
      <c r="O214" s="1406"/>
      <c r="P214" s="1406"/>
      <c r="Q214" s="1406"/>
      <c r="R214" s="1406"/>
      <c r="S214" s="1406"/>
      <c r="T214" s="1411"/>
    </row>
    <row r="215" spans="1:20">
      <c r="A215" s="1409" t="s">
        <v>189</v>
      </c>
      <c r="B215" s="1410"/>
      <c r="C215" s="1405" t="s">
        <v>206</v>
      </c>
      <c r="D215" s="1406"/>
      <c r="E215" s="1406"/>
      <c r="F215" s="1406"/>
      <c r="G215" s="1406"/>
      <c r="H215" s="1406"/>
      <c r="I215" s="1406"/>
      <c r="J215" s="1406"/>
      <c r="K215" s="1406"/>
      <c r="L215" s="1406"/>
      <c r="M215" s="1406"/>
      <c r="N215" s="1406"/>
      <c r="O215" s="1406"/>
      <c r="P215" s="1406"/>
      <c r="Q215" s="1406"/>
      <c r="R215" s="1406"/>
      <c r="S215" s="1406"/>
      <c r="T215" s="1411"/>
    </row>
    <row r="216" spans="1:20">
      <c r="A216" s="1409" t="s">
        <v>153</v>
      </c>
      <c r="B216" s="1410"/>
      <c r="C216" s="1405" t="s">
        <v>383</v>
      </c>
      <c r="D216" s="1406"/>
      <c r="E216" s="1406"/>
      <c r="F216" s="1406"/>
      <c r="G216" s="1406"/>
      <c r="H216" s="1406"/>
      <c r="I216" s="1406"/>
      <c r="J216" s="1406"/>
      <c r="K216" s="1406"/>
      <c r="L216" s="1406"/>
      <c r="M216" s="1406"/>
      <c r="N216" s="1406"/>
      <c r="O216" s="1406"/>
      <c r="P216" s="1406"/>
      <c r="Q216" s="1406"/>
      <c r="R216" s="1406"/>
      <c r="S216" s="1406"/>
      <c r="T216" s="1411"/>
    </row>
    <row r="217" spans="1:20">
      <c r="A217" s="1407" t="s">
        <v>117</v>
      </c>
      <c r="B217" s="1408"/>
      <c r="C217" s="15" t="s">
        <v>85</v>
      </c>
      <c r="D217" s="15" t="s">
        <v>86</v>
      </c>
      <c r="E217" s="15" t="s">
        <v>87</v>
      </c>
      <c r="F217" s="15" t="s">
        <v>88</v>
      </c>
      <c r="G217" s="15" t="s">
        <v>89</v>
      </c>
      <c r="H217" s="15" t="s">
        <v>90</v>
      </c>
      <c r="I217" s="15" t="s">
        <v>91</v>
      </c>
      <c r="J217" s="15" t="s">
        <v>92</v>
      </c>
      <c r="K217" s="15" t="s">
        <v>93</v>
      </c>
      <c r="L217" s="15" t="s">
        <v>94</v>
      </c>
      <c r="M217" s="15" t="s">
        <v>95</v>
      </c>
      <c r="N217" s="15" t="s">
        <v>96</v>
      </c>
      <c r="O217" s="15" t="s">
        <v>97</v>
      </c>
      <c r="P217" s="15" t="s">
        <v>110</v>
      </c>
      <c r="Q217" s="15" t="s">
        <v>120</v>
      </c>
      <c r="R217" s="15" t="s">
        <v>379</v>
      </c>
      <c r="S217" s="15" t="s">
        <v>537</v>
      </c>
      <c r="T217" s="15" t="s">
        <v>729</v>
      </c>
    </row>
    <row r="218" spans="1:20">
      <c r="A218" s="16" t="s">
        <v>77</v>
      </c>
      <c r="B218" s="9" t="s">
        <v>40</v>
      </c>
      <c r="C218" s="9" t="s">
        <v>40</v>
      </c>
      <c r="D218" s="9" t="s">
        <v>40</v>
      </c>
      <c r="E218" s="9" t="s">
        <v>40</v>
      </c>
      <c r="F218" s="9" t="s">
        <v>40</v>
      </c>
      <c r="G218" s="9" t="s">
        <v>40</v>
      </c>
      <c r="H218" s="9" t="s">
        <v>40</v>
      </c>
      <c r="I218" s="9" t="s">
        <v>40</v>
      </c>
      <c r="J218" s="9" t="s">
        <v>40</v>
      </c>
      <c r="K218" s="9" t="s">
        <v>40</v>
      </c>
      <c r="L218" s="9" t="s">
        <v>40</v>
      </c>
      <c r="M218" s="9" t="s">
        <v>40</v>
      </c>
      <c r="N218" s="9" t="s">
        <v>40</v>
      </c>
      <c r="O218" s="9" t="s">
        <v>40</v>
      </c>
      <c r="P218" s="9" t="s">
        <v>40</v>
      </c>
      <c r="Q218" s="9" t="s">
        <v>40</v>
      </c>
      <c r="R218" s="9" t="s">
        <v>40</v>
      </c>
      <c r="S218" s="9" t="s">
        <v>40</v>
      </c>
      <c r="T218" s="9" t="s">
        <v>40</v>
      </c>
    </row>
    <row r="219" spans="1:20" ht="16.5">
      <c r="A219" s="20" t="s">
        <v>39</v>
      </c>
      <c r="B219" s="9" t="s">
        <v>40</v>
      </c>
      <c r="C219" s="735">
        <v>9355.3499755859375</v>
      </c>
      <c r="D219" s="736">
        <v>9518.4300308227539</v>
      </c>
      <c r="E219" s="735">
        <v>9657.3400573730469</v>
      </c>
      <c r="F219" s="735">
        <v>9830.2600021362305</v>
      </c>
      <c r="G219" s="735">
        <v>9936.1500091552734</v>
      </c>
      <c r="H219" s="735">
        <v>10211.00006103516</v>
      </c>
      <c r="I219" s="735">
        <v>10423.45993041992</v>
      </c>
      <c r="J219" s="735">
        <v>10670.30998229981</v>
      </c>
      <c r="K219" s="735">
        <v>10942.96997070313</v>
      </c>
      <c r="L219" s="735">
        <v>11146.360015869141</v>
      </c>
      <c r="M219" s="735">
        <v>11306.160003662109</v>
      </c>
      <c r="N219" s="735">
        <v>11471.219909667971</v>
      </c>
      <c r="O219" s="735">
        <v>11598.029968261721</v>
      </c>
      <c r="P219" s="735">
        <v>11754.010070800779</v>
      </c>
      <c r="Q219" s="735">
        <v>11880.170013427731</v>
      </c>
      <c r="R219" s="735">
        <v>12111.739929199221</v>
      </c>
      <c r="S219" s="735">
        <v>12247.19995117188</v>
      </c>
      <c r="T219" s="735">
        <v>12481.019897460939</v>
      </c>
    </row>
    <row r="220" spans="1:20" ht="16.5">
      <c r="A220" s="20" t="s">
        <v>31</v>
      </c>
      <c r="B220" s="9" t="s">
        <v>40</v>
      </c>
      <c r="C220" s="737">
        <v>3787.453</v>
      </c>
      <c r="D220" s="738">
        <v>3808.502</v>
      </c>
      <c r="E220" s="738">
        <v>3887.6120000000001</v>
      </c>
      <c r="F220" s="737">
        <v>3933.1570000000002</v>
      </c>
      <c r="G220" s="738">
        <v>3864.7260322570801</v>
      </c>
      <c r="H220" s="738">
        <v>3934.4899482727051</v>
      </c>
      <c r="I220" s="738">
        <v>3994.1070098876949</v>
      </c>
      <c r="J220" s="738">
        <v>4063.8430652618408</v>
      </c>
      <c r="K220" s="738">
        <v>4100.6060161590576</v>
      </c>
      <c r="L220" s="738">
        <v>4132.0669803619394</v>
      </c>
      <c r="M220" s="738">
        <v>4147.1480293273926</v>
      </c>
      <c r="N220" s="738">
        <v>4175.8770370483398</v>
      </c>
      <c r="O220" s="738">
        <v>4222.0590324401855</v>
      </c>
      <c r="P220" s="738">
        <v>4261.2200088500977</v>
      </c>
      <c r="Q220" s="738">
        <v>4278.5850296020508</v>
      </c>
      <c r="R220" s="738">
        <v>4319.1900024414062</v>
      </c>
      <c r="S220" s="738">
        <v>4412.4299659729004</v>
      </c>
      <c r="T220" s="738">
        <v>4432.7070274353027</v>
      </c>
    </row>
    <row r="221" spans="1:20" ht="16.5">
      <c r="A221" s="20" t="s">
        <v>15</v>
      </c>
      <c r="B221" s="9" t="s">
        <v>40</v>
      </c>
      <c r="C221" s="735">
        <v>4375.8254127502441</v>
      </c>
      <c r="D221" s="735">
        <v>4319.8487491607666</v>
      </c>
      <c r="E221" s="735">
        <v>4377.8579711914062</v>
      </c>
      <c r="F221" s="735">
        <v>4408.9289112091064</v>
      </c>
      <c r="G221" s="735">
        <v>4492.7268810272217</v>
      </c>
      <c r="H221" s="735">
        <v>4589.342435836792</v>
      </c>
      <c r="I221" s="735">
        <v>4615.8504161834717</v>
      </c>
      <c r="J221" s="735">
        <v>4700.6576156616211</v>
      </c>
      <c r="K221" s="735">
        <v>4746.646692276001</v>
      </c>
      <c r="L221" s="735">
        <v>4768.7484569549561</v>
      </c>
      <c r="M221" s="735">
        <v>4856.1282329559326</v>
      </c>
      <c r="N221" s="735">
        <v>4816.861120223999</v>
      </c>
      <c r="O221" s="735">
        <v>4847.4233741760254</v>
      </c>
      <c r="P221" s="735">
        <v>4900.8921928405762</v>
      </c>
      <c r="Q221" s="735">
        <v>4920.3806915283203</v>
      </c>
      <c r="R221" s="735">
        <v>4920.6847400665283</v>
      </c>
      <c r="S221" s="735">
        <v>4929.396484375</v>
      </c>
      <c r="T221" s="735">
        <v>4940.348388671875</v>
      </c>
    </row>
    <row r="222" spans="1:20" ht="16.5">
      <c r="A222" s="20" t="s">
        <v>41</v>
      </c>
      <c r="B222" s="9" t="s">
        <v>40</v>
      </c>
      <c r="C222" s="738">
        <v>15627.000076293951</v>
      </c>
      <c r="D222" s="738">
        <v>15874.100219726561</v>
      </c>
      <c r="E222" s="738">
        <v>16312.89993286133</v>
      </c>
      <c r="F222" s="738">
        <v>16661.49993896484</v>
      </c>
      <c r="G222" s="738">
        <v>16852.400039672852</v>
      </c>
      <c r="H222" s="738">
        <v>16973.099945068359</v>
      </c>
      <c r="I222" s="738">
        <v>17169.800048828129</v>
      </c>
      <c r="J222" s="738">
        <v>17479.800048828129</v>
      </c>
      <c r="K222" s="738">
        <v>17695.100128173832</v>
      </c>
      <c r="L222" s="738">
        <v>17790.800109863281</v>
      </c>
      <c r="M222" s="738">
        <v>17939.099914550781</v>
      </c>
      <c r="N222" s="738">
        <v>18067.399749755859</v>
      </c>
      <c r="O222" s="738">
        <v>18201.699951171879</v>
      </c>
      <c r="P222" s="738">
        <v>18375.199981689449</v>
      </c>
      <c r="Q222" s="738">
        <v>18412.400177001949</v>
      </c>
      <c r="R222" s="738">
        <v>18538.099975585941</v>
      </c>
      <c r="S222" s="738">
        <v>18657.300140380859</v>
      </c>
      <c r="T222" s="738">
        <v>18822.499755859379</v>
      </c>
    </row>
    <row r="223" spans="1:20" ht="16.5">
      <c r="A223" s="20" t="s">
        <v>56</v>
      </c>
      <c r="B223" s="9" t="s">
        <v>40</v>
      </c>
      <c r="C223" s="735">
        <v>5887.8510246276855</v>
      </c>
      <c r="D223" s="735">
        <v>5895.6039810180664</v>
      </c>
      <c r="E223" s="735">
        <v>5938.3039932250977</v>
      </c>
      <c r="F223" s="735">
        <v>6075.9650573730469</v>
      </c>
      <c r="G223" s="735">
        <v>6208.6250305175781</v>
      </c>
      <c r="H223" s="735">
        <v>6325.7359237670898</v>
      </c>
      <c r="I223" s="735">
        <v>6668.9819946289062</v>
      </c>
      <c r="J223" s="735">
        <v>6937.3840713500977</v>
      </c>
      <c r="K223" s="735">
        <v>7187.9909973144531</v>
      </c>
      <c r="L223" s="735">
        <v>7270.8219528198242</v>
      </c>
      <c r="M223" s="735">
        <v>7382.4309692382812</v>
      </c>
      <c r="N223" s="735">
        <v>7614.4600296020508</v>
      </c>
      <c r="O223" s="735">
        <v>7675.2121124267578</v>
      </c>
      <c r="P223" s="735">
        <v>7774.3469772338867</v>
      </c>
      <c r="Q223" s="735">
        <v>7917.6000518798828</v>
      </c>
      <c r="R223" s="735">
        <v>7996.3090515136719</v>
      </c>
      <c r="S223" s="735">
        <v>8064.5429000854492</v>
      </c>
      <c r="T223" s="735">
        <v>8204.8070220947266</v>
      </c>
    </row>
    <row r="224" spans="1:20" ht="16.5">
      <c r="A224" s="20" t="s">
        <v>17</v>
      </c>
      <c r="B224" s="9" t="s">
        <v>40</v>
      </c>
      <c r="C224" s="738">
        <v>5127.9362655250079</v>
      </c>
      <c r="D224" s="738">
        <v>5114.5327534999951</v>
      </c>
      <c r="E224" s="738">
        <v>5116.0932567500004</v>
      </c>
      <c r="F224" s="738">
        <v>5076.1000000000004</v>
      </c>
      <c r="G224" s="738">
        <v>5079.2999999999993</v>
      </c>
      <c r="H224" s="738">
        <v>5118.6000000000004</v>
      </c>
      <c r="I224" s="738">
        <v>5139</v>
      </c>
      <c r="J224" s="738">
        <v>5131.4920000000002</v>
      </c>
      <c r="K224" s="738">
        <v>5163</v>
      </c>
      <c r="L224" s="738">
        <v>5208.9479999999994</v>
      </c>
      <c r="M224" s="738">
        <v>5192.2129999999997</v>
      </c>
      <c r="N224" s="738">
        <v>5180.2689999999993</v>
      </c>
      <c r="O224" s="738">
        <v>5174.8429999999998</v>
      </c>
      <c r="P224" s="738">
        <v>5213.420991897583</v>
      </c>
      <c r="Q224" s="738">
        <v>5205.9399433135986</v>
      </c>
      <c r="R224" s="738">
        <v>5201.1459980010986</v>
      </c>
      <c r="S224" s="738">
        <v>5226.3300085067749</v>
      </c>
      <c r="T224" s="738">
        <v>5248.2499732971191</v>
      </c>
    </row>
    <row r="225" spans="1:20" ht="16.5">
      <c r="A225" s="20" t="s">
        <v>18</v>
      </c>
      <c r="B225" s="9" t="s">
        <v>40</v>
      </c>
      <c r="C225" s="735">
        <v>2824.4887390136719</v>
      </c>
      <c r="D225" s="735">
        <v>2831.3884963989258</v>
      </c>
      <c r="E225" s="735">
        <v>2815.0610961914058</v>
      </c>
      <c r="F225" s="735">
        <v>2819.8776969909668</v>
      </c>
      <c r="G225" s="735">
        <v>2852.4520645141602</v>
      </c>
      <c r="H225" s="735">
        <v>2845.6711845397949</v>
      </c>
      <c r="I225" s="735">
        <v>2875.2922248840332</v>
      </c>
      <c r="J225" s="735">
        <v>2868.627010345459</v>
      </c>
      <c r="K225" s="735">
        <v>2907.8102874755859</v>
      </c>
      <c r="L225" s="735">
        <v>2901.160285949707</v>
      </c>
      <c r="M225" s="735">
        <v>2871.756427764893</v>
      </c>
      <c r="N225" s="735">
        <v>2863.9492340087891</v>
      </c>
      <c r="O225" s="735">
        <v>2839.6643829345699</v>
      </c>
      <c r="P225" s="735">
        <v>2824.0717086791992</v>
      </c>
      <c r="Q225" s="735">
        <v>2831.2650375366211</v>
      </c>
      <c r="R225" s="735">
        <v>2858.627090454102</v>
      </c>
      <c r="S225" s="735">
        <v>2933.814819335938</v>
      </c>
      <c r="T225" s="735">
        <v>2904.731811523438</v>
      </c>
    </row>
    <row r="226" spans="1:20" ht="16.5">
      <c r="A226" s="20" t="s">
        <v>20</v>
      </c>
      <c r="B226" s="9" t="s">
        <v>40</v>
      </c>
      <c r="C226" s="737">
        <v>670.57100486755371</v>
      </c>
      <c r="D226" s="738">
        <v>662.19000673294067</v>
      </c>
      <c r="E226" s="738">
        <v>646.35098838806152</v>
      </c>
      <c r="F226" s="738">
        <v>653.63000392913818</v>
      </c>
      <c r="G226" s="738">
        <v>649.39699983596802</v>
      </c>
      <c r="H226" s="738">
        <v>648.97899508476257</v>
      </c>
      <c r="I226" s="738">
        <v>667.95599365234375</v>
      </c>
      <c r="J226" s="738">
        <v>665.28200626373291</v>
      </c>
      <c r="K226" s="738">
        <v>671.6780047416687</v>
      </c>
      <c r="L226" s="738">
        <v>667.93100261688232</v>
      </c>
      <c r="M226" s="738">
        <v>663.66899728775024</v>
      </c>
      <c r="N226" s="738">
        <v>667.72899556159973</v>
      </c>
      <c r="O226" s="738">
        <v>662.27000141143799</v>
      </c>
      <c r="P226" s="738">
        <v>657.39099740982056</v>
      </c>
      <c r="Q226" s="738">
        <v>651.1890025138855</v>
      </c>
      <c r="R226" s="738">
        <v>656.79399919509888</v>
      </c>
      <c r="S226" s="738">
        <v>660.85899925231934</v>
      </c>
      <c r="T226" s="738">
        <v>667.69999933242798</v>
      </c>
    </row>
    <row r="227" spans="1:20" ht="16.5">
      <c r="A227" s="20" t="s">
        <v>36</v>
      </c>
      <c r="B227" s="9" t="s">
        <v>40</v>
      </c>
      <c r="C227" s="735">
        <v>2594</v>
      </c>
      <c r="D227" s="735">
        <v>2610</v>
      </c>
      <c r="E227" s="735">
        <v>2610</v>
      </c>
      <c r="F227" s="735">
        <v>2601</v>
      </c>
      <c r="G227" s="735">
        <v>2597</v>
      </c>
      <c r="H227" s="735">
        <v>2617</v>
      </c>
      <c r="I227" s="735">
        <v>2644</v>
      </c>
      <c r="J227" s="735">
        <v>2662</v>
      </c>
      <c r="K227" s="735">
        <v>2692</v>
      </c>
      <c r="L227" s="735">
        <v>2664</v>
      </c>
      <c r="M227" s="735">
        <v>2654</v>
      </c>
      <c r="N227" s="735">
        <v>2658</v>
      </c>
      <c r="O227" s="735">
        <v>2656</v>
      </c>
      <c r="P227" s="735">
        <v>2641</v>
      </c>
      <c r="Q227" s="735">
        <v>2637</v>
      </c>
      <c r="R227" s="735">
        <v>2640</v>
      </c>
      <c r="S227" s="735">
        <v>2632.9799842834468</v>
      </c>
      <c r="T227" s="735">
        <v>2652.3600120544429</v>
      </c>
    </row>
    <row r="228" spans="1:20" ht="16.5">
      <c r="A228" s="20" t="s">
        <v>22</v>
      </c>
      <c r="B228" s="9" t="s">
        <v>40</v>
      </c>
      <c r="C228" s="738">
        <v>25727.769981384281</v>
      </c>
      <c r="D228" s="738">
        <v>25926.48991394043</v>
      </c>
      <c r="E228" s="737">
        <v>26157.309944152828</v>
      </c>
      <c r="F228" s="738">
        <v>26794</v>
      </c>
      <c r="G228" s="738">
        <v>27004.100173950199</v>
      </c>
      <c r="H228" s="738">
        <v>27194.20008850098</v>
      </c>
      <c r="I228" s="738">
        <v>27369.20025634766</v>
      </c>
      <c r="J228" s="738">
        <v>27579.400024414059</v>
      </c>
      <c r="K228" s="738">
        <v>27759.59986877441</v>
      </c>
      <c r="L228" s="738">
        <v>27998.400146484379</v>
      </c>
      <c r="M228" s="738">
        <v>28082.000152587891</v>
      </c>
      <c r="N228" s="738">
        <v>28050.800216674808</v>
      </c>
      <c r="O228" s="738">
        <v>28251.50025939941</v>
      </c>
      <c r="P228" s="738">
        <v>28367.200119018558</v>
      </c>
      <c r="Q228" s="738">
        <v>28402.899871826168</v>
      </c>
      <c r="R228" s="738">
        <v>28421.799987792969</v>
      </c>
      <c r="S228" s="738">
        <v>28470.69970703125</v>
      </c>
      <c r="T228" s="738">
        <v>28557.000076293949</v>
      </c>
    </row>
    <row r="229" spans="1:20" ht="16.5">
      <c r="A229" s="20" t="s">
        <v>19</v>
      </c>
      <c r="B229" s="9" t="s">
        <v>40</v>
      </c>
      <c r="C229" s="735">
        <v>39168</v>
      </c>
      <c r="D229" s="735">
        <v>39291</v>
      </c>
      <c r="E229" s="735">
        <v>39230</v>
      </c>
      <c r="F229" s="735">
        <v>39081</v>
      </c>
      <c r="G229" s="736">
        <v>39521</v>
      </c>
      <c r="H229" s="735">
        <v>40519</v>
      </c>
      <c r="I229" s="735">
        <v>40979</v>
      </c>
      <c r="J229" s="735">
        <v>41085</v>
      </c>
      <c r="K229" s="735">
        <v>41135</v>
      </c>
      <c r="L229" s="735">
        <v>41137</v>
      </c>
      <c r="M229" s="736">
        <v>41113</v>
      </c>
      <c r="N229" s="735">
        <v>40479</v>
      </c>
      <c r="O229" s="735">
        <v>40517</v>
      </c>
      <c r="P229" s="735">
        <v>40795</v>
      </c>
      <c r="Q229" s="735">
        <v>40972</v>
      </c>
      <c r="R229" s="735">
        <v>41117.171997070313</v>
      </c>
      <c r="S229" s="735">
        <v>42018.81640625</v>
      </c>
      <c r="T229" s="735">
        <v>42093.599609375</v>
      </c>
    </row>
    <row r="230" spans="1:20" ht="16.5">
      <c r="A230" s="20" t="s">
        <v>42</v>
      </c>
      <c r="B230" s="9" t="s">
        <v>40</v>
      </c>
      <c r="C230" s="738">
        <v>4518.5925254821777</v>
      </c>
      <c r="D230" s="738">
        <v>4621.0613555908203</v>
      </c>
      <c r="E230" s="738">
        <v>4666.8534317016602</v>
      </c>
      <c r="F230" s="738">
        <v>4730.7483577728271</v>
      </c>
      <c r="G230" s="738">
        <v>4829.2685966491699</v>
      </c>
      <c r="H230" s="738">
        <v>4852.8332405090332</v>
      </c>
      <c r="I230" s="738">
        <v>4887.4438381195068</v>
      </c>
      <c r="J230" s="738">
        <v>4893.5431385040283</v>
      </c>
      <c r="K230" s="738">
        <v>4909.9774131774902</v>
      </c>
      <c r="L230" s="738">
        <v>4953.169958114624</v>
      </c>
      <c r="M230" s="738">
        <v>4944.5958690643311</v>
      </c>
      <c r="N230" s="738">
        <v>4858.8505764007568</v>
      </c>
      <c r="O230" s="738">
        <v>4828.4040184020996</v>
      </c>
      <c r="P230" s="738">
        <v>4783.9676895141602</v>
      </c>
      <c r="Q230" s="738">
        <v>4747.078031539917</v>
      </c>
      <c r="R230" s="738">
        <v>4737.9706897735596</v>
      </c>
      <c r="S230" s="738">
        <v>4731.986083984375</v>
      </c>
      <c r="T230" s="738">
        <v>4700.529541015625</v>
      </c>
    </row>
    <row r="231" spans="1:20" ht="16.5">
      <c r="A231" s="20" t="s">
        <v>28</v>
      </c>
      <c r="B231" s="9" t="s">
        <v>40</v>
      </c>
      <c r="C231" s="735">
        <v>4095.2000417709351</v>
      </c>
      <c r="D231" s="735">
        <v>4083.6999988555908</v>
      </c>
      <c r="E231" s="736">
        <v>4089.0000152587891</v>
      </c>
      <c r="F231" s="735">
        <v>4141.5000085830688</v>
      </c>
      <c r="G231" s="735">
        <v>4127.0999431610107</v>
      </c>
      <c r="H231" s="735">
        <v>4181.4999523162842</v>
      </c>
      <c r="I231" s="735">
        <v>4222.0000238418579</v>
      </c>
      <c r="J231" s="735">
        <v>4184.2000017166138</v>
      </c>
      <c r="K231" s="735">
        <v>4143.9000387191772</v>
      </c>
      <c r="L231" s="735">
        <v>4134.7999792098999</v>
      </c>
      <c r="M231" s="735">
        <v>4170.4999723434448</v>
      </c>
      <c r="N231" s="735">
        <v>4190.2000122070312</v>
      </c>
      <c r="O231" s="735">
        <v>4264.7999958992004</v>
      </c>
      <c r="P231" s="735">
        <v>4299.9999856948853</v>
      </c>
      <c r="Q231" s="735">
        <v>4412.6000194549561</v>
      </c>
      <c r="R231" s="735">
        <v>4482.743971824646</v>
      </c>
      <c r="S231" s="735">
        <v>4543.2500076293954</v>
      </c>
      <c r="T231" s="735">
        <v>4564.8929796218872</v>
      </c>
    </row>
    <row r="232" spans="1:20" ht="16.5">
      <c r="A232" s="20" t="s">
        <v>43</v>
      </c>
      <c r="B232" s="9" t="s">
        <v>40</v>
      </c>
      <c r="C232" s="738">
        <v>153.691</v>
      </c>
      <c r="D232" s="738">
        <v>156.15700000000001</v>
      </c>
      <c r="E232" s="738">
        <v>155.245</v>
      </c>
      <c r="F232" s="737">
        <v>156.24199999999999</v>
      </c>
      <c r="G232" s="738">
        <v>155.114</v>
      </c>
      <c r="H232" s="738">
        <v>159.56100000000001</v>
      </c>
      <c r="I232" s="738">
        <v>168.7</v>
      </c>
      <c r="J232" s="738">
        <v>175.34700000000001</v>
      </c>
      <c r="K232" s="738">
        <v>177.476</v>
      </c>
      <c r="L232" s="738">
        <v>174.12799999999999</v>
      </c>
      <c r="M232" s="738">
        <v>173.69323845</v>
      </c>
      <c r="N232" s="738">
        <v>172.83799999999999</v>
      </c>
      <c r="O232" s="738">
        <v>172.71880810499999</v>
      </c>
      <c r="P232" s="738">
        <v>176.8283705711365</v>
      </c>
      <c r="Q232" s="738">
        <v>178.11700105667111</v>
      </c>
      <c r="R232" s="738">
        <v>181.47900152206421</v>
      </c>
      <c r="S232" s="738">
        <v>185.670000076294</v>
      </c>
      <c r="T232" s="738">
        <v>188.86082315444949</v>
      </c>
    </row>
    <row r="233" spans="1:20" ht="16.5">
      <c r="A233" s="20" t="s">
        <v>44</v>
      </c>
      <c r="B233" s="9" t="s">
        <v>40</v>
      </c>
      <c r="C233" s="735">
        <v>1816.4999923706059</v>
      </c>
      <c r="D233" s="735">
        <v>1854.199995040894</v>
      </c>
      <c r="E233" s="735">
        <v>1895.9000053405759</v>
      </c>
      <c r="F233" s="735">
        <v>1935.5999946594241</v>
      </c>
      <c r="G233" s="735">
        <v>1988.499996185303</v>
      </c>
      <c r="H233" s="735">
        <v>2088.099990844727</v>
      </c>
      <c r="I233" s="735">
        <v>2179.0000038146968</v>
      </c>
      <c r="J233" s="735">
        <v>2289.6000099182129</v>
      </c>
      <c r="K233" s="735">
        <v>2317.0999984741211</v>
      </c>
      <c r="L233" s="735">
        <v>2282.3000144958501</v>
      </c>
      <c r="M233" s="735">
        <v>2221.899974822998</v>
      </c>
      <c r="N233" s="735">
        <v>2193.3000144958501</v>
      </c>
      <c r="O233" s="735">
        <v>2179.6999893188481</v>
      </c>
      <c r="P233" s="735">
        <v>2203.2000007629399</v>
      </c>
      <c r="Q233" s="735">
        <v>2191.6999855041499</v>
      </c>
      <c r="R233" s="735">
        <v>2220.0999984741211</v>
      </c>
      <c r="S233" s="735">
        <v>2270.6000061035161</v>
      </c>
      <c r="T233" s="735">
        <v>2274.3000183105469</v>
      </c>
    </row>
    <row r="234" spans="1:20" ht="16.5">
      <c r="A234" s="20" t="s">
        <v>57</v>
      </c>
      <c r="B234" s="9" t="s">
        <v>40</v>
      </c>
      <c r="C234" s="738">
        <v>2689.9419898986821</v>
      </c>
      <c r="D234" s="738">
        <v>2754.2509918212891</v>
      </c>
      <c r="E234" s="738">
        <v>2779.6920051574712</v>
      </c>
      <c r="F234" s="738">
        <v>2846.5170135498051</v>
      </c>
      <c r="G234" s="738">
        <v>2918.8810138702388</v>
      </c>
      <c r="H234" s="738">
        <v>2988.1819801330571</v>
      </c>
      <c r="I234" s="738">
        <v>3064.7880020141602</v>
      </c>
      <c r="J234" s="738">
        <v>3149.0100250244141</v>
      </c>
      <c r="K234" s="738">
        <v>3201.171989440918</v>
      </c>
      <c r="L234" s="738">
        <v>3299.4469909667969</v>
      </c>
      <c r="M234" s="738">
        <v>3367.0549926757808</v>
      </c>
      <c r="N234" s="738">
        <v>3403.53199005127</v>
      </c>
      <c r="O234" s="738">
        <v>3469.8999862670898</v>
      </c>
      <c r="P234" s="738">
        <v>3525.0000152587891</v>
      </c>
      <c r="Q234" s="738">
        <v>3615.6930160522461</v>
      </c>
      <c r="R234" s="738">
        <v>3670.6329803466801</v>
      </c>
      <c r="S234" s="738">
        <v>3723.8760147094731</v>
      </c>
      <c r="T234" s="738">
        <v>3782.2449722290039</v>
      </c>
    </row>
    <row r="235" spans="1:20" ht="16.5">
      <c r="A235" s="20" t="s">
        <v>23</v>
      </c>
      <c r="B235" s="9" t="s">
        <v>40</v>
      </c>
      <c r="C235" s="735">
        <v>23384.269</v>
      </c>
      <c r="D235" s="735">
        <v>23547.774000000001</v>
      </c>
      <c r="E235" s="735">
        <v>23723</v>
      </c>
      <c r="F235" s="736">
        <v>23876.258000000002</v>
      </c>
      <c r="G235" s="736">
        <v>23958.171051025391</v>
      </c>
      <c r="H235" s="735">
        <v>23933.397125244141</v>
      </c>
      <c r="I235" s="735">
        <v>24037.623039245609</v>
      </c>
      <c r="J235" s="735">
        <v>23995.781608581539</v>
      </c>
      <c r="K235" s="735">
        <v>24356.518142700199</v>
      </c>
      <c r="L235" s="735">
        <v>24226.845794677731</v>
      </c>
      <c r="M235" s="735">
        <v>24202.928726196289</v>
      </c>
      <c r="N235" s="735">
        <v>24272.07944488525</v>
      </c>
      <c r="O235" s="735">
        <v>24832.41693115234</v>
      </c>
      <c r="P235" s="735">
        <v>24816.29563903809</v>
      </c>
      <c r="Q235" s="735">
        <v>25039.301803588871</v>
      </c>
      <c r="R235" s="735">
        <v>24996.918998718262</v>
      </c>
      <c r="S235" s="735">
        <v>25243.166015625</v>
      </c>
      <c r="T235" s="735">
        <v>25339.6123046875</v>
      </c>
    </row>
    <row r="236" spans="1:20" ht="16.5">
      <c r="A236" s="20" t="s">
        <v>45</v>
      </c>
      <c r="B236" s="9" t="s">
        <v>40</v>
      </c>
      <c r="C236" s="738">
        <v>62730</v>
      </c>
      <c r="D236" s="738">
        <v>62610</v>
      </c>
      <c r="E236" s="738">
        <v>62000</v>
      </c>
      <c r="F236" s="738">
        <v>61780</v>
      </c>
      <c r="G236" s="738">
        <v>61500</v>
      </c>
      <c r="H236" s="738">
        <v>61460</v>
      </c>
      <c r="I236" s="738">
        <v>61370</v>
      </c>
      <c r="J236" s="738">
        <v>61190</v>
      </c>
      <c r="K236" s="738">
        <v>60840</v>
      </c>
      <c r="L236" s="738">
        <v>60400</v>
      </c>
      <c r="M236" s="738">
        <v>60050</v>
      </c>
      <c r="N236" s="738">
        <v>57040</v>
      </c>
      <c r="O236" s="738">
        <v>59460</v>
      </c>
      <c r="P236" s="738">
        <v>59280</v>
      </c>
      <c r="Q236" s="738">
        <v>58920</v>
      </c>
      <c r="R236" s="738">
        <v>58550</v>
      </c>
      <c r="S236" s="738">
        <v>58640</v>
      </c>
      <c r="T236" s="738">
        <v>58980</v>
      </c>
    </row>
    <row r="237" spans="1:20" ht="16.5">
      <c r="A237" s="20" t="s">
        <v>46</v>
      </c>
      <c r="B237" s="9" t="s">
        <v>40</v>
      </c>
      <c r="C237" s="735">
        <v>21147.299896240231</v>
      </c>
      <c r="D237" s="735">
        <v>21443.899948120121</v>
      </c>
      <c r="E237" s="735">
        <v>21832.5</v>
      </c>
      <c r="F237" s="735">
        <v>21914.300155639648</v>
      </c>
      <c r="G237" s="735">
        <v>22305.700149536129</v>
      </c>
      <c r="H237" s="736">
        <v>22423.000053405762</v>
      </c>
      <c r="I237" s="735">
        <v>22642.99993896484</v>
      </c>
      <c r="J237" s="735">
        <v>22859.800079345699</v>
      </c>
      <c r="K237" s="735">
        <v>23015.999877929691</v>
      </c>
      <c r="L237" s="735">
        <v>23010.999954223629</v>
      </c>
      <c r="M237" s="735">
        <v>23366.00010681152</v>
      </c>
      <c r="N237" s="735">
        <v>23746.399810791019</v>
      </c>
      <c r="O237" s="735">
        <v>24011.099884033199</v>
      </c>
      <c r="P237" s="735">
        <v>24228.499923706058</v>
      </c>
      <c r="Q237" s="735">
        <v>24841.200050354</v>
      </c>
      <c r="R237" s="735">
        <v>25119.800247192379</v>
      </c>
      <c r="S237" s="735">
        <v>25302.099975585941</v>
      </c>
      <c r="T237" s="735">
        <v>25519.900169372559</v>
      </c>
    </row>
    <row r="238" spans="1:20">
      <c r="A238" s="4" t="s">
        <v>25</v>
      </c>
      <c r="B238" s="9" t="s">
        <v>40</v>
      </c>
      <c r="C238" s="738">
        <v>1072.462876319885</v>
      </c>
      <c r="D238" s="738">
        <v>1060.431450843811</v>
      </c>
      <c r="E238" s="738">
        <v>1064.3987770080571</v>
      </c>
      <c r="F238" s="738">
        <v>1063.4379806518559</v>
      </c>
      <c r="G238" s="738">
        <v>1062.5141000747681</v>
      </c>
      <c r="H238" s="738">
        <v>1048.945871353149</v>
      </c>
      <c r="I238" s="738">
        <v>1068.6004276275639</v>
      </c>
      <c r="J238" s="738">
        <v>1082.5756635665889</v>
      </c>
      <c r="K238" s="738">
        <v>1096.9169759750371</v>
      </c>
      <c r="L238" s="738">
        <v>1068.747934818268</v>
      </c>
      <c r="M238" s="738">
        <v>1033.570856571198</v>
      </c>
      <c r="N238" s="738">
        <v>1006.741037845612</v>
      </c>
      <c r="O238" s="738">
        <v>1006.150383472443</v>
      </c>
      <c r="P238" s="738">
        <v>985.90411472320557</v>
      </c>
      <c r="Q238" s="738">
        <v>965.77400660514832</v>
      </c>
      <c r="R238" s="738">
        <v>965.20825242996216</v>
      </c>
      <c r="S238" s="738">
        <v>957.10858154296875</v>
      </c>
      <c r="T238" s="738">
        <v>946.17581176757812</v>
      </c>
    </row>
    <row r="239" spans="1:20">
      <c r="A239" s="4" t="s">
        <v>26</v>
      </c>
      <c r="B239" s="9" t="s">
        <v>40</v>
      </c>
      <c r="C239" s="735">
        <v>1635.46874332428</v>
      </c>
      <c r="D239" s="735">
        <v>1608.0089087486269</v>
      </c>
      <c r="E239" s="735">
        <v>1601.9518284797671</v>
      </c>
      <c r="F239" s="735">
        <v>1610.459119319916</v>
      </c>
      <c r="G239" s="735">
        <v>1573.3660230636599</v>
      </c>
      <c r="H239" s="735">
        <v>1543.9034383296971</v>
      </c>
      <c r="I239" s="735">
        <v>1492.3405299186711</v>
      </c>
      <c r="J239" s="735">
        <v>1486.868557453156</v>
      </c>
      <c r="K239" s="735">
        <v>1484.2895774841311</v>
      </c>
      <c r="L239" s="735">
        <v>1499.5943417549131</v>
      </c>
      <c r="M239" s="735">
        <v>1494.1401295661931</v>
      </c>
      <c r="N239" s="735">
        <v>1453.4528205394749</v>
      </c>
      <c r="O239" s="735">
        <v>1441.0077068805699</v>
      </c>
      <c r="P239" s="735">
        <v>1436.412797927856</v>
      </c>
      <c r="Q239" s="735">
        <v>1445.49705696106</v>
      </c>
      <c r="R239" s="735">
        <v>1434.1636464595799</v>
      </c>
      <c r="S239" s="735">
        <v>1433.210510253906</v>
      </c>
      <c r="T239" s="735">
        <v>1408.419982910156</v>
      </c>
    </row>
    <row r="240" spans="1:20" ht="16.5">
      <c r="A240" s="20" t="s">
        <v>27</v>
      </c>
      <c r="B240" s="9" t="s">
        <v>40</v>
      </c>
      <c r="C240" s="735">
        <v>184.26482039690021</v>
      </c>
      <c r="D240" s="735">
        <v>188.30240923166281</v>
      </c>
      <c r="E240" s="736">
        <v>192.5514665842056</v>
      </c>
      <c r="F240" s="736">
        <v>193.36326998472211</v>
      </c>
      <c r="G240" s="735">
        <v>198.13100957870481</v>
      </c>
      <c r="H240" s="735">
        <v>202.2836597561836</v>
      </c>
      <c r="I240" s="735">
        <v>204.64875102043149</v>
      </c>
      <c r="J240" s="735">
        <v>211.18855363130569</v>
      </c>
      <c r="K240" s="735">
        <v>212.5828786492348</v>
      </c>
      <c r="L240" s="735">
        <v>226.53075778484339</v>
      </c>
      <c r="M240" s="735">
        <v>228.67741721868521</v>
      </c>
      <c r="N240" s="735">
        <v>233.96455067396161</v>
      </c>
      <c r="O240" s="735">
        <v>246.463338971138</v>
      </c>
      <c r="P240" s="735">
        <v>250.91508650779721</v>
      </c>
      <c r="Q240" s="735">
        <v>257.99522733688349</v>
      </c>
      <c r="R240" s="735">
        <v>273.50114870071411</v>
      </c>
      <c r="S240" s="735">
        <v>276.88076782226562</v>
      </c>
      <c r="T240" s="735">
        <v>285.67665100097662</v>
      </c>
    </row>
    <row r="241" spans="1:20" ht="16.5">
      <c r="A241" s="20" t="s">
        <v>47</v>
      </c>
      <c r="B241" s="9" t="s">
        <v>40</v>
      </c>
      <c r="C241" s="737">
        <v>36988.2001953125</v>
      </c>
      <c r="D241" s="738">
        <v>36983.600036621086</v>
      </c>
      <c r="E241" s="738">
        <v>37916.399810791023</v>
      </c>
      <c r="F241" s="738">
        <v>38284.899993896477</v>
      </c>
      <c r="G241" s="738">
        <v>39991.299987792969</v>
      </c>
      <c r="H241" s="738">
        <v>41627.230499267578</v>
      </c>
      <c r="I241" s="738">
        <v>42933.589660644531</v>
      </c>
      <c r="J241" s="738">
        <v>43854.729461669922</v>
      </c>
      <c r="K241" s="738">
        <v>44669.620147705078</v>
      </c>
      <c r="L241" s="738">
        <v>45852.009796142578</v>
      </c>
      <c r="M241" s="738">
        <v>46496.649780273438</v>
      </c>
      <c r="N241" s="738">
        <v>47468.299865722664</v>
      </c>
      <c r="O241" s="738">
        <v>48894.590270996086</v>
      </c>
      <c r="P241" s="738">
        <v>49403.119873046882</v>
      </c>
      <c r="Q241" s="738">
        <v>49478.129821777336</v>
      </c>
      <c r="R241" s="738">
        <v>50272.790405273438</v>
      </c>
      <c r="S241" s="738">
        <v>51022.529907226563</v>
      </c>
      <c r="T241" s="738">
        <v>51460.858154296882</v>
      </c>
    </row>
    <row r="242" spans="1:20" ht="16.5">
      <c r="A242" s="20" t="s">
        <v>30</v>
      </c>
      <c r="B242" s="9" t="s">
        <v>40</v>
      </c>
      <c r="C242" s="735">
        <v>7977</v>
      </c>
      <c r="D242" s="735">
        <v>8044</v>
      </c>
      <c r="E242" s="735">
        <v>8184</v>
      </c>
      <c r="F242" s="735">
        <v>8143</v>
      </c>
      <c r="G242" s="735">
        <v>8187</v>
      </c>
      <c r="H242" s="735">
        <v>8256</v>
      </c>
      <c r="I242" s="735">
        <v>8304</v>
      </c>
      <c r="J242" s="735">
        <v>8459</v>
      </c>
      <c r="K242" s="735">
        <v>8605</v>
      </c>
      <c r="L242" s="735">
        <v>8646</v>
      </c>
      <c r="M242" s="735">
        <v>8617</v>
      </c>
      <c r="N242" s="735">
        <v>8615</v>
      </c>
      <c r="O242" s="735">
        <v>8713.9940000000006</v>
      </c>
      <c r="P242" s="735">
        <v>8774.6399993896484</v>
      </c>
      <c r="Q242" s="735">
        <v>8707.5312652587891</v>
      </c>
      <c r="R242" s="735">
        <v>8718.9920196533203</v>
      </c>
      <c r="S242" s="735">
        <v>8753.7998962402344</v>
      </c>
      <c r="T242" s="735">
        <v>8804.6519775390625</v>
      </c>
    </row>
    <row r="243" spans="1:20" ht="16.5">
      <c r="A243" s="20" t="s">
        <v>48</v>
      </c>
      <c r="B243" s="9" t="s">
        <v>40</v>
      </c>
      <c r="C243" s="738">
        <v>1883.899991989136</v>
      </c>
      <c r="D243" s="738">
        <v>1913.3999786376951</v>
      </c>
      <c r="E243" s="738">
        <v>1968.400009155273</v>
      </c>
      <c r="F243" s="738">
        <v>2006.200016021729</v>
      </c>
      <c r="G243" s="738">
        <v>2055.8999900817871</v>
      </c>
      <c r="H243" s="738">
        <v>2109.599990844727</v>
      </c>
      <c r="I243" s="738">
        <v>2154.500007629395</v>
      </c>
      <c r="J243" s="738">
        <v>2179.8999938964839</v>
      </c>
      <c r="K243" s="738">
        <v>2192.1000213623051</v>
      </c>
      <c r="L243" s="738">
        <v>2204.5</v>
      </c>
      <c r="M243" s="738">
        <v>2216.3999862670898</v>
      </c>
      <c r="N243" s="738">
        <v>2235.400009155273</v>
      </c>
      <c r="O243" s="738">
        <v>2231.8000030517578</v>
      </c>
      <c r="P243" s="738">
        <v>2251.8000183105469</v>
      </c>
      <c r="Q243" s="738">
        <v>2314.2000045776372</v>
      </c>
      <c r="R243" s="738">
        <v>2359.7999954223628</v>
      </c>
      <c r="S243" s="738">
        <v>2442.9999923706059</v>
      </c>
      <c r="T243" s="738">
        <v>2528.000007629395</v>
      </c>
    </row>
    <row r="244" spans="1:20" ht="16.5">
      <c r="A244" s="20" t="s">
        <v>49</v>
      </c>
      <c r="B244" s="9" t="s">
        <v>40</v>
      </c>
      <c r="C244" s="735">
        <v>2315</v>
      </c>
      <c r="D244" s="735">
        <v>2318</v>
      </c>
      <c r="E244" s="735">
        <v>2336</v>
      </c>
      <c r="F244" s="735">
        <v>2327</v>
      </c>
      <c r="G244" s="735">
        <v>2336</v>
      </c>
      <c r="H244" s="735">
        <v>2352.3330000000001</v>
      </c>
      <c r="I244" s="735">
        <v>2400.1999999999998</v>
      </c>
      <c r="J244" s="735">
        <v>2455.3000000000002</v>
      </c>
      <c r="K244" s="735">
        <v>2534.6</v>
      </c>
      <c r="L244" s="735">
        <v>2526.6999999999998</v>
      </c>
      <c r="M244" s="735">
        <v>2532.4</v>
      </c>
      <c r="N244" s="735">
        <v>2553.5</v>
      </c>
      <c r="O244" s="735">
        <v>2597.1</v>
      </c>
      <c r="P244" s="735">
        <v>2621.6999893188481</v>
      </c>
      <c r="Q244" s="735">
        <v>2643.2999954223628</v>
      </c>
      <c r="R244" s="735">
        <v>2674.5999984741211</v>
      </c>
      <c r="S244" s="735">
        <v>2685.099983215332</v>
      </c>
      <c r="T244" s="735">
        <v>2674.0000152587891</v>
      </c>
    </row>
    <row r="245" spans="1:20" ht="16.5">
      <c r="A245" s="20" t="s">
        <v>32</v>
      </c>
      <c r="B245" s="9" t="s">
        <v>40</v>
      </c>
      <c r="C245" s="737">
        <v>16927</v>
      </c>
      <c r="D245" s="738">
        <v>17005</v>
      </c>
      <c r="E245" s="737">
        <v>16873.2</v>
      </c>
      <c r="F245" s="738">
        <v>16631</v>
      </c>
      <c r="G245" s="738">
        <v>16710.599999999999</v>
      </c>
      <c r="H245" s="738">
        <v>16852.8</v>
      </c>
      <c r="I245" s="738">
        <v>16678.599999999999</v>
      </c>
      <c r="J245" s="738">
        <v>16610.5</v>
      </c>
      <c r="K245" s="738">
        <v>16764.7</v>
      </c>
      <c r="L245" s="738">
        <v>17038.900000000001</v>
      </c>
      <c r="M245" s="738">
        <v>16879</v>
      </c>
      <c r="N245" s="738">
        <v>16968.5</v>
      </c>
      <c r="O245" s="738">
        <v>17085.5</v>
      </c>
      <c r="P245" s="738">
        <v>17101.50006484985</v>
      </c>
      <c r="Q245" s="738">
        <v>17153.099903106689</v>
      </c>
      <c r="R245" s="738">
        <v>17110.25462722778</v>
      </c>
      <c r="S245" s="738">
        <v>16960.9384765625</v>
      </c>
      <c r="T245" s="738">
        <v>16919.1513671875</v>
      </c>
    </row>
    <row r="246" spans="1:20" ht="16.5">
      <c r="A246" s="20" t="s">
        <v>50</v>
      </c>
      <c r="B246" s="9" t="s">
        <v>40</v>
      </c>
      <c r="C246" s="735">
        <v>4947.0999603271484</v>
      </c>
      <c r="D246" s="735">
        <v>5022.9000396728516</v>
      </c>
      <c r="E246" s="735">
        <v>5085.5000076293954</v>
      </c>
      <c r="F246" s="735">
        <v>5104.6999473571777</v>
      </c>
      <c r="G246" s="735">
        <v>5100.5000343322754</v>
      </c>
      <c r="H246" s="735">
        <v>5136.0999946594238</v>
      </c>
      <c r="I246" s="735">
        <v>5170.9000053405762</v>
      </c>
      <c r="J246" s="735">
        <v>5196.0000343322754</v>
      </c>
      <c r="K246" s="735">
        <v>5203.4000282287598</v>
      </c>
      <c r="L246" s="735">
        <v>5161</v>
      </c>
      <c r="M246" s="735">
        <v>5165.8999347686768</v>
      </c>
      <c r="N246" s="735">
        <v>5138.2999954223633</v>
      </c>
      <c r="O246" s="735">
        <v>5087.1999607086182</v>
      </c>
      <c r="P246" s="735">
        <v>5009.7000045776367</v>
      </c>
      <c r="Q246" s="735">
        <v>4976.3000087738037</v>
      </c>
      <c r="R246" s="735">
        <v>4949.5000400543213</v>
      </c>
      <c r="S246" s="735">
        <v>4939.5999927520752</v>
      </c>
      <c r="T246" s="735">
        <v>4971.9999771118164</v>
      </c>
    </row>
    <row r="247" spans="1:20" ht="16.5">
      <c r="A247" s="20" t="s">
        <v>51</v>
      </c>
      <c r="B247" s="9" t="s">
        <v>40</v>
      </c>
      <c r="C247" s="1207">
        <v>2580.5</v>
      </c>
      <c r="D247" s="1207">
        <v>2625.5000000000009</v>
      </c>
      <c r="E247" s="1208">
        <v>2608</v>
      </c>
      <c r="F247" s="1207">
        <v>2616.5</v>
      </c>
      <c r="G247" s="1207">
        <v>2642.7</v>
      </c>
      <c r="H247" s="1207">
        <v>2634.4</v>
      </c>
      <c r="I247" s="1207">
        <v>2647.4</v>
      </c>
      <c r="J247" s="1207">
        <v>2641.7139999999999</v>
      </c>
      <c r="K247" s="1207">
        <v>2680.6930000000002</v>
      </c>
      <c r="L247" s="1207">
        <v>2680.1219999999998</v>
      </c>
      <c r="M247" s="1207">
        <v>2695.7697499999999</v>
      </c>
      <c r="N247" s="1207">
        <v>2667.4925174713139</v>
      </c>
      <c r="O247" s="1207">
        <v>2694.2862224578862</v>
      </c>
      <c r="P247" s="1207">
        <v>2703.0752401351929</v>
      </c>
      <c r="Q247" s="1207">
        <v>2706.9719862937932</v>
      </c>
      <c r="R247" s="1207">
        <v>2718.7610249519348</v>
      </c>
      <c r="S247" s="1207">
        <v>2737.1909718513489</v>
      </c>
      <c r="T247" s="1207">
        <v>2725.5100164413452</v>
      </c>
    </row>
    <row r="248" spans="1:20">
      <c r="A248" s="4" t="s">
        <v>34</v>
      </c>
      <c r="B248" s="9" t="s">
        <v>40</v>
      </c>
      <c r="C248" s="735">
        <v>942.3233528137207</v>
      </c>
      <c r="D248" s="735">
        <v>952.95434379577637</v>
      </c>
      <c r="E248" s="735">
        <v>950.22769451141357</v>
      </c>
      <c r="F248" s="735">
        <v>943.02758693695068</v>
      </c>
      <c r="G248" s="735">
        <v>980.69518852233887</v>
      </c>
      <c r="H248" s="735">
        <v>990.93050384521484</v>
      </c>
      <c r="I248" s="735">
        <v>997.49441337585449</v>
      </c>
      <c r="J248" s="735">
        <v>1006.864476203919</v>
      </c>
      <c r="K248" s="735">
        <v>1020.730689048767</v>
      </c>
      <c r="L248" s="735">
        <v>1015.789845943451</v>
      </c>
      <c r="M248" s="735">
        <v>1016.872475147247</v>
      </c>
      <c r="N248" s="735">
        <v>998.07990980148315</v>
      </c>
      <c r="O248" s="735">
        <v>996.0561203956604</v>
      </c>
      <c r="P248" s="735">
        <v>989.87546539306641</v>
      </c>
      <c r="Q248" s="735">
        <v>990.60314130783081</v>
      </c>
      <c r="R248" s="735">
        <v>991.90486574172974</v>
      </c>
      <c r="S248" s="735">
        <v>982.0626220703125</v>
      </c>
      <c r="T248" s="735">
        <v>1010.867797851563</v>
      </c>
    </row>
    <row r="249" spans="1:20" ht="16.5">
      <c r="A249" s="20" t="s">
        <v>21</v>
      </c>
      <c r="B249" s="9" t="s">
        <v>40</v>
      </c>
      <c r="C249" s="737">
        <v>17831.400000000001</v>
      </c>
      <c r="D249" s="738">
        <v>17746.099999999999</v>
      </c>
      <c r="E249" s="738">
        <v>18855.699981689449</v>
      </c>
      <c r="F249" s="738">
        <v>19632.100021362308</v>
      </c>
      <c r="G249" s="737">
        <v>20263.82008361816</v>
      </c>
      <c r="H249" s="738">
        <v>20998.270034790039</v>
      </c>
      <c r="I249" s="738">
        <v>21630.649932861332</v>
      </c>
      <c r="J249" s="738">
        <v>22280.919952392582</v>
      </c>
      <c r="K249" s="737">
        <v>22908.500152587891</v>
      </c>
      <c r="L249" s="737">
        <v>23106.729736328129</v>
      </c>
      <c r="M249" s="738">
        <v>23209.979965209961</v>
      </c>
      <c r="N249" s="738">
        <v>23280.440093994141</v>
      </c>
      <c r="O249" s="738">
        <v>23281.390045166019</v>
      </c>
      <c r="P249" s="738">
        <v>23043.369895935059</v>
      </c>
      <c r="Q249" s="738">
        <v>22813.589851379402</v>
      </c>
      <c r="R249" s="738">
        <v>22767.130187988281</v>
      </c>
      <c r="S249" s="738">
        <v>22656.490013122559</v>
      </c>
      <c r="T249" s="738">
        <v>22558.009941101071</v>
      </c>
    </row>
    <row r="250" spans="1:20" ht="16.5">
      <c r="A250" s="20" t="s">
        <v>37</v>
      </c>
      <c r="B250" s="9" t="s">
        <v>40</v>
      </c>
      <c r="C250" s="735">
        <v>4427.8999999999996</v>
      </c>
      <c r="D250" s="735">
        <v>4473</v>
      </c>
      <c r="E250" s="735">
        <v>4491.1000000000004</v>
      </c>
      <c r="F250" s="735">
        <v>4506.5</v>
      </c>
      <c r="G250" s="736">
        <v>4518.8999999999996</v>
      </c>
      <c r="H250" s="735">
        <v>4629.6000000000004</v>
      </c>
      <c r="I250" s="735">
        <v>4678.5</v>
      </c>
      <c r="J250" s="735">
        <v>4750.3400000000011</v>
      </c>
      <c r="K250" s="735">
        <v>4797.49</v>
      </c>
      <c r="L250" s="735">
        <v>4797.6399999999994</v>
      </c>
      <c r="M250" s="735">
        <v>4824</v>
      </c>
      <c r="N250" s="735">
        <v>4884.8999999999996</v>
      </c>
      <c r="O250" s="735">
        <v>4906.9000000000015</v>
      </c>
      <c r="P250" s="735">
        <v>4960.3000106811523</v>
      </c>
      <c r="Q250" s="735">
        <v>5001.7999954223633</v>
      </c>
      <c r="R250" s="735">
        <v>5039.5999526977539</v>
      </c>
      <c r="S250" s="735">
        <v>5096.7000122070312</v>
      </c>
      <c r="T250" s="735">
        <v>5184.5999984741211</v>
      </c>
    </row>
    <row r="251" spans="1:20" ht="16.5">
      <c r="A251" s="20" t="s">
        <v>52</v>
      </c>
      <c r="B251" s="9" t="s">
        <v>40</v>
      </c>
      <c r="C251" s="738">
        <v>3880.7399940490718</v>
      </c>
      <c r="D251" s="738">
        <v>3936.1000213623051</v>
      </c>
      <c r="E251" s="738">
        <v>3984.2139663696289</v>
      </c>
      <c r="F251" s="738">
        <v>4026.057998657227</v>
      </c>
      <c r="G251" s="738">
        <v>4043.2319946289058</v>
      </c>
      <c r="H251" s="738">
        <v>4071.157981872559</v>
      </c>
      <c r="I251" s="738">
        <v>4121.5850067138672</v>
      </c>
      <c r="J251" s="738">
        <v>4170.2280197143564</v>
      </c>
      <c r="K251" s="738">
        <v>4256.8150024414062</v>
      </c>
      <c r="L251" s="738">
        <v>4322.3369979858398</v>
      </c>
      <c r="M251" s="738">
        <v>4298.7219619750977</v>
      </c>
      <c r="N251" s="738">
        <v>4366.4820022583008</v>
      </c>
      <c r="O251" s="738">
        <v>4417.8840026855469</v>
      </c>
      <c r="P251" s="738">
        <v>4463.5780181884766</v>
      </c>
      <c r="Q251" s="738">
        <v>4532.296028137207</v>
      </c>
      <c r="R251" s="738">
        <v>4596.8339996337891</v>
      </c>
      <c r="S251" s="738">
        <v>4660.1160583496094</v>
      </c>
      <c r="T251" s="738">
        <v>4687.0210113525391</v>
      </c>
    </row>
    <row r="252" spans="1:20" ht="16.5">
      <c r="A252" s="20" t="s">
        <v>53</v>
      </c>
      <c r="B252" s="9" t="s">
        <v>40</v>
      </c>
      <c r="C252" s="736">
        <v>22331</v>
      </c>
      <c r="D252" s="735">
        <v>22734</v>
      </c>
      <c r="E252" s="735">
        <v>23117</v>
      </c>
      <c r="F252" s="735">
        <v>22964</v>
      </c>
      <c r="G252" s="735">
        <v>21378</v>
      </c>
      <c r="H252" s="735">
        <v>21849</v>
      </c>
      <c r="I252" s="735">
        <v>22202</v>
      </c>
      <c r="J252" s="735">
        <v>22575</v>
      </c>
      <c r="K252" s="735">
        <v>23241</v>
      </c>
      <c r="L252" s="735">
        <v>24165</v>
      </c>
      <c r="M252" s="735">
        <v>25042</v>
      </c>
      <c r="N252" s="735">
        <v>26066</v>
      </c>
      <c r="O252" s="735">
        <v>26685</v>
      </c>
      <c r="P252" s="735">
        <v>27600</v>
      </c>
      <c r="Q252" s="735">
        <v>28098</v>
      </c>
      <c r="R252" s="735">
        <v>28931</v>
      </c>
      <c r="S252" s="735">
        <v>29774</v>
      </c>
      <c r="T252" s="735">
        <v>30823</v>
      </c>
    </row>
    <row r="253" spans="1:20" ht="16.5">
      <c r="A253" s="20" t="s">
        <v>54</v>
      </c>
      <c r="B253" s="9" t="s">
        <v>40</v>
      </c>
      <c r="C253" s="738">
        <v>28489.379974365231</v>
      </c>
      <c r="D253" s="738">
        <v>28620.850219726559</v>
      </c>
      <c r="E253" s="738">
        <v>28853.800109863281</v>
      </c>
      <c r="F253" s="738">
        <v>29057.469909667969</v>
      </c>
      <c r="G253" s="738">
        <v>29241.64007568359</v>
      </c>
      <c r="H253" s="738">
        <v>29543.070037841801</v>
      </c>
      <c r="I253" s="738">
        <v>30046.48004150391</v>
      </c>
      <c r="J253" s="738">
        <v>30220.440185546879</v>
      </c>
      <c r="K253" s="738">
        <v>30574.00006103516</v>
      </c>
      <c r="L253" s="738">
        <v>30666.70989990234</v>
      </c>
      <c r="M253" s="738">
        <v>30715.270141601559</v>
      </c>
      <c r="N253" s="738">
        <v>30961.43994140625</v>
      </c>
      <c r="O253" s="738">
        <v>31162.309875488281</v>
      </c>
      <c r="P253" s="738">
        <v>31290.349853515629</v>
      </c>
      <c r="Q253" s="738">
        <v>31531.060302734379</v>
      </c>
      <c r="R253" s="738">
        <v>31693.159973144531</v>
      </c>
      <c r="S253" s="738">
        <v>32042.6201171875</v>
      </c>
      <c r="T253" s="738">
        <v>32274.16015625</v>
      </c>
    </row>
    <row r="254" spans="1:20" ht="16.5">
      <c r="A254" s="20" t="s">
        <v>55</v>
      </c>
      <c r="B254" s="9" t="s">
        <v>40</v>
      </c>
      <c r="C254" s="736">
        <v>138271</v>
      </c>
      <c r="D254" s="735">
        <v>139351</v>
      </c>
      <c r="E254" s="735">
        <v>140394</v>
      </c>
      <c r="F254" s="735">
        <v>141717</v>
      </c>
      <c r="G254" s="735">
        <v>142403</v>
      </c>
      <c r="H254" s="735">
        <v>144043</v>
      </c>
      <c r="I254" s="735">
        <v>145945</v>
      </c>
      <c r="J254" s="735">
        <v>147321</v>
      </c>
      <c r="K254" s="735">
        <v>148042</v>
      </c>
      <c r="L254" s="735">
        <v>147605</v>
      </c>
      <c r="M254" s="735">
        <v>147169</v>
      </c>
      <c r="N254" s="735">
        <v>146504</v>
      </c>
      <c r="O254" s="735">
        <v>147246</v>
      </c>
      <c r="P254" s="735">
        <v>147273</v>
      </c>
      <c r="Q254" s="735">
        <v>147565</v>
      </c>
      <c r="R254" s="735">
        <v>148329</v>
      </c>
      <c r="S254" s="735">
        <v>149919</v>
      </c>
      <c r="T254" s="735">
        <v>150746</v>
      </c>
    </row>
    <row r="255" spans="1:20" ht="16.5">
      <c r="A255" s="20" t="s">
        <v>1200</v>
      </c>
      <c r="B255" s="20"/>
      <c r="C255" s="20"/>
      <c r="D255" s="20"/>
      <c r="E255" s="20"/>
      <c r="F255" s="20"/>
      <c r="G255" s="20"/>
      <c r="H255" s="20"/>
      <c r="I255" s="20"/>
      <c r="J255" s="20"/>
      <c r="K255" s="20"/>
      <c r="L255" s="20"/>
      <c r="M255" s="20"/>
      <c r="N255" s="20"/>
      <c r="O255" s="20"/>
      <c r="P255" s="20"/>
      <c r="Q255" s="20"/>
      <c r="R255" s="20"/>
      <c r="S255" s="20"/>
      <c r="T255" s="20"/>
    </row>
  </sheetData>
  <mergeCells count="55">
    <mergeCell ref="A215:B215"/>
    <mergeCell ref="C215:T215"/>
    <mergeCell ref="A216:B216"/>
    <mergeCell ref="C216:T216"/>
    <mergeCell ref="A217:B217"/>
    <mergeCell ref="A212:B212"/>
    <mergeCell ref="C212:T212"/>
    <mergeCell ref="A213:B213"/>
    <mergeCell ref="C213:T213"/>
    <mergeCell ref="A214:B214"/>
    <mergeCell ref="C214:T214"/>
    <mergeCell ref="A163:B163"/>
    <mergeCell ref="A158:B158"/>
    <mergeCell ref="C158:T158"/>
    <mergeCell ref="A159:B159"/>
    <mergeCell ref="C159:T159"/>
    <mergeCell ref="A160:B160"/>
    <mergeCell ref="C160:T160"/>
    <mergeCell ref="A109:B109"/>
    <mergeCell ref="A161:B161"/>
    <mergeCell ref="C161:T161"/>
    <mergeCell ref="A162:B162"/>
    <mergeCell ref="C162:T162"/>
    <mergeCell ref="C50:T50"/>
    <mergeCell ref="A51:B51"/>
    <mergeCell ref="C51:T51"/>
    <mergeCell ref="A52:B52"/>
    <mergeCell ref="C52:T52"/>
    <mergeCell ref="A106:B106"/>
    <mergeCell ref="A107:B107"/>
    <mergeCell ref="A108:B108"/>
    <mergeCell ref="C54:T54"/>
    <mergeCell ref="A55:B55"/>
    <mergeCell ref="C106:T106"/>
    <mergeCell ref="C107:T107"/>
    <mergeCell ref="C108:T108"/>
    <mergeCell ref="C104:T104"/>
    <mergeCell ref="C105:T105"/>
    <mergeCell ref="A54:B54"/>
    <mergeCell ref="A53:B53"/>
    <mergeCell ref="C53:T53"/>
    <mergeCell ref="A104:B104"/>
    <mergeCell ref="A105:B105"/>
    <mergeCell ref="A2:B2"/>
    <mergeCell ref="C2:T2"/>
    <mergeCell ref="A3:B3"/>
    <mergeCell ref="C3:T3"/>
    <mergeCell ref="A4:B4"/>
    <mergeCell ref="C4:T4"/>
    <mergeCell ref="A5:B5"/>
    <mergeCell ref="C5:T5"/>
    <mergeCell ref="A6:B6"/>
    <mergeCell ref="C6:T6"/>
    <mergeCell ref="A7:B7"/>
    <mergeCell ref="A50:B50"/>
  </mergeCells>
  <hyperlinks>
    <hyperlink ref="A57" r:id="rId1" tooltip="Click once to display linked information. Click and hold to select this cell." display="http://localhost/OECDStat_Metadata/ShowMetadata.ashx?Dataset=LFS_D&amp;Coords=[COUNTRY].[AUS]&amp;ShowOnWeb=true&amp;Lang=en"/>
    <hyperlink ref="D57" r:id="rId2" tooltip="Click once to display linked information. Click and hold to select this cell." display="http://localhost/OECDStat_Metadata/ShowMetadata.ashx?Dataset=LFS_D&amp;Coords=[SERIES].[E],[SEX].[WOMEN],[AGE].[1564],[FREQUENCY].[A],[COUNTRY].[AUS],[TIME].[2001]&amp;ShowOnWeb=true"/>
    <hyperlink ref="A58" r:id="rId3" tooltip="Click once to display linked information. Click and hold to select this cell." display="http://localhost/OECDStat_Metadata/ShowMetadata.ashx?Dataset=LFS_D&amp;Coords=[COUNTRY].[AUT]&amp;ShowOnWeb=true&amp;Lang=en"/>
    <hyperlink ref="C58" r:id="rId4" tooltip="Click once to display linked information. Click and hold to select this cell." display="http://localhost/OECDStat_Metadata/ShowMetadata.ashx?Dataset=LFS_D&amp;Coords=[SERIES].[E],[SEX].[WOMEN],[AGE].[1564],[FREQUENCY].[A],[COUNTRY].[AUT],[TIME].[2000]&amp;ShowOnWeb=true"/>
    <hyperlink ref="F58" r:id="rId5" tooltip="Click once to display linked information. Click and hold to select this cell." display="http://localhost/OECDStat_Metadata/ShowMetadata.ashx?Dataset=LFS_D&amp;Coords=[SERIES].[E],[SEX].[WOMEN],[AGE].[1564],[FREQUENCY].[A],[COUNTRY].[AUT],[TIME].[2003]&amp;ShowOnWeb=true"/>
    <hyperlink ref="A59" r:id="rId6" tooltip="Click once to display linked information. Click and hold to select this cell." display="http://localhost/OECDStat_Metadata/ShowMetadata.ashx?Dataset=LFS_D&amp;Coords=[COUNTRY].[BEL]&amp;ShowOnWeb=true&amp;Lang=en"/>
    <hyperlink ref="A60" r:id="rId7" tooltip="Click once to display linked information. Click and hold to select this cell." display="http://localhost/OECDStat_Metadata/ShowMetadata.ashx?Dataset=LFS_D&amp;Coords=[COUNTRY].[CAN]&amp;ShowOnWeb=true&amp;Lang=en"/>
    <hyperlink ref="A61" r:id="rId8" tooltip="Click once to display linked information. Click and hold to select this cell." display="http://localhost/OECDStat_Metadata/ShowMetadata.ashx?Dataset=LFS_D&amp;Coords=[COUNTRY].[CHL]&amp;ShowOnWeb=true&amp;Lang=en"/>
    <hyperlink ref="A62" r:id="rId9" tooltip="Click once to display linked information. Click and hold to select this cell." display="http://localhost/OECDStat_Metadata/ShowMetadata.ashx?Dataset=LFS_D&amp;Coords=[COUNTRY].[CZE]&amp;ShowOnWeb=true&amp;Lang=en"/>
    <hyperlink ref="A63" r:id="rId10" tooltip="Click once to display linked information. Click and hold to select this cell." display="http://localhost/OECDStat_Metadata/ShowMetadata.ashx?Dataset=LFS_D&amp;Coords=[COUNTRY].[DNK]&amp;ShowOnWeb=true&amp;Lang=en"/>
    <hyperlink ref="A64" r:id="rId11" tooltip="Click once to display linked information. Click and hold to select this cell." display="http://localhost/OECDStat_Metadata/ShowMetadata.ashx?Dataset=LFS_D&amp;Coords=[COUNTRY].[EST]&amp;ShowOnWeb=true&amp;Lang=en"/>
    <hyperlink ref="C64" r:id="rId12" tooltip="Click once to display linked information. Click and hold to select this cell." display="http://localhost/OECDStat_Metadata/ShowMetadata.ashx?Dataset=LFS_D&amp;Coords=[SERIES].[E],[SEX].[WOMEN],[AGE].[1564],[FREQUENCY].[A],[COUNTRY].[EST],[TIME].[2000]&amp;ShowOnWeb=true"/>
    <hyperlink ref="A65" r:id="rId13" tooltip="Click once to display linked information. Click and hold to select this cell." display="http://localhost/OECDStat_Metadata/ShowMetadata.ashx?Dataset=LFS_D&amp;Coords=[COUNTRY].[FIN]&amp;ShowOnWeb=true&amp;Lang=en"/>
    <hyperlink ref="A66" r:id="rId14" tooltip="Click once to display linked information. Click and hold to select this cell." display="http://localhost/OECDStat_Metadata/ShowMetadata.ashx?Dataset=LFS_D&amp;Coords=[COUNTRY].[FRA]&amp;ShowOnWeb=true&amp;Lang=en"/>
    <hyperlink ref="E66" r:id="rId15" tooltip="Click once to display linked information. Click and hold to select this cell." display="http://localhost/OECDStat_Metadata/ShowMetadata.ashx?Dataset=LFS_D&amp;Coords=[SERIES].[E],[SEX].[WOMEN],[AGE].[1564],[FREQUENCY].[A],[COUNTRY].[FRA],[TIME].[2002]&amp;ShowOnWeb=true"/>
    <hyperlink ref="A67" r:id="rId16" tooltip="Click once to display linked information. Click and hold to select this cell." display="http://localhost/OECDStat_Metadata/ShowMetadata.ashx?Dataset=LFS_D&amp;Coords=[COUNTRY].[DEU]&amp;ShowOnWeb=true&amp;Lang=en"/>
    <hyperlink ref="G67" r:id="rId17" tooltip="Click once to display linked information. Click and hold to select this cell." display="http://localhost/OECDStat_Metadata/ShowMetadata.ashx?Dataset=LFS_D&amp;Coords=[SERIES].[E],[SEX].[WOMEN],[AGE].[1564],[FREQUENCY].[A],[COUNTRY].[DEU],[TIME].[2004]&amp;ShowOnWeb=true"/>
    <hyperlink ref="M67" r:id="rId18" tooltip="Click once to display linked information. Click and hold to select this cell." display="http://localhost/OECDStat_Metadata/ShowMetadata.ashx?Dataset=LFS_D&amp;Coords=[SERIES].[E],[SEX].[WOMEN],[AGE].[1564],[FREQUENCY].[A],[COUNTRY].[DEU],[TIME].[2010]&amp;ShowOnWeb=true"/>
    <hyperlink ref="A68" r:id="rId19" tooltip="Click once to display linked information. Click and hold to select this cell." display="http://localhost/OECDStat_Metadata/ShowMetadata.ashx?Dataset=LFS_D&amp;Coords=[COUNTRY].[GRC]&amp;ShowOnWeb=true&amp;Lang=en"/>
    <hyperlink ref="A69" r:id="rId20" tooltip="Click once to display linked information. Click and hold to select this cell." display="http://localhost/OECDStat_Metadata/ShowMetadata.ashx?Dataset=LFS_D&amp;Coords=[COUNTRY].[HUN]&amp;ShowOnWeb=true&amp;Lang=en"/>
    <hyperlink ref="E69" r:id="rId21" tooltip="Click once to display linked information. Click and hold to select this cell." display="http://localhost/OECDStat_Metadata/ShowMetadata.ashx?Dataset=LFS_D&amp;Coords=[SERIES].[E],[SEX].[WOMEN],[AGE].[1564],[FREQUENCY].[A],[COUNTRY].[HUN],[TIME].[2002]&amp;ShowOnWeb=true"/>
    <hyperlink ref="A70" r:id="rId22" tooltip="Click once to display linked information. Click and hold to select this cell." display="http://localhost/OECDStat_Metadata/ShowMetadata.ashx?Dataset=LFS_D&amp;Coords=[COUNTRY].[ISL]&amp;ShowOnWeb=true&amp;Lang=en"/>
    <hyperlink ref="F70" r:id="rId23" tooltip="Click once to display linked information. Click and hold to select this cell." display="http://localhost/OECDStat_Metadata/ShowMetadata.ashx?Dataset=LFS_D&amp;Coords=[SERIES].[E],[SEX].[WOMEN],[AGE].[1564],[FREQUENCY].[A],[COUNTRY].[ISL],[TIME].[2003]&amp;ShowOnWeb=true"/>
    <hyperlink ref="A71" r:id="rId24" tooltip="Click once to display linked information. Click and hold to select this cell." display="http://localhost/OECDStat_Metadata/ShowMetadata.ashx?Dataset=LFS_D&amp;Coords=[COUNTRY].[IRL]&amp;ShowOnWeb=true&amp;Lang=en"/>
    <hyperlink ref="A72" r:id="rId25" tooltip="Click once to display linked information. Click and hold to select this cell." display="http://localhost/OECDStat_Metadata/ShowMetadata.ashx?Dataset=LFS_D&amp;Coords=[COUNTRY].[ISR]&amp;ShowOnWeb=true&amp;Lang=en"/>
    <hyperlink ref="A73" r:id="rId26" tooltip="Click once to display linked information. Click and hold to select this cell." display="http://localhost/OECDStat_Metadata/ShowMetadata.ashx?Dataset=LFS_D&amp;Coords=[COUNTRY].[ITA]&amp;ShowOnWeb=true&amp;Lang=en"/>
    <hyperlink ref="F73" r:id="rId27" tooltip="Click once to display linked information. Click and hold to select this cell." display="http://localhost/OECDStat_Metadata/ShowMetadata.ashx?Dataset=LFS_D&amp;Coords=[SERIES].[E],[SEX].[WOMEN],[AGE].[1564],[FREQUENCY].[A],[COUNTRY].[ITA],[TIME].[2003]&amp;ShowOnWeb=true"/>
    <hyperlink ref="G73" r:id="rId28" tooltip="Click once to display linked information. Click and hold to select this cell." display="http://localhost/OECDStat_Metadata/ShowMetadata.ashx?Dataset=LFS_D&amp;Coords=[SERIES].[E],[SEX].[WOMEN],[AGE].[1564],[FREQUENCY].[A],[COUNTRY].[ITA],[TIME].[2004]&amp;ShowOnWeb=true"/>
    <hyperlink ref="A74" r:id="rId29" tooltip="Click once to display linked information. Click and hold to select this cell." display="http://localhost/OECDStat_Metadata/ShowMetadata.ashx?Dataset=LFS_D&amp;Coords=[COUNTRY].[JPN]&amp;ShowOnWeb=true&amp;Lang=en"/>
    <hyperlink ref="A75" r:id="rId30" tooltip="Click once to display linked information. Click and hold to select this cell." display="http://localhost/OECDStat_Metadata/ShowMetadata.ashx?Dataset=LFS_D&amp;Coords=[COUNTRY].[KOR]&amp;ShowOnWeb=true&amp;Lang=en"/>
    <hyperlink ref="H75" r:id="rId31" tooltip="Click once to display linked information. Click and hold to select this cell." display="http://localhost/OECDStat_Metadata/ShowMetadata.ashx?Dataset=LFS_D&amp;Coords=[SERIES].[E],[SEX].[WOMEN],[AGE].[1564],[FREQUENCY].[A],[COUNTRY].[KOR],[TIME].[2005]&amp;ShowOnWeb=true"/>
    <hyperlink ref="A78" r:id="rId32" tooltip="Click once to display linked information. Click and hold to select this cell." display="http://localhost/OECDStat_Metadata/ShowMetadata.ashx?Dataset=LFS_D&amp;Coords=[COUNTRY].[LUX]&amp;ShowOnWeb=true&amp;Lang=en"/>
    <hyperlink ref="E78" r:id="rId33" tooltip="Click once to display linked information. Click and hold to select this cell." display="http://localhost/OECDStat_Metadata/ShowMetadata.ashx?Dataset=LFS_D&amp;Coords=[SERIES].[E],[SEX].[WOMEN],[AGE].[1564],[FREQUENCY].[A],[COUNTRY].[LUX],[TIME].[2002]&amp;ShowOnWeb=true"/>
    <hyperlink ref="F78" r:id="rId34" tooltip="Click once to display linked information. Click and hold to select this cell." display="http://localhost/OECDStat_Metadata/ShowMetadata.ashx?Dataset=LFS_D&amp;Coords=[SERIES].[E],[SEX].[WOMEN],[AGE].[1564],[FREQUENCY].[A],[COUNTRY].[LUX],[TIME].[2003]&amp;ShowOnWeb=true"/>
    <hyperlink ref="A79" r:id="rId35" tooltip="Click once to display linked information. Click and hold to select this cell." display="http://localhost/OECDStat_Metadata/ShowMetadata.ashx?Dataset=LFS_D&amp;Coords=[COUNTRY].[MEX]&amp;ShowOnWeb=true&amp;Lang=en"/>
    <hyperlink ref="C79" r:id="rId36" tooltip="Click once to display linked information. Click and hold to select this cell." display="http://localhost/OECDStat_Metadata/ShowMetadata.ashx?Dataset=LFS_D&amp;Coords=[SERIES].[E],[SEX].[WOMEN],[AGE].[1564],[FREQUENCY].[A],[COUNTRY].[MEX],[TIME].[2000]&amp;ShowOnWeb=true"/>
    <hyperlink ref="A80" r:id="rId37" tooltip="Click once to display linked information. Click and hold to select this cell." display="http://localhost/OECDStat_Metadata/ShowMetadata.ashx?Dataset=LFS_D&amp;Coords=[COUNTRY].[NLD]&amp;ShowOnWeb=true&amp;Lang=en"/>
    <hyperlink ref="A81" r:id="rId38" tooltip="Click once to display linked information. Click and hold to select this cell." display="http://localhost/OECDStat_Metadata/ShowMetadata.ashx?Dataset=LFS_D&amp;Coords=[COUNTRY].[NZL]&amp;ShowOnWeb=true&amp;Lang=en"/>
    <hyperlink ref="A82" r:id="rId39" tooltip="Click once to display linked information. Click and hold to select this cell." display="http://localhost/OECDStat_Metadata/ShowMetadata.ashx?Dataset=LFS_D&amp;Coords=[COUNTRY].[NOR]&amp;ShowOnWeb=true&amp;Lang=en"/>
    <hyperlink ref="A83" r:id="rId40" tooltip="Click once to display linked information. Click and hold to select this cell." display="http://localhost/OECDStat_Metadata/ShowMetadata.ashx?Dataset=LFS_D&amp;Coords=[COUNTRY].[POL]&amp;ShowOnWeb=true&amp;Lang=en"/>
    <hyperlink ref="C83" r:id="rId41" tooltip="Click once to display linked information. Click and hold to select this cell." display="http://localhost/OECDStat_Metadata/ShowMetadata.ashx?Dataset=LFS_D&amp;Coords=[SERIES].[E],[SEX].[WOMEN],[AGE].[1564],[FREQUENCY].[A],[COUNTRY].[POL],[TIME].[2000]&amp;ShowOnWeb=true"/>
    <hyperlink ref="E83" r:id="rId42" tooltip="Click once to display linked information. Click and hold to select this cell." display="http://localhost/OECDStat_Metadata/ShowMetadata.ashx?Dataset=LFS_D&amp;Coords=[SERIES].[E],[SEX].[WOMEN],[AGE].[1564],[FREQUENCY].[A],[COUNTRY].[POL],[TIME].[2002]&amp;ShowOnWeb=true"/>
    <hyperlink ref="A84" r:id="rId43" tooltip="Click once to display linked information. Click and hold to select this cell." display="http://localhost/OECDStat_Metadata/ShowMetadata.ashx?Dataset=LFS_D&amp;Coords=[COUNTRY].[PRT]&amp;ShowOnWeb=true&amp;Lang=en"/>
    <hyperlink ref="A85" r:id="rId44" tooltip="Click once to display linked information. Click and hold to select this cell." display="http://localhost/OECDStat_Metadata/ShowMetadata.ashx?Dataset=LFS_D&amp;Coords=[COUNTRY].[SVK]&amp;ShowOnWeb=true&amp;Lang=en"/>
    <hyperlink ref="E85" r:id="rId45" tooltip="Click once to display linked information. Click and hold to select this cell." display="http://localhost/OECDStat_Metadata/ShowMetadata.ashx?Dataset=LFS_D&amp;Coords=[SERIES].[E],[SEX].[WOMEN],[AGE].[1564],[FREQUENCY].[A],[COUNTRY].[SVK],[TIME].[2002]&amp;ShowOnWeb=true"/>
    <hyperlink ref="A87" r:id="rId46" tooltip="Click once to display linked information. Click and hold to select this cell." display="http://localhost/OECDStat_Metadata/ShowMetadata.ashx?Dataset=LFS_D&amp;Coords=[COUNTRY].[ESP]&amp;ShowOnWeb=true&amp;Lang=en"/>
    <hyperlink ref="C87" r:id="rId47" tooltip="Click once to display linked information. Click and hold to select this cell." display="http://localhost/OECDStat_Metadata/ShowMetadata.ashx?Dataset=LFS_D&amp;Coords=[SERIES].[E],[SEX].[WOMEN],[AGE].[1564],[FREQUENCY].[A],[COUNTRY].[ESP],[TIME].[2000]&amp;ShowOnWeb=true"/>
    <hyperlink ref="G87" r:id="rId48" tooltip="Click once to display linked information. Click and hold to select this cell." display="http://localhost/OECDStat_Metadata/ShowMetadata.ashx?Dataset=LFS_D&amp;Coords=[SERIES].[E],[SEX].[WOMEN],[AGE].[1564],[FREQUENCY].[A],[COUNTRY].[ESP],[TIME].[2004]&amp;ShowOnWeb=true"/>
    <hyperlink ref="K87" r:id="rId49" tooltip="Click once to display linked information. Click and hold to select this cell." display="http://localhost/OECDStat_Metadata/ShowMetadata.ashx?Dataset=LFS_D&amp;Coords=[SERIES].[E],[SEX].[WOMEN],[AGE].[1564],[FREQUENCY].[A],[COUNTRY].[ESP],[TIME].[2008]&amp;ShowOnWeb=true"/>
    <hyperlink ref="L87" r:id="rId50" tooltip="Click once to display linked information. Click and hold to select this cell." display="http://localhost/OECDStat_Metadata/ShowMetadata.ashx?Dataset=LFS_D&amp;Coords=[SERIES].[E],[SEX].[WOMEN],[AGE].[1564],[FREQUENCY].[A],[COUNTRY].[ESP],[TIME].[2009]&amp;ShowOnWeb=true"/>
    <hyperlink ref="A88" r:id="rId51" tooltip="Click once to display linked information. Click and hold to select this cell." display="http://localhost/OECDStat_Metadata/ShowMetadata.ashx?Dataset=LFS_D&amp;Coords=[COUNTRY].[SWE]&amp;ShowOnWeb=true&amp;Lang=en"/>
    <hyperlink ref="G88" r:id="rId52" tooltip="Click once to display linked information. Click and hold to select this cell." display="http://localhost/OECDStat_Metadata/ShowMetadata.ashx?Dataset=LFS_D&amp;Coords=[SERIES].[E],[SEX].[WOMEN],[AGE].[1564],[FREQUENCY].[A],[COUNTRY].[SWE],[TIME].[2004]&amp;ShowOnWeb=true"/>
    <hyperlink ref="A89" r:id="rId53" tooltip="Click once to display linked information. Click and hold to select this cell." display="http://localhost/OECDStat_Metadata/ShowMetadata.ashx?Dataset=LFS_D&amp;Coords=[COUNTRY].[CHE]&amp;ShowOnWeb=true&amp;Lang=en"/>
    <hyperlink ref="A90" r:id="rId54" tooltip="Click once to display linked information. Click and hold to select this cell." display="http://localhost/OECDStat_Metadata/ShowMetadata.ashx?Dataset=LFS_D&amp;Coords=[COUNTRY].[TUR]&amp;ShowOnWeb=true&amp;Lang=en"/>
    <hyperlink ref="C90" r:id="rId55" tooltip="Click once to display linked information. Click and hold to select this cell." display="http://localhost/OECDStat_Metadata/ShowMetadata.ashx?Dataset=LFS_D&amp;Coords=[SERIES].[E],[SEX].[WOMEN],[AGE].[1564],[FREQUENCY].[A],[COUNTRY].[TUR],[TIME].[2000]&amp;ShowOnWeb=true"/>
    <hyperlink ref="A91" r:id="rId56" tooltip="Click once to display linked information. Click and hold to select this cell." display="http://localhost/OECDStat_Metadata/ShowMetadata.ashx?Dataset=LFS_D&amp;Coords=[COUNTRY].[GBR]&amp;ShowOnWeb=true&amp;Lang=en"/>
    <hyperlink ref="A92" r:id="rId57" tooltip="Click once to display linked information. Click and hold to select this cell." display="http://localhost/OECDStat_Metadata/ShowMetadata.ashx?Dataset=LFS_D&amp;Coords=[COUNTRY].[USA]&amp;ShowOnWeb=true&amp;Lang=en"/>
    <hyperlink ref="C92" r:id="rId58" tooltip="Click once to display linked information. Click and hold to select this cell." display="http://localhost/OECDStat_Metadata/ShowMetadata.ashx?Dataset=LFS_D&amp;Coords=[SERIES].[E],[SEX].[WOMEN],[AGE].[1564],[FREQUENCY].[A],[COUNTRY].[USA],[TIME].[2000]&amp;ShowOnWeb=true"/>
    <hyperlink ref="A93" r:id="rId59" tooltip="Click once to display linked information. Click and hold to select this cell." display="http://localhost/OECDStat_Metadata/ShowMetadata.ashx?Dataset=LFS_D&amp;Coords=[COUNTRY].[OECD]&amp;ShowOnWeb=true&amp;Lang=en"/>
    <hyperlink ref="A100" r:id="rId60" tooltip="Click once to display linked information. Click and hold to select this cell." display="http://localhost/OECDStat_Metadata/ShowMetadata.ashx?Dataset=LFS_D&amp;Coords=[COUNTRY].[RUS]&amp;ShowOnWeb=true&amp;Lang=en"/>
    <hyperlink ref="A102" r:id="rId61" tooltip="Click once to display linked information. Click and hold to select this cell." display="https://stats-3.oecd.org/"/>
    <hyperlink ref="A111" r:id="rId62" tooltip="Click once to display linked information. Click and hold to select this cell." display="http://localhost/OECDStat_Metadata/ShowMetadata.ashx?Dataset=LFS_D&amp;Coords=[COUNTRY].[AUS]&amp;ShowOnWeb=true&amp;Lang=en"/>
    <hyperlink ref="D111" r:id="rId63" tooltip="Click once to display linked information. Click and hold to select this cell." display="http://localhost/OECDStat_Metadata/ShowMetadata.ashx?Dataset=LFS_D&amp;Coords=[SERIES].[E],[SEX].[MW],[AGE].[1564],[FREQUENCY].[A],[COUNTRY].[AUS],[TIME].[2001]&amp;ShowOnWeb=true"/>
    <hyperlink ref="A112" r:id="rId64" tooltip="Click once to display linked information. Click and hold to select this cell." display="http://localhost/OECDStat_Metadata/ShowMetadata.ashx?Dataset=LFS_D&amp;Coords=[COUNTRY].[AUT]&amp;ShowOnWeb=true&amp;Lang=en"/>
    <hyperlink ref="C112" r:id="rId65" tooltip="Click once to display linked information. Click and hold to select this cell." display="http://localhost/OECDStat_Metadata/ShowMetadata.ashx?Dataset=LFS_D&amp;Coords=[SERIES].[E],[SEX].[MW],[AGE].[1564],[FREQUENCY].[A],[COUNTRY].[AUT],[TIME].[2000]&amp;ShowOnWeb=true"/>
    <hyperlink ref="F112" r:id="rId66" tooltip="Click once to display linked information. Click and hold to select this cell." display="http://localhost/OECDStat_Metadata/ShowMetadata.ashx?Dataset=LFS_D&amp;Coords=[SERIES].[E],[SEX].[MW],[AGE].[1564],[FREQUENCY].[A],[COUNTRY].[AUT],[TIME].[2003]&amp;ShowOnWeb=true"/>
    <hyperlink ref="A113" r:id="rId67" tooltip="Click once to display linked information. Click and hold to select this cell." display="http://localhost/OECDStat_Metadata/ShowMetadata.ashx?Dataset=LFS_D&amp;Coords=[COUNTRY].[BEL]&amp;ShowOnWeb=true&amp;Lang=en"/>
    <hyperlink ref="A114" r:id="rId68" tooltip="Click once to display linked information. Click and hold to select this cell." display="http://localhost/OECDStat_Metadata/ShowMetadata.ashx?Dataset=LFS_D&amp;Coords=[COUNTRY].[CAN]&amp;ShowOnWeb=true&amp;Lang=en"/>
    <hyperlink ref="A115" r:id="rId69" tooltip="Click once to display linked information. Click and hold to select this cell." display="http://localhost/OECDStat_Metadata/ShowMetadata.ashx?Dataset=LFS_D&amp;Coords=[COUNTRY].[CHL]&amp;ShowOnWeb=true&amp;Lang=en"/>
    <hyperlink ref="A116" r:id="rId70" tooltip="Click once to display linked information. Click and hold to select this cell." display="http://localhost/OECDStat_Metadata/ShowMetadata.ashx?Dataset=LFS_D&amp;Coords=[COUNTRY].[CZE]&amp;ShowOnWeb=true&amp;Lang=en"/>
    <hyperlink ref="A117" r:id="rId71" tooltip="Click once to display linked information. Click and hold to select this cell." display="http://localhost/OECDStat_Metadata/ShowMetadata.ashx?Dataset=LFS_D&amp;Coords=[COUNTRY].[DNK]&amp;ShowOnWeb=true&amp;Lang=en"/>
    <hyperlink ref="A118" r:id="rId72" tooltip="Click once to display linked information. Click and hold to select this cell." display="http://localhost/OECDStat_Metadata/ShowMetadata.ashx?Dataset=LFS_D&amp;Coords=[COUNTRY].[EST]&amp;ShowOnWeb=true&amp;Lang=en"/>
    <hyperlink ref="C118" r:id="rId73" tooltip="Click once to display linked information. Click and hold to select this cell." display="http://localhost/OECDStat_Metadata/ShowMetadata.ashx?Dataset=LFS_D&amp;Coords=[SERIES].[E],[SEX].[MW],[AGE].[1564],[FREQUENCY].[A],[COUNTRY].[EST],[TIME].[2000]&amp;ShowOnWeb=true"/>
    <hyperlink ref="A119" r:id="rId74" tooltip="Click once to display linked information. Click and hold to select this cell." display="http://localhost/OECDStat_Metadata/ShowMetadata.ashx?Dataset=LFS_D&amp;Coords=[COUNTRY].[FIN]&amp;ShowOnWeb=true&amp;Lang=en"/>
    <hyperlink ref="A120" r:id="rId75" tooltip="Click once to display linked information. Click and hold to select this cell." display="http://localhost/OECDStat_Metadata/ShowMetadata.ashx?Dataset=LFS_D&amp;Coords=[COUNTRY].[FRA]&amp;ShowOnWeb=true&amp;Lang=en"/>
    <hyperlink ref="E120" r:id="rId76" tooltip="Click once to display linked information. Click and hold to select this cell." display="http://localhost/OECDStat_Metadata/ShowMetadata.ashx?Dataset=LFS_D&amp;Coords=[SERIES].[E],[SEX].[MW],[AGE].[1564],[FREQUENCY].[A],[COUNTRY].[FRA],[TIME].[2002]&amp;ShowOnWeb=true"/>
    <hyperlink ref="A121" r:id="rId77" tooltip="Click once to display linked information. Click and hold to select this cell." display="http://localhost/OECDStat_Metadata/ShowMetadata.ashx?Dataset=LFS_D&amp;Coords=[COUNTRY].[DEU]&amp;ShowOnWeb=true&amp;Lang=en"/>
    <hyperlink ref="G121" r:id="rId78" tooltip="Click once to display linked information. Click and hold to select this cell." display="http://localhost/OECDStat_Metadata/ShowMetadata.ashx?Dataset=LFS_D&amp;Coords=[SERIES].[E],[SEX].[MW],[AGE].[1564],[FREQUENCY].[A],[COUNTRY].[DEU],[TIME].[2004]&amp;ShowOnWeb=true"/>
    <hyperlink ref="M121" r:id="rId79" tooltip="Click once to display linked information. Click and hold to select this cell." display="http://localhost/OECDStat_Metadata/ShowMetadata.ashx?Dataset=LFS_D&amp;Coords=[SERIES].[E],[SEX].[MW],[AGE].[1564],[FREQUENCY].[A],[COUNTRY].[DEU],[TIME].[2010]&amp;ShowOnWeb=true"/>
    <hyperlink ref="A122" r:id="rId80" tooltip="Click once to display linked information. Click and hold to select this cell." display="http://localhost/OECDStat_Metadata/ShowMetadata.ashx?Dataset=LFS_D&amp;Coords=[COUNTRY].[GRC]&amp;ShowOnWeb=true&amp;Lang=en"/>
    <hyperlink ref="A123" r:id="rId81" tooltip="Click once to display linked information. Click and hold to select this cell." display="http://localhost/OECDStat_Metadata/ShowMetadata.ashx?Dataset=LFS_D&amp;Coords=[COUNTRY].[HUN]&amp;ShowOnWeb=true&amp;Lang=en"/>
    <hyperlink ref="E123" r:id="rId82" tooltip="Click once to display linked information. Click and hold to select this cell." display="http://localhost/OECDStat_Metadata/ShowMetadata.ashx?Dataset=LFS_D&amp;Coords=[SERIES].[E],[SEX].[MW],[AGE].[1564],[FREQUENCY].[A],[COUNTRY].[HUN],[TIME].[2002]&amp;ShowOnWeb=true"/>
    <hyperlink ref="A124" r:id="rId83" tooltip="Click once to display linked information. Click and hold to select this cell." display="http://localhost/OECDStat_Metadata/ShowMetadata.ashx?Dataset=LFS_D&amp;Coords=[COUNTRY].[ISL]&amp;ShowOnWeb=true&amp;Lang=en"/>
    <hyperlink ref="F124" r:id="rId84" tooltip="Click once to display linked information. Click and hold to select this cell." display="http://localhost/OECDStat_Metadata/ShowMetadata.ashx?Dataset=LFS_D&amp;Coords=[SERIES].[E],[SEX].[MW],[AGE].[1564],[FREQUENCY].[A],[COUNTRY].[ISL],[TIME].[2003]&amp;ShowOnWeb=true"/>
    <hyperlink ref="A125" r:id="rId85" tooltip="Click once to display linked information. Click and hold to select this cell." display="http://localhost/OECDStat_Metadata/ShowMetadata.ashx?Dataset=LFS_D&amp;Coords=[COUNTRY].[IRL]&amp;ShowOnWeb=true&amp;Lang=en"/>
    <hyperlink ref="A126" r:id="rId86" tooltip="Click once to display linked information. Click and hold to select this cell." display="http://localhost/OECDStat_Metadata/ShowMetadata.ashx?Dataset=LFS_D&amp;Coords=[COUNTRY].[ISR]&amp;ShowOnWeb=true&amp;Lang=en"/>
    <hyperlink ref="A127" r:id="rId87" tooltip="Click once to display linked information. Click and hold to select this cell." display="http://localhost/OECDStat_Metadata/ShowMetadata.ashx?Dataset=LFS_D&amp;Coords=[COUNTRY].[ITA]&amp;ShowOnWeb=true&amp;Lang=en"/>
    <hyperlink ref="F127" r:id="rId88" tooltip="Click once to display linked information. Click and hold to select this cell." display="http://localhost/OECDStat_Metadata/ShowMetadata.ashx?Dataset=LFS_D&amp;Coords=[SERIES].[E],[SEX].[MW],[AGE].[1564],[FREQUENCY].[A],[COUNTRY].[ITA],[TIME].[2003]&amp;ShowOnWeb=true"/>
    <hyperlink ref="G127" r:id="rId89" tooltip="Click once to display linked information. Click and hold to select this cell." display="http://localhost/OECDStat_Metadata/ShowMetadata.ashx?Dataset=LFS_D&amp;Coords=[SERIES].[E],[SEX].[MW],[AGE].[1564],[FREQUENCY].[A],[COUNTRY].[ITA],[TIME].[2004]&amp;ShowOnWeb=true"/>
    <hyperlink ref="A128" r:id="rId90" tooltip="Click once to display linked information. Click and hold to select this cell." display="http://localhost/OECDStat_Metadata/ShowMetadata.ashx?Dataset=LFS_D&amp;Coords=[COUNTRY].[JPN]&amp;ShowOnWeb=true&amp;Lang=en"/>
    <hyperlink ref="A129" r:id="rId91" tooltip="Click once to display linked information. Click and hold to select this cell." display="http://localhost/OECDStat_Metadata/ShowMetadata.ashx?Dataset=LFS_D&amp;Coords=[COUNTRY].[KOR]&amp;ShowOnWeb=true&amp;Lang=en"/>
    <hyperlink ref="H129" r:id="rId92" tooltip="Click once to display linked information. Click and hold to select this cell." display="http://localhost/OECDStat_Metadata/ShowMetadata.ashx?Dataset=LFS_D&amp;Coords=[SERIES].[E],[SEX].[MW],[AGE].[1564],[FREQUENCY].[A],[COUNTRY].[KOR],[TIME].[2005]&amp;ShowOnWeb=true"/>
    <hyperlink ref="A132" r:id="rId93" tooltip="Click once to display linked information. Click and hold to select this cell." display="http://localhost/OECDStat_Metadata/ShowMetadata.ashx?Dataset=LFS_D&amp;Coords=[COUNTRY].[LUX]&amp;ShowOnWeb=true&amp;Lang=en"/>
    <hyperlink ref="C133" r:id="rId94" tooltip="Click once to display linked information. Click and hold to select this cell." display="http://localhost/OECDStat_Metadata/ShowMetadata.ashx?Dataset=LFS_D&amp;Coords=[SERIES].[E],[SEX].[MW],[AGE].[1564],[FREQUENCY].[A],[COUNTRY].[MEX],[TIME].[2000]&amp;ShowOnWeb=true"/>
    <hyperlink ref="A134" r:id="rId95" tooltip="Click once to display linked information. Click and hold to select this cell." display="http://localhost/OECDStat_Metadata/ShowMetadata.ashx?Dataset=LFS_D&amp;Coords=[COUNTRY].[NLD]&amp;ShowOnWeb=true&amp;Lang=en"/>
    <hyperlink ref="A135" r:id="rId96" tooltip="Click once to display linked information. Click and hold to select this cell." display="http://localhost/OECDStat_Metadata/ShowMetadata.ashx?Dataset=LFS_D&amp;Coords=[COUNTRY].[NZL]&amp;ShowOnWeb=true&amp;Lang=en"/>
    <hyperlink ref="A136" r:id="rId97" tooltip="Click once to display linked information. Click and hold to select this cell." display="http://localhost/OECDStat_Metadata/ShowMetadata.ashx?Dataset=LFS_D&amp;Coords=[COUNTRY].[NOR]&amp;ShowOnWeb=true&amp;Lang=en"/>
    <hyperlink ref="A137" r:id="rId98" tooltip="Click once to display linked information. Click and hold to select this cell." display="http://localhost/OECDStat_Metadata/ShowMetadata.ashx?Dataset=LFS_D&amp;Coords=[COUNTRY].[POL]&amp;ShowOnWeb=true&amp;Lang=en"/>
    <hyperlink ref="C137" r:id="rId99" tooltip="Click once to display linked information. Click and hold to select this cell." display="http://localhost/OECDStat_Metadata/ShowMetadata.ashx?Dataset=LFS_D&amp;Coords=[SERIES].[E],[SEX].[MW],[AGE].[1564],[FREQUENCY].[A],[COUNTRY].[POL],[TIME].[2000]&amp;ShowOnWeb=true"/>
    <hyperlink ref="E137" r:id="rId100" tooltip="Click once to display linked information. Click and hold to select this cell." display="http://localhost/OECDStat_Metadata/ShowMetadata.ashx?Dataset=LFS_D&amp;Coords=[SERIES].[E],[SEX].[MW],[AGE].[1564],[FREQUENCY].[A],[COUNTRY].[POL],[TIME].[2002]&amp;ShowOnWeb=true"/>
    <hyperlink ref="A138" r:id="rId101" tooltip="Click once to display linked information. Click and hold to select this cell." display="http://localhost/OECDStat_Metadata/ShowMetadata.ashx?Dataset=LFS_D&amp;Coords=[COUNTRY].[PRT]&amp;ShowOnWeb=true&amp;Lang=en"/>
    <hyperlink ref="A139" r:id="rId102" tooltip="Click once to display linked information. Click and hold to select this cell." display="http://localhost/OECDStat_Metadata/ShowMetadata.ashx?Dataset=LFS_D&amp;Coords=[COUNTRY].[SVK]&amp;ShowOnWeb=true&amp;Lang=en"/>
    <hyperlink ref="E139" r:id="rId103" tooltip="Click once to display linked information. Click and hold to select this cell." display="http://localhost/OECDStat_Metadata/ShowMetadata.ashx?Dataset=LFS_D&amp;Coords=[SERIES].[E],[SEX].[MW],[AGE].[1564],[FREQUENCY].[A],[COUNTRY].[SVK],[TIME].[2002]&amp;ShowOnWeb=true"/>
    <hyperlink ref="A141" r:id="rId104" tooltip="Click once to display linked information. Click and hold to select this cell." display="http://localhost/OECDStat_Metadata/ShowMetadata.ashx?Dataset=LFS_D&amp;Coords=[COUNTRY].[ESP]&amp;ShowOnWeb=true&amp;Lang=en"/>
    <hyperlink ref="C141" r:id="rId105" tooltip="Click once to display linked information. Click and hold to select this cell." display="http://localhost/OECDStat_Metadata/ShowMetadata.ashx?Dataset=LFS_D&amp;Coords=[SERIES].[E],[SEX].[MW],[AGE].[1564],[FREQUENCY].[A],[COUNTRY].[ESP],[TIME].[2000]&amp;ShowOnWeb=true"/>
    <hyperlink ref="G141" r:id="rId106" tooltip="Click once to display linked information. Click and hold to select this cell." display="http://localhost/OECDStat_Metadata/ShowMetadata.ashx?Dataset=LFS_D&amp;Coords=[SERIES].[E],[SEX].[MW],[AGE].[1564],[FREQUENCY].[A],[COUNTRY].[ESP],[TIME].[2004]&amp;ShowOnWeb=true"/>
    <hyperlink ref="K141" r:id="rId107" tooltip="Click once to display linked information. Click and hold to select this cell." display="http://localhost/OECDStat_Metadata/ShowMetadata.ashx?Dataset=LFS_D&amp;Coords=[SERIES].[E],[SEX].[MW],[AGE].[1564],[FREQUENCY].[A],[COUNTRY].[ESP],[TIME].[2008]&amp;ShowOnWeb=true"/>
    <hyperlink ref="L141" r:id="rId108" tooltip="Click once to display linked information. Click and hold to select this cell." display="http://localhost/OECDStat_Metadata/ShowMetadata.ashx?Dataset=LFS_D&amp;Coords=[SERIES].[E],[SEX].[MW],[AGE].[1564],[FREQUENCY].[A],[COUNTRY].[ESP],[TIME].[2009]&amp;ShowOnWeb=true"/>
    <hyperlink ref="A142" r:id="rId109" tooltip="Click once to display linked information. Click and hold to select this cell." display="http://localhost/OECDStat_Metadata/ShowMetadata.ashx?Dataset=LFS_D&amp;Coords=[COUNTRY].[SWE]&amp;ShowOnWeb=true&amp;Lang=en"/>
    <hyperlink ref="G142" r:id="rId110" tooltip="Click once to display linked information. Click and hold to select this cell." display="http://localhost/OECDStat_Metadata/ShowMetadata.ashx?Dataset=LFS_D&amp;Coords=[SERIES].[E],[SEX].[MW],[AGE].[1564],[FREQUENCY].[A],[COUNTRY].[SWE],[TIME].[2004]&amp;ShowOnWeb=true"/>
    <hyperlink ref="A143" r:id="rId111" tooltip="Click once to display linked information. Click and hold to select this cell." display="http://localhost/OECDStat_Metadata/ShowMetadata.ashx?Dataset=LFS_D&amp;Coords=[COUNTRY].[CHE]&amp;ShowOnWeb=true&amp;Lang=en"/>
    <hyperlink ref="A144" r:id="rId112" tooltip="Click once to display linked information. Click and hold to select this cell." display="http://localhost/OECDStat_Metadata/ShowMetadata.ashx?Dataset=LFS_D&amp;Coords=[COUNTRY].[TUR]&amp;ShowOnWeb=true&amp;Lang=en"/>
    <hyperlink ref="C144" r:id="rId113" tooltip="Click once to display linked information. Click and hold to select this cell." display="http://localhost/OECDStat_Metadata/ShowMetadata.ashx?Dataset=LFS_D&amp;Coords=[SERIES].[E],[SEX].[MW],[AGE].[1564],[FREQUENCY].[A],[COUNTRY].[TUR],[TIME].[2000]&amp;ShowOnWeb=true"/>
    <hyperlink ref="A145" r:id="rId114" tooltip="Click once to display linked information. Click and hold to select this cell." display="http://localhost/OECDStat_Metadata/ShowMetadata.ashx?Dataset=LFS_D&amp;Coords=[COUNTRY].[GBR]&amp;ShowOnWeb=true&amp;Lang=en"/>
    <hyperlink ref="A146" r:id="rId115" tooltip="Click once to display linked information. Click and hold to select this cell." display="http://localhost/OECDStat_Metadata/ShowMetadata.ashx?Dataset=LFS_D&amp;Coords=[COUNTRY].[USA]&amp;ShowOnWeb=true&amp;Lang=en"/>
    <hyperlink ref="C146" r:id="rId116" tooltip="Click once to display linked information. Click and hold to select this cell." display="http://localhost/OECDStat_Metadata/ShowMetadata.ashx?Dataset=LFS_D&amp;Coords=[SERIES].[E],[SEX].[MW],[AGE].[1564],[FREQUENCY].[A],[COUNTRY].[USA],[TIME].[2000]&amp;ShowOnWeb=true"/>
    <hyperlink ref="A147" r:id="rId117" tooltip="Click once to display linked information. Click and hold to select this cell." display="http://localhost/OECDStat_Metadata/ShowMetadata.ashx?Dataset=LFS_D&amp;Coords=[COUNTRY].[OECD]&amp;ShowOnWeb=true&amp;Lang=en"/>
    <hyperlink ref="A154" r:id="rId118" tooltip="Click once to display linked information. Click and hold to select this cell." display="http://localhost/OECDStat_Metadata/ShowMetadata.ashx?Dataset=LFS_D&amp;Coords=[COUNTRY].[RUS]&amp;ShowOnWeb=true&amp;Lang=en"/>
    <hyperlink ref="A156" r:id="rId119" tooltip="Click once to display linked information. Click and hold to select this cell." display="https://stats-3.oecd.org/"/>
    <hyperlink ref="A165" r:id="rId120" tooltip="Click once to display linked information. Click and hold to select this cell." display="http://localhost/OECDStat_Metadata/ShowMetadata.ashx?Dataset=LFS_D&amp;Coords=[COUNTRY].[AUS]&amp;ShowOnWeb=true&amp;Lang=en"/>
    <hyperlink ref="D165" r:id="rId121" tooltip="Click once to display linked information. Click and hold to select this cell." display="http://localhost/OECDStat_Metadata/ShowMetadata.ashx?Dataset=LFS_D&amp;Coords=[SERIES].[L],[SEX].[WOMEN],[AGE].[1564],[FREQUENCY].[A],[COUNTRY].[AUS],[TIME].[2001]&amp;ShowOnWeb=true"/>
    <hyperlink ref="A166" r:id="rId122" tooltip="Click once to display linked information. Click and hold to select this cell." display="http://localhost/OECDStat_Metadata/ShowMetadata.ashx?Dataset=LFS_D&amp;Coords=[COUNTRY].[AUT]&amp;ShowOnWeb=true&amp;Lang=en"/>
    <hyperlink ref="C166" r:id="rId123" tooltip="Click once to display linked information. Click and hold to select this cell." display="http://localhost/OECDStat_Metadata/ShowMetadata.ashx?Dataset=LFS_D&amp;Coords=[SERIES].[L],[SEX].[WOMEN],[AGE].[1564],[FREQUENCY].[A],[COUNTRY].[AUT],[TIME].[2000]&amp;ShowOnWeb=true"/>
    <hyperlink ref="F166" r:id="rId124" tooltip="Click once to display linked information. Click and hold to select this cell." display="http://localhost/OECDStat_Metadata/ShowMetadata.ashx?Dataset=LFS_D&amp;Coords=[SERIES].[L],[SEX].[WOMEN],[AGE].[1564],[FREQUENCY].[A],[COUNTRY].[AUT],[TIME].[2003]&amp;ShowOnWeb=true"/>
    <hyperlink ref="A167" r:id="rId125" tooltip="Click once to display linked information. Click and hold to select this cell." display="http://localhost/OECDStat_Metadata/ShowMetadata.ashx?Dataset=LFS_D&amp;Coords=[COUNTRY].[BEL]&amp;ShowOnWeb=true&amp;Lang=en"/>
    <hyperlink ref="A168" r:id="rId126" tooltip="Click once to display linked information. Click and hold to select this cell." display="http://localhost/OECDStat_Metadata/ShowMetadata.ashx?Dataset=LFS_D&amp;Coords=[COUNTRY].[CAN]&amp;ShowOnWeb=true&amp;Lang=en"/>
    <hyperlink ref="A169" r:id="rId127" tooltip="Click once to display linked information. Click and hold to select this cell." display="http://localhost/OECDStat_Metadata/ShowMetadata.ashx?Dataset=LFS_D&amp;Coords=[COUNTRY].[CHL]&amp;ShowOnWeb=true&amp;Lang=en"/>
    <hyperlink ref="A170" r:id="rId128" tooltip="Click once to display linked information. Click and hold to select this cell." display="http://localhost/OECDStat_Metadata/ShowMetadata.ashx?Dataset=LFS_D&amp;Coords=[COUNTRY].[CZE]&amp;ShowOnWeb=true&amp;Lang=en"/>
    <hyperlink ref="A171" r:id="rId129" tooltip="Click once to display linked information. Click and hold to select this cell." display="http://localhost/OECDStat_Metadata/ShowMetadata.ashx?Dataset=LFS_D&amp;Coords=[COUNTRY].[DNK]&amp;ShowOnWeb=true&amp;Lang=en"/>
    <hyperlink ref="A172" r:id="rId130" tooltip="Click once to display linked information. Click and hold to select this cell." display="http://localhost/OECDStat_Metadata/ShowMetadata.ashx?Dataset=LFS_D&amp;Coords=[COUNTRY].[EST]&amp;ShowOnWeb=true&amp;Lang=en"/>
    <hyperlink ref="C172" r:id="rId131" tooltip="Click once to display linked information. Click and hold to select this cell." display="http://localhost/OECDStat_Metadata/ShowMetadata.ashx?Dataset=LFS_D&amp;Coords=[SERIES].[L],[SEX].[WOMEN],[AGE].[1564],[FREQUENCY].[A],[COUNTRY].[EST],[TIME].[2000]&amp;ShowOnWeb=true"/>
    <hyperlink ref="A173" r:id="rId132" tooltip="Click once to display linked information. Click and hold to select this cell." display="http://localhost/OECDStat_Metadata/ShowMetadata.ashx?Dataset=LFS_D&amp;Coords=[COUNTRY].[FIN]&amp;ShowOnWeb=true&amp;Lang=en"/>
    <hyperlink ref="A174" r:id="rId133" tooltip="Click once to display linked information. Click and hold to select this cell." display="http://localhost/OECDStat_Metadata/ShowMetadata.ashx?Dataset=LFS_D&amp;Coords=[COUNTRY].[FRA]&amp;ShowOnWeb=true&amp;Lang=en"/>
    <hyperlink ref="E174" r:id="rId134" tooltip="Click once to display linked information. Click and hold to select this cell." display="http://localhost/OECDStat_Metadata/ShowMetadata.ashx?Dataset=LFS_D&amp;Coords=[SERIES].[L],[SEX].[WOMEN],[AGE].[1564],[FREQUENCY].[A],[COUNTRY].[FRA],[TIME].[2002]&amp;ShowOnWeb=true"/>
    <hyperlink ref="A175" r:id="rId135" tooltip="Click once to display linked information. Click and hold to select this cell." display="http://localhost/OECDStat_Metadata/ShowMetadata.ashx?Dataset=LFS_D&amp;Coords=[COUNTRY].[DEU]&amp;ShowOnWeb=true&amp;Lang=en"/>
    <hyperlink ref="G175" r:id="rId136" tooltip="Click once to display linked information. Click and hold to select this cell." display="http://localhost/OECDStat_Metadata/ShowMetadata.ashx?Dataset=LFS_D&amp;Coords=[SERIES].[L],[SEX].[WOMEN],[AGE].[1564],[FREQUENCY].[A],[COUNTRY].[DEU],[TIME].[2004]&amp;ShowOnWeb=true"/>
    <hyperlink ref="M175" r:id="rId137" tooltip="Click once to display linked information. Click and hold to select this cell." display="http://localhost/OECDStat_Metadata/ShowMetadata.ashx?Dataset=LFS_D&amp;Coords=[SERIES].[L],[SEX].[WOMEN],[AGE].[1564],[FREQUENCY].[A],[COUNTRY].[DEU],[TIME].[2010]&amp;ShowOnWeb=true"/>
    <hyperlink ref="A176" r:id="rId138" tooltip="Click once to display linked information. Click and hold to select this cell." display="http://localhost/OECDStat_Metadata/ShowMetadata.ashx?Dataset=LFS_D&amp;Coords=[COUNTRY].[GRC]&amp;ShowOnWeb=true&amp;Lang=en"/>
    <hyperlink ref="A177" r:id="rId139" tooltip="Click once to display linked information. Click and hold to select this cell." display="http://localhost/OECDStat_Metadata/ShowMetadata.ashx?Dataset=LFS_D&amp;Coords=[COUNTRY].[HUN]&amp;ShowOnWeb=true&amp;Lang=en"/>
    <hyperlink ref="E177" r:id="rId140" tooltip="Click once to display linked information. Click and hold to select this cell." display="http://localhost/OECDStat_Metadata/ShowMetadata.ashx?Dataset=LFS_D&amp;Coords=[SERIES].[L],[SEX].[WOMEN],[AGE].[1564],[FREQUENCY].[A],[COUNTRY].[HUN],[TIME].[2002]&amp;ShowOnWeb=true"/>
    <hyperlink ref="A178" r:id="rId141" tooltip="Click once to display linked information. Click and hold to select this cell." display="http://localhost/OECDStat_Metadata/ShowMetadata.ashx?Dataset=LFS_D&amp;Coords=[COUNTRY].[ISL]&amp;ShowOnWeb=true&amp;Lang=en"/>
    <hyperlink ref="F178" r:id="rId142" tooltip="Click once to display linked information. Click and hold to select this cell." display="http://localhost/OECDStat_Metadata/ShowMetadata.ashx?Dataset=LFS_D&amp;Coords=[SERIES].[L],[SEX].[WOMEN],[AGE].[1564],[FREQUENCY].[A],[COUNTRY].[ISL],[TIME].[2003]&amp;ShowOnWeb=true"/>
    <hyperlink ref="A179" r:id="rId143" tooltip="Click once to display linked information. Click and hold to select this cell." display="http://localhost/OECDStat_Metadata/ShowMetadata.ashx?Dataset=LFS_D&amp;Coords=[COUNTRY].[IRL]&amp;ShowOnWeb=true&amp;Lang=en"/>
    <hyperlink ref="A180" r:id="rId144" tooltip="Click once to display linked information. Click and hold to select this cell." display="http://localhost/OECDStat_Metadata/ShowMetadata.ashx?Dataset=LFS_D&amp;Coords=[COUNTRY].[ISR]&amp;ShowOnWeb=true&amp;Lang=en"/>
    <hyperlink ref="A181" r:id="rId145" tooltip="Click once to display linked information. Click and hold to select this cell." display="http://localhost/OECDStat_Metadata/ShowMetadata.ashx?Dataset=LFS_D&amp;Coords=[COUNTRY].[ITA]&amp;ShowOnWeb=true&amp;Lang=en"/>
    <hyperlink ref="F181" r:id="rId146" tooltip="Click once to display linked information. Click and hold to select this cell." display="http://localhost/OECDStat_Metadata/ShowMetadata.ashx?Dataset=LFS_D&amp;Coords=[SERIES].[L],[SEX].[WOMEN],[AGE].[1564],[FREQUENCY].[A],[COUNTRY].[ITA],[TIME].[2003]&amp;ShowOnWeb=true"/>
    <hyperlink ref="G181" r:id="rId147" tooltip="Click once to display linked information. Click and hold to select this cell." display="http://localhost/OECDStat_Metadata/ShowMetadata.ashx?Dataset=LFS_D&amp;Coords=[SERIES].[L],[SEX].[WOMEN],[AGE].[1564],[FREQUENCY].[A],[COUNTRY].[ITA],[TIME].[2004]&amp;ShowOnWeb=true"/>
    <hyperlink ref="A182" r:id="rId148" tooltip="Click once to display linked information. Click and hold to select this cell." display="http://localhost/OECDStat_Metadata/ShowMetadata.ashx?Dataset=LFS_D&amp;Coords=[COUNTRY].[JPN]&amp;ShowOnWeb=true&amp;Lang=en"/>
    <hyperlink ref="A183" r:id="rId149" tooltip="Click once to display linked information. Click and hold to select this cell." display="http://localhost/OECDStat_Metadata/ShowMetadata.ashx?Dataset=LFS_D&amp;Coords=[COUNTRY].[KOR]&amp;ShowOnWeb=true&amp;Lang=en"/>
    <hyperlink ref="H183" r:id="rId150" tooltip="Click once to display linked information. Click and hold to select this cell." display="http://localhost/OECDStat_Metadata/ShowMetadata.ashx?Dataset=LFS_D&amp;Coords=[SERIES].[L],[SEX].[WOMEN],[AGE].[1564],[FREQUENCY].[A],[COUNTRY].[KOR],[TIME].[2005]&amp;ShowOnWeb=true"/>
    <hyperlink ref="A186" r:id="rId151" tooltip="Click once to display linked information. Click and hold to select this cell." display="http://localhost/OECDStat_Metadata/ShowMetadata.ashx?Dataset=LFS_D&amp;Coords=[COUNTRY].[LUX]&amp;ShowOnWeb=true&amp;Lang=en"/>
    <hyperlink ref="E186" r:id="rId152" tooltip="Click once to display linked information. Click and hold to select this cell." display="http://localhost/OECDStat_Metadata/ShowMetadata.ashx?Dataset=LFS_D&amp;Coords=[SERIES].[L],[SEX].[WOMEN],[AGE].[1564],[FREQUENCY].[A],[COUNTRY].[LUX],[TIME].[2002]&amp;ShowOnWeb=true"/>
    <hyperlink ref="F186" r:id="rId153" tooltip="Click once to display linked information. Click and hold to select this cell." display="http://localhost/OECDStat_Metadata/ShowMetadata.ashx?Dataset=LFS_D&amp;Coords=[SERIES].[L],[SEX].[WOMEN],[AGE].[1564],[FREQUENCY].[A],[COUNTRY].[LUX],[TIME].[2003]&amp;ShowOnWeb=true"/>
    <hyperlink ref="A187" r:id="rId154" tooltip="Click once to display linked information. Click and hold to select this cell." display="http://localhost/OECDStat_Metadata/ShowMetadata.ashx?Dataset=LFS_D&amp;Coords=[COUNTRY].[MEX]&amp;ShowOnWeb=true&amp;Lang=en"/>
    <hyperlink ref="C187" r:id="rId155" tooltip="Click once to display linked information. Click and hold to select this cell." display="http://localhost/OECDStat_Metadata/ShowMetadata.ashx?Dataset=LFS_D&amp;Coords=[SERIES].[L],[SEX].[WOMEN],[AGE].[1564],[FREQUENCY].[A],[COUNTRY].[MEX],[TIME].[2000]&amp;ShowOnWeb=true"/>
    <hyperlink ref="A188" r:id="rId156" tooltip="Click once to display linked information. Click and hold to select this cell." display="http://localhost/OECDStat_Metadata/ShowMetadata.ashx?Dataset=LFS_D&amp;Coords=[COUNTRY].[NLD]&amp;ShowOnWeb=true&amp;Lang=en"/>
    <hyperlink ref="A189" r:id="rId157" tooltip="Click once to display linked information. Click and hold to select this cell." display="http://localhost/OECDStat_Metadata/ShowMetadata.ashx?Dataset=LFS_D&amp;Coords=[COUNTRY].[NZL]&amp;ShowOnWeb=true&amp;Lang=en"/>
    <hyperlink ref="A190" r:id="rId158" tooltip="Click once to display linked information. Click and hold to select this cell." display="http://localhost/OECDStat_Metadata/ShowMetadata.ashx?Dataset=LFS_D&amp;Coords=[COUNTRY].[NOR]&amp;ShowOnWeb=true&amp;Lang=en"/>
    <hyperlink ref="A191" r:id="rId159" tooltip="Click once to display linked information. Click and hold to select this cell." display="http://localhost/OECDStat_Metadata/ShowMetadata.ashx?Dataset=LFS_D&amp;Coords=[COUNTRY].[POL]&amp;ShowOnWeb=true&amp;Lang=en"/>
    <hyperlink ref="C191" r:id="rId160" tooltip="Click once to display linked information. Click and hold to select this cell." display="http://localhost/OECDStat_Metadata/ShowMetadata.ashx?Dataset=LFS_D&amp;Coords=[SERIES].[L],[SEX].[WOMEN],[AGE].[1564],[FREQUENCY].[A],[COUNTRY].[POL],[TIME].[2000]&amp;ShowOnWeb=true"/>
    <hyperlink ref="E191" r:id="rId161" tooltip="Click once to display linked information. Click and hold to select this cell." display="http://localhost/OECDStat_Metadata/ShowMetadata.ashx?Dataset=LFS_D&amp;Coords=[SERIES].[L],[SEX].[WOMEN],[AGE].[1564],[FREQUENCY].[A],[COUNTRY].[POL],[TIME].[2002]&amp;ShowOnWeb=true"/>
    <hyperlink ref="A192" r:id="rId162" tooltip="Click once to display linked information. Click and hold to select this cell." display="http://localhost/OECDStat_Metadata/ShowMetadata.ashx?Dataset=LFS_D&amp;Coords=[COUNTRY].[PRT]&amp;ShowOnWeb=true&amp;Lang=en"/>
    <hyperlink ref="A193" r:id="rId163" tooltip="Click once to display linked information. Click and hold to select this cell." display="http://localhost/OECDStat_Metadata/ShowMetadata.ashx?Dataset=LFS_D&amp;Coords=[COUNTRY].[SVK]&amp;ShowOnWeb=true&amp;Lang=en"/>
    <hyperlink ref="E193" r:id="rId164" tooltip="Click once to display linked information. Click and hold to select this cell." display="http://localhost/OECDStat_Metadata/ShowMetadata.ashx?Dataset=LFS_D&amp;Coords=[SERIES].[L],[SEX].[WOMEN],[AGE].[1564],[FREQUENCY].[A],[COUNTRY].[SVK],[TIME].[2002]&amp;ShowOnWeb=true"/>
    <hyperlink ref="A195" r:id="rId165" tooltip="Click once to display linked information. Click and hold to select this cell." display="http://localhost/OECDStat_Metadata/ShowMetadata.ashx?Dataset=LFS_D&amp;Coords=[COUNTRY].[ESP]&amp;ShowOnWeb=true&amp;Lang=en"/>
    <hyperlink ref="C195" r:id="rId166" tooltip="Click once to display linked information. Click and hold to select this cell." display="http://localhost/OECDStat_Metadata/ShowMetadata.ashx?Dataset=LFS_D&amp;Coords=[SERIES].[L],[SEX].[WOMEN],[AGE].[1564],[FREQUENCY].[A],[COUNTRY].[ESP],[TIME].[2000]&amp;ShowOnWeb=true"/>
    <hyperlink ref="G195" r:id="rId167" tooltip="Click once to display linked information. Click and hold to select this cell." display="http://localhost/OECDStat_Metadata/ShowMetadata.ashx?Dataset=LFS_D&amp;Coords=[SERIES].[L],[SEX].[WOMEN],[AGE].[1564],[FREQUENCY].[A],[COUNTRY].[ESP],[TIME].[2004]&amp;ShowOnWeb=true"/>
    <hyperlink ref="K195" r:id="rId168" tooltip="Click once to display linked information. Click and hold to select this cell." display="http://localhost/OECDStat_Metadata/ShowMetadata.ashx?Dataset=LFS_D&amp;Coords=[SERIES].[L],[SEX].[WOMEN],[AGE].[1564],[FREQUENCY].[A],[COUNTRY].[ESP],[TIME].[2008]&amp;ShowOnWeb=true"/>
    <hyperlink ref="L195" r:id="rId169" tooltip="Click once to display linked information. Click and hold to select this cell." display="http://localhost/OECDStat_Metadata/ShowMetadata.ashx?Dataset=LFS_D&amp;Coords=[SERIES].[L],[SEX].[WOMEN],[AGE].[1564],[FREQUENCY].[A],[COUNTRY].[ESP],[TIME].[2009]&amp;ShowOnWeb=true"/>
    <hyperlink ref="A196" r:id="rId170" tooltip="Click once to display linked information. Click and hold to select this cell." display="http://localhost/OECDStat_Metadata/ShowMetadata.ashx?Dataset=LFS_D&amp;Coords=[COUNTRY].[SWE]&amp;ShowOnWeb=true&amp;Lang=en"/>
    <hyperlink ref="G196" r:id="rId171" tooltip="Click once to display linked information. Click and hold to select this cell." display="http://localhost/OECDStat_Metadata/ShowMetadata.ashx?Dataset=LFS_D&amp;Coords=[SERIES].[L],[SEX].[WOMEN],[AGE].[1564],[FREQUENCY].[A],[COUNTRY].[SWE],[TIME].[2004]&amp;ShowOnWeb=true"/>
    <hyperlink ref="A197" r:id="rId172" tooltip="Click once to display linked information. Click and hold to select this cell." display="http://localhost/OECDStat_Metadata/ShowMetadata.ashx?Dataset=LFS_D&amp;Coords=[COUNTRY].[CHE]&amp;ShowOnWeb=true&amp;Lang=en"/>
    <hyperlink ref="A198" r:id="rId173" tooltip="Click once to display linked information. Click and hold to select this cell." display="http://localhost/OECDStat_Metadata/ShowMetadata.ashx?Dataset=LFS_D&amp;Coords=[COUNTRY].[TUR]&amp;ShowOnWeb=true&amp;Lang=en"/>
    <hyperlink ref="C198" r:id="rId174" tooltip="Click once to display linked information. Click and hold to select this cell." display="http://localhost/OECDStat_Metadata/ShowMetadata.ashx?Dataset=LFS_D&amp;Coords=[SERIES].[L],[SEX].[WOMEN],[AGE].[1564],[FREQUENCY].[A],[COUNTRY].[TUR],[TIME].[2000]&amp;ShowOnWeb=true"/>
    <hyperlink ref="A199" r:id="rId175" tooltip="Click once to display linked information. Click and hold to select this cell." display="http://localhost/OECDStat_Metadata/ShowMetadata.ashx?Dataset=LFS_D&amp;Coords=[COUNTRY].[GBR]&amp;ShowOnWeb=true&amp;Lang=en"/>
    <hyperlink ref="A200" r:id="rId176" tooltip="Click once to display linked information. Click and hold to select this cell." display="http://localhost/OECDStat_Metadata/ShowMetadata.ashx?Dataset=LFS_D&amp;Coords=[COUNTRY].[USA]&amp;ShowOnWeb=true&amp;Lang=en"/>
    <hyperlink ref="C200" r:id="rId177" tooltip="Click once to display linked information. Click and hold to select this cell." display="http://localhost/OECDStat_Metadata/ShowMetadata.ashx?Dataset=LFS_D&amp;Coords=[SERIES].[L],[SEX].[WOMEN],[AGE].[1564],[FREQUENCY].[A],[COUNTRY].[USA],[TIME].[2000]&amp;ShowOnWeb=true"/>
    <hyperlink ref="A201" r:id="rId178" tooltip="Click once to display linked information. Click and hold to select this cell." display="http://localhost/OECDStat_Metadata/ShowMetadata.ashx?Dataset=LFS_D&amp;Coords=[COUNTRY].[OECD]&amp;ShowOnWeb=true&amp;Lang=en"/>
    <hyperlink ref="A208" r:id="rId179" tooltip="Click once to display linked information. Click and hold to select this cell." display="http://localhost/OECDStat_Metadata/ShowMetadata.ashx?Dataset=LFS_D&amp;Coords=[COUNTRY].[RUS]&amp;ShowOnWeb=true&amp;Lang=en"/>
    <hyperlink ref="A210" r:id="rId180" tooltip="Click once to display linked information. Click and hold to select this cell." display="https://stats-3.oecd.org/"/>
    <hyperlink ref="D219" r:id="rId181" tooltip="Click once to display linked information. Click and hold to select this cell." display="http://stats.oecd.org/OECDStat_Metadata/ShowMetadata.ashx?Dataset=LFS_D&amp;Coords=[SERIES].[L],[SEX].[MW],[AGE].[1564],[FREQUENCY].[A],[COUNTRY].[AUS],[TIME].[2001]&amp;ShowOnWeb=true"/>
    <hyperlink ref="C220" r:id="rId182" tooltip="Click once to display linked information. Click and hold to select this cell." display="http://stats.oecd.org/OECDStat_Metadata/ShowMetadata.ashx?Dataset=LFS_D&amp;Coords=[SERIES].[L],[SEX].[MW],[AGE].[1564],[FREQUENCY].[A],[COUNTRY].[AUT],[TIME].[2000]&amp;ShowOnWeb=true"/>
    <hyperlink ref="F220" r:id="rId183" tooltip="Click once to display linked information. Click and hold to select this cell." display="http://stats.oecd.org/OECDStat_Metadata/ShowMetadata.ashx?Dataset=LFS_D&amp;Coords=[SERIES].[L],[SEX].[MW],[AGE].[1564],[FREQUENCY].[A],[COUNTRY].[AUT],[TIME].[2003]&amp;ShowOnWeb=true"/>
    <hyperlink ref="C226" r:id="rId184" tooltip="Click once to display linked information. Click and hold to select this cell." display="http://stats.oecd.org/OECDStat_Metadata/ShowMetadata.ashx?Dataset=LFS_D&amp;Coords=[SERIES].[L],[SEX].[MW],[AGE].[1564],[FREQUENCY].[A],[COUNTRY].[EST],[TIME].[2000]&amp;ShowOnWeb=true"/>
    <hyperlink ref="E228" r:id="rId185" tooltip="Click once to display linked information. Click and hold to select this cell." display="http://stats.oecd.org/OECDStat_Metadata/ShowMetadata.ashx?Dataset=LFS_D&amp;Coords=[SERIES].[L],[SEX].[MW],[AGE].[1564],[FREQUENCY].[A],[COUNTRY].[FRA],[TIME].[2002]&amp;ShowOnWeb=true"/>
    <hyperlink ref="G229" r:id="rId186" tooltip="Click once to display linked information. Click and hold to select this cell." display="http://stats.oecd.org/OECDStat_Metadata/ShowMetadata.ashx?Dataset=LFS_D&amp;Coords=[SERIES].[L],[SEX].[MW],[AGE].[1564],[FREQUENCY].[A],[COUNTRY].[DEU],[TIME].[2004]&amp;ShowOnWeb=true"/>
    <hyperlink ref="M229" r:id="rId187" tooltip="Click once to display linked information. Click and hold to select this cell." display="http://stats.oecd.org/OECDStat_Metadata/ShowMetadata.ashx?Dataset=LFS_D&amp;Coords=[SERIES].[L],[SEX].[MW],[AGE].[1564],[FREQUENCY].[A],[COUNTRY].[DEU],[TIME].[2010]&amp;ShowOnWeb=true"/>
    <hyperlink ref="E231" r:id="rId188" tooltip="Click once to display linked information. Click and hold to select this cell." display="http://stats.oecd.org/OECDStat_Metadata/ShowMetadata.ashx?Dataset=LFS_D&amp;Coords=[SERIES].[L],[SEX].[MW],[AGE].[1564],[FREQUENCY].[A],[COUNTRY].[HUN],[TIME].[2002]&amp;ShowOnWeb=true"/>
    <hyperlink ref="F232" r:id="rId189" tooltip="Click once to display linked information. Click and hold to select this cell." display="http://stats.oecd.org/OECDStat_Metadata/ShowMetadata.ashx?Dataset=LFS_D&amp;Coords=[SERIES].[L],[SEX].[MW],[AGE].[1564],[FREQUENCY].[A],[COUNTRY].[ISL],[TIME].[2003]&amp;ShowOnWeb=true"/>
    <hyperlink ref="F235" r:id="rId190" tooltip="Click once to display linked information. Click and hold to select this cell." display="http://stats.oecd.org/OECDStat_Metadata/ShowMetadata.ashx?Dataset=LFS_D&amp;Coords=[SERIES].[L],[SEX].[MW],[AGE].[1564],[FREQUENCY].[A],[COUNTRY].[ITA],[TIME].[2003]&amp;ShowOnWeb=true"/>
    <hyperlink ref="G235" r:id="rId191" tooltip="Click once to display linked information. Click and hold to select this cell." display="http://stats.oecd.org/OECDStat_Metadata/ShowMetadata.ashx?Dataset=LFS_D&amp;Coords=[SERIES].[L],[SEX].[MW],[AGE].[1564],[FREQUENCY].[A],[COUNTRY].[ITA],[TIME].[2004]&amp;ShowOnWeb=true"/>
    <hyperlink ref="H237" r:id="rId192" tooltip="Click once to display linked information. Click and hold to select this cell." display="http://stats.oecd.org/OECDStat_Metadata/ShowMetadata.ashx?Dataset=LFS_D&amp;Coords=[SERIES].[L],[SEX].[MW],[AGE].[1564],[FREQUENCY].[A],[COUNTRY].[KOR],[TIME].[2005]&amp;ShowOnWeb=true"/>
    <hyperlink ref="E240" r:id="rId193" tooltip="Click once to display linked information. Click and hold to select this cell." display="http://stats.oecd.org/OECDStat_Metadata/ShowMetadata.ashx?Dataset=LFS_D&amp;Coords=[SERIES].[L],[SEX].[MW],[AGE].[1564],[FREQUENCY].[A],[COUNTRY].[LUX],[TIME].[2002]&amp;ShowOnWeb=true"/>
    <hyperlink ref="F240" r:id="rId194" tooltip="Click once to display linked information. Click and hold to select this cell." display="http://stats.oecd.org/OECDStat_Metadata/ShowMetadata.ashx?Dataset=LFS_D&amp;Coords=[SERIES].[L],[SEX].[MW],[AGE].[1564],[FREQUENCY].[A],[COUNTRY].[LUX],[TIME].[2003]&amp;ShowOnWeb=true"/>
    <hyperlink ref="C241" r:id="rId195" tooltip="Click once to display linked information. Click and hold to select this cell." display="http://stats.oecd.org/OECDStat_Metadata/ShowMetadata.ashx?Dataset=LFS_D&amp;Coords=[SERIES].[L],[SEX].[MW],[AGE].[1564],[FREQUENCY].[A],[COUNTRY].[MEX],[TIME].[2000]&amp;ShowOnWeb=true"/>
    <hyperlink ref="C245" r:id="rId196" tooltip="Click once to display linked information. Click and hold to select this cell." display="http://stats.oecd.org/OECDStat_Metadata/ShowMetadata.ashx?Dataset=LFS_D&amp;Coords=[SERIES].[L],[SEX].[MW],[AGE].[1564],[FREQUENCY].[A],[COUNTRY].[POL],[TIME].[2000]&amp;ShowOnWeb=true"/>
    <hyperlink ref="E245" r:id="rId197" tooltip="Click once to display linked information. Click and hold to select this cell." display="http://stats.oecd.org/OECDStat_Metadata/ShowMetadata.ashx?Dataset=LFS_D&amp;Coords=[SERIES].[L],[SEX].[MW],[AGE].[1564],[FREQUENCY].[A],[COUNTRY].[POL],[TIME].[2002]&amp;ShowOnWeb=true"/>
    <hyperlink ref="E247" r:id="rId198" tooltip="Click once to display linked information. Click and hold to select this cell." display="http://stats.oecd.org/OECDStat_Metadata/ShowMetadata.ashx?Dataset=LFS_D&amp;Coords=[SERIES].[L],[SEX].[MW],[AGE].[1564],[FREQUENCY].[A],[COUNTRY].[SVK],[TIME].[2002]&amp;ShowOnWeb=true"/>
    <hyperlink ref="C249" r:id="rId199" tooltip="Click once to display linked information. Click and hold to select this cell." display="http://stats.oecd.org/OECDStat_Metadata/ShowMetadata.ashx?Dataset=LFS_D&amp;Coords=[SERIES].[L],[SEX].[MW],[AGE].[1564],[FREQUENCY].[A],[COUNTRY].[ESP],[TIME].[2000]&amp;ShowOnWeb=true"/>
    <hyperlink ref="G249" r:id="rId200" tooltip="Click once to display linked information. Click and hold to select this cell." display="http://stats.oecd.org/OECDStat_Metadata/ShowMetadata.ashx?Dataset=LFS_D&amp;Coords=[SERIES].[L],[SEX].[MW],[AGE].[1564],[FREQUENCY].[A],[COUNTRY].[ESP],[TIME].[2004]&amp;ShowOnWeb=true"/>
    <hyperlink ref="K249" r:id="rId201" tooltip="Click once to display linked information. Click and hold to select this cell." display="http://stats.oecd.org/OECDStat_Metadata/ShowMetadata.ashx?Dataset=LFS_D&amp;Coords=[SERIES].[L],[SEX].[MW],[AGE].[1564],[FREQUENCY].[A],[COUNTRY].[ESP],[TIME].[2008]&amp;ShowOnWeb=true"/>
    <hyperlink ref="L249" r:id="rId202" tooltip="Click once to display linked information. Click and hold to select this cell." display="http://stats.oecd.org/OECDStat_Metadata/ShowMetadata.ashx?Dataset=LFS_D&amp;Coords=[SERIES].[L],[SEX].[MW],[AGE].[1564],[FREQUENCY].[A],[COUNTRY].[ESP],[TIME].[2009]&amp;ShowOnWeb=true"/>
    <hyperlink ref="G250" r:id="rId203" tooltip="Click once to display linked information. Click and hold to select this cell." display="http://stats.oecd.org/OECDStat_Metadata/ShowMetadata.ashx?Dataset=LFS_D&amp;Coords=[SERIES].[L],[SEX].[MW],[AGE].[1564],[FREQUENCY].[A],[COUNTRY].[SWE],[TIME].[2004]&amp;ShowOnWeb=true"/>
    <hyperlink ref="C252" r:id="rId204" tooltip="Click once to display linked information. Click and hold to select this cell." display="http://stats.oecd.org/OECDStat_Metadata/ShowMetadata.ashx?Dataset=LFS_D&amp;Coords=[SERIES].[L],[SEX].[MW],[AGE].[1564],[FREQUENCY].[A],[COUNTRY].[TUR],[TIME].[2000]&amp;ShowOnWeb=true"/>
    <hyperlink ref="C254" r:id="rId205" tooltip="Click once to display linked information. Click and hold to select this cell." display="http://stats.oecd.org/OECDStat_Metadata/ShowMetadata.ashx?Dataset=LFS_D&amp;Coords=[SERIES].[L],[SEX].[MW],[AGE].[1564],[FREQUENCY].[A],[COUNTRY].[USA],[TIME].[2000]&amp;ShowOnWeb=true"/>
    <hyperlink ref="F132" r:id="rId206" tooltip="Click once to display linked information. Click and hold to select this cell." display="http://localhost/OECDStat_Metadata/ShowMetadata.ashx?Dataset=LFS_D&amp;Coords=[SERIES].[E],[SEX].[MW],[AGE].[1564],[FREQUENCY].[A],[COUNTRY].[LUX],[TIME].[2003]&amp;ShowOnWeb=true"/>
    <hyperlink ref="E132" r:id="rId207" tooltip="Click once to display linked information. Click and hold to select this cell." display="http://localhost/OECDStat_Metadata/ShowMetadata.ashx?Dataset=LFS_D&amp;Coords=[SERIES].[E],[SEX].[MW],[AGE].[1564],[FREQUENCY].[A],[COUNTRY].[LUX],[TIME].[2002]&amp;ShowOnWeb=tru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51"/>
  <sheetViews>
    <sheetView topLeftCell="A4" zoomScale="85" zoomScaleNormal="85" workbookViewId="0"/>
  </sheetViews>
  <sheetFormatPr defaultRowHeight="16.5"/>
  <cols>
    <col min="1" max="1" width="9.140625" style="20"/>
    <col min="2" max="2" width="34" style="20" customWidth="1"/>
    <col min="3" max="3" width="12.85546875" style="20" customWidth="1"/>
    <col min="4" max="16384" width="9.140625" style="20"/>
  </cols>
  <sheetData>
    <row r="2" spans="2:6" ht="37.5" customHeight="1">
      <c r="B2" s="1461" t="s">
        <v>613</v>
      </c>
      <c r="C2" s="1461"/>
      <c r="D2" s="1461"/>
      <c r="E2" s="1461"/>
      <c r="F2" s="1461"/>
    </row>
    <row r="3" spans="2:6" ht="59.25" customHeight="1" thickBot="1">
      <c r="B3" s="1462" t="s">
        <v>614</v>
      </c>
      <c r="C3" s="1462"/>
      <c r="D3" s="1462"/>
      <c r="E3" s="1462"/>
      <c r="F3" s="1462"/>
    </row>
    <row r="4" spans="2:6" ht="19.5" customHeight="1">
      <c r="B4" s="257"/>
      <c r="C4" s="1463" t="s">
        <v>615</v>
      </c>
      <c r="D4" s="1463"/>
      <c r="E4" s="1463"/>
      <c r="F4" s="1463"/>
    </row>
    <row r="5" spans="2:6" ht="49.5" customHeight="1">
      <c r="B5" s="176"/>
      <c r="C5" s="177" t="s">
        <v>616</v>
      </c>
      <c r="D5" s="409" t="s">
        <v>617</v>
      </c>
      <c r="E5" s="177" t="s">
        <v>618</v>
      </c>
      <c r="F5" s="177" t="s">
        <v>619</v>
      </c>
    </row>
    <row r="6" spans="2:6">
      <c r="B6" s="298" t="s">
        <v>39</v>
      </c>
      <c r="C6" s="299"/>
      <c r="D6" s="407"/>
      <c r="E6" s="299"/>
      <c r="F6" s="299"/>
    </row>
    <row r="7" spans="2:6">
      <c r="B7" s="297" t="s">
        <v>31</v>
      </c>
      <c r="C7" s="258">
        <v>75.745689868927002</v>
      </c>
      <c r="D7" s="406">
        <v>66.380143165588379</v>
      </c>
      <c r="E7" s="258">
        <v>74.738931655883789</v>
      </c>
      <c r="F7" s="258">
        <v>81.553316116333008</v>
      </c>
    </row>
    <row r="8" spans="2:6">
      <c r="B8" s="297" t="s">
        <v>15</v>
      </c>
      <c r="C8" s="258">
        <v>72.38125205039978</v>
      </c>
      <c r="D8" s="406">
        <v>65.681177377700806</v>
      </c>
      <c r="E8" s="258">
        <v>70.317816734313965</v>
      </c>
      <c r="F8" s="258">
        <v>76.894986629486084</v>
      </c>
    </row>
    <row r="9" spans="2:6">
      <c r="B9" s="297" t="s">
        <v>620</v>
      </c>
      <c r="C9" s="258">
        <v>73.655116558074951</v>
      </c>
      <c r="D9" s="406">
        <v>66.421854496002197</v>
      </c>
      <c r="E9" s="258">
        <v>72.06912636756897</v>
      </c>
      <c r="F9" s="258">
        <v>78.480112552642822</v>
      </c>
    </row>
    <row r="10" spans="2:6">
      <c r="B10" s="298" t="s">
        <v>17</v>
      </c>
      <c r="C10" s="299">
        <v>61.565917730331421</v>
      </c>
      <c r="D10" s="407">
        <v>22.263279557228088</v>
      </c>
      <c r="E10" s="299">
        <v>71.907258033752441</v>
      </c>
      <c r="F10" s="299">
        <v>86.56957745552063</v>
      </c>
    </row>
    <row r="11" spans="2:6">
      <c r="B11" s="297" t="s">
        <v>18</v>
      </c>
      <c r="C11" s="258">
        <v>81.950944662094116</v>
      </c>
      <c r="D11" s="406">
        <v>75.84109902381897</v>
      </c>
      <c r="E11" s="258">
        <v>79.942798614501953</v>
      </c>
      <c r="F11" s="258">
        <v>86.409181356430054</v>
      </c>
    </row>
    <row r="12" spans="2:6">
      <c r="B12" s="298" t="s">
        <v>20</v>
      </c>
      <c r="C12" s="299">
        <v>65.472126007080078</v>
      </c>
      <c r="D12" s="407">
        <v>23.663592338562012</v>
      </c>
      <c r="E12" s="299">
        <v>81.062507629394531</v>
      </c>
      <c r="F12" s="299">
        <v>82.086181640625</v>
      </c>
    </row>
    <row r="13" spans="2:6">
      <c r="B13" s="297" t="s">
        <v>36</v>
      </c>
      <c r="C13" s="258">
        <v>73.644882440567017</v>
      </c>
      <c r="D13" s="406">
        <v>51.580601930618286</v>
      </c>
      <c r="E13" s="258">
        <v>78.330850601196289</v>
      </c>
      <c r="F13" s="258">
        <v>89.1815185546875</v>
      </c>
    </row>
    <row r="14" spans="2:6">
      <c r="B14" s="297" t="s">
        <v>22</v>
      </c>
      <c r="C14" s="258">
        <v>72.243881225585938</v>
      </c>
      <c r="D14" s="406">
        <v>59.103929996490479</v>
      </c>
      <c r="E14" s="258">
        <v>76.414859294891357</v>
      </c>
      <c r="F14" s="258">
        <v>78.762936592102051</v>
      </c>
    </row>
    <row r="15" spans="2:6">
      <c r="B15" s="297" t="s">
        <v>19</v>
      </c>
      <c r="C15" s="258">
        <v>69.006037712097168</v>
      </c>
      <c r="D15" s="406">
        <v>51.506102085113525</v>
      </c>
      <c r="E15" s="258">
        <v>70.263570547103882</v>
      </c>
      <c r="F15" s="258">
        <v>77.727782726287842</v>
      </c>
    </row>
    <row r="16" spans="2:6">
      <c r="B16" s="298" t="s">
        <v>42</v>
      </c>
      <c r="C16" s="299">
        <v>52.22012996673584</v>
      </c>
      <c r="D16" s="407">
        <v>50.626957416534424</v>
      </c>
      <c r="E16" s="299">
        <v>50.06873607635498</v>
      </c>
      <c r="F16" s="299">
        <v>53.716427087783813</v>
      </c>
    </row>
    <row r="17" spans="2:6">
      <c r="B17" s="298" t="s">
        <v>28</v>
      </c>
      <c r="C17" s="299">
        <v>58.109951019287109</v>
      </c>
      <c r="D17" s="407">
        <v>13.441577553749084</v>
      </c>
      <c r="E17" s="299">
        <v>67.907261848449707</v>
      </c>
      <c r="F17" s="299">
        <v>79.124391078948975</v>
      </c>
    </row>
    <row r="18" spans="2:6">
      <c r="B18" s="298" t="s">
        <v>56</v>
      </c>
      <c r="C18" s="299">
        <v>54.857653379440308</v>
      </c>
      <c r="D18" s="407">
        <v>45.15019953250885</v>
      </c>
      <c r="E18" s="299">
        <v>55.077600479125977</v>
      </c>
      <c r="F18" s="299">
        <v>60.348236560821533</v>
      </c>
    </row>
    <row r="19" spans="2:6">
      <c r="B19" s="298" t="s">
        <v>43</v>
      </c>
      <c r="C19" s="299"/>
      <c r="D19" s="407"/>
      <c r="E19" s="299"/>
      <c r="F19" s="299"/>
    </row>
    <row r="20" spans="2:6">
      <c r="B20" s="298" t="s">
        <v>44</v>
      </c>
      <c r="C20" s="299">
        <v>60.158747434616089</v>
      </c>
      <c r="D20" s="407">
        <v>60.866433382034302</v>
      </c>
      <c r="E20" s="299">
        <v>58.10132622718811</v>
      </c>
      <c r="F20" s="299">
        <v>60.743647813796997</v>
      </c>
    </row>
    <row r="21" spans="2:6">
      <c r="B21" s="297" t="s">
        <v>621</v>
      </c>
      <c r="C21" s="258">
        <v>72.099999999999994</v>
      </c>
      <c r="D21" s="406">
        <v>69.900000000000006</v>
      </c>
      <c r="E21" s="258">
        <v>74.5</v>
      </c>
      <c r="F21" s="258">
        <v>72.099999999999994</v>
      </c>
    </row>
    <row r="22" spans="2:6">
      <c r="B22" s="298" t="s">
        <v>23</v>
      </c>
      <c r="C22" s="299">
        <v>55.28794527053833</v>
      </c>
      <c r="D22" s="407">
        <v>53.627997636795044</v>
      </c>
      <c r="E22" s="299">
        <v>54.629212617874146</v>
      </c>
      <c r="F22" s="299">
        <v>56.398153305053711</v>
      </c>
    </row>
    <row r="23" spans="2:6">
      <c r="B23" s="298" t="s">
        <v>623</v>
      </c>
      <c r="C23" s="299">
        <v>63.219993564303337</v>
      </c>
      <c r="D23" s="407">
        <v>47.395221308264787</v>
      </c>
      <c r="E23" s="299">
        <v>60.800902425267914</v>
      </c>
      <c r="F23" s="299">
        <v>72.238925636400069</v>
      </c>
    </row>
    <row r="24" spans="2:6">
      <c r="B24" s="298" t="s">
        <v>46</v>
      </c>
      <c r="C24" s="299"/>
      <c r="D24" s="407"/>
      <c r="E24" s="299"/>
      <c r="F24" s="299"/>
    </row>
    <row r="25" spans="2:6">
      <c r="B25" s="297" t="s">
        <v>25</v>
      </c>
      <c r="C25" s="258">
        <v>70.11573314666748</v>
      </c>
      <c r="D25" s="406">
        <v>54.364228248596191</v>
      </c>
      <c r="E25" s="258">
        <v>69.591236114501953</v>
      </c>
      <c r="F25" s="258">
        <v>79.506784677505493</v>
      </c>
    </row>
    <row r="26" spans="2:6">
      <c r="B26" s="297" t="s">
        <v>26</v>
      </c>
      <c r="C26" s="258"/>
      <c r="D26" s="406"/>
      <c r="E26" s="258"/>
      <c r="F26" s="258"/>
    </row>
    <row r="27" spans="2:6">
      <c r="B27" s="297" t="s">
        <v>27</v>
      </c>
      <c r="C27" s="258">
        <v>74.806559085845947</v>
      </c>
      <c r="D27" s="406">
        <v>71.560120582580566</v>
      </c>
      <c r="E27" s="258">
        <v>79.747706651687622</v>
      </c>
      <c r="F27" s="258">
        <v>74.483543634414673</v>
      </c>
    </row>
    <row r="28" spans="2:6">
      <c r="B28" s="298" t="s">
        <v>624</v>
      </c>
      <c r="C28" s="299">
        <v>44.76748388030304</v>
      </c>
      <c r="D28" s="407">
        <v>33.44211091486769</v>
      </c>
      <c r="E28" s="299">
        <v>43.229752984501793</v>
      </c>
      <c r="F28" s="299">
        <v>50.802133501685574</v>
      </c>
    </row>
    <row r="29" spans="2:6">
      <c r="B29" s="297" t="s">
        <v>30</v>
      </c>
      <c r="C29" s="258">
        <v>74.84859824180603</v>
      </c>
      <c r="D29" s="406">
        <v>73.544967174530029</v>
      </c>
      <c r="E29" s="258">
        <v>72.958976030349731</v>
      </c>
      <c r="F29" s="258">
        <v>76.319330930709839</v>
      </c>
    </row>
    <row r="30" spans="2:6">
      <c r="B30" s="298" t="s">
        <v>48</v>
      </c>
      <c r="C30" s="299">
        <v>63.191278493557981</v>
      </c>
      <c r="D30" s="407">
        <v>45.336481700118071</v>
      </c>
      <c r="E30" s="299">
        <v>62.849413886384141</v>
      </c>
      <c r="F30" s="299">
        <v>76.92994199018294</v>
      </c>
    </row>
    <row r="31" spans="2:6">
      <c r="B31" s="298" t="s">
        <v>49</v>
      </c>
      <c r="C31" s="299"/>
      <c r="D31" s="407"/>
      <c r="E31" s="299"/>
      <c r="F31" s="299"/>
    </row>
    <row r="32" spans="2:6">
      <c r="B32" s="298" t="s">
        <v>32</v>
      </c>
      <c r="C32" s="299">
        <v>67.641782760620117</v>
      </c>
      <c r="D32" s="407">
        <v>58.530306816101074</v>
      </c>
      <c r="E32" s="299">
        <v>65.470224618911743</v>
      </c>
      <c r="F32" s="299">
        <v>74.486583471298218</v>
      </c>
    </row>
    <row r="33" spans="2:6">
      <c r="B33" s="297" t="s">
        <v>50</v>
      </c>
      <c r="C33" s="258">
        <v>75.679522752761841</v>
      </c>
      <c r="D33" s="406">
        <v>73.191922903060913</v>
      </c>
      <c r="E33" s="258">
        <v>76.450449228286743</v>
      </c>
      <c r="F33" s="258">
        <v>76.425635814666748</v>
      </c>
    </row>
    <row r="34" spans="2:6">
      <c r="B34" s="411" t="s">
        <v>51</v>
      </c>
      <c r="C34" s="412">
        <v>56.648921966552734</v>
      </c>
      <c r="D34" s="412">
        <v>16.745287179946899</v>
      </c>
      <c r="E34" s="412">
        <v>59.360796213150024</v>
      </c>
      <c r="F34" s="412">
        <v>79.819869995117188</v>
      </c>
    </row>
    <row r="35" spans="2:6">
      <c r="B35" s="297" t="s">
        <v>34</v>
      </c>
      <c r="C35" s="258">
        <v>79.137116670608521</v>
      </c>
      <c r="D35" s="406">
        <v>71.878534555435181</v>
      </c>
      <c r="E35" s="258">
        <v>79.085373878479004</v>
      </c>
      <c r="F35" s="258">
        <v>84.365403652191162</v>
      </c>
    </row>
    <row r="36" spans="2:6">
      <c r="B36" s="298" t="s">
        <v>21</v>
      </c>
      <c r="C36" s="299">
        <v>59.52141284942627</v>
      </c>
      <c r="D36" s="407">
        <v>59.736472368240356</v>
      </c>
      <c r="E36" s="299">
        <v>58.757102489471436</v>
      </c>
      <c r="F36" s="299">
        <v>59.754526615142822</v>
      </c>
    </row>
    <row r="37" spans="2:6">
      <c r="B37" s="298" t="s">
        <v>37</v>
      </c>
      <c r="C37" s="299"/>
      <c r="D37" s="407"/>
      <c r="E37" s="299"/>
      <c r="F37" s="299"/>
    </row>
    <row r="38" spans="2:6">
      <c r="B38" s="297" t="s">
        <v>52</v>
      </c>
      <c r="C38" s="258">
        <v>77.493669153377581</v>
      </c>
      <c r="D38" s="406">
        <v>70.897307482974526</v>
      </c>
      <c r="E38" s="258">
        <v>75.851104448464284</v>
      </c>
      <c r="F38" s="258">
        <v>82.334499522922428</v>
      </c>
    </row>
    <row r="39" spans="2:6">
      <c r="B39" s="298" t="s">
        <v>53</v>
      </c>
      <c r="C39" s="299">
        <v>29.956337809562683</v>
      </c>
      <c r="D39" s="407">
        <v>21.7434361577034</v>
      </c>
      <c r="E39" s="299">
        <v>29.853078722953796</v>
      </c>
      <c r="F39" s="299">
        <v>35.632205009460449</v>
      </c>
    </row>
    <row r="40" spans="2:6">
      <c r="B40" s="298" t="s">
        <v>54</v>
      </c>
      <c r="C40" s="299">
        <v>67.101246118545532</v>
      </c>
      <c r="D40" s="407">
        <v>59.343153238296509</v>
      </c>
      <c r="E40" s="299">
        <v>62.093263864517212</v>
      </c>
      <c r="F40" s="299">
        <v>76.058632135391235</v>
      </c>
    </row>
    <row r="41" spans="2:6">
      <c r="B41" s="300" t="s">
        <v>622</v>
      </c>
      <c r="C41" s="301">
        <v>65.739500522613525</v>
      </c>
      <c r="D41" s="410">
        <v>55.76636791229248</v>
      </c>
      <c r="E41" s="301">
        <v>63.293206691741943</v>
      </c>
      <c r="F41" s="301">
        <v>71.058911085128784</v>
      </c>
    </row>
    <row r="42" spans="2:6">
      <c r="B42" s="146" t="s">
        <v>58</v>
      </c>
      <c r="C42" s="13">
        <f>AVERAGE(C6:C41)</f>
        <v>65.608981078077591</v>
      </c>
      <c r="D42" s="394">
        <f>AVERAGE(D6:D41)</f>
        <v>52.984362134525107</v>
      </c>
      <c r="E42" s="13">
        <f>AVERAGE(E6:E41)</f>
        <v>66.490814832542313</v>
      </c>
      <c r="F42" s="13">
        <f>AVERAGE(F6:F41)</f>
        <v>73.010445904757916</v>
      </c>
    </row>
    <row r="43" spans="2:6">
      <c r="B43" s="146" t="s">
        <v>718</v>
      </c>
      <c r="C43" s="14">
        <f>STDEV(C6:C41)</f>
        <v>11.146465294560549</v>
      </c>
      <c r="D43" s="408">
        <f>STDEV(D6:D41)</f>
        <v>18.203182809431638</v>
      </c>
      <c r="E43" s="14">
        <f>STDEV(E6:E41)</f>
        <v>11.903962403232716</v>
      </c>
      <c r="F43" s="14">
        <f>STDEV(F6:F41)</f>
        <v>12.18301140259204</v>
      </c>
    </row>
    <row r="44" spans="2:6">
      <c r="B44" s="303" t="s">
        <v>719</v>
      </c>
      <c r="C44" s="306">
        <f>(C34-C42)/C43</f>
        <v>-0.80384757631617487</v>
      </c>
      <c r="D44" s="306">
        <f>(D34-D42)/D43</f>
        <v>-1.9908098124357467</v>
      </c>
      <c r="E44" s="306">
        <f>(E34-E42)/E43</f>
        <v>-0.59896178918172782</v>
      </c>
      <c r="F44" s="306">
        <f>(F34-F42)/F43</f>
        <v>0.55892782706503163</v>
      </c>
    </row>
    <row r="51" ht="16.5" customHeight="1"/>
  </sheetData>
  <sortState ref="B6:F48">
    <sortCondition ref="B6:B48"/>
  </sortState>
  <mergeCells count="3">
    <mergeCell ref="B2:F2"/>
    <mergeCell ref="B3:F3"/>
    <mergeCell ref="C4:F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3" workbookViewId="0">
      <selection activeCell="E13" sqref="E13"/>
    </sheetView>
  </sheetViews>
  <sheetFormatPr defaultRowHeight="16.5"/>
  <cols>
    <col min="1" max="1" width="30.140625" style="1" customWidth="1"/>
    <col min="2" max="3" width="9.140625" style="1"/>
    <col min="4" max="4" width="15.7109375" style="1" customWidth="1"/>
    <col min="5" max="5" width="39.5703125" style="1" customWidth="1"/>
    <col min="6" max="16384" width="9.140625" style="1"/>
  </cols>
  <sheetData>
    <row r="1" spans="1:6">
      <c r="A1" s="1" t="s">
        <v>612</v>
      </c>
    </row>
    <row r="2" spans="1:6">
      <c r="A2" s="1" t="s">
        <v>1040</v>
      </c>
      <c r="B2" s="94"/>
      <c r="C2" s="94"/>
      <c r="F2" s="94"/>
    </row>
    <row r="3" spans="1:6">
      <c r="A3" s="1" t="s">
        <v>1030</v>
      </c>
      <c r="B3" s="94"/>
      <c r="C3" s="94"/>
      <c r="F3" s="94"/>
    </row>
    <row r="4" spans="1:6">
      <c r="B4" s="94"/>
      <c r="C4" s="94"/>
      <c r="F4" s="94"/>
    </row>
    <row r="5" spans="1:6" ht="33">
      <c r="A5" s="1110"/>
      <c r="B5" s="1111" t="s">
        <v>1031</v>
      </c>
      <c r="D5" s="131"/>
    </row>
    <row r="6" spans="1:6">
      <c r="A6" s="1113" t="s">
        <v>39</v>
      </c>
      <c r="B6" s="1114">
        <v>39</v>
      </c>
      <c r="D6" s="131"/>
    </row>
    <row r="7" spans="1:6">
      <c r="A7" s="1113" t="s">
        <v>31</v>
      </c>
      <c r="B7" s="1114">
        <v>20.2</v>
      </c>
      <c r="D7" s="131"/>
    </row>
    <row r="8" spans="1:6">
      <c r="A8" s="1113" t="s">
        <v>15</v>
      </c>
      <c r="B8" s="1202">
        <v>59.8</v>
      </c>
      <c r="D8" s="131"/>
    </row>
    <row r="9" spans="1:6">
      <c r="A9" s="1113" t="s">
        <v>17</v>
      </c>
      <c r="B9" s="1114">
        <v>6.8</v>
      </c>
      <c r="D9" s="131"/>
    </row>
    <row r="10" spans="1:6">
      <c r="A10" s="1115" t="s">
        <v>18</v>
      </c>
      <c r="B10" s="1116">
        <v>61.8</v>
      </c>
      <c r="D10" s="131"/>
    </row>
    <row r="11" spans="1:6">
      <c r="A11" s="1115" t="s">
        <v>20</v>
      </c>
      <c r="B11" s="1116">
        <v>28.5</v>
      </c>
      <c r="D11" s="131"/>
    </row>
    <row r="12" spans="1:6">
      <c r="A12" s="1113" t="s">
        <v>36</v>
      </c>
      <c r="B12" s="1114">
        <v>30.5</v>
      </c>
      <c r="D12" s="131"/>
    </row>
    <row r="13" spans="1:6">
      <c r="A13" s="1113" t="s">
        <v>1032</v>
      </c>
      <c r="B13" s="1114">
        <v>56.7</v>
      </c>
      <c r="D13" s="131"/>
    </row>
    <row r="14" spans="1:6">
      <c r="A14" s="1115" t="s">
        <v>19</v>
      </c>
      <c r="B14" s="1116">
        <v>37.299999999999997</v>
      </c>
      <c r="D14" s="131"/>
    </row>
    <row r="15" spans="1:6">
      <c r="A15" s="1115" t="s">
        <v>1039</v>
      </c>
      <c r="B15" s="1116">
        <v>11.5</v>
      </c>
      <c r="D15" s="131"/>
    </row>
    <row r="16" spans="1:6">
      <c r="A16" s="1113" t="s">
        <v>28</v>
      </c>
      <c r="B16" s="1114">
        <v>16.7</v>
      </c>
      <c r="D16" s="132"/>
    </row>
    <row r="17" spans="1:6">
      <c r="A17" s="1115" t="s">
        <v>56</v>
      </c>
      <c r="B17" s="1116">
        <v>19.8</v>
      </c>
      <c r="D17" s="131"/>
    </row>
    <row r="18" spans="1:6">
      <c r="A18" s="1115" t="s">
        <v>43</v>
      </c>
      <c r="B18" s="1116">
        <v>59.7</v>
      </c>
      <c r="D18" s="131"/>
    </row>
    <row r="19" spans="1:6">
      <c r="A19" s="1115" t="s">
        <v>44</v>
      </c>
      <c r="B19" s="1116">
        <v>16.600000000000001</v>
      </c>
      <c r="D19" s="131"/>
    </row>
    <row r="20" spans="1:6">
      <c r="A20" s="1115" t="s">
        <v>628</v>
      </c>
      <c r="B20" s="1116">
        <v>56.3</v>
      </c>
      <c r="D20" s="131"/>
    </row>
    <row r="21" spans="1:6">
      <c r="A21" s="1115" t="s">
        <v>1035</v>
      </c>
      <c r="B21" s="1116">
        <v>35.5</v>
      </c>
      <c r="D21" s="131"/>
    </row>
    <row r="22" spans="1:6">
      <c r="A22" s="1113" t="s">
        <v>45</v>
      </c>
      <c r="B22" s="1114">
        <v>22.5</v>
      </c>
      <c r="D22" s="131"/>
    </row>
    <row r="23" spans="1:6">
      <c r="A23" s="1115" t="s">
        <v>46</v>
      </c>
      <c r="B23" s="1116">
        <v>53.4</v>
      </c>
      <c r="C23" s="129"/>
      <c r="D23" s="131"/>
      <c r="E23" s="129"/>
      <c r="F23" s="129"/>
    </row>
    <row r="24" spans="1:6">
      <c r="A24" s="1113" t="s">
        <v>1038</v>
      </c>
      <c r="B24" s="1114">
        <v>26.4</v>
      </c>
      <c r="C24" s="129"/>
      <c r="D24" s="131"/>
      <c r="E24" s="129"/>
      <c r="F24" s="129"/>
    </row>
    <row r="25" spans="1:6">
      <c r="A25" s="1115" t="s">
        <v>26</v>
      </c>
      <c r="B25" s="1116">
        <v>23.1</v>
      </c>
      <c r="D25" s="131"/>
    </row>
    <row r="26" spans="1:6">
      <c r="A26" s="1113" t="s">
        <v>1033</v>
      </c>
      <c r="B26" s="1114">
        <v>53.1</v>
      </c>
      <c r="D26" s="131"/>
    </row>
    <row r="27" spans="1:6">
      <c r="A27" s="1113" t="s">
        <v>47</v>
      </c>
      <c r="B27" s="1114">
        <v>2.5</v>
      </c>
      <c r="D27" s="131"/>
    </row>
    <row r="28" spans="1:6">
      <c r="A28" s="1113" t="s">
        <v>30</v>
      </c>
      <c r="B28" s="1114">
        <v>55.9</v>
      </c>
      <c r="D28" s="131"/>
    </row>
    <row r="29" spans="1:6">
      <c r="A29" s="1115" t="s">
        <v>48</v>
      </c>
      <c r="B29" s="1116">
        <v>42.7</v>
      </c>
      <c r="D29" s="131"/>
    </row>
    <row r="30" spans="1:6">
      <c r="A30" s="1115" t="s">
        <v>49</v>
      </c>
      <c r="B30" s="1116">
        <v>55.3</v>
      </c>
      <c r="C30" s="304"/>
      <c r="E30" s="94"/>
      <c r="F30" s="304"/>
    </row>
    <row r="31" spans="1:6">
      <c r="A31" s="1113" t="s">
        <v>32</v>
      </c>
      <c r="B31" s="1114">
        <v>12.2</v>
      </c>
      <c r="C31" s="397"/>
      <c r="D31" s="129"/>
      <c r="E31" s="130"/>
      <c r="F31" s="397"/>
    </row>
    <row r="32" spans="1:6">
      <c r="A32" s="1113" t="s">
        <v>50</v>
      </c>
      <c r="B32" s="1114">
        <v>36.299999999999997</v>
      </c>
    </row>
    <row r="33" spans="1:2">
      <c r="A33" s="1130" t="s">
        <v>51</v>
      </c>
      <c r="B33" s="1131">
        <v>5.4</v>
      </c>
    </row>
    <row r="34" spans="1:2">
      <c r="A34" s="1115" t="s">
        <v>34</v>
      </c>
      <c r="B34" s="1116">
        <v>38.700000000000003</v>
      </c>
    </row>
    <row r="35" spans="1:2">
      <c r="A35" s="1113" t="s">
        <v>21</v>
      </c>
      <c r="B35" s="1114">
        <v>34.799999999999997</v>
      </c>
    </row>
    <row r="36" spans="1:2">
      <c r="A36" s="1113" t="s">
        <v>37</v>
      </c>
      <c r="B36" s="1114">
        <v>46.5</v>
      </c>
    </row>
    <row r="37" spans="1:2" ht="16.5" customHeight="1">
      <c r="A37" s="1113" t="s">
        <v>1034</v>
      </c>
      <c r="B37" s="1114">
        <v>38</v>
      </c>
    </row>
    <row r="38" spans="1:2">
      <c r="A38" s="1203" t="s">
        <v>53</v>
      </c>
      <c r="B38" s="1204">
        <v>0.3</v>
      </c>
    </row>
    <row r="39" spans="1:2">
      <c r="A39" s="1113" t="s">
        <v>1036</v>
      </c>
      <c r="B39" s="1114">
        <v>31.5</v>
      </c>
    </row>
    <row r="40" spans="1:2">
      <c r="A40" s="1205" t="s">
        <v>1037</v>
      </c>
      <c r="B40" s="1206">
        <v>28</v>
      </c>
    </row>
    <row r="41" spans="1:2">
      <c r="A41" s="94" t="s">
        <v>58</v>
      </c>
      <c r="B41" s="1201">
        <v>33.200000000000003</v>
      </c>
    </row>
    <row r="42" spans="1:2">
      <c r="A42" s="94" t="s">
        <v>718</v>
      </c>
      <c r="B42" s="1">
        <v>18.098709020000001</v>
      </c>
    </row>
    <row r="43" spans="1:2">
      <c r="A43" s="305" t="s">
        <v>719</v>
      </c>
      <c r="B43" s="305">
        <v>-1.539468914</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J59"/>
  <sheetViews>
    <sheetView topLeftCell="A22" zoomScale="90" zoomScaleNormal="90" workbookViewId="0">
      <selection activeCell="A37" sqref="A37:E37"/>
    </sheetView>
  </sheetViews>
  <sheetFormatPr defaultRowHeight="16.5"/>
  <cols>
    <col min="1" max="1" width="52.28515625" customWidth="1"/>
    <col min="2" max="2" width="25.42578125" customWidth="1"/>
    <col min="3" max="3" width="45.7109375" customWidth="1"/>
    <col min="4" max="4" width="17.28515625" customWidth="1"/>
  </cols>
  <sheetData>
    <row r="1" spans="1:10">
      <c r="A1" s="1196" t="s">
        <v>1817</v>
      </c>
      <c r="B1" s="1195"/>
      <c r="C1" s="1195"/>
      <c r="D1" s="1195"/>
      <c r="E1" s="1195"/>
      <c r="F1" s="1195"/>
      <c r="G1" s="1195"/>
      <c r="H1" s="1195"/>
      <c r="I1" s="1195"/>
      <c r="J1" s="1195"/>
    </row>
    <row r="2" spans="1:10">
      <c r="A2" s="1195" t="s">
        <v>1818</v>
      </c>
      <c r="B2" s="1195" t="s">
        <v>1819</v>
      </c>
      <c r="C2" s="1195"/>
      <c r="D2" s="1195"/>
      <c r="E2" s="1195"/>
      <c r="F2" s="1195"/>
      <c r="G2" s="1195"/>
      <c r="H2" s="1195"/>
      <c r="I2" s="1195"/>
      <c r="J2" s="1195"/>
    </row>
    <row r="3" spans="1:10">
      <c r="A3" s="1195" t="s">
        <v>1820</v>
      </c>
      <c r="B3" s="1195"/>
      <c r="C3" s="1195"/>
      <c r="D3" s="1195"/>
      <c r="E3" s="1195"/>
      <c r="F3" s="1195"/>
      <c r="G3" s="1195"/>
      <c r="H3" s="1195"/>
      <c r="I3" s="1195"/>
      <c r="J3" s="1195"/>
    </row>
    <row r="4" spans="1:10">
      <c r="A4" s="1196" t="s">
        <v>392</v>
      </c>
      <c r="B4" s="1195"/>
      <c r="C4" s="1195"/>
      <c r="D4" s="1195"/>
      <c r="E4" s="1195"/>
      <c r="F4" s="1195"/>
      <c r="G4" s="1195"/>
      <c r="H4" s="1195"/>
      <c r="I4" s="1195"/>
      <c r="J4" s="1195"/>
    </row>
    <row r="5" spans="1:10">
      <c r="A5" s="1195"/>
      <c r="B5" s="1195"/>
      <c r="C5" s="1195"/>
      <c r="D5" s="1195"/>
      <c r="E5" s="1195"/>
      <c r="F5" s="1195"/>
      <c r="G5" s="1195"/>
      <c r="H5" s="1195"/>
      <c r="I5" s="1195"/>
      <c r="J5" s="1195"/>
    </row>
    <row r="6" spans="1:10">
      <c r="A6" s="1465" t="s">
        <v>1821</v>
      </c>
      <c r="B6" s="1465"/>
      <c r="C6" s="1465"/>
      <c r="D6" s="1465"/>
      <c r="E6" s="1465"/>
      <c r="F6" s="1465"/>
      <c r="G6" s="1465"/>
      <c r="H6" s="1465"/>
      <c r="I6" s="1465"/>
      <c r="J6" s="1465"/>
    </row>
    <row r="7" spans="1:10">
      <c r="A7" s="1168" t="s">
        <v>1822</v>
      </c>
      <c r="B7" s="1167"/>
      <c r="C7" s="1167"/>
      <c r="D7" s="1167"/>
      <c r="E7" s="1167"/>
      <c r="F7" s="1163"/>
      <c r="G7" s="1163"/>
      <c r="H7" s="1163"/>
      <c r="I7" s="1163"/>
      <c r="J7" s="1163"/>
    </row>
    <row r="8" spans="1:10">
      <c r="A8" s="1163"/>
      <c r="B8" s="1163"/>
      <c r="C8" s="1163"/>
      <c r="D8" s="1163"/>
      <c r="E8" s="1163"/>
      <c r="F8" s="1163"/>
      <c r="G8" s="1163"/>
      <c r="H8" s="1163"/>
      <c r="I8" s="1163"/>
      <c r="J8" s="1163"/>
    </row>
    <row r="9" spans="1:10">
      <c r="A9" s="1163"/>
      <c r="B9" s="1163"/>
      <c r="C9" s="1163"/>
      <c r="D9" s="1163"/>
      <c r="E9" s="1163"/>
      <c r="F9" s="1163"/>
      <c r="G9" s="1163"/>
      <c r="H9" s="1163"/>
      <c r="I9" s="1163"/>
      <c r="J9" s="1163"/>
    </row>
    <row r="10" spans="1:10">
      <c r="A10" s="1466" t="s">
        <v>1823</v>
      </c>
      <c r="B10" s="1466"/>
      <c r="C10" s="1466"/>
      <c r="D10" s="1466"/>
      <c r="E10" s="1466"/>
      <c r="F10" s="1466"/>
      <c r="G10" s="1466"/>
      <c r="H10" s="1466"/>
      <c r="I10" s="1466"/>
      <c r="J10" s="1466"/>
    </row>
    <row r="11" spans="1:10">
      <c r="A11" s="1191" t="s">
        <v>1824</v>
      </c>
      <c r="B11" s="1191"/>
      <c r="C11" s="1191"/>
      <c r="D11" s="1191"/>
      <c r="E11" s="1191"/>
      <c r="F11" s="1191"/>
      <c r="G11" s="1191"/>
      <c r="H11" s="1191"/>
      <c r="I11" s="1191"/>
      <c r="J11" s="1191"/>
    </row>
    <row r="12" spans="1:10" ht="19.5" customHeight="1">
      <c r="A12" s="1191"/>
      <c r="B12" s="1191"/>
      <c r="C12" s="1191"/>
      <c r="D12" s="1191"/>
      <c r="E12" s="1191"/>
      <c r="F12" s="1191"/>
      <c r="G12" s="1191"/>
      <c r="H12" s="1191"/>
      <c r="I12" s="1191"/>
      <c r="J12" s="1191"/>
    </row>
    <row r="13" spans="1:10">
      <c r="A13" s="1164" t="s">
        <v>1825</v>
      </c>
      <c r="B13" s="1177"/>
      <c r="C13" s="1163"/>
      <c r="D13" s="1163"/>
      <c r="E13" s="1163"/>
      <c r="F13" s="1163"/>
      <c r="G13" s="1163"/>
      <c r="H13" s="1163"/>
      <c r="I13" s="1163"/>
      <c r="J13" s="1163"/>
    </row>
    <row r="14" spans="1:10">
      <c r="A14" s="1164"/>
      <c r="B14" s="1177"/>
      <c r="C14" s="1163"/>
      <c r="D14" s="1163"/>
      <c r="E14" s="1163"/>
      <c r="F14" s="1163"/>
      <c r="G14" s="1163"/>
      <c r="H14" s="1163"/>
      <c r="I14" s="1163"/>
      <c r="J14" s="1163"/>
    </row>
    <row r="15" spans="1:10" ht="26.25" thickBot="1">
      <c r="A15" s="1169" t="s">
        <v>393</v>
      </c>
      <c r="B15" s="1178"/>
      <c r="C15" s="1193" t="s">
        <v>1826</v>
      </c>
      <c r="D15" s="1193" t="s">
        <v>1827</v>
      </c>
      <c r="E15" s="1193" t="s">
        <v>1828</v>
      </c>
      <c r="F15" s="1163"/>
      <c r="G15" s="1163"/>
      <c r="H15" s="1163"/>
      <c r="I15" s="1163"/>
      <c r="J15" s="1163"/>
    </row>
    <row r="16" spans="1:10">
      <c r="A16" s="1166" t="s">
        <v>1829</v>
      </c>
      <c r="B16" s="1182"/>
      <c r="C16" s="1189">
        <v>88.9</v>
      </c>
      <c r="D16" s="1189">
        <v>8.6999999999999993</v>
      </c>
      <c r="E16" s="1189">
        <v>2.4</v>
      </c>
      <c r="F16" s="1163"/>
      <c r="G16" s="1163"/>
      <c r="H16" s="1163"/>
      <c r="I16" s="1163"/>
      <c r="J16" s="1163"/>
    </row>
    <row r="17" spans="1:10">
      <c r="A17" s="1166" t="s">
        <v>1830</v>
      </c>
      <c r="B17" s="1175">
        <v>2014</v>
      </c>
      <c r="C17" s="1189">
        <v>88.1</v>
      </c>
      <c r="D17" s="1189">
        <v>8.8000000000000007</v>
      </c>
      <c r="E17" s="1189">
        <v>3.1</v>
      </c>
      <c r="F17" s="1163"/>
      <c r="G17" s="1163"/>
      <c r="H17" s="1163"/>
      <c r="I17" s="1163"/>
      <c r="J17" s="1163"/>
    </row>
    <row r="18" spans="1:10">
      <c r="A18" s="1166" t="s">
        <v>1831</v>
      </c>
      <c r="B18" s="1182"/>
      <c r="C18" s="1189">
        <v>88.1</v>
      </c>
      <c r="D18" s="1189">
        <v>9.1999999999999993</v>
      </c>
      <c r="E18" s="1189">
        <v>2.7</v>
      </c>
      <c r="F18" s="1163"/>
      <c r="G18" s="1163"/>
      <c r="H18" s="1163"/>
      <c r="I18" s="1163"/>
      <c r="J18" s="1163"/>
    </row>
    <row r="19" spans="1:10">
      <c r="A19" s="1166" t="s">
        <v>1832</v>
      </c>
      <c r="B19" s="1175">
        <v>2014</v>
      </c>
      <c r="C19" s="1189">
        <v>85.2</v>
      </c>
      <c r="D19" s="1189">
        <v>10.4</v>
      </c>
      <c r="E19" s="1189">
        <v>4.4000000000000004</v>
      </c>
      <c r="F19" s="1163"/>
      <c r="G19" s="1163"/>
      <c r="H19" s="1163"/>
      <c r="I19" s="1163"/>
      <c r="J19" s="1163"/>
    </row>
    <row r="20" spans="1:10">
      <c r="A20" s="1163" t="s">
        <v>1833</v>
      </c>
      <c r="B20" s="1186"/>
      <c r="C20" s="1189">
        <v>83.9</v>
      </c>
      <c r="D20" s="1190"/>
      <c r="E20" s="1189">
        <v>16</v>
      </c>
      <c r="F20" s="1163"/>
      <c r="G20" s="1163"/>
      <c r="H20" s="1163"/>
      <c r="I20" s="1163"/>
      <c r="J20" s="1163"/>
    </row>
    <row r="21" spans="1:10">
      <c r="A21" s="1176" t="s">
        <v>44</v>
      </c>
      <c r="B21" s="1182"/>
      <c r="C21" s="1189">
        <v>82.3</v>
      </c>
      <c r="D21" s="1189">
        <v>13.8</v>
      </c>
      <c r="E21" s="1189">
        <v>3.9</v>
      </c>
      <c r="F21" s="1163"/>
      <c r="G21" s="1163"/>
      <c r="H21" s="1163"/>
      <c r="I21" s="1163"/>
      <c r="J21" s="1163"/>
    </row>
    <row r="22" spans="1:10">
      <c r="A22" s="1176" t="s">
        <v>37</v>
      </c>
      <c r="B22" s="1182"/>
      <c r="C22" s="1189">
        <v>79.7</v>
      </c>
      <c r="D22" s="1189">
        <v>16.5</v>
      </c>
      <c r="E22" s="1189">
        <v>3.8</v>
      </c>
      <c r="F22" s="1163"/>
      <c r="G22" s="1163"/>
      <c r="H22" s="1163"/>
      <c r="I22" s="1163"/>
      <c r="J22" s="1163"/>
    </row>
    <row r="23" spans="1:10">
      <c r="A23" s="1176" t="s">
        <v>52</v>
      </c>
      <c r="B23" s="1175">
        <v>2014</v>
      </c>
      <c r="C23" s="1189">
        <v>79.3</v>
      </c>
      <c r="D23" s="1189">
        <v>16.899999999999999</v>
      </c>
      <c r="E23" s="1189">
        <v>3.8</v>
      </c>
      <c r="F23" s="1163"/>
      <c r="G23" s="1163"/>
      <c r="H23" s="1163"/>
      <c r="I23" s="1163"/>
      <c r="J23" s="1163"/>
    </row>
    <row r="24" spans="1:10">
      <c r="A24" s="1176" t="s">
        <v>49</v>
      </c>
      <c r="B24" s="1182"/>
      <c r="C24" s="1189">
        <v>78.3</v>
      </c>
      <c r="D24" s="1189">
        <v>15.3</v>
      </c>
      <c r="E24" s="1189">
        <v>6.4</v>
      </c>
    </row>
    <row r="25" spans="1:10">
      <c r="A25" s="1176" t="s">
        <v>43</v>
      </c>
      <c r="B25" s="1182"/>
      <c r="C25" s="1189">
        <v>76.3</v>
      </c>
      <c r="D25" s="1189">
        <v>18</v>
      </c>
      <c r="E25" s="1189">
        <v>5.7</v>
      </c>
    </row>
    <row r="26" spans="1:10">
      <c r="A26" s="1176" t="s">
        <v>30</v>
      </c>
      <c r="B26" s="1182"/>
      <c r="C26" s="1189">
        <v>76.2</v>
      </c>
      <c r="D26" s="1189">
        <v>18.5</v>
      </c>
      <c r="E26" s="1189">
        <v>5.2</v>
      </c>
    </row>
    <row r="27" spans="1:10">
      <c r="A27" s="1176" t="s">
        <v>15</v>
      </c>
      <c r="B27" s="1182"/>
      <c r="C27" s="1189">
        <v>74.599999999999994</v>
      </c>
      <c r="D27" s="1189">
        <v>16</v>
      </c>
      <c r="E27" s="1189">
        <v>9.4</v>
      </c>
    </row>
    <row r="28" spans="1:10">
      <c r="A28" s="1176" t="s">
        <v>42</v>
      </c>
      <c r="B28" s="1182"/>
      <c r="C28" s="1189">
        <v>74.400000000000006</v>
      </c>
      <c r="D28" s="1189">
        <v>15.6</v>
      </c>
      <c r="E28" s="1189">
        <v>10</v>
      </c>
    </row>
    <row r="29" spans="1:10">
      <c r="A29" s="1176" t="s">
        <v>21</v>
      </c>
      <c r="B29" s="1182"/>
      <c r="C29" s="1189">
        <v>72.400000000000006</v>
      </c>
      <c r="D29" s="1189">
        <v>20.2</v>
      </c>
      <c r="E29" s="1189">
        <v>7.5</v>
      </c>
    </row>
    <row r="30" spans="1:10">
      <c r="A30" s="1176" t="s">
        <v>18</v>
      </c>
      <c r="B30" s="1182"/>
      <c r="C30" s="1189">
        <v>71.599999999999994</v>
      </c>
      <c r="D30" s="1189">
        <v>20.8</v>
      </c>
      <c r="E30" s="1189">
        <v>7.6</v>
      </c>
    </row>
    <row r="31" spans="1:10">
      <c r="A31" s="1176" t="s">
        <v>27</v>
      </c>
      <c r="B31" s="1182"/>
      <c r="C31" s="1189">
        <v>70.400000000000006</v>
      </c>
      <c r="D31" s="1189">
        <v>20.9</v>
      </c>
      <c r="E31" s="1189">
        <v>8.6999999999999993</v>
      </c>
    </row>
    <row r="32" spans="1:10">
      <c r="A32" s="1176" t="s">
        <v>31</v>
      </c>
      <c r="B32" s="1182"/>
      <c r="C32" s="1189">
        <v>69.8</v>
      </c>
      <c r="D32" s="1189">
        <v>21.4</v>
      </c>
      <c r="E32" s="1189">
        <v>8.8000000000000007</v>
      </c>
    </row>
    <row r="33" spans="1:10">
      <c r="A33" s="1176" t="s">
        <v>36</v>
      </c>
      <c r="B33" s="1182"/>
      <c r="C33" s="1189">
        <v>69.8</v>
      </c>
      <c r="D33" s="1189">
        <v>24.4</v>
      </c>
      <c r="E33" s="1189">
        <v>5.8</v>
      </c>
    </row>
    <row r="34" spans="1:10">
      <c r="A34" s="1176" t="s">
        <v>54</v>
      </c>
      <c r="B34" s="1182"/>
      <c r="C34" s="1189">
        <v>69.8</v>
      </c>
      <c r="D34" s="1189">
        <v>21.6</v>
      </c>
      <c r="E34" s="1189">
        <v>8.6999999999999993</v>
      </c>
    </row>
    <row r="35" spans="1:10">
      <c r="A35" s="1176" t="s">
        <v>22</v>
      </c>
      <c r="B35" s="1182"/>
      <c r="C35" s="1189">
        <v>67.8</v>
      </c>
      <c r="D35" s="1189">
        <v>24.4</v>
      </c>
      <c r="E35" s="1189">
        <v>7.8</v>
      </c>
    </row>
    <row r="36" spans="1:10">
      <c r="A36" s="1176" t="s">
        <v>53</v>
      </c>
      <c r="B36" s="1182"/>
      <c r="C36" s="1189">
        <v>66.400000000000006</v>
      </c>
      <c r="D36" s="1189">
        <v>21.6</v>
      </c>
      <c r="E36" s="1189">
        <v>12</v>
      </c>
    </row>
    <row r="37" spans="1:10">
      <c r="A37" s="1197" t="s">
        <v>51</v>
      </c>
      <c r="B37" s="1198"/>
      <c r="C37" s="1200">
        <v>65.900000000000006</v>
      </c>
      <c r="D37" s="1200">
        <v>21.8</v>
      </c>
      <c r="E37" s="1200">
        <v>12.3</v>
      </c>
    </row>
    <row r="38" spans="1:10">
      <c r="A38" s="1176" t="s">
        <v>23</v>
      </c>
      <c r="B38" s="1182"/>
      <c r="C38" s="1189">
        <v>65.599999999999994</v>
      </c>
      <c r="D38" s="1189">
        <v>22</v>
      </c>
      <c r="E38" s="1189">
        <v>12.4</v>
      </c>
    </row>
    <row r="39" spans="1:10">
      <c r="A39" s="1176" t="s">
        <v>34</v>
      </c>
      <c r="B39" s="1182"/>
      <c r="C39" s="1189">
        <v>64.8</v>
      </c>
      <c r="D39" s="1189">
        <v>23.6</v>
      </c>
      <c r="E39" s="1189">
        <v>11.6</v>
      </c>
      <c r="F39" s="1163"/>
      <c r="G39" s="1163"/>
      <c r="H39" s="1163"/>
      <c r="I39" s="1163"/>
      <c r="J39" s="1163"/>
    </row>
    <row r="40" spans="1:10">
      <c r="A40" s="1183" t="s">
        <v>19</v>
      </c>
      <c r="B40" s="1182"/>
      <c r="C40" s="1189">
        <v>64.5</v>
      </c>
      <c r="D40" s="1189">
        <v>27.1</v>
      </c>
      <c r="E40" s="1189">
        <v>8.3000000000000007</v>
      </c>
      <c r="F40" s="1163"/>
      <c r="G40" s="1163"/>
      <c r="H40" s="1163"/>
      <c r="I40" s="1163"/>
      <c r="J40" s="1163"/>
    </row>
    <row r="41" spans="1:10">
      <c r="A41" s="1176" t="s">
        <v>17</v>
      </c>
      <c r="B41" s="1182"/>
      <c r="C41" s="1189">
        <v>61.2</v>
      </c>
      <c r="D41" s="1189">
        <v>27.7</v>
      </c>
      <c r="E41" s="1189">
        <v>11.1</v>
      </c>
      <c r="F41" s="1163"/>
      <c r="G41" s="1163"/>
      <c r="H41" s="1163"/>
      <c r="I41" s="1163"/>
      <c r="J41" s="1163"/>
    </row>
    <row r="42" spans="1:10">
      <c r="A42" s="1176" t="s">
        <v>32</v>
      </c>
      <c r="B42" s="1182"/>
      <c r="C42" s="1189">
        <v>57.8</v>
      </c>
      <c r="D42" s="1189">
        <v>27.9</v>
      </c>
      <c r="E42" s="1189">
        <v>14.3</v>
      </c>
      <c r="F42" s="1163"/>
      <c r="G42" s="1163"/>
      <c r="H42" s="1163"/>
      <c r="I42" s="1163"/>
      <c r="J42" s="1163"/>
    </row>
    <row r="43" spans="1:10">
      <c r="A43" s="1173" t="s">
        <v>1835</v>
      </c>
      <c r="B43" s="1182"/>
      <c r="C43" s="1189">
        <v>57.4</v>
      </c>
      <c r="D43" s="1189">
        <v>35.4</v>
      </c>
      <c r="E43" s="1189">
        <v>7.3</v>
      </c>
      <c r="F43" s="1163"/>
      <c r="G43" s="1163"/>
      <c r="H43" s="1163"/>
      <c r="I43" s="1163"/>
      <c r="J43" s="1163"/>
    </row>
    <row r="44" spans="1:10">
      <c r="A44" s="1176" t="s">
        <v>28</v>
      </c>
      <c r="B44" s="1182"/>
      <c r="C44" s="1189">
        <v>56.3</v>
      </c>
      <c r="D44" s="1189">
        <v>27.9</v>
      </c>
      <c r="E44" s="1189">
        <v>15.8</v>
      </c>
      <c r="F44" s="1163"/>
      <c r="G44" s="1163"/>
      <c r="H44" s="1163"/>
      <c r="I44" s="1163"/>
      <c r="J44" s="1163"/>
    </row>
    <row r="45" spans="1:10">
      <c r="A45" s="1176" t="s">
        <v>20</v>
      </c>
      <c r="B45" s="1182"/>
      <c r="C45" s="1189">
        <v>51.4</v>
      </c>
      <c r="D45" s="1189">
        <v>32.799999999999997</v>
      </c>
      <c r="E45" s="1189">
        <v>15.7</v>
      </c>
      <c r="F45" s="1163"/>
      <c r="G45" s="1163"/>
      <c r="H45" s="1163"/>
      <c r="I45" s="1163"/>
      <c r="J45" s="1163"/>
    </row>
    <row r="46" spans="1:10">
      <c r="A46" s="1176" t="s">
        <v>50</v>
      </c>
      <c r="B46" s="1182"/>
      <c r="C46" s="1189">
        <v>46.4</v>
      </c>
      <c r="D46" s="1189">
        <v>35.6</v>
      </c>
      <c r="E46" s="1189">
        <v>18</v>
      </c>
      <c r="F46" s="1163"/>
      <c r="G46" s="1163"/>
      <c r="H46" s="1163"/>
      <c r="I46" s="1163"/>
      <c r="J46" s="1163"/>
    </row>
    <row r="47" spans="1:10">
      <c r="A47" s="1176" t="s">
        <v>25</v>
      </c>
      <c r="B47" s="1182"/>
      <c r="C47" s="1189">
        <v>46.2</v>
      </c>
      <c r="D47" s="1189">
        <v>37.5</v>
      </c>
      <c r="E47" s="1189">
        <v>16.3</v>
      </c>
      <c r="F47" s="1163"/>
      <c r="G47" s="1163"/>
      <c r="H47" s="1163"/>
      <c r="I47" s="1163"/>
      <c r="J47" s="1163"/>
    </row>
    <row r="48" spans="1:10">
      <c r="A48" s="1176" t="s">
        <v>45</v>
      </c>
      <c r="B48" s="1182">
        <v>2013</v>
      </c>
      <c r="C48" s="1189">
        <v>35.4</v>
      </c>
      <c r="D48" s="1189">
        <v>49.1</v>
      </c>
      <c r="E48" s="1189">
        <v>14.5</v>
      </c>
      <c r="F48" s="1163"/>
      <c r="G48" s="1163"/>
      <c r="H48" s="1163"/>
      <c r="I48" s="1163"/>
      <c r="J48" s="1163"/>
    </row>
    <row r="49" spans="1:10">
      <c r="A49" s="1176" t="s">
        <v>46</v>
      </c>
      <c r="B49" s="1182"/>
      <c r="C49" s="1189">
        <v>32.5</v>
      </c>
      <c r="D49" s="1189">
        <v>49.9</v>
      </c>
      <c r="E49" s="1189">
        <v>17.600000000000001</v>
      </c>
      <c r="F49" s="1163"/>
      <c r="G49" s="1163"/>
      <c r="H49" s="1163"/>
      <c r="I49" s="1163"/>
      <c r="J49" s="1163"/>
    </row>
    <row r="50" spans="1:10" ht="17.25" thickBot="1">
      <c r="A50" s="1172" t="s">
        <v>1834</v>
      </c>
      <c r="B50" s="1179"/>
      <c r="C50" s="1185">
        <v>68.197058823529417</v>
      </c>
      <c r="D50" s="1185">
        <v>23.06969696969697</v>
      </c>
      <c r="E50" s="1185">
        <v>9.3794117647058837</v>
      </c>
      <c r="F50" s="1163"/>
      <c r="G50" s="1163"/>
      <c r="H50" s="1163"/>
      <c r="I50" s="1163"/>
      <c r="J50" s="1163"/>
    </row>
    <row r="51" spans="1:10" s="20" customFormat="1">
      <c r="A51" s="94" t="s">
        <v>58</v>
      </c>
      <c r="B51" s="13"/>
      <c r="C51" s="13">
        <f>AVERAGE(C16:C49)</f>
        <v>68.197058823529417</v>
      </c>
      <c r="D51" s="1184"/>
      <c r="E51" s="1184"/>
      <c r="F51" s="1163"/>
      <c r="G51" s="1163"/>
      <c r="H51" s="1163"/>
      <c r="I51" s="1163"/>
      <c r="J51" s="1163"/>
    </row>
    <row r="52" spans="1:10" s="20" customFormat="1">
      <c r="A52" s="94" t="s">
        <v>718</v>
      </c>
      <c r="C52" s="20">
        <f>STDEV(C16:C49)</f>
        <v>14.153840581572005</v>
      </c>
      <c r="D52" s="1184"/>
      <c r="E52" s="1184"/>
      <c r="F52" s="1163"/>
      <c r="G52" s="1163"/>
      <c r="H52" s="1163"/>
      <c r="I52" s="1163"/>
      <c r="J52" s="1163"/>
    </row>
    <row r="53" spans="1:10" s="20" customFormat="1">
      <c r="A53" s="305" t="s">
        <v>719</v>
      </c>
      <c r="C53" s="305">
        <f>(C37-C51)/C52</f>
        <v>-0.16229226338186489</v>
      </c>
      <c r="D53" s="1184"/>
      <c r="E53" s="1184"/>
      <c r="F53" s="1163"/>
      <c r="G53" s="1163"/>
      <c r="H53" s="1163"/>
      <c r="I53" s="1163"/>
      <c r="J53" s="1163"/>
    </row>
    <row r="54" spans="1:10">
      <c r="A54" s="1165"/>
      <c r="B54" s="1180"/>
      <c r="C54" s="1171"/>
      <c r="D54" s="1171"/>
      <c r="E54" s="1171"/>
      <c r="F54" s="1163"/>
      <c r="G54" s="1163"/>
      <c r="H54" s="1163"/>
      <c r="I54" s="1163"/>
      <c r="J54" s="1163"/>
    </row>
    <row r="55" spans="1:10">
      <c r="A55" s="1464" t="s">
        <v>1836</v>
      </c>
      <c r="B55" s="1464"/>
      <c r="C55" s="1464"/>
      <c r="D55" s="1464"/>
      <c r="E55" s="1464"/>
      <c r="F55" s="1464"/>
      <c r="G55" s="1170"/>
      <c r="H55" s="1170"/>
      <c r="I55" s="1170"/>
      <c r="J55" s="1170"/>
    </row>
    <row r="56" spans="1:10">
      <c r="A56" s="1194" t="s">
        <v>1837</v>
      </c>
      <c r="B56" s="1187"/>
      <c r="C56" s="1188"/>
      <c r="D56" s="1170"/>
      <c r="E56" s="1170"/>
      <c r="F56" s="1170"/>
      <c r="G56" s="1170"/>
      <c r="H56" s="1170"/>
      <c r="I56" s="1170"/>
      <c r="J56" s="1170"/>
    </row>
    <row r="57" spans="1:10">
      <c r="A57" s="1192" t="s">
        <v>1838</v>
      </c>
      <c r="B57" s="1168"/>
      <c r="C57" s="1167"/>
      <c r="D57" s="1167"/>
      <c r="E57" s="1167"/>
      <c r="F57" s="1163"/>
      <c r="G57" s="1163"/>
      <c r="H57" s="1163"/>
      <c r="I57" s="1163"/>
      <c r="J57" s="1163"/>
    </row>
    <row r="59" spans="1:10">
      <c r="A59" s="1174"/>
      <c r="B59" s="1181"/>
    </row>
  </sheetData>
  <sortState ref="G9:G36">
    <sortCondition ref="G9"/>
  </sortState>
  <mergeCells count="3">
    <mergeCell ref="A55:F55"/>
    <mergeCell ref="A6:J6"/>
    <mergeCell ref="A10:J10"/>
  </mergeCells>
  <hyperlinks>
    <hyperlink ref="A1" r:id="rId1" display="http://dx.doi.org/10.1787/health_glance-2017-en"/>
    <hyperlink ref="A4" r:id="rId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W105"/>
  <sheetViews>
    <sheetView topLeftCell="A13" workbookViewId="0">
      <selection activeCell="N43" sqref="N43:W43"/>
    </sheetView>
  </sheetViews>
  <sheetFormatPr defaultRowHeight="16.5"/>
  <cols>
    <col min="1" max="1" width="28.28515625" style="1" customWidth="1"/>
    <col min="2" max="256" width="9.140625" style="1"/>
    <col min="257" max="257" width="28.28515625" style="1" customWidth="1"/>
    <col min="258" max="512" width="9.140625" style="1"/>
    <col min="513" max="513" width="28.28515625" style="1" customWidth="1"/>
    <col min="514" max="768" width="9.140625" style="1"/>
    <col min="769" max="769" width="28.28515625" style="1" customWidth="1"/>
    <col min="770" max="1024" width="9.140625" style="1"/>
    <col min="1025" max="1025" width="28.28515625" style="1" customWidth="1"/>
    <col min="1026" max="1280" width="9.140625" style="1"/>
    <col min="1281" max="1281" width="28.28515625" style="1" customWidth="1"/>
    <col min="1282" max="1536" width="9.140625" style="1"/>
    <col min="1537" max="1537" width="28.28515625" style="1" customWidth="1"/>
    <col min="1538" max="1792" width="9.140625" style="1"/>
    <col min="1793" max="1793" width="28.28515625" style="1" customWidth="1"/>
    <col min="1794" max="2048" width="9.140625" style="1"/>
    <col min="2049" max="2049" width="28.28515625" style="1" customWidth="1"/>
    <col min="2050" max="2304" width="9.140625" style="1"/>
    <col min="2305" max="2305" width="28.28515625" style="1" customWidth="1"/>
    <col min="2306" max="2560" width="9.140625" style="1"/>
    <col min="2561" max="2561" width="28.28515625" style="1" customWidth="1"/>
    <col min="2562" max="2816" width="9.140625" style="1"/>
    <col min="2817" max="2817" width="28.28515625" style="1" customWidth="1"/>
    <col min="2818" max="3072" width="9.140625" style="1"/>
    <col min="3073" max="3073" width="28.28515625" style="1" customWidth="1"/>
    <col min="3074" max="3328" width="9.140625" style="1"/>
    <col min="3329" max="3329" width="28.28515625" style="1" customWidth="1"/>
    <col min="3330" max="3584" width="9.140625" style="1"/>
    <col min="3585" max="3585" width="28.28515625" style="1" customWidth="1"/>
    <col min="3586" max="3840" width="9.140625" style="1"/>
    <col min="3841" max="3841" width="28.28515625" style="1" customWidth="1"/>
    <col min="3842" max="4096" width="9.140625" style="1"/>
    <col min="4097" max="4097" width="28.28515625" style="1" customWidth="1"/>
    <col min="4098" max="4352" width="9.140625" style="1"/>
    <col min="4353" max="4353" width="28.28515625" style="1" customWidth="1"/>
    <col min="4354" max="4608" width="9.140625" style="1"/>
    <col min="4609" max="4609" width="28.28515625" style="1" customWidth="1"/>
    <col min="4610" max="4864" width="9.140625" style="1"/>
    <col min="4865" max="4865" width="28.28515625" style="1" customWidth="1"/>
    <col min="4866" max="5120" width="9.140625" style="1"/>
    <col min="5121" max="5121" width="28.28515625" style="1" customWidth="1"/>
    <col min="5122" max="5376" width="9.140625" style="1"/>
    <col min="5377" max="5377" width="28.28515625" style="1" customWidth="1"/>
    <col min="5378" max="5632" width="9.140625" style="1"/>
    <col min="5633" max="5633" width="28.28515625" style="1" customWidth="1"/>
    <col min="5634" max="5888" width="9.140625" style="1"/>
    <col min="5889" max="5889" width="28.28515625" style="1" customWidth="1"/>
    <col min="5890" max="6144" width="9.140625" style="1"/>
    <col min="6145" max="6145" width="28.28515625" style="1" customWidth="1"/>
    <col min="6146" max="6400" width="9.140625" style="1"/>
    <col min="6401" max="6401" width="28.28515625" style="1" customWidth="1"/>
    <col min="6402" max="6656" width="9.140625" style="1"/>
    <col min="6657" max="6657" width="28.28515625" style="1" customWidth="1"/>
    <col min="6658" max="6912" width="9.140625" style="1"/>
    <col min="6913" max="6913" width="28.28515625" style="1" customWidth="1"/>
    <col min="6914" max="7168" width="9.140625" style="1"/>
    <col min="7169" max="7169" width="28.28515625" style="1" customWidth="1"/>
    <col min="7170" max="7424" width="9.140625" style="1"/>
    <col min="7425" max="7425" width="28.28515625" style="1" customWidth="1"/>
    <col min="7426" max="7680" width="9.140625" style="1"/>
    <col min="7681" max="7681" width="28.28515625" style="1" customWidth="1"/>
    <col min="7682" max="7936" width="9.140625" style="1"/>
    <col min="7937" max="7937" width="28.28515625" style="1" customWidth="1"/>
    <col min="7938" max="8192" width="9.140625" style="1"/>
    <col min="8193" max="8193" width="28.28515625" style="1" customWidth="1"/>
    <col min="8194" max="8448" width="9.140625" style="1"/>
    <col min="8449" max="8449" width="28.28515625" style="1" customWidth="1"/>
    <col min="8450" max="8704" width="9.140625" style="1"/>
    <col min="8705" max="8705" width="28.28515625" style="1" customWidth="1"/>
    <col min="8706" max="8960" width="9.140625" style="1"/>
    <col min="8961" max="8961" width="28.28515625" style="1" customWidth="1"/>
    <col min="8962" max="9216" width="9.140625" style="1"/>
    <col min="9217" max="9217" width="28.28515625" style="1" customWidth="1"/>
    <col min="9218" max="9472" width="9.140625" style="1"/>
    <col min="9473" max="9473" width="28.28515625" style="1" customWidth="1"/>
    <col min="9474" max="9728" width="9.140625" style="1"/>
    <col min="9729" max="9729" width="28.28515625" style="1" customWidth="1"/>
    <col min="9730" max="9984" width="9.140625" style="1"/>
    <col min="9985" max="9985" width="28.28515625" style="1" customWidth="1"/>
    <col min="9986" max="10240" width="9.140625" style="1"/>
    <col min="10241" max="10241" width="28.28515625" style="1" customWidth="1"/>
    <col min="10242" max="10496" width="9.140625" style="1"/>
    <col min="10497" max="10497" width="28.28515625" style="1" customWidth="1"/>
    <col min="10498" max="10752" width="9.140625" style="1"/>
    <col min="10753" max="10753" width="28.28515625" style="1" customWidth="1"/>
    <col min="10754" max="11008" width="9.140625" style="1"/>
    <col min="11009" max="11009" width="28.28515625" style="1" customWidth="1"/>
    <col min="11010" max="11264" width="9.140625" style="1"/>
    <col min="11265" max="11265" width="28.28515625" style="1" customWidth="1"/>
    <col min="11266" max="11520" width="9.140625" style="1"/>
    <col min="11521" max="11521" width="28.28515625" style="1" customWidth="1"/>
    <col min="11522" max="11776" width="9.140625" style="1"/>
    <col min="11777" max="11777" width="28.28515625" style="1" customWidth="1"/>
    <col min="11778" max="12032" width="9.140625" style="1"/>
    <col min="12033" max="12033" width="28.28515625" style="1" customWidth="1"/>
    <col min="12034" max="12288" width="9.140625" style="1"/>
    <col min="12289" max="12289" width="28.28515625" style="1" customWidth="1"/>
    <col min="12290" max="12544" width="9.140625" style="1"/>
    <col min="12545" max="12545" width="28.28515625" style="1" customWidth="1"/>
    <col min="12546" max="12800" width="9.140625" style="1"/>
    <col min="12801" max="12801" width="28.28515625" style="1" customWidth="1"/>
    <col min="12802" max="13056" width="9.140625" style="1"/>
    <col min="13057" max="13057" width="28.28515625" style="1" customWidth="1"/>
    <col min="13058" max="13312" width="9.140625" style="1"/>
    <col min="13313" max="13313" width="28.28515625" style="1" customWidth="1"/>
    <col min="13314" max="13568" width="9.140625" style="1"/>
    <col min="13569" max="13569" width="28.28515625" style="1" customWidth="1"/>
    <col min="13570" max="13824" width="9.140625" style="1"/>
    <col min="13825" max="13825" width="28.28515625" style="1" customWidth="1"/>
    <col min="13826" max="14080" width="9.140625" style="1"/>
    <col min="14081" max="14081" width="28.28515625" style="1" customWidth="1"/>
    <col min="14082" max="14336" width="9.140625" style="1"/>
    <col min="14337" max="14337" width="28.28515625" style="1" customWidth="1"/>
    <col min="14338" max="14592" width="9.140625" style="1"/>
    <col min="14593" max="14593" width="28.28515625" style="1" customWidth="1"/>
    <col min="14594" max="14848" width="9.140625" style="1"/>
    <col min="14849" max="14849" width="28.28515625" style="1" customWidth="1"/>
    <col min="14850" max="15104" width="9.140625" style="1"/>
    <col min="15105" max="15105" width="28.28515625" style="1" customWidth="1"/>
    <col min="15106" max="15360" width="9.140625" style="1"/>
    <col min="15361" max="15361" width="28.28515625" style="1" customWidth="1"/>
    <col min="15362" max="15616" width="9.140625" style="1"/>
    <col min="15617" max="15617" width="28.28515625" style="1" customWidth="1"/>
    <col min="15618" max="15872" width="9.140625" style="1"/>
    <col min="15873" max="15873" width="28.28515625" style="1" customWidth="1"/>
    <col min="15874" max="16128" width="9.140625" style="1"/>
    <col min="16129" max="16129" width="28.28515625" style="1" customWidth="1"/>
    <col min="16130" max="16384" width="9.140625" style="1"/>
  </cols>
  <sheetData>
    <row r="1" spans="1:23">
      <c r="A1" s="1028" t="s">
        <v>1333</v>
      </c>
    </row>
    <row r="3" spans="1:23">
      <c r="A3" s="1028" t="s">
        <v>104</v>
      </c>
      <c r="B3" s="1029">
        <v>43353.274664351848</v>
      </c>
    </row>
    <row r="4" spans="1:23">
      <c r="A4" s="1028" t="s">
        <v>105</v>
      </c>
      <c r="B4" s="1029">
        <v>43522</v>
      </c>
    </row>
    <row r="5" spans="1:23">
      <c r="A5" s="1028" t="s">
        <v>106</v>
      </c>
      <c r="B5" s="1028" t="s">
        <v>2</v>
      </c>
    </row>
    <row r="8" spans="1:23">
      <c r="A8" s="1028" t="s">
        <v>135</v>
      </c>
      <c r="B8" s="1028" t="s">
        <v>1120</v>
      </c>
      <c r="M8" s="1028" t="s">
        <v>135</v>
      </c>
      <c r="N8" s="1028" t="s">
        <v>1121</v>
      </c>
    </row>
    <row r="9" spans="1:23">
      <c r="A9" s="1028" t="s">
        <v>137</v>
      </c>
      <c r="B9" s="1028" t="s">
        <v>1331</v>
      </c>
      <c r="M9" s="1028" t="s">
        <v>137</v>
      </c>
      <c r="N9" s="1028" t="s">
        <v>1332</v>
      </c>
    </row>
    <row r="10" spans="1:23">
      <c r="A10" s="1028" t="s">
        <v>107</v>
      </c>
      <c r="B10" s="1028" t="s">
        <v>163</v>
      </c>
      <c r="M10" s="1028" t="s">
        <v>107</v>
      </c>
      <c r="N10" s="1028" t="s">
        <v>163</v>
      </c>
    </row>
    <row r="12" spans="1:23">
      <c r="A12" s="1033" t="s">
        <v>108</v>
      </c>
      <c r="B12" s="1033" t="s">
        <v>92</v>
      </c>
      <c r="C12" s="1033" t="s">
        <v>93</v>
      </c>
      <c r="D12" s="1033" t="s">
        <v>94</v>
      </c>
      <c r="E12" s="1033" t="s">
        <v>95</v>
      </c>
      <c r="F12" s="1033" t="s">
        <v>96</v>
      </c>
      <c r="G12" s="1033" t="s">
        <v>97</v>
      </c>
      <c r="H12" s="1033" t="s">
        <v>110</v>
      </c>
      <c r="I12" s="1033" t="s">
        <v>120</v>
      </c>
      <c r="J12" s="1033" t="s">
        <v>379</v>
      </c>
      <c r="K12" s="1033" t="s">
        <v>537</v>
      </c>
      <c r="M12" s="1033" t="s">
        <v>108</v>
      </c>
      <c r="N12" s="1033" t="s">
        <v>92</v>
      </c>
      <c r="O12" s="1033" t="s">
        <v>93</v>
      </c>
      <c r="P12" s="1033" t="s">
        <v>94</v>
      </c>
      <c r="Q12" s="1033" t="s">
        <v>95</v>
      </c>
      <c r="R12" s="1033" t="s">
        <v>96</v>
      </c>
      <c r="S12" s="1033" t="s">
        <v>97</v>
      </c>
      <c r="T12" s="1033" t="s">
        <v>110</v>
      </c>
      <c r="U12" s="1033" t="s">
        <v>120</v>
      </c>
      <c r="V12" s="1033" t="s">
        <v>379</v>
      </c>
      <c r="W12" s="1033" t="s">
        <v>537</v>
      </c>
    </row>
    <row r="13" spans="1:23">
      <c r="A13" s="1033" t="s">
        <v>15</v>
      </c>
      <c r="B13" s="1034">
        <v>77.099999999999994</v>
      </c>
      <c r="C13" s="1034">
        <v>76.900000000000006</v>
      </c>
      <c r="D13" s="1034">
        <v>77.400000000000006</v>
      </c>
      <c r="E13" s="1034">
        <v>77.5</v>
      </c>
      <c r="F13" s="1034">
        <v>78</v>
      </c>
      <c r="G13" s="1034">
        <v>77.8</v>
      </c>
      <c r="H13" s="1034">
        <v>78.099999999999994</v>
      </c>
      <c r="I13" s="1034">
        <v>78.8</v>
      </c>
      <c r="J13" s="1034">
        <v>78.7</v>
      </c>
      <c r="K13" s="1034">
        <v>79</v>
      </c>
      <c r="M13" s="1033" t="s">
        <v>15</v>
      </c>
      <c r="N13" s="1034">
        <v>82.6</v>
      </c>
      <c r="O13" s="1034">
        <v>82.6</v>
      </c>
      <c r="P13" s="1034">
        <v>82.8</v>
      </c>
      <c r="Q13" s="1034">
        <v>83</v>
      </c>
      <c r="R13" s="1034">
        <v>83.3</v>
      </c>
      <c r="S13" s="1034">
        <v>83.1</v>
      </c>
      <c r="T13" s="1034">
        <v>83.2</v>
      </c>
      <c r="U13" s="1034">
        <v>83.9</v>
      </c>
      <c r="V13" s="1034">
        <v>83.4</v>
      </c>
      <c r="W13" s="1034">
        <v>84</v>
      </c>
    </row>
    <row r="14" spans="1:23">
      <c r="A14" s="1033" t="s">
        <v>16</v>
      </c>
      <c r="B14" s="1034">
        <v>69.5</v>
      </c>
      <c r="C14" s="1034">
        <v>69.8</v>
      </c>
      <c r="D14" s="1034">
        <v>70.2</v>
      </c>
      <c r="E14" s="1034">
        <v>70.3</v>
      </c>
      <c r="F14" s="1034">
        <v>70.7</v>
      </c>
      <c r="G14" s="1034">
        <v>70.900000000000006</v>
      </c>
      <c r="H14" s="1034">
        <v>71.3</v>
      </c>
      <c r="I14" s="1034">
        <v>71.099999999999994</v>
      </c>
      <c r="J14" s="1034">
        <v>71.2</v>
      </c>
      <c r="K14" s="1034">
        <v>71.3</v>
      </c>
      <c r="M14" s="1033" t="s">
        <v>16</v>
      </c>
      <c r="N14" s="1034">
        <v>76.599999999999994</v>
      </c>
      <c r="O14" s="1034">
        <v>77</v>
      </c>
      <c r="P14" s="1034">
        <v>77.400000000000006</v>
      </c>
      <c r="Q14" s="1034">
        <v>77.400000000000006</v>
      </c>
      <c r="R14" s="1034">
        <v>77.8</v>
      </c>
      <c r="S14" s="1034">
        <v>77.900000000000006</v>
      </c>
      <c r="T14" s="1034">
        <v>78.599999999999994</v>
      </c>
      <c r="U14" s="1034">
        <v>78</v>
      </c>
      <c r="V14" s="1034">
        <v>78.2</v>
      </c>
      <c r="W14" s="1034">
        <v>78.5</v>
      </c>
    </row>
    <row r="15" spans="1:23">
      <c r="A15" s="1033" t="s">
        <v>737</v>
      </c>
      <c r="B15" s="1034">
        <v>73.8</v>
      </c>
      <c r="C15" s="1034">
        <v>74.099999999999994</v>
      </c>
      <c r="D15" s="1034">
        <v>74.3</v>
      </c>
      <c r="E15" s="1034">
        <v>74.5</v>
      </c>
      <c r="F15" s="1034">
        <v>74.8</v>
      </c>
      <c r="G15" s="1034">
        <v>75.099999999999994</v>
      </c>
      <c r="H15" s="1034">
        <v>75.2</v>
      </c>
      <c r="I15" s="1034">
        <v>75.8</v>
      </c>
      <c r="J15" s="1034">
        <v>75.7</v>
      </c>
      <c r="K15" s="1034">
        <v>76.099999999999994</v>
      </c>
      <c r="M15" s="1033" t="s">
        <v>737</v>
      </c>
      <c r="N15" s="1034">
        <v>80.2</v>
      </c>
      <c r="O15" s="1034">
        <v>80.5</v>
      </c>
      <c r="P15" s="1034">
        <v>80.5</v>
      </c>
      <c r="Q15" s="1034">
        <v>80.900000000000006</v>
      </c>
      <c r="R15" s="1034">
        <v>81.099999999999994</v>
      </c>
      <c r="S15" s="1034">
        <v>81.2</v>
      </c>
      <c r="T15" s="1034">
        <v>81.3</v>
      </c>
      <c r="U15" s="1034">
        <v>82</v>
      </c>
      <c r="V15" s="1034">
        <v>81.599999999999994</v>
      </c>
      <c r="W15" s="1034">
        <v>82.1</v>
      </c>
    </row>
    <row r="16" spans="1:23">
      <c r="A16" s="1033" t="s">
        <v>18</v>
      </c>
      <c r="B16" s="1034">
        <v>76.2</v>
      </c>
      <c r="C16" s="1034">
        <v>76.5</v>
      </c>
      <c r="D16" s="1034">
        <v>76.900000000000006</v>
      </c>
      <c r="E16" s="1034">
        <v>77.2</v>
      </c>
      <c r="F16" s="1034">
        <v>77.8</v>
      </c>
      <c r="G16" s="1034">
        <v>78.099999999999994</v>
      </c>
      <c r="H16" s="1034">
        <v>78.3</v>
      </c>
      <c r="I16" s="1034">
        <v>78.7</v>
      </c>
      <c r="J16" s="1034">
        <v>78.8</v>
      </c>
      <c r="K16" s="1034">
        <v>79</v>
      </c>
      <c r="M16" s="1033" t="s">
        <v>18</v>
      </c>
      <c r="N16" s="1034">
        <v>80.599999999999994</v>
      </c>
      <c r="O16" s="1034">
        <v>81</v>
      </c>
      <c r="P16" s="1034">
        <v>81.099999999999994</v>
      </c>
      <c r="Q16" s="1034">
        <v>81.400000000000006</v>
      </c>
      <c r="R16" s="1034">
        <v>81.900000000000006</v>
      </c>
      <c r="S16" s="1034">
        <v>82.1</v>
      </c>
      <c r="T16" s="1034">
        <v>82.4</v>
      </c>
      <c r="U16" s="1034">
        <v>82.8</v>
      </c>
      <c r="V16" s="1034">
        <v>82.7</v>
      </c>
      <c r="W16" s="1034">
        <v>82.8</v>
      </c>
    </row>
    <row r="17" spans="1:23">
      <c r="A17" s="1033" t="s">
        <v>109</v>
      </c>
      <c r="B17" s="1034">
        <v>77.400000000000006</v>
      </c>
      <c r="C17" s="1034">
        <v>77.599999999999994</v>
      </c>
      <c r="D17" s="1034">
        <v>77.8</v>
      </c>
      <c r="E17" s="1034">
        <v>78</v>
      </c>
      <c r="F17" s="1034">
        <v>77.900000000000006</v>
      </c>
      <c r="G17" s="1034">
        <v>78.099999999999994</v>
      </c>
      <c r="H17" s="1034">
        <v>78.099999999999994</v>
      </c>
      <c r="I17" s="1034">
        <v>78.7</v>
      </c>
      <c r="J17" s="1034">
        <v>78.3</v>
      </c>
      <c r="K17" s="1034">
        <v>78.599999999999994</v>
      </c>
      <c r="M17" s="1033" t="s">
        <v>109</v>
      </c>
      <c r="N17" s="1034">
        <v>82.7</v>
      </c>
      <c r="O17" s="1034">
        <v>82.7</v>
      </c>
      <c r="P17" s="1034">
        <v>82.8</v>
      </c>
      <c r="Q17" s="1034">
        <v>83</v>
      </c>
      <c r="R17" s="1034">
        <v>83.1</v>
      </c>
      <c r="S17" s="1034">
        <v>83.1</v>
      </c>
      <c r="T17" s="1034">
        <v>83</v>
      </c>
      <c r="U17" s="1034">
        <v>83.6</v>
      </c>
      <c r="V17" s="1034">
        <v>83.1</v>
      </c>
      <c r="W17" s="1034">
        <v>83.5</v>
      </c>
    </row>
    <row r="18" spans="1:23">
      <c r="A18" s="1033" t="s">
        <v>20</v>
      </c>
      <c r="B18" s="1034">
        <v>67.5</v>
      </c>
      <c r="C18" s="1034">
        <v>68.900000000000006</v>
      </c>
      <c r="D18" s="1034">
        <v>70</v>
      </c>
      <c r="E18" s="1034">
        <v>70.900000000000006</v>
      </c>
      <c r="F18" s="1034">
        <v>71.400000000000006</v>
      </c>
      <c r="G18" s="1034">
        <v>71.400000000000006</v>
      </c>
      <c r="H18" s="1034">
        <v>72.8</v>
      </c>
      <c r="I18" s="1034">
        <v>72.400000000000006</v>
      </c>
      <c r="J18" s="1034">
        <v>73.2</v>
      </c>
      <c r="K18" s="1034">
        <v>73.3</v>
      </c>
      <c r="M18" s="1033" t="s">
        <v>20</v>
      </c>
      <c r="N18" s="1034">
        <v>78.900000000000006</v>
      </c>
      <c r="O18" s="1034">
        <v>79.5</v>
      </c>
      <c r="P18" s="1034">
        <v>80.3</v>
      </c>
      <c r="Q18" s="1034">
        <v>80.8</v>
      </c>
      <c r="R18" s="1034">
        <v>81.3</v>
      </c>
      <c r="S18" s="1034">
        <v>81.5</v>
      </c>
      <c r="T18" s="1034">
        <v>81.7</v>
      </c>
      <c r="U18" s="1034">
        <v>81.900000000000006</v>
      </c>
      <c r="V18" s="1034">
        <v>82.2</v>
      </c>
      <c r="W18" s="1034">
        <v>82.2</v>
      </c>
    </row>
    <row r="19" spans="1:23">
      <c r="A19" s="1033" t="s">
        <v>44</v>
      </c>
      <c r="B19" s="1034">
        <v>77.3</v>
      </c>
      <c r="C19" s="1034">
        <v>77.900000000000006</v>
      </c>
      <c r="D19" s="1034">
        <v>77.8</v>
      </c>
      <c r="E19" s="1034">
        <v>78.5</v>
      </c>
      <c r="F19" s="1034">
        <v>78.599999999999994</v>
      </c>
      <c r="G19" s="1034">
        <v>78.7</v>
      </c>
      <c r="H19" s="1034">
        <v>78.900000000000006</v>
      </c>
      <c r="I19" s="1034">
        <v>79.3</v>
      </c>
      <c r="J19" s="1034">
        <v>79.599999999999994</v>
      </c>
      <c r="K19" s="1034">
        <v>79.900000000000006</v>
      </c>
      <c r="M19" s="1033" t="s">
        <v>44</v>
      </c>
      <c r="N19" s="1034">
        <v>82.1</v>
      </c>
      <c r="O19" s="1034">
        <v>82.4</v>
      </c>
      <c r="P19" s="1034">
        <v>82.7</v>
      </c>
      <c r="Q19" s="1034">
        <v>83.1</v>
      </c>
      <c r="R19" s="1034">
        <v>83</v>
      </c>
      <c r="S19" s="1034">
        <v>83.1</v>
      </c>
      <c r="T19" s="1034">
        <v>83.1</v>
      </c>
      <c r="U19" s="1034">
        <v>83.5</v>
      </c>
      <c r="V19" s="1034">
        <v>83.4</v>
      </c>
      <c r="W19" s="1034">
        <v>83.6</v>
      </c>
    </row>
    <row r="20" spans="1:23">
      <c r="A20" s="1033" t="s">
        <v>42</v>
      </c>
      <c r="B20" s="1034">
        <v>76.900000000000006</v>
      </c>
      <c r="C20" s="1034">
        <v>77.5</v>
      </c>
      <c r="D20" s="1034">
        <v>77.5</v>
      </c>
      <c r="E20" s="1034">
        <v>78</v>
      </c>
      <c r="F20" s="1034">
        <v>78</v>
      </c>
      <c r="G20" s="1034">
        <v>78</v>
      </c>
      <c r="H20" s="1034">
        <v>78.7</v>
      </c>
      <c r="I20" s="1034">
        <v>78.8</v>
      </c>
      <c r="J20" s="1034">
        <v>78.5</v>
      </c>
      <c r="K20" s="1034">
        <v>78.900000000000006</v>
      </c>
      <c r="M20" s="1033" t="s">
        <v>42</v>
      </c>
      <c r="N20" s="1034">
        <v>82.5</v>
      </c>
      <c r="O20" s="1034">
        <v>83</v>
      </c>
      <c r="P20" s="1034">
        <v>83.3</v>
      </c>
      <c r="Q20" s="1034">
        <v>83.3</v>
      </c>
      <c r="R20" s="1034">
        <v>83.6</v>
      </c>
      <c r="S20" s="1034">
        <v>83.4</v>
      </c>
      <c r="T20" s="1034">
        <v>84</v>
      </c>
      <c r="U20" s="1034">
        <v>84.1</v>
      </c>
      <c r="V20" s="1034">
        <v>83.7</v>
      </c>
      <c r="W20" s="1034">
        <v>84</v>
      </c>
    </row>
    <row r="21" spans="1:23">
      <c r="A21" s="1033" t="s">
        <v>21</v>
      </c>
      <c r="B21" s="1034">
        <v>77.900000000000006</v>
      </c>
      <c r="C21" s="1034">
        <v>78.3</v>
      </c>
      <c r="D21" s="1034">
        <v>78.8</v>
      </c>
      <c r="E21" s="1034">
        <v>79.2</v>
      </c>
      <c r="F21" s="1034">
        <v>79.5</v>
      </c>
      <c r="G21" s="1034">
        <v>79.5</v>
      </c>
      <c r="H21" s="1034">
        <v>80.2</v>
      </c>
      <c r="I21" s="1034">
        <v>80.400000000000006</v>
      </c>
      <c r="J21" s="1034">
        <v>80.099999999999994</v>
      </c>
      <c r="K21" s="1034">
        <v>80.5</v>
      </c>
      <c r="M21" s="1033" t="s">
        <v>21</v>
      </c>
      <c r="N21" s="1034">
        <v>84.4</v>
      </c>
      <c r="O21" s="1034">
        <v>84.6</v>
      </c>
      <c r="P21" s="1034">
        <v>85</v>
      </c>
      <c r="Q21" s="1034">
        <v>85.5</v>
      </c>
      <c r="R21" s="1034">
        <v>85.6</v>
      </c>
      <c r="S21" s="1034">
        <v>85.5</v>
      </c>
      <c r="T21" s="1034">
        <v>86.1</v>
      </c>
      <c r="U21" s="1034">
        <v>86.2</v>
      </c>
      <c r="V21" s="1034">
        <v>85.7</v>
      </c>
      <c r="W21" s="1034">
        <v>86.3</v>
      </c>
    </row>
    <row r="22" spans="1:23">
      <c r="A22" s="1033" t="s">
        <v>22</v>
      </c>
      <c r="B22" s="1034">
        <v>77.599999999999994</v>
      </c>
      <c r="C22" s="1034">
        <v>77.8</v>
      </c>
      <c r="D22" s="1034">
        <v>78</v>
      </c>
      <c r="E22" s="1034">
        <v>78.2</v>
      </c>
      <c r="F22" s="1034">
        <v>78.7</v>
      </c>
      <c r="G22" s="1034">
        <v>78.7</v>
      </c>
      <c r="H22" s="1034">
        <v>79</v>
      </c>
      <c r="I22" s="1034">
        <v>79.5</v>
      </c>
      <c r="J22" s="1034">
        <v>79.2</v>
      </c>
      <c r="K22" s="1034">
        <v>79.5</v>
      </c>
      <c r="M22" s="1033" t="s">
        <v>22</v>
      </c>
      <c r="N22" s="1034">
        <v>84.8</v>
      </c>
      <c r="O22" s="1034">
        <v>84.8</v>
      </c>
      <c r="P22" s="1034">
        <v>85</v>
      </c>
      <c r="Q22" s="1034">
        <v>85.3</v>
      </c>
      <c r="R22" s="1034">
        <v>85.7</v>
      </c>
      <c r="S22" s="1034">
        <v>85.4</v>
      </c>
      <c r="T22" s="1034">
        <v>85.6</v>
      </c>
      <c r="U22" s="1034">
        <v>86</v>
      </c>
      <c r="V22" s="1034">
        <v>85.6</v>
      </c>
      <c r="W22" s="1034">
        <v>85.7</v>
      </c>
    </row>
    <row r="23" spans="1:23">
      <c r="A23" s="1033" t="s">
        <v>63</v>
      </c>
      <c r="B23" s="1034">
        <v>72.2</v>
      </c>
      <c r="C23" s="1034">
        <v>72.3</v>
      </c>
      <c r="D23" s="1034">
        <v>72.8</v>
      </c>
      <c r="E23" s="1034">
        <v>73.400000000000006</v>
      </c>
      <c r="F23" s="1034">
        <v>73.8</v>
      </c>
      <c r="G23" s="1034">
        <v>73.900000000000006</v>
      </c>
      <c r="H23" s="1034">
        <v>74.5</v>
      </c>
      <c r="I23" s="1034">
        <v>74.7</v>
      </c>
      <c r="J23" s="1034">
        <v>74.400000000000006</v>
      </c>
      <c r="K23" s="1034">
        <v>75</v>
      </c>
      <c r="M23" s="1033" t="s">
        <v>63</v>
      </c>
      <c r="N23" s="1034">
        <v>79.2</v>
      </c>
      <c r="O23" s="1034">
        <v>79.7</v>
      </c>
      <c r="P23" s="1034">
        <v>79.7</v>
      </c>
      <c r="Q23" s="1034">
        <v>79.900000000000006</v>
      </c>
      <c r="R23" s="1034">
        <v>80.400000000000006</v>
      </c>
      <c r="S23" s="1034">
        <v>80.599999999999994</v>
      </c>
      <c r="T23" s="1034">
        <v>81</v>
      </c>
      <c r="U23" s="1034">
        <v>81</v>
      </c>
      <c r="V23" s="1034">
        <v>80.5</v>
      </c>
      <c r="W23" s="1034">
        <v>81.3</v>
      </c>
    </row>
    <row r="24" spans="1:23">
      <c r="A24" s="1033" t="s">
        <v>23</v>
      </c>
      <c r="B24" s="1034">
        <v>78.8</v>
      </c>
      <c r="C24" s="1034">
        <v>78.900000000000006</v>
      </c>
      <c r="D24" s="1034">
        <v>79.099999999999994</v>
      </c>
      <c r="E24" s="1034">
        <v>79.5</v>
      </c>
      <c r="F24" s="1034">
        <v>79.7</v>
      </c>
      <c r="G24" s="1034">
        <v>79.8</v>
      </c>
      <c r="H24" s="1034">
        <v>80.3</v>
      </c>
      <c r="I24" s="1034">
        <v>80.7</v>
      </c>
      <c r="J24" s="1034">
        <v>80.3</v>
      </c>
      <c r="K24" s="1034">
        <v>81</v>
      </c>
      <c r="M24" s="1033" t="s">
        <v>23</v>
      </c>
      <c r="N24" s="1034">
        <v>84.2</v>
      </c>
      <c r="O24" s="1034">
        <v>84.2</v>
      </c>
      <c r="P24" s="1034">
        <v>84.3</v>
      </c>
      <c r="Q24" s="1034">
        <v>84.7</v>
      </c>
      <c r="R24" s="1034">
        <v>84.8</v>
      </c>
      <c r="S24" s="1034">
        <v>84.8</v>
      </c>
      <c r="T24" s="1034">
        <v>85.2</v>
      </c>
      <c r="U24" s="1034">
        <v>85.6</v>
      </c>
      <c r="V24" s="1034">
        <v>84.9</v>
      </c>
      <c r="W24" s="1034">
        <v>85.6</v>
      </c>
    </row>
    <row r="25" spans="1:23">
      <c r="A25" s="1033" t="s">
        <v>24</v>
      </c>
      <c r="B25" s="1034">
        <v>77.599999999999994</v>
      </c>
      <c r="C25" s="1034">
        <v>78.2</v>
      </c>
      <c r="D25" s="1034">
        <v>78.5</v>
      </c>
      <c r="E25" s="1034">
        <v>79.2</v>
      </c>
      <c r="F25" s="1034">
        <v>79.3</v>
      </c>
      <c r="G25" s="1034">
        <v>78.900000000000006</v>
      </c>
      <c r="H25" s="1034">
        <v>80.099999999999994</v>
      </c>
      <c r="I25" s="1034">
        <v>80.3</v>
      </c>
      <c r="J25" s="1034">
        <v>79.900000000000006</v>
      </c>
      <c r="K25" s="1034">
        <v>80.5</v>
      </c>
      <c r="M25" s="1033" t="s">
        <v>24</v>
      </c>
      <c r="N25" s="1034">
        <v>82.1</v>
      </c>
      <c r="O25" s="1034">
        <v>82.9</v>
      </c>
      <c r="P25" s="1034">
        <v>83.5</v>
      </c>
      <c r="Q25" s="1034">
        <v>83.9</v>
      </c>
      <c r="R25" s="1034">
        <v>83.1</v>
      </c>
      <c r="S25" s="1034">
        <v>83.4</v>
      </c>
      <c r="T25" s="1034">
        <v>85</v>
      </c>
      <c r="U25" s="1034">
        <v>84.3</v>
      </c>
      <c r="V25" s="1034">
        <v>83.7</v>
      </c>
      <c r="W25" s="1034">
        <v>84.9</v>
      </c>
    </row>
    <row r="26" spans="1:23">
      <c r="A26" s="1033" t="s">
        <v>25</v>
      </c>
      <c r="B26" s="1034">
        <v>65.3</v>
      </c>
      <c r="C26" s="1034">
        <v>66.5</v>
      </c>
      <c r="D26" s="1034">
        <v>67.5</v>
      </c>
      <c r="E26" s="1034">
        <v>67.900000000000006</v>
      </c>
      <c r="F26" s="1034">
        <v>68.599999999999994</v>
      </c>
      <c r="G26" s="1034">
        <v>68.900000000000006</v>
      </c>
      <c r="H26" s="1034">
        <v>69.3</v>
      </c>
      <c r="I26" s="1034">
        <v>69.099999999999994</v>
      </c>
      <c r="J26" s="1034">
        <v>69.7</v>
      </c>
      <c r="K26" s="1034">
        <v>69.8</v>
      </c>
      <c r="M26" s="1033" t="s">
        <v>25</v>
      </c>
      <c r="N26" s="1034">
        <v>76.2</v>
      </c>
      <c r="O26" s="1034">
        <v>77.5</v>
      </c>
      <c r="P26" s="1034">
        <v>77.7</v>
      </c>
      <c r="Q26" s="1034">
        <v>78</v>
      </c>
      <c r="R26" s="1034">
        <v>78.8</v>
      </c>
      <c r="S26" s="1034">
        <v>78.900000000000006</v>
      </c>
      <c r="T26" s="1034">
        <v>78.900000000000006</v>
      </c>
      <c r="U26" s="1034">
        <v>79.400000000000006</v>
      </c>
      <c r="V26" s="1034">
        <v>79.5</v>
      </c>
      <c r="W26" s="1034">
        <v>79.599999999999994</v>
      </c>
    </row>
    <row r="27" spans="1:23">
      <c r="A27" s="1033" t="s">
        <v>26</v>
      </c>
      <c r="B27" s="1034">
        <v>64.5</v>
      </c>
      <c r="C27" s="1034">
        <v>65.900000000000006</v>
      </c>
      <c r="D27" s="1034">
        <v>67.099999999999994</v>
      </c>
      <c r="E27" s="1034">
        <v>67.599999999999994</v>
      </c>
      <c r="F27" s="1034">
        <v>68.099999999999994</v>
      </c>
      <c r="G27" s="1034">
        <v>68.400000000000006</v>
      </c>
      <c r="H27" s="1034">
        <v>68.5</v>
      </c>
      <c r="I27" s="1034">
        <v>69.2</v>
      </c>
      <c r="J27" s="1034">
        <v>69.2</v>
      </c>
      <c r="K27" s="1034">
        <v>69.5</v>
      </c>
      <c r="M27" s="1033" t="s">
        <v>26</v>
      </c>
      <c r="N27" s="1034">
        <v>77.2</v>
      </c>
      <c r="O27" s="1034">
        <v>77.599999999999994</v>
      </c>
      <c r="P27" s="1034">
        <v>78.7</v>
      </c>
      <c r="Q27" s="1034">
        <v>78.900000000000006</v>
      </c>
      <c r="R27" s="1034">
        <v>79.3</v>
      </c>
      <c r="S27" s="1034">
        <v>79.599999999999994</v>
      </c>
      <c r="T27" s="1034">
        <v>79.599999999999994</v>
      </c>
      <c r="U27" s="1034">
        <v>80.099999999999994</v>
      </c>
      <c r="V27" s="1034">
        <v>79.7</v>
      </c>
      <c r="W27" s="1034">
        <v>80.099999999999994</v>
      </c>
    </row>
    <row r="28" spans="1:23">
      <c r="A28" s="1033" t="s">
        <v>27</v>
      </c>
      <c r="B28" s="1034">
        <v>76.7</v>
      </c>
      <c r="C28" s="1034">
        <v>78.099999999999994</v>
      </c>
      <c r="D28" s="1034">
        <v>78.099999999999994</v>
      </c>
      <c r="E28" s="1034">
        <v>77.900000000000006</v>
      </c>
      <c r="F28" s="1034">
        <v>78.5</v>
      </c>
      <c r="G28" s="1034">
        <v>79.099999999999994</v>
      </c>
      <c r="H28" s="1034">
        <v>79.8</v>
      </c>
      <c r="I28" s="1034">
        <v>79.400000000000006</v>
      </c>
      <c r="J28" s="1034">
        <v>80</v>
      </c>
      <c r="K28" s="1034">
        <v>80.099999999999994</v>
      </c>
      <c r="M28" s="1033" t="s">
        <v>27</v>
      </c>
      <c r="N28" s="1034">
        <v>82.2</v>
      </c>
      <c r="O28" s="1034">
        <v>83.1</v>
      </c>
      <c r="P28" s="1034">
        <v>83.3</v>
      </c>
      <c r="Q28" s="1034">
        <v>83.5</v>
      </c>
      <c r="R28" s="1034">
        <v>83.6</v>
      </c>
      <c r="S28" s="1034">
        <v>83.8</v>
      </c>
      <c r="T28" s="1034">
        <v>83.9</v>
      </c>
      <c r="U28" s="1034">
        <v>85.2</v>
      </c>
      <c r="V28" s="1034">
        <v>84.7</v>
      </c>
      <c r="W28" s="1034">
        <v>85.4</v>
      </c>
    </row>
    <row r="29" spans="1:23">
      <c r="A29" s="1033" t="s">
        <v>28</v>
      </c>
      <c r="B29" s="1034">
        <v>69.400000000000006</v>
      </c>
      <c r="C29" s="1034">
        <v>70</v>
      </c>
      <c r="D29" s="1034">
        <v>70.3</v>
      </c>
      <c r="E29" s="1034">
        <v>70.7</v>
      </c>
      <c r="F29" s="1034">
        <v>71.2</v>
      </c>
      <c r="G29" s="1034">
        <v>71.599999999999994</v>
      </c>
      <c r="H29" s="1034">
        <v>72.2</v>
      </c>
      <c r="I29" s="1034">
        <v>72.3</v>
      </c>
      <c r="J29" s="1034">
        <v>72.3</v>
      </c>
      <c r="K29" s="1034">
        <v>72.599999999999994</v>
      </c>
      <c r="M29" s="1033" t="s">
        <v>28</v>
      </c>
      <c r="N29" s="1034">
        <v>77.8</v>
      </c>
      <c r="O29" s="1034">
        <v>78.3</v>
      </c>
      <c r="P29" s="1034">
        <v>78.400000000000006</v>
      </c>
      <c r="Q29" s="1034">
        <v>78.599999999999994</v>
      </c>
      <c r="R29" s="1034">
        <v>78.7</v>
      </c>
      <c r="S29" s="1034">
        <v>78.7</v>
      </c>
      <c r="T29" s="1034">
        <v>79.099999999999994</v>
      </c>
      <c r="U29" s="1034">
        <v>79.400000000000006</v>
      </c>
      <c r="V29" s="1034">
        <v>79</v>
      </c>
      <c r="W29" s="1034">
        <v>79.7</v>
      </c>
    </row>
    <row r="30" spans="1:23">
      <c r="A30" s="1033" t="s">
        <v>29</v>
      </c>
      <c r="B30" s="1034">
        <v>77.5</v>
      </c>
      <c r="C30" s="1034">
        <v>77.099999999999994</v>
      </c>
      <c r="D30" s="1034">
        <v>77.900000000000006</v>
      </c>
      <c r="E30" s="1034">
        <v>79.3</v>
      </c>
      <c r="F30" s="1034">
        <v>78.599999999999994</v>
      </c>
      <c r="G30" s="1034">
        <v>78.599999999999994</v>
      </c>
      <c r="H30" s="1034">
        <v>79.599999999999994</v>
      </c>
      <c r="I30" s="1034">
        <v>79.900000000000006</v>
      </c>
      <c r="J30" s="1034">
        <v>79.8</v>
      </c>
      <c r="K30" s="1034">
        <v>80.599999999999994</v>
      </c>
      <c r="M30" s="1033" t="s">
        <v>29</v>
      </c>
      <c r="N30" s="1034">
        <v>82.2</v>
      </c>
      <c r="O30" s="1034">
        <v>82.3</v>
      </c>
      <c r="P30" s="1034">
        <v>82.7</v>
      </c>
      <c r="Q30" s="1034">
        <v>83.6</v>
      </c>
      <c r="R30" s="1034">
        <v>83</v>
      </c>
      <c r="S30" s="1034">
        <v>83</v>
      </c>
      <c r="T30" s="1034">
        <v>84</v>
      </c>
      <c r="U30" s="1034">
        <v>84.3</v>
      </c>
      <c r="V30" s="1034">
        <v>84.1</v>
      </c>
      <c r="W30" s="1034">
        <v>84.4</v>
      </c>
    </row>
    <row r="31" spans="1:23">
      <c r="A31" s="1033" t="s">
        <v>30</v>
      </c>
      <c r="B31" s="1034">
        <v>78.099999999999994</v>
      </c>
      <c r="C31" s="1034">
        <v>78.400000000000006</v>
      </c>
      <c r="D31" s="1034">
        <v>78.7</v>
      </c>
      <c r="E31" s="1034">
        <v>78.900000000000006</v>
      </c>
      <c r="F31" s="1034">
        <v>79.400000000000006</v>
      </c>
      <c r="G31" s="1034">
        <v>79.3</v>
      </c>
      <c r="H31" s="1034">
        <v>79.5</v>
      </c>
      <c r="I31" s="1034">
        <v>80</v>
      </c>
      <c r="J31" s="1034">
        <v>79.900000000000006</v>
      </c>
      <c r="K31" s="1034">
        <v>80</v>
      </c>
      <c r="M31" s="1033" t="s">
        <v>30</v>
      </c>
      <c r="N31" s="1034">
        <v>82.5</v>
      </c>
      <c r="O31" s="1034">
        <v>82.5</v>
      </c>
      <c r="P31" s="1034">
        <v>82.9</v>
      </c>
      <c r="Q31" s="1034">
        <v>83</v>
      </c>
      <c r="R31" s="1034">
        <v>83.1</v>
      </c>
      <c r="S31" s="1034">
        <v>83</v>
      </c>
      <c r="T31" s="1034">
        <v>83.2</v>
      </c>
      <c r="U31" s="1034">
        <v>83.5</v>
      </c>
      <c r="V31" s="1034">
        <v>83.2</v>
      </c>
      <c r="W31" s="1034">
        <v>83.2</v>
      </c>
    </row>
    <row r="32" spans="1:23">
      <c r="A32" s="1033" t="s">
        <v>31</v>
      </c>
      <c r="B32" s="1034">
        <v>77.400000000000006</v>
      </c>
      <c r="C32" s="1034">
        <v>77.7</v>
      </c>
      <c r="D32" s="1034">
        <v>77.599999999999994</v>
      </c>
      <c r="E32" s="1034">
        <v>77.8</v>
      </c>
      <c r="F32" s="1034">
        <v>78.3</v>
      </c>
      <c r="G32" s="1034">
        <v>78.400000000000006</v>
      </c>
      <c r="H32" s="1034">
        <v>78.599999999999994</v>
      </c>
      <c r="I32" s="1034">
        <v>79.099999999999994</v>
      </c>
      <c r="J32" s="1034">
        <v>78.8</v>
      </c>
      <c r="K32" s="1034">
        <v>79.3</v>
      </c>
      <c r="M32" s="1033" t="s">
        <v>31</v>
      </c>
      <c r="N32" s="1034">
        <v>83.1</v>
      </c>
      <c r="O32" s="1034">
        <v>83.3</v>
      </c>
      <c r="P32" s="1034">
        <v>83.2</v>
      </c>
      <c r="Q32" s="1034">
        <v>83.5</v>
      </c>
      <c r="R32" s="1034">
        <v>83.8</v>
      </c>
      <c r="S32" s="1034">
        <v>83.6</v>
      </c>
      <c r="T32" s="1034">
        <v>83.8</v>
      </c>
      <c r="U32" s="1034">
        <v>84</v>
      </c>
      <c r="V32" s="1034">
        <v>83.7</v>
      </c>
      <c r="W32" s="1034">
        <v>84.1</v>
      </c>
    </row>
    <row r="33" spans="1:23">
      <c r="A33" s="1033" t="s">
        <v>32</v>
      </c>
      <c r="B33" s="1034">
        <v>71</v>
      </c>
      <c r="C33" s="1034">
        <v>71.3</v>
      </c>
      <c r="D33" s="1034">
        <v>71.5</v>
      </c>
      <c r="E33" s="1034">
        <v>72.2</v>
      </c>
      <c r="F33" s="1034">
        <v>72.5</v>
      </c>
      <c r="G33" s="1034">
        <v>72.599999999999994</v>
      </c>
      <c r="H33" s="1034">
        <v>73</v>
      </c>
      <c r="I33" s="1034">
        <v>73.7</v>
      </c>
      <c r="J33" s="1034">
        <v>73.5</v>
      </c>
      <c r="K33" s="1034">
        <v>73.900000000000006</v>
      </c>
      <c r="M33" s="1033" t="s">
        <v>32</v>
      </c>
      <c r="N33" s="1034">
        <v>79.8</v>
      </c>
      <c r="O33" s="1034">
        <v>80</v>
      </c>
      <c r="P33" s="1034">
        <v>80.099999999999994</v>
      </c>
      <c r="Q33" s="1034">
        <v>80.7</v>
      </c>
      <c r="R33" s="1034">
        <v>81.099999999999994</v>
      </c>
      <c r="S33" s="1034">
        <v>81.099999999999994</v>
      </c>
      <c r="T33" s="1034">
        <v>81.2</v>
      </c>
      <c r="U33" s="1034">
        <v>81.7</v>
      </c>
      <c r="V33" s="1034">
        <v>81.599999999999994</v>
      </c>
      <c r="W33" s="1034">
        <v>82</v>
      </c>
    </row>
    <row r="34" spans="1:23">
      <c r="A34" s="1033" t="s">
        <v>50</v>
      </c>
      <c r="B34" s="1034">
        <v>75.900000000000006</v>
      </c>
      <c r="C34" s="1034">
        <v>76.2</v>
      </c>
      <c r="D34" s="1034">
        <v>76.5</v>
      </c>
      <c r="E34" s="1034">
        <v>76.8</v>
      </c>
      <c r="F34" s="1034">
        <v>77.3</v>
      </c>
      <c r="G34" s="1034">
        <v>77.3</v>
      </c>
      <c r="H34" s="1034">
        <v>77.599999999999994</v>
      </c>
      <c r="I34" s="1034">
        <v>78</v>
      </c>
      <c r="J34" s="1034">
        <v>78.099999999999994</v>
      </c>
      <c r="K34" s="1034">
        <v>78.099999999999994</v>
      </c>
      <c r="M34" s="1033" t="s">
        <v>50</v>
      </c>
      <c r="N34" s="1034">
        <v>82.5</v>
      </c>
      <c r="O34" s="1034">
        <v>82.7</v>
      </c>
      <c r="P34" s="1034">
        <v>82.8</v>
      </c>
      <c r="Q34" s="1034">
        <v>83.2</v>
      </c>
      <c r="R34" s="1034">
        <v>83.8</v>
      </c>
      <c r="S34" s="1034">
        <v>83.6</v>
      </c>
      <c r="T34" s="1034">
        <v>84</v>
      </c>
      <c r="U34" s="1034">
        <v>84.4</v>
      </c>
      <c r="V34" s="1034">
        <v>84.3</v>
      </c>
      <c r="W34" s="1034">
        <v>84.3</v>
      </c>
    </row>
    <row r="35" spans="1:23">
      <c r="A35" s="1033" t="s">
        <v>33</v>
      </c>
      <c r="B35" s="1034">
        <v>69.5</v>
      </c>
      <c r="C35" s="1034">
        <v>69.7</v>
      </c>
      <c r="D35" s="1034">
        <v>69.8</v>
      </c>
      <c r="E35" s="1034">
        <v>70</v>
      </c>
      <c r="F35" s="1034">
        <v>70.8</v>
      </c>
      <c r="G35" s="1034">
        <v>70.900000000000006</v>
      </c>
      <c r="H35" s="1034">
        <v>71.599999999999994</v>
      </c>
      <c r="I35" s="1034">
        <v>71.3</v>
      </c>
      <c r="J35" s="1034">
        <v>71.5</v>
      </c>
      <c r="K35" s="1034">
        <v>71.7</v>
      </c>
      <c r="M35" s="1033" t="s">
        <v>33</v>
      </c>
      <c r="N35" s="1034">
        <v>76.8</v>
      </c>
      <c r="O35" s="1034">
        <v>77.5</v>
      </c>
      <c r="P35" s="1034">
        <v>77.7</v>
      </c>
      <c r="Q35" s="1034">
        <v>77.7</v>
      </c>
      <c r="R35" s="1034">
        <v>78.2</v>
      </c>
      <c r="S35" s="1034">
        <v>78.099999999999994</v>
      </c>
      <c r="T35" s="1034">
        <v>78.7</v>
      </c>
      <c r="U35" s="1034">
        <v>78.7</v>
      </c>
      <c r="V35" s="1034">
        <v>78.7</v>
      </c>
      <c r="W35" s="1034">
        <v>79.099999999999994</v>
      </c>
    </row>
    <row r="36" spans="1:23">
      <c r="A36" s="1033" t="s">
        <v>34</v>
      </c>
      <c r="B36" s="1034">
        <v>74.599999999999994</v>
      </c>
      <c r="C36" s="1034">
        <v>75.5</v>
      </c>
      <c r="D36" s="1034">
        <v>75.900000000000006</v>
      </c>
      <c r="E36" s="1034">
        <v>76.400000000000006</v>
      </c>
      <c r="F36" s="1034">
        <v>76.8</v>
      </c>
      <c r="G36" s="1034">
        <v>77.099999999999994</v>
      </c>
      <c r="H36" s="1034">
        <v>77.2</v>
      </c>
      <c r="I36" s="1034">
        <v>78.2</v>
      </c>
      <c r="J36" s="1034">
        <v>77.8</v>
      </c>
      <c r="K36" s="1034">
        <v>78.2</v>
      </c>
      <c r="M36" s="1033" t="s">
        <v>34</v>
      </c>
      <c r="N36" s="1034">
        <v>82</v>
      </c>
      <c r="O36" s="1034">
        <v>82.6</v>
      </c>
      <c r="P36" s="1034">
        <v>82.7</v>
      </c>
      <c r="Q36" s="1034">
        <v>83.1</v>
      </c>
      <c r="R36" s="1034">
        <v>83.3</v>
      </c>
      <c r="S36" s="1034">
        <v>83.3</v>
      </c>
      <c r="T36" s="1034">
        <v>83.6</v>
      </c>
      <c r="U36" s="1034">
        <v>84.1</v>
      </c>
      <c r="V36" s="1034">
        <v>83.9</v>
      </c>
      <c r="W36" s="1034">
        <v>84.3</v>
      </c>
    </row>
    <row r="37" spans="1:23">
      <c r="A37" s="1033" t="s">
        <v>35</v>
      </c>
      <c r="B37" s="1035">
        <v>70.599999999999994</v>
      </c>
      <c r="C37" s="1035">
        <v>70.900000000000006</v>
      </c>
      <c r="D37" s="1035">
        <v>71.400000000000006</v>
      </c>
      <c r="E37" s="1035">
        <v>71.8</v>
      </c>
      <c r="F37" s="1035">
        <v>72.3</v>
      </c>
      <c r="G37" s="1035">
        <v>72.5</v>
      </c>
      <c r="H37" s="1035">
        <v>72.900000000000006</v>
      </c>
      <c r="I37" s="1035">
        <v>73.3</v>
      </c>
      <c r="J37" s="1035">
        <v>73.099999999999994</v>
      </c>
      <c r="K37" s="1035">
        <v>73.8</v>
      </c>
      <c r="M37" s="1033" t="s">
        <v>35</v>
      </c>
      <c r="N37" s="1035">
        <v>78.400000000000006</v>
      </c>
      <c r="O37" s="1035">
        <v>79</v>
      </c>
      <c r="P37" s="1035">
        <v>79.099999999999994</v>
      </c>
      <c r="Q37" s="1035">
        <v>79.3</v>
      </c>
      <c r="R37" s="1035">
        <v>79.8</v>
      </c>
      <c r="S37" s="1035">
        <v>79.900000000000006</v>
      </c>
      <c r="T37" s="1035">
        <v>80.099999999999994</v>
      </c>
      <c r="U37" s="1035">
        <v>80.5</v>
      </c>
      <c r="V37" s="1035">
        <v>80.2</v>
      </c>
      <c r="W37" s="1035">
        <v>80.7</v>
      </c>
    </row>
    <row r="38" spans="1:23">
      <c r="A38" s="1033" t="s">
        <v>36</v>
      </c>
      <c r="B38" s="1034">
        <v>76</v>
      </c>
      <c r="C38" s="1034">
        <v>76.5</v>
      </c>
      <c r="D38" s="1034">
        <v>76.599999999999994</v>
      </c>
      <c r="E38" s="1034">
        <v>76.900000000000006</v>
      </c>
      <c r="F38" s="1034">
        <v>77.3</v>
      </c>
      <c r="G38" s="1034">
        <v>77.7</v>
      </c>
      <c r="H38" s="1034">
        <v>78</v>
      </c>
      <c r="I38" s="1034">
        <v>78.400000000000006</v>
      </c>
      <c r="J38" s="1034">
        <v>78.7</v>
      </c>
      <c r="K38" s="1034">
        <v>78.599999999999994</v>
      </c>
      <c r="M38" s="1033" t="s">
        <v>36</v>
      </c>
      <c r="N38" s="1034">
        <v>83.1</v>
      </c>
      <c r="O38" s="1034">
        <v>83.3</v>
      </c>
      <c r="P38" s="1034">
        <v>83.5</v>
      </c>
      <c r="Q38" s="1034">
        <v>83.5</v>
      </c>
      <c r="R38" s="1034">
        <v>83.8</v>
      </c>
      <c r="S38" s="1034">
        <v>83.7</v>
      </c>
      <c r="T38" s="1034">
        <v>84.1</v>
      </c>
      <c r="U38" s="1034">
        <v>84.1</v>
      </c>
      <c r="V38" s="1034">
        <v>84.4</v>
      </c>
      <c r="W38" s="1034">
        <v>84.4</v>
      </c>
    </row>
    <row r="39" spans="1:23">
      <c r="A39" s="1033" t="s">
        <v>37</v>
      </c>
      <c r="B39" s="1034">
        <v>79</v>
      </c>
      <c r="C39" s="1034">
        <v>79.2</v>
      </c>
      <c r="D39" s="1034">
        <v>79.400000000000006</v>
      </c>
      <c r="E39" s="1034">
        <v>79.599999999999994</v>
      </c>
      <c r="F39" s="1034">
        <v>79.900000000000006</v>
      </c>
      <c r="G39" s="1034">
        <v>79.900000000000006</v>
      </c>
      <c r="H39" s="1034">
        <v>80.2</v>
      </c>
      <c r="I39" s="1034">
        <v>80.400000000000006</v>
      </c>
      <c r="J39" s="1034">
        <v>80.400000000000006</v>
      </c>
      <c r="K39" s="1034">
        <v>80.599999999999994</v>
      </c>
      <c r="M39" s="1033" t="s">
        <v>37</v>
      </c>
      <c r="N39" s="1034">
        <v>83.1</v>
      </c>
      <c r="O39" s="1034">
        <v>83.3</v>
      </c>
      <c r="P39" s="1034">
        <v>83.5</v>
      </c>
      <c r="Q39" s="1034">
        <v>83.6</v>
      </c>
      <c r="R39" s="1034">
        <v>83.8</v>
      </c>
      <c r="S39" s="1034">
        <v>83.6</v>
      </c>
      <c r="T39" s="1034">
        <v>83.8</v>
      </c>
      <c r="U39" s="1034">
        <v>84.2</v>
      </c>
      <c r="V39" s="1034">
        <v>84.1</v>
      </c>
      <c r="W39" s="1034">
        <v>84.1</v>
      </c>
    </row>
    <row r="40" spans="1:23">
      <c r="A40" s="1033" t="s">
        <v>54</v>
      </c>
      <c r="B40" s="1034">
        <v>77.599999999999994</v>
      </c>
      <c r="C40" s="1034">
        <v>77.7</v>
      </c>
      <c r="D40" s="1034">
        <v>78.3</v>
      </c>
      <c r="E40" s="1034">
        <v>78.599999999999994</v>
      </c>
      <c r="F40" s="1034">
        <v>79</v>
      </c>
      <c r="G40" s="1034">
        <v>79.099999999999994</v>
      </c>
      <c r="H40" s="1034">
        <v>79.2</v>
      </c>
      <c r="I40" s="1034">
        <v>79.5</v>
      </c>
      <c r="J40" s="1034">
        <v>79.2</v>
      </c>
      <c r="K40" s="1034">
        <v>79.400000000000006</v>
      </c>
      <c r="M40" s="1033" t="s">
        <v>54</v>
      </c>
      <c r="N40" s="1034">
        <v>81.8</v>
      </c>
      <c r="O40" s="1034">
        <v>81.8</v>
      </c>
      <c r="P40" s="1034">
        <v>82.4</v>
      </c>
      <c r="Q40" s="1034">
        <v>82.6</v>
      </c>
      <c r="R40" s="1034">
        <v>83</v>
      </c>
      <c r="S40" s="1034">
        <v>82.8</v>
      </c>
      <c r="T40" s="1034">
        <v>82.9</v>
      </c>
      <c r="U40" s="1034">
        <v>83.2</v>
      </c>
      <c r="V40" s="1034">
        <v>82.8</v>
      </c>
      <c r="W40" s="1034">
        <v>83</v>
      </c>
    </row>
    <row r="41" spans="1:23">
      <c r="A41" s="94" t="s">
        <v>58</v>
      </c>
      <c r="B41" s="1161">
        <f>AVERAGE(B13:B40)</f>
        <v>74.38928571428572</v>
      </c>
      <c r="C41" s="1161">
        <f t="shared" ref="C41:V41" si="0">AVERAGE(C13:C40)</f>
        <v>74.835714285714289</v>
      </c>
      <c r="D41" s="1161">
        <f t="shared" si="0"/>
        <v>75.203571428571422</v>
      </c>
      <c r="E41" s="1161">
        <f t="shared" si="0"/>
        <v>75.600000000000009</v>
      </c>
      <c r="F41" s="1161">
        <f t="shared" si="0"/>
        <v>75.957142857142841</v>
      </c>
      <c r="G41" s="1161">
        <f t="shared" si="0"/>
        <v>76.082142857142841</v>
      </c>
      <c r="H41" s="1161">
        <f t="shared" si="0"/>
        <v>76.524999999999991</v>
      </c>
      <c r="I41" s="1161">
        <f t="shared" si="0"/>
        <v>76.821428571428569</v>
      </c>
      <c r="J41" s="1161">
        <f t="shared" si="0"/>
        <v>76.782142857142844</v>
      </c>
      <c r="K41" s="1161">
        <f t="shared" si="0"/>
        <v>77.099999999999994</v>
      </c>
      <c r="L41" s="1161"/>
      <c r="M41" s="94" t="s">
        <v>58</v>
      </c>
      <c r="N41" s="1161">
        <f t="shared" si="0"/>
        <v>81.057142857142864</v>
      </c>
      <c r="O41" s="1161">
        <f t="shared" si="0"/>
        <v>81.417857142857159</v>
      </c>
      <c r="P41" s="1161">
        <f t="shared" si="0"/>
        <v>81.682142857142864</v>
      </c>
      <c r="Q41" s="1161">
        <f t="shared" si="0"/>
        <v>81.964285714285708</v>
      </c>
      <c r="R41" s="1161">
        <f t="shared" si="0"/>
        <v>82.20714285714287</v>
      </c>
      <c r="S41" s="1161">
        <f t="shared" si="0"/>
        <v>82.207142857142827</v>
      </c>
      <c r="T41" s="1161">
        <f t="shared" si="0"/>
        <v>82.539285714285725</v>
      </c>
      <c r="U41" s="1161">
        <f t="shared" si="0"/>
        <v>82.846428571428561</v>
      </c>
      <c r="V41" s="1161">
        <f t="shared" si="0"/>
        <v>82.592857142857156</v>
      </c>
      <c r="W41" s="1161">
        <f>AVERAGE(W13:W40)</f>
        <v>82.960714285714275</v>
      </c>
    </row>
    <row r="42" spans="1:23">
      <c r="A42" s="94" t="s">
        <v>718</v>
      </c>
      <c r="B42" s="1">
        <f>STDEV(B13:B40)</f>
        <v>4.2720746357152626</v>
      </c>
      <c r="C42" s="1">
        <f t="shared" ref="C42:W42" si="1">STDEV(C13:C40)</f>
        <v>4.0526364793628398</v>
      </c>
      <c r="D42" s="1">
        <f t="shared" si="1"/>
        <v>3.8650841726119838</v>
      </c>
      <c r="E42" s="1">
        <f t="shared" si="1"/>
        <v>3.8411032365811359</v>
      </c>
      <c r="F42" s="1">
        <f t="shared" si="1"/>
        <v>3.7142796092745929</v>
      </c>
      <c r="G42" s="1">
        <f t="shared" si="1"/>
        <v>3.6460078189539038</v>
      </c>
      <c r="H42" s="1">
        <f t="shared" si="1"/>
        <v>3.6265099026576593</v>
      </c>
      <c r="I42" s="1">
        <f t="shared" si="1"/>
        <v>3.7215445959835267</v>
      </c>
      <c r="J42" s="1">
        <f t="shared" si="1"/>
        <v>3.5970207395924469</v>
      </c>
      <c r="K42" s="1">
        <f t="shared" si="1"/>
        <v>3.6322628392413092</v>
      </c>
      <c r="M42" s="94" t="s">
        <v>718</v>
      </c>
      <c r="N42" s="1">
        <f t="shared" si="1"/>
        <v>2.5084196842173978</v>
      </c>
      <c r="O42" s="1">
        <f t="shared" si="1"/>
        <v>2.3303240231585929</v>
      </c>
      <c r="P42" s="1">
        <f t="shared" si="1"/>
        <v>2.290407301871352</v>
      </c>
      <c r="Q42" s="1">
        <f t="shared" si="1"/>
        <v>2.341290287777277</v>
      </c>
      <c r="R42" s="1">
        <f t="shared" si="1"/>
        <v>2.2060402889824458</v>
      </c>
      <c r="S42" s="1">
        <f t="shared" si="1"/>
        <v>2.1300197480267937</v>
      </c>
      <c r="T42" s="1">
        <f t="shared" si="1"/>
        <v>2.1777221000333227</v>
      </c>
      <c r="U42" s="1">
        <f t="shared" si="1"/>
        <v>2.238630888281552</v>
      </c>
      <c r="V42" s="1">
        <f t="shared" si="1"/>
        <v>2.1437123513901404</v>
      </c>
      <c r="W42" s="1">
        <f t="shared" si="1"/>
        <v>2.1398060288890308</v>
      </c>
    </row>
    <row r="43" spans="1:23">
      <c r="A43" s="305" t="s">
        <v>719</v>
      </c>
      <c r="B43" s="305">
        <f>(B37-B41)/B42</f>
        <v>-0.88698958641936154</v>
      </c>
      <c r="C43" s="305">
        <f t="shared" ref="C43:W43" si="2">(C37-C41)/C42</f>
        <v>-0.97114910398602072</v>
      </c>
      <c r="D43" s="305">
        <f t="shared" si="2"/>
        <v>-0.98408501825744255</v>
      </c>
      <c r="E43" s="305">
        <f t="shared" si="2"/>
        <v>-0.98929910651979525</v>
      </c>
      <c r="F43" s="305">
        <f t="shared" si="2"/>
        <v>-0.98461700298785326</v>
      </c>
      <c r="G43" s="305">
        <f t="shared" si="2"/>
        <v>-0.98248359164808752</v>
      </c>
      <c r="H43" s="305">
        <f t="shared" si="2"/>
        <v>-0.99958364854965187</v>
      </c>
      <c r="I43" s="305">
        <f t="shared" si="2"/>
        <v>-0.94622769675501683</v>
      </c>
      <c r="J43" s="305">
        <f t="shared" si="2"/>
        <v>-1.0236646168351111</v>
      </c>
      <c r="K43" s="305">
        <f t="shared" si="2"/>
        <v>-0.90852456059850739</v>
      </c>
      <c r="M43" s="305" t="s">
        <v>719</v>
      </c>
      <c r="N43" s="305">
        <f>(N37-N41)/N42</f>
        <v>-1.0592895893223948</v>
      </c>
      <c r="O43" s="305">
        <f t="shared" si="2"/>
        <v>-1.037562638855656</v>
      </c>
      <c r="P43" s="305">
        <f t="shared" si="2"/>
        <v>-1.127372784322316</v>
      </c>
      <c r="Q43" s="305">
        <f t="shared" si="2"/>
        <v>-1.1379561638275415</v>
      </c>
      <c r="R43" s="305">
        <f t="shared" si="2"/>
        <v>-1.0911599707243729</v>
      </c>
      <c r="S43" s="305">
        <f t="shared" si="2"/>
        <v>-1.0831556182895068</v>
      </c>
      <c r="T43" s="305">
        <f t="shared" si="2"/>
        <v>-1.1201088119776192</v>
      </c>
      <c r="U43" s="305">
        <f t="shared" si="2"/>
        <v>-1.0481533975570927</v>
      </c>
      <c r="V43" s="305">
        <f t="shared" si="2"/>
        <v>-1.116221185788032</v>
      </c>
      <c r="W43" s="305">
        <f t="shared" si="2"/>
        <v>-1.0565043070226396</v>
      </c>
    </row>
    <row r="104" spans="1:2">
      <c r="A104" s="1028" t="s">
        <v>113</v>
      </c>
    </row>
    <row r="105" spans="1:2">
      <c r="A105" s="1028" t="s">
        <v>101</v>
      </c>
      <c r="B105" s="1028" t="s">
        <v>114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1F3FF"/>
  </sheetPr>
  <dimension ref="A1:BJ209"/>
  <sheetViews>
    <sheetView zoomScale="80" zoomScaleNormal="80" workbookViewId="0">
      <selection activeCell="G11" sqref="G11"/>
    </sheetView>
  </sheetViews>
  <sheetFormatPr defaultRowHeight="16.5"/>
  <cols>
    <col min="1" max="1" width="28.28515625" customWidth="1"/>
    <col min="2" max="2" width="19.42578125" customWidth="1"/>
    <col min="21" max="21" width="29" customWidth="1"/>
  </cols>
  <sheetData>
    <row r="1" spans="1:21" s="20" customFormat="1">
      <c r="A1" s="425" t="s">
        <v>727</v>
      </c>
      <c r="B1" s="425" t="s">
        <v>728</v>
      </c>
      <c r="C1" s="424"/>
      <c r="D1" s="424"/>
      <c r="E1" s="424"/>
      <c r="F1" s="424"/>
      <c r="G1" s="424"/>
      <c r="H1" s="424"/>
      <c r="I1" s="424"/>
      <c r="J1" s="424"/>
      <c r="K1" s="424"/>
      <c r="L1" s="424"/>
      <c r="M1" s="424"/>
      <c r="N1" s="424"/>
      <c r="O1" s="424"/>
      <c r="P1" s="424"/>
      <c r="Q1" s="424"/>
      <c r="R1" s="424"/>
      <c r="S1" s="424"/>
      <c r="T1" s="424"/>
      <c r="U1" s="424"/>
    </row>
    <row r="2" spans="1:21" s="20" customFormat="1" ht="16.5" customHeight="1">
      <c r="A2" s="426" t="s">
        <v>402</v>
      </c>
      <c r="B2" s="424"/>
      <c r="C2" s="424"/>
      <c r="D2" s="424"/>
      <c r="E2" s="424"/>
      <c r="F2" s="424"/>
      <c r="G2" s="424"/>
      <c r="H2" s="424"/>
      <c r="I2" s="424"/>
      <c r="J2" s="424"/>
      <c r="K2" s="424"/>
      <c r="L2" s="424"/>
      <c r="M2" s="424"/>
      <c r="N2" s="424"/>
      <c r="O2" s="424"/>
      <c r="P2" s="424"/>
      <c r="Q2" s="424"/>
      <c r="R2" s="424"/>
      <c r="S2" s="424"/>
      <c r="T2" s="424"/>
      <c r="U2" s="424"/>
    </row>
    <row r="3" spans="1:21" s="20" customFormat="1" ht="16.5" customHeight="1">
      <c r="A3" s="1477" t="s">
        <v>404</v>
      </c>
      <c r="B3" s="1478"/>
      <c r="C3" s="1479"/>
      <c r="D3" s="1480" t="s">
        <v>406</v>
      </c>
      <c r="E3" s="1481"/>
      <c r="F3" s="1481"/>
      <c r="G3" s="1481"/>
      <c r="H3" s="1481"/>
      <c r="I3" s="1481"/>
      <c r="J3" s="1481"/>
      <c r="K3" s="1481"/>
      <c r="L3" s="1481"/>
      <c r="M3" s="1481"/>
      <c r="N3" s="1481"/>
      <c r="O3" s="1481"/>
      <c r="P3" s="1481"/>
      <c r="Q3" s="1481"/>
      <c r="R3" s="1481"/>
      <c r="S3" s="1481"/>
      <c r="T3" s="1481"/>
      <c r="U3" s="1482"/>
    </row>
    <row r="4" spans="1:21" s="20" customFormat="1" ht="16.5" customHeight="1">
      <c r="A4" s="1477" t="s">
        <v>177</v>
      </c>
      <c r="B4" s="1478"/>
      <c r="C4" s="1479"/>
      <c r="D4" s="1480" t="s">
        <v>403</v>
      </c>
      <c r="E4" s="1481"/>
      <c r="F4" s="1481"/>
      <c r="G4" s="1481"/>
      <c r="H4" s="1481"/>
      <c r="I4" s="1481"/>
      <c r="J4" s="1481"/>
      <c r="K4" s="1481"/>
      <c r="L4" s="1481"/>
      <c r="M4" s="1481"/>
      <c r="N4" s="1481"/>
      <c r="O4" s="1481"/>
      <c r="P4" s="1481"/>
      <c r="Q4" s="1481"/>
      <c r="R4" s="1481"/>
      <c r="S4" s="1481"/>
      <c r="T4" s="1481"/>
      <c r="U4" s="1482"/>
    </row>
    <row r="5" spans="1:21" s="20" customFormat="1" ht="16.5" customHeight="1">
      <c r="A5" s="1477" t="s">
        <v>178</v>
      </c>
      <c r="B5" s="1478"/>
      <c r="C5" s="1479"/>
      <c r="D5" s="1480" t="s">
        <v>405</v>
      </c>
      <c r="E5" s="1481"/>
      <c r="F5" s="1481"/>
      <c r="G5" s="1481"/>
      <c r="H5" s="1481"/>
      <c r="I5" s="1481"/>
      <c r="J5" s="1481"/>
      <c r="K5" s="1481"/>
      <c r="L5" s="1481"/>
      <c r="M5" s="1481"/>
      <c r="N5" s="1481"/>
      <c r="O5" s="1481"/>
      <c r="P5" s="1481"/>
      <c r="Q5" s="1481"/>
      <c r="R5" s="1481"/>
      <c r="S5" s="1481"/>
      <c r="T5" s="1481"/>
      <c r="U5" s="1482"/>
    </row>
    <row r="6" spans="1:21" s="20" customFormat="1" ht="16.5" customHeight="1">
      <c r="A6" s="1477" t="s">
        <v>183</v>
      </c>
      <c r="B6" s="1478"/>
      <c r="C6" s="1479"/>
      <c r="D6" s="1480" t="s">
        <v>407</v>
      </c>
      <c r="E6" s="1481"/>
      <c r="F6" s="1481"/>
      <c r="G6" s="1481"/>
      <c r="H6" s="1481"/>
      <c r="I6" s="1481"/>
      <c r="J6" s="1481"/>
      <c r="K6" s="1481"/>
      <c r="L6" s="1481"/>
      <c r="M6" s="1481"/>
      <c r="N6" s="1481"/>
      <c r="O6" s="1481"/>
      <c r="P6" s="1481"/>
      <c r="Q6" s="1481"/>
      <c r="R6" s="1481"/>
      <c r="S6" s="1481"/>
      <c r="T6" s="1481"/>
      <c r="U6" s="1482"/>
    </row>
    <row r="7" spans="1:21" s="20" customFormat="1">
      <c r="A7" s="1483" t="s">
        <v>163</v>
      </c>
      <c r="B7" s="1484"/>
      <c r="C7" s="1485"/>
      <c r="D7" s="427" t="s">
        <v>85</v>
      </c>
      <c r="E7" s="427" t="s">
        <v>86</v>
      </c>
      <c r="F7" s="427" t="s">
        <v>87</v>
      </c>
      <c r="G7" s="427" t="s">
        <v>88</v>
      </c>
      <c r="H7" s="427" t="s">
        <v>89</v>
      </c>
      <c r="I7" s="427" t="s">
        <v>90</v>
      </c>
      <c r="J7" s="427" t="s">
        <v>91</v>
      </c>
      <c r="K7" s="427" t="s">
        <v>92</v>
      </c>
      <c r="L7" s="427" t="s">
        <v>93</v>
      </c>
      <c r="M7" s="427" t="s">
        <v>94</v>
      </c>
      <c r="N7" s="427" t="s">
        <v>95</v>
      </c>
      <c r="O7" s="427" t="s">
        <v>96</v>
      </c>
      <c r="P7" s="427" t="s">
        <v>97</v>
      </c>
      <c r="Q7" s="427" t="s">
        <v>110</v>
      </c>
      <c r="R7" s="427" t="s">
        <v>120</v>
      </c>
      <c r="S7" s="427" t="s">
        <v>379</v>
      </c>
      <c r="T7" s="427" t="s">
        <v>537</v>
      </c>
      <c r="U7" s="427" t="s">
        <v>729</v>
      </c>
    </row>
    <row r="8" spans="1:21" s="20" customFormat="1">
      <c r="A8" s="428" t="s">
        <v>77</v>
      </c>
      <c r="B8" s="428" t="s">
        <v>153</v>
      </c>
      <c r="C8" s="429" t="s">
        <v>40</v>
      </c>
      <c r="D8" s="429" t="s">
        <v>40</v>
      </c>
      <c r="E8" s="429" t="s">
        <v>40</v>
      </c>
      <c r="F8" s="429" t="s">
        <v>40</v>
      </c>
      <c r="G8" s="429" t="s">
        <v>40</v>
      </c>
      <c r="H8" s="429" t="s">
        <v>40</v>
      </c>
      <c r="I8" s="429" t="s">
        <v>40</v>
      </c>
      <c r="J8" s="429" t="s">
        <v>40</v>
      </c>
      <c r="K8" s="429" t="s">
        <v>40</v>
      </c>
      <c r="L8" s="429" t="s">
        <v>40</v>
      </c>
      <c r="M8" s="429" t="s">
        <v>40</v>
      </c>
      <c r="N8" s="429" t="s">
        <v>40</v>
      </c>
      <c r="O8" s="429" t="s">
        <v>40</v>
      </c>
      <c r="P8" s="429" t="s">
        <v>40</v>
      </c>
      <c r="Q8" s="429" t="s">
        <v>40</v>
      </c>
      <c r="R8" s="429" t="s">
        <v>40</v>
      </c>
      <c r="S8" s="429" t="s">
        <v>40</v>
      </c>
      <c r="T8" s="429" t="s">
        <v>40</v>
      </c>
      <c r="U8" s="429" t="s">
        <v>40</v>
      </c>
    </row>
    <row r="9" spans="1:21" s="20" customFormat="1">
      <c r="A9" s="430" t="s">
        <v>39</v>
      </c>
      <c r="B9" s="431" t="s">
        <v>152</v>
      </c>
      <c r="C9" s="429" t="s">
        <v>118</v>
      </c>
      <c r="D9" s="432">
        <v>7.617</v>
      </c>
      <c r="E9" s="432">
        <v>7.6989999999999998</v>
      </c>
      <c r="F9" s="432">
        <v>7.8970000000000002</v>
      </c>
      <c r="G9" s="432">
        <v>7.9119999999999999</v>
      </c>
      <c r="H9" s="432">
        <v>8.1180000000000003</v>
      </c>
      <c r="I9" s="432">
        <v>7.9960000000000004</v>
      </c>
      <c r="J9" s="432">
        <v>8</v>
      </c>
      <c r="K9" s="432">
        <v>8.0779999999999994</v>
      </c>
      <c r="L9" s="432">
        <v>8.2680000000000007</v>
      </c>
      <c r="M9" s="432">
        <v>8.577</v>
      </c>
      <c r="N9" s="432">
        <v>8.4450000000000003</v>
      </c>
      <c r="O9" s="432">
        <v>8.5570000000000004</v>
      </c>
      <c r="P9" s="432">
        <v>8.6890000000000001</v>
      </c>
      <c r="Q9" s="432">
        <v>8.7739999999999991</v>
      </c>
      <c r="R9" s="432">
        <v>9.0549999999999997</v>
      </c>
      <c r="S9" s="432">
        <v>9.33</v>
      </c>
      <c r="T9" s="432">
        <v>9.2520000000000007</v>
      </c>
      <c r="U9" s="432">
        <v>9.1329999999999991</v>
      </c>
    </row>
    <row r="10" spans="1:21" s="20" customFormat="1">
      <c r="A10" s="430" t="s">
        <v>31</v>
      </c>
      <c r="B10" s="431" t="s">
        <v>152</v>
      </c>
      <c r="C10" s="429" t="s">
        <v>118</v>
      </c>
      <c r="D10" s="433">
        <v>9.2040000000000006</v>
      </c>
      <c r="E10" s="433">
        <v>9.2690000000000001</v>
      </c>
      <c r="F10" s="433">
        <v>9.3949999999999996</v>
      </c>
      <c r="G10" s="433">
        <v>9.5470000000000006</v>
      </c>
      <c r="H10" s="433">
        <v>9.7089999999999996</v>
      </c>
      <c r="I10" s="433">
        <v>9.6270000000000007</v>
      </c>
      <c r="J10" s="433">
        <v>9.5310000000000006</v>
      </c>
      <c r="K10" s="433">
        <v>9.532</v>
      </c>
      <c r="L10" s="433">
        <v>9.7260000000000009</v>
      </c>
      <c r="M10" s="433">
        <v>10.226000000000001</v>
      </c>
      <c r="N10" s="433">
        <v>10.221</v>
      </c>
      <c r="O10" s="433">
        <v>10.026</v>
      </c>
      <c r="P10" s="433">
        <v>10.199</v>
      </c>
      <c r="Q10" s="433">
        <v>10.286</v>
      </c>
      <c r="R10" s="433">
        <v>10.371</v>
      </c>
      <c r="S10" s="433">
        <v>10.343</v>
      </c>
      <c r="T10" s="433">
        <v>10.438000000000001</v>
      </c>
      <c r="U10" s="433">
        <v>10.321</v>
      </c>
    </row>
    <row r="11" spans="1:21" s="20" customFormat="1">
      <c r="A11" s="430" t="s">
        <v>15</v>
      </c>
      <c r="B11" s="431" t="s">
        <v>152</v>
      </c>
      <c r="C11" s="429" t="s">
        <v>118</v>
      </c>
      <c r="D11" s="432">
        <v>7.9420000000000002</v>
      </c>
      <c r="E11" s="432">
        <v>8.1050000000000004</v>
      </c>
      <c r="F11" s="432">
        <v>8.2629999999999999</v>
      </c>
      <c r="G11" s="432">
        <v>9.0429999999999993</v>
      </c>
      <c r="H11" s="432">
        <v>9.0540000000000003</v>
      </c>
      <c r="I11" s="432">
        <v>8.9659999999999993</v>
      </c>
      <c r="J11" s="432">
        <v>8.8629999999999995</v>
      </c>
      <c r="K11" s="432">
        <v>8.8889999999999993</v>
      </c>
      <c r="L11" s="432">
        <v>9.2720000000000002</v>
      </c>
      <c r="M11" s="432">
        <v>9.9960000000000004</v>
      </c>
      <c r="N11" s="432">
        <v>9.8409999999999993</v>
      </c>
      <c r="O11" s="432">
        <v>10.004</v>
      </c>
      <c r="P11" s="432">
        <v>10.106999999999999</v>
      </c>
      <c r="Q11" s="432">
        <v>10.271000000000001</v>
      </c>
      <c r="R11" s="432">
        <v>10.340999999999999</v>
      </c>
      <c r="S11" s="432">
        <v>10.106</v>
      </c>
      <c r="T11" s="432">
        <v>10.038</v>
      </c>
      <c r="U11" s="432">
        <v>10.02</v>
      </c>
    </row>
    <row r="12" spans="1:21" s="20" customFormat="1">
      <c r="A12" s="430" t="s">
        <v>41</v>
      </c>
      <c r="B12" s="431" t="s">
        <v>152</v>
      </c>
      <c r="C12" s="429" t="s">
        <v>118</v>
      </c>
      <c r="D12" s="433">
        <v>8.2759999999999998</v>
      </c>
      <c r="E12" s="433">
        <v>8.6549999999999994</v>
      </c>
      <c r="F12" s="433">
        <v>8.8879999999999999</v>
      </c>
      <c r="G12" s="433">
        <v>9.0429999999999993</v>
      </c>
      <c r="H12" s="433">
        <v>9.0969999999999995</v>
      </c>
      <c r="I12" s="433">
        <v>9.0640000000000001</v>
      </c>
      <c r="J12" s="433">
        <v>9.2070000000000007</v>
      </c>
      <c r="K12" s="433">
        <v>9.298</v>
      </c>
      <c r="L12" s="433">
        <v>9.4649999999999999</v>
      </c>
      <c r="M12" s="433">
        <v>10.574</v>
      </c>
      <c r="N12" s="433">
        <v>10.555999999999999</v>
      </c>
      <c r="O12" s="433">
        <v>10.23</v>
      </c>
      <c r="P12" s="433">
        <v>10.24</v>
      </c>
      <c r="Q12" s="433">
        <v>10.132999999999999</v>
      </c>
      <c r="R12" s="433">
        <v>9.9700000000000006</v>
      </c>
      <c r="S12" s="433">
        <v>10.377000000000001</v>
      </c>
      <c r="T12" s="433">
        <v>10.535</v>
      </c>
      <c r="U12" s="433">
        <v>10.411</v>
      </c>
    </row>
    <row r="13" spans="1:21" s="20" customFormat="1">
      <c r="A13" s="430" t="s">
        <v>56</v>
      </c>
      <c r="B13" s="431" t="s">
        <v>152</v>
      </c>
      <c r="C13" s="429" t="s">
        <v>118</v>
      </c>
      <c r="D13" s="432">
        <v>7.0350000000000001</v>
      </c>
      <c r="E13" s="432">
        <v>7.1509999999999998</v>
      </c>
      <c r="F13" s="432">
        <v>7.266</v>
      </c>
      <c r="G13" s="432">
        <v>7.3330000000000002</v>
      </c>
      <c r="H13" s="432">
        <v>6.9009999999999998</v>
      </c>
      <c r="I13" s="432">
        <v>6.5890000000000004</v>
      </c>
      <c r="J13" s="432">
        <v>6.0350000000000001</v>
      </c>
      <c r="K13" s="432">
        <v>6.1749999999999998</v>
      </c>
      <c r="L13" s="432">
        <v>6.74</v>
      </c>
      <c r="M13" s="432">
        <v>7.2089999999999996</v>
      </c>
      <c r="N13" s="432">
        <v>6.7750000000000004</v>
      </c>
      <c r="O13" s="432">
        <v>6.7720000000000002</v>
      </c>
      <c r="P13" s="432">
        <v>7.0209999999999999</v>
      </c>
      <c r="Q13" s="432">
        <v>7.359</v>
      </c>
      <c r="R13" s="432">
        <v>7.6239999999999997</v>
      </c>
      <c r="S13" s="432">
        <v>8.0220000000000002</v>
      </c>
      <c r="T13" s="432">
        <v>8.1890000000000001</v>
      </c>
      <c r="U13" s="432">
        <v>8.0909999999999993</v>
      </c>
    </row>
    <row r="14" spans="1:21" s="20" customFormat="1">
      <c r="A14" s="430" t="s">
        <v>17</v>
      </c>
      <c r="B14" s="431" t="s">
        <v>152</v>
      </c>
      <c r="C14" s="429" t="s">
        <v>118</v>
      </c>
      <c r="D14" s="433">
        <v>5.718</v>
      </c>
      <c r="E14" s="433">
        <v>5.8879999999999999</v>
      </c>
      <c r="F14" s="433">
        <v>6.1989999999999998</v>
      </c>
      <c r="G14" s="433">
        <v>6.5540000000000003</v>
      </c>
      <c r="H14" s="433">
        <v>6.3849999999999998</v>
      </c>
      <c r="I14" s="433">
        <v>6.3810000000000002</v>
      </c>
      <c r="J14" s="433">
        <v>6.1959999999999997</v>
      </c>
      <c r="K14" s="433">
        <v>6.016</v>
      </c>
      <c r="L14" s="433">
        <v>6.36</v>
      </c>
      <c r="M14" s="433">
        <v>7.2930000000000001</v>
      </c>
      <c r="N14" s="433">
        <v>6.9279999999999999</v>
      </c>
      <c r="O14" s="433">
        <v>6.9770000000000003</v>
      </c>
      <c r="P14" s="433">
        <v>7.0279999999999996</v>
      </c>
      <c r="Q14" s="433">
        <v>7.8070000000000004</v>
      </c>
      <c r="R14" s="433">
        <v>7.6529999999999996</v>
      </c>
      <c r="S14" s="433">
        <v>7.149</v>
      </c>
      <c r="T14" s="433">
        <v>7.1420000000000003</v>
      </c>
      <c r="U14" s="433">
        <v>7.0789999999999997</v>
      </c>
    </row>
    <row r="15" spans="1:21" s="20" customFormat="1">
      <c r="A15" s="430" t="s">
        <v>18</v>
      </c>
      <c r="B15" s="431" t="s">
        <v>152</v>
      </c>
      <c r="C15" s="429" t="s">
        <v>118</v>
      </c>
      <c r="D15" s="432">
        <v>8.1039999999999992</v>
      </c>
      <c r="E15" s="432">
        <v>8.4480000000000004</v>
      </c>
      <c r="F15" s="432">
        <v>8.7029999999999994</v>
      </c>
      <c r="G15" s="432">
        <v>8.9039999999999999</v>
      </c>
      <c r="H15" s="432">
        <v>9.0069999999999997</v>
      </c>
      <c r="I15" s="432">
        <v>9.0909999999999993</v>
      </c>
      <c r="J15" s="432">
        <v>9.1690000000000005</v>
      </c>
      <c r="K15" s="432">
        <v>9.3249999999999993</v>
      </c>
      <c r="L15" s="432">
        <v>9.5109999999999992</v>
      </c>
      <c r="M15" s="432">
        <v>10.673999999999999</v>
      </c>
      <c r="N15" s="432">
        <v>10.333</v>
      </c>
      <c r="O15" s="432">
        <v>10.153</v>
      </c>
      <c r="P15" s="432">
        <v>10.241</v>
      </c>
      <c r="Q15" s="432">
        <v>10.17</v>
      </c>
      <c r="R15" s="432">
        <v>10.172000000000001</v>
      </c>
      <c r="S15" s="432">
        <v>10.273999999999999</v>
      </c>
      <c r="T15" s="432">
        <v>10.35</v>
      </c>
      <c r="U15" s="432">
        <v>10.218</v>
      </c>
    </row>
    <row r="16" spans="1:21" s="20" customFormat="1">
      <c r="A16" s="430" t="s">
        <v>20</v>
      </c>
      <c r="B16" s="431" t="s">
        <v>152</v>
      </c>
      <c r="C16" s="429" t="s">
        <v>118</v>
      </c>
      <c r="D16" s="433">
        <v>5.165</v>
      </c>
      <c r="E16" s="433">
        <v>4.7880000000000003</v>
      </c>
      <c r="F16" s="433">
        <v>4.7329999999999997</v>
      </c>
      <c r="G16" s="433">
        <v>4.8849999999999998</v>
      </c>
      <c r="H16" s="433">
        <v>5.093</v>
      </c>
      <c r="I16" s="433">
        <v>4.9560000000000004</v>
      </c>
      <c r="J16" s="433">
        <v>4.9180000000000001</v>
      </c>
      <c r="K16" s="433">
        <v>5.0279999999999996</v>
      </c>
      <c r="L16" s="433">
        <v>5.7519999999999998</v>
      </c>
      <c r="M16" s="433">
        <v>6.5430000000000001</v>
      </c>
      <c r="N16" s="433">
        <v>6.3339999999999996</v>
      </c>
      <c r="O16" s="433">
        <v>5.8230000000000004</v>
      </c>
      <c r="P16" s="433">
        <v>5.827</v>
      </c>
      <c r="Q16" s="433">
        <v>6.01</v>
      </c>
      <c r="R16" s="433">
        <v>6.2080000000000002</v>
      </c>
      <c r="S16" s="433">
        <v>6.4820000000000002</v>
      </c>
      <c r="T16" s="433">
        <v>6.6840000000000002</v>
      </c>
      <c r="U16" s="433">
        <v>6.7190000000000003</v>
      </c>
    </row>
    <row r="17" spans="1:21" s="20" customFormat="1">
      <c r="A17" s="430" t="s">
        <v>36</v>
      </c>
      <c r="B17" s="431" t="s">
        <v>152</v>
      </c>
      <c r="C17" s="429" t="s">
        <v>118</v>
      </c>
      <c r="D17" s="432">
        <v>6.8369999999999997</v>
      </c>
      <c r="E17" s="432">
        <v>6.9850000000000003</v>
      </c>
      <c r="F17" s="432">
        <v>7.359</v>
      </c>
      <c r="G17" s="432">
        <v>7.6630000000000003</v>
      </c>
      <c r="H17" s="432">
        <v>7.7910000000000004</v>
      </c>
      <c r="I17" s="432">
        <v>7.9980000000000002</v>
      </c>
      <c r="J17" s="432">
        <v>8.0050000000000008</v>
      </c>
      <c r="K17" s="432">
        <v>7.8259999999999996</v>
      </c>
      <c r="L17" s="432">
        <v>8.0839999999999996</v>
      </c>
      <c r="M17" s="432">
        <v>8.8719999999999999</v>
      </c>
      <c r="N17" s="432">
        <v>8.8689999999999998</v>
      </c>
      <c r="O17" s="432">
        <v>8.9489999999999998</v>
      </c>
      <c r="P17" s="432">
        <v>9.2910000000000004</v>
      </c>
      <c r="Q17" s="432">
        <v>9.4920000000000009</v>
      </c>
      <c r="R17" s="432">
        <v>9.48</v>
      </c>
      <c r="S17" s="432">
        <v>9.7430000000000003</v>
      </c>
      <c r="T17" s="432">
        <v>9.4930000000000003</v>
      </c>
      <c r="U17" s="432">
        <v>9.2200000000000006</v>
      </c>
    </row>
    <row r="18" spans="1:21" s="20" customFormat="1">
      <c r="A18" s="430" t="s">
        <v>22</v>
      </c>
      <c r="B18" s="431" t="s">
        <v>152</v>
      </c>
      <c r="C18" s="429" t="s">
        <v>118</v>
      </c>
      <c r="D18" s="433">
        <v>9.5410000000000004</v>
      </c>
      <c r="E18" s="433">
        <v>9.6649999999999991</v>
      </c>
      <c r="F18" s="433">
        <v>9.9819999999999993</v>
      </c>
      <c r="G18" s="433">
        <v>10.041</v>
      </c>
      <c r="H18" s="433">
        <v>10.124000000000001</v>
      </c>
      <c r="I18" s="433">
        <v>10.18</v>
      </c>
      <c r="J18" s="433">
        <v>10.327999999999999</v>
      </c>
      <c r="K18" s="433">
        <v>10.263</v>
      </c>
      <c r="L18" s="433">
        <v>10.454000000000001</v>
      </c>
      <c r="M18" s="433">
        <v>11.244</v>
      </c>
      <c r="N18" s="433">
        <v>11.179</v>
      </c>
      <c r="O18" s="433">
        <v>11.194000000000001</v>
      </c>
      <c r="P18" s="433">
        <v>11.321</v>
      </c>
      <c r="Q18" s="433">
        <v>11.442</v>
      </c>
      <c r="R18" s="433">
        <v>11.595000000000001</v>
      </c>
      <c r="S18" s="433">
        <v>11.500999999999999</v>
      </c>
      <c r="T18" s="433">
        <v>11.539</v>
      </c>
      <c r="U18" s="433">
        <v>11.458</v>
      </c>
    </row>
    <row r="19" spans="1:21" s="20" customFormat="1">
      <c r="A19" s="430" t="s">
        <v>19</v>
      </c>
      <c r="B19" s="431" t="s">
        <v>152</v>
      </c>
      <c r="C19" s="429" t="s">
        <v>118</v>
      </c>
      <c r="D19" s="432">
        <v>9.8279999999999994</v>
      </c>
      <c r="E19" s="432">
        <v>9.8640000000000008</v>
      </c>
      <c r="F19" s="432">
        <v>10.11</v>
      </c>
      <c r="G19" s="432">
        <v>10.332000000000001</v>
      </c>
      <c r="H19" s="432">
        <v>10.076000000000001</v>
      </c>
      <c r="I19" s="432">
        <v>10.225</v>
      </c>
      <c r="J19" s="432">
        <v>10.113</v>
      </c>
      <c r="K19" s="432">
        <v>9.9689999999999994</v>
      </c>
      <c r="L19" s="432">
        <v>10.154999999999999</v>
      </c>
      <c r="M19" s="432">
        <v>11.137</v>
      </c>
      <c r="N19" s="432">
        <v>11.004</v>
      </c>
      <c r="O19" s="432">
        <v>10.715</v>
      </c>
      <c r="P19" s="432">
        <v>10.766999999999999</v>
      </c>
      <c r="Q19" s="432">
        <v>10.914999999999999</v>
      </c>
      <c r="R19" s="432">
        <v>10.957000000000001</v>
      </c>
      <c r="S19" s="432">
        <v>11.079000000000001</v>
      </c>
      <c r="T19" s="432">
        <v>11.138999999999999</v>
      </c>
      <c r="U19" s="432">
        <v>11.272</v>
      </c>
    </row>
    <row r="20" spans="1:21" s="20" customFormat="1">
      <c r="A20" s="430" t="s">
        <v>42</v>
      </c>
      <c r="B20" s="431" t="s">
        <v>152</v>
      </c>
      <c r="C20" s="429" t="s">
        <v>118</v>
      </c>
      <c r="D20" s="433">
        <v>7.2430000000000003</v>
      </c>
      <c r="E20" s="433">
        <v>7.9880000000000004</v>
      </c>
      <c r="F20" s="433">
        <v>8.234</v>
      </c>
      <c r="G20" s="433">
        <v>8.1980000000000004</v>
      </c>
      <c r="H20" s="433">
        <v>7.9320000000000004</v>
      </c>
      <c r="I20" s="433">
        <v>8.9969999999999999</v>
      </c>
      <c r="J20" s="433">
        <v>8.9649999999999999</v>
      </c>
      <c r="K20" s="433">
        <v>9.06</v>
      </c>
      <c r="L20" s="433">
        <v>9.3829999999999991</v>
      </c>
      <c r="M20" s="433">
        <v>9.468</v>
      </c>
      <c r="N20" s="433">
        <v>9.56</v>
      </c>
      <c r="O20" s="433">
        <v>9.0980000000000008</v>
      </c>
      <c r="P20" s="433">
        <v>8.8829999999999991</v>
      </c>
      <c r="Q20" s="433">
        <v>8.4139999999999997</v>
      </c>
      <c r="R20" s="433">
        <v>7.95</v>
      </c>
      <c r="S20" s="433">
        <v>8.1940000000000008</v>
      </c>
      <c r="T20" s="433">
        <v>8.4540000000000006</v>
      </c>
      <c r="U20" s="433">
        <v>8.3659999999999997</v>
      </c>
    </row>
    <row r="21" spans="1:21" s="20" customFormat="1">
      <c r="A21" s="430" t="s">
        <v>28</v>
      </c>
      <c r="B21" s="431" t="s">
        <v>152</v>
      </c>
      <c r="C21" s="429" t="s">
        <v>118</v>
      </c>
      <c r="D21" s="432">
        <v>6.7649999999999997</v>
      </c>
      <c r="E21" s="432">
        <v>6.8170000000000002</v>
      </c>
      <c r="F21" s="432">
        <v>7.11</v>
      </c>
      <c r="G21" s="432">
        <v>8.1170000000000009</v>
      </c>
      <c r="H21" s="432">
        <v>7.7619999999999996</v>
      </c>
      <c r="I21" s="432">
        <v>7.9969999999999999</v>
      </c>
      <c r="J21" s="432">
        <v>7.806</v>
      </c>
      <c r="K21" s="432">
        <v>7.2210000000000001</v>
      </c>
      <c r="L21" s="432">
        <v>7.1029999999999998</v>
      </c>
      <c r="M21" s="432">
        <v>7.2489999999999997</v>
      </c>
      <c r="N21" s="432">
        <v>7.52</v>
      </c>
      <c r="O21" s="432">
        <v>7.5430000000000001</v>
      </c>
      <c r="P21" s="432">
        <v>7.4660000000000002</v>
      </c>
      <c r="Q21" s="432">
        <v>7.2590000000000003</v>
      </c>
      <c r="R21" s="432">
        <v>7.093</v>
      </c>
      <c r="S21" s="432">
        <v>7.1210000000000004</v>
      </c>
      <c r="T21" s="432">
        <v>7.3650000000000002</v>
      </c>
      <c r="U21" s="432">
        <v>7.218</v>
      </c>
    </row>
    <row r="22" spans="1:21" s="20" customFormat="1">
      <c r="A22" s="430" t="s">
        <v>43</v>
      </c>
      <c r="B22" s="431" t="s">
        <v>152</v>
      </c>
      <c r="C22" s="429" t="s">
        <v>118</v>
      </c>
      <c r="D22" s="433">
        <v>9.0280000000000005</v>
      </c>
      <c r="E22" s="433">
        <v>8.8919999999999995</v>
      </c>
      <c r="F22" s="433">
        <v>9.5790000000000006</v>
      </c>
      <c r="G22" s="433">
        <v>10.064</v>
      </c>
      <c r="H22" s="433">
        <v>9.5419999999999998</v>
      </c>
      <c r="I22" s="433">
        <v>9.2129999999999992</v>
      </c>
      <c r="J22" s="433">
        <v>8.9160000000000004</v>
      </c>
      <c r="K22" s="433">
        <v>8.7110000000000003</v>
      </c>
      <c r="L22" s="433">
        <v>8.7070000000000007</v>
      </c>
      <c r="M22" s="433">
        <v>9.0190000000000001</v>
      </c>
      <c r="N22" s="433">
        <v>8.7710000000000008</v>
      </c>
      <c r="O22" s="433">
        <v>8.49</v>
      </c>
      <c r="P22" s="433">
        <v>8.4429999999999996</v>
      </c>
      <c r="Q22" s="433">
        <v>8.4779999999999998</v>
      </c>
      <c r="R22" s="433">
        <v>8.4969999999999999</v>
      </c>
      <c r="S22" s="433">
        <v>8.3460000000000001</v>
      </c>
      <c r="T22" s="433">
        <v>8.2919999999999998</v>
      </c>
      <c r="U22" s="433">
        <v>8.4860000000000007</v>
      </c>
    </row>
    <row r="23" spans="1:21" s="20" customFormat="1">
      <c r="A23" s="430" t="s">
        <v>44</v>
      </c>
      <c r="B23" s="431" t="s">
        <v>152</v>
      </c>
      <c r="C23" s="429" t="s">
        <v>118</v>
      </c>
      <c r="D23" s="432">
        <v>5.9050000000000002</v>
      </c>
      <c r="E23" s="432">
        <v>6.399</v>
      </c>
      <c r="F23" s="432">
        <v>6.6749999999999998</v>
      </c>
      <c r="G23" s="432">
        <v>7.0090000000000003</v>
      </c>
      <c r="H23" s="432">
        <v>7.2249999999999996</v>
      </c>
      <c r="I23" s="432">
        <v>7.6479999999999997</v>
      </c>
      <c r="J23" s="432">
        <v>7.5129999999999999</v>
      </c>
      <c r="K23" s="432">
        <v>7.8019999999999996</v>
      </c>
      <c r="L23" s="432">
        <v>9.1029999999999998</v>
      </c>
      <c r="M23" s="432">
        <v>10.487</v>
      </c>
      <c r="N23" s="432">
        <v>10.512</v>
      </c>
      <c r="O23" s="432">
        <v>10.71</v>
      </c>
      <c r="P23" s="432">
        <v>10.772</v>
      </c>
      <c r="Q23" s="432">
        <v>10.3</v>
      </c>
      <c r="R23" s="432">
        <v>9.6859999999999999</v>
      </c>
      <c r="S23" s="432">
        <v>7.4459999999999997</v>
      </c>
      <c r="T23" s="432">
        <v>7.3780000000000001</v>
      </c>
      <c r="U23" s="432">
        <v>7.0979999999999999</v>
      </c>
    </row>
    <row r="24" spans="1:21" s="20" customFormat="1">
      <c r="A24" s="430" t="s">
        <v>57</v>
      </c>
      <c r="B24" s="431" t="s">
        <v>152</v>
      </c>
      <c r="C24" s="429" t="s">
        <v>118</v>
      </c>
      <c r="D24" s="433">
        <v>6.8019999999999996</v>
      </c>
      <c r="E24" s="433">
        <v>7.2290000000000001</v>
      </c>
      <c r="F24" s="433">
        <v>7.1509999999999998</v>
      </c>
      <c r="G24" s="433">
        <v>7.0949999999999998</v>
      </c>
      <c r="H24" s="433">
        <v>7.0279999999999996</v>
      </c>
      <c r="I24" s="433">
        <v>7.1269999999999998</v>
      </c>
      <c r="J24" s="433">
        <v>6.9349999999999996</v>
      </c>
      <c r="K24" s="433">
        <v>6.9189999999999996</v>
      </c>
      <c r="L24" s="433">
        <v>7</v>
      </c>
      <c r="M24" s="433">
        <v>7.0910000000000002</v>
      </c>
      <c r="N24" s="433">
        <v>7.0510000000000002</v>
      </c>
      <c r="O24" s="433">
        <v>7.0030000000000001</v>
      </c>
      <c r="P24" s="433">
        <v>7.1420000000000003</v>
      </c>
      <c r="Q24" s="433">
        <v>7.11</v>
      </c>
      <c r="R24" s="433">
        <v>7.2110000000000003</v>
      </c>
      <c r="S24" s="433">
        <v>7.375</v>
      </c>
      <c r="T24" s="433">
        <v>7.3140000000000001</v>
      </c>
      <c r="U24" s="433">
        <v>7.3719999999999999</v>
      </c>
    </row>
    <row r="25" spans="1:21" s="20" customFormat="1">
      <c r="A25" s="430" t="s">
        <v>23</v>
      </c>
      <c r="B25" s="431" t="s">
        <v>152</v>
      </c>
      <c r="C25" s="429" t="s">
        <v>118</v>
      </c>
      <c r="D25" s="432">
        <v>7.58</v>
      </c>
      <c r="E25" s="432">
        <v>7.7690000000000001</v>
      </c>
      <c r="F25" s="432">
        <v>7.8929999999999998</v>
      </c>
      <c r="G25" s="432">
        <v>7.8550000000000004</v>
      </c>
      <c r="H25" s="432">
        <v>8.1880000000000006</v>
      </c>
      <c r="I25" s="432">
        <v>8.3610000000000007</v>
      </c>
      <c r="J25" s="432">
        <v>8.4600000000000009</v>
      </c>
      <c r="K25" s="432">
        <v>8.1630000000000003</v>
      </c>
      <c r="L25" s="432">
        <v>8.5619999999999994</v>
      </c>
      <c r="M25" s="432">
        <v>8.9770000000000003</v>
      </c>
      <c r="N25" s="432">
        <v>8.9540000000000006</v>
      </c>
      <c r="O25" s="432">
        <v>8.8350000000000009</v>
      </c>
      <c r="P25" s="432">
        <v>8.9559999999999995</v>
      </c>
      <c r="Q25" s="432">
        <v>8.952</v>
      </c>
      <c r="R25" s="432">
        <v>9.0109999999999992</v>
      </c>
      <c r="S25" s="432">
        <v>8.9849999999999994</v>
      </c>
      <c r="T25" s="432">
        <v>8.9350000000000005</v>
      </c>
      <c r="U25" s="432">
        <v>8.9009999999999998</v>
      </c>
    </row>
    <row r="26" spans="1:21" s="20" customFormat="1">
      <c r="A26" s="430" t="s">
        <v>45</v>
      </c>
      <c r="B26" s="431" t="s">
        <v>152</v>
      </c>
      <c r="C26" s="429" t="s">
        <v>118</v>
      </c>
      <c r="D26" s="433">
        <v>7.1509999999999998</v>
      </c>
      <c r="E26" s="433">
        <v>7.359</v>
      </c>
      <c r="F26" s="433">
        <v>7.4729999999999999</v>
      </c>
      <c r="G26" s="433">
        <v>7.6109999999999998</v>
      </c>
      <c r="H26" s="433">
        <v>7.657</v>
      </c>
      <c r="I26" s="433">
        <v>7.7809999999999997</v>
      </c>
      <c r="J26" s="433">
        <v>7.8079999999999998</v>
      </c>
      <c r="K26" s="433">
        <v>7.89</v>
      </c>
      <c r="L26" s="433">
        <v>8.1999999999999993</v>
      </c>
      <c r="M26" s="433">
        <v>9.0579999999999998</v>
      </c>
      <c r="N26" s="433">
        <v>9.157</v>
      </c>
      <c r="O26" s="433">
        <v>10.617000000000001</v>
      </c>
      <c r="P26" s="433">
        <v>10.791</v>
      </c>
      <c r="Q26" s="433">
        <v>10.792</v>
      </c>
      <c r="R26" s="433">
        <v>10.832000000000001</v>
      </c>
      <c r="S26" s="433">
        <v>10.872</v>
      </c>
      <c r="T26" s="433">
        <v>10.84</v>
      </c>
      <c r="U26" s="433">
        <v>10.744999999999999</v>
      </c>
    </row>
    <row r="27" spans="1:21" s="20" customFormat="1">
      <c r="A27" s="430" t="s">
        <v>46</v>
      </c>
      <c r="B27" s="431" t="s">
        <v>152</v>
      </c>
      <c r="C27" s="429" t="s">
        <v>118</v>
      </c>
      <c r="D27" s="432">
        <v>3.9990000000000001</v>
      </c>
      <c r="E27" s="432">
        <v>4.681</v>
      </c>
      <c r="F27" s="432">
        <v>4.3949999999999996</v>
      </c>
      <c r="G27" s="432">
        <v>4.665</v>
      </c>
      <c r="H27" s="432">
        <v>4.6420000000000003</v>
      </c>
      <c r="I27" s="432">
        <v>4.891</v>
      </c>
      <c r="J27" s="432">
        <v>5.2359999999999998</v>
      </c>
      <c r="K27" s="432">
        <v>5.4249999999999998</v>
      </c>
      <c r="L27" s="432">
        <v>5.7060000000000004</v>
      </c>
      <c r="M27" s="432">
        <v>6.117</v>
      </c>
      <c r="N27" s="432">
        <v>6.2409999999999997</v>
      </c>
      <c r="O27" s="432">
        <v>6.3019999999999996</v>
      </c>
      <c r="P27" s="432">
        <v>6.4370000000000003</v>
      </c>
      <c r="Q27" s="432">
        <v>6.5780000000000003</v>
      </c>
      <c r="R27" s="432">
        <v>6.82</v>
      </c>
      <c r="S27" s="432">
        <v>7.0490000000000004</v>
      </c>
      <c r="T27" s="432">
        <v>7.3380000000000001</v>
      </c>
      <c r="U27" s="432">
        <v>7.569</v>
      </c>
    </row>
    <row r="28" spans="1:21" s="20" customFormat="1">
      <c r="A28" s="430" t="s">
        <v>25</v>
      </c>
      <c r="B28" s="431" t="s">
        <v>152</v>
      </c>
      <c r="C28" s="429" t="s">
        <v>118</v>
      </c>
      <c r="D28" s="433">
        <v>5.4480000000000004</v>
      </c>
      <c r="E28" s="433">
        <v>5.7779999999999996</v>
      </c>
      <c r="F28" s="433">
        <v>5.7690000000000001</v>
      </c>
      <c r="G28" s="433">
        <v>5.49</v>
      </c>
      <c r="H28" s="433">
        <v>6.2290000000000001</v>
      </c>
      <c r="I28" s="433">
        <v>5.86</v>
      </c>
      <c r="J28" s="433">
        <v>5.7370000000000001</v>
      </c>
      <c r="K28" s="433">
        <v>5.5389999999999997</v>
      </c>
      <c r="L28" s="433">
        <v>5.625</v>
      </c>
      <c r="M28" s="433">
        <v>6.1539999999999999</v>
      </c>
      <c r="N28" s="433">
        <v>6.1479999999999997</v>
      </c>
      <c r="O28" s="433">
        <v>5.5720000000000001</v>
      </c>
      <c r="P28" s="433">
        <v>5.42</v>
      </c>
      <c r="Q28" s="433">
        <v>5.4</v>
      </c>
      <c r="R28" s="433">
        <v>5.4649999999999999</v>
      </c>
      <c r="S28" s="433">
        <v>5.7110000000000003</v>
      </c>
      <c r="T28" s="433">
        <v>6.2430000000000003</v>
      </c>
      <c r="U28" s="433">
        <v>6.2690000000000001</v>
      </c>
    </row>
    <row r="29" spans="1:21" s="20" customFormat="1">
      <c r="A29" s="430" t="s">
        <v>26</v>
      </c>
      <c r="B29" s="431" t="s">
        <v>152</v>
      </c>
      <c r="C29" s="429" t="s">
        <v>118</v>
      </c>
      <c r="D29" s="432">
        <v>6.1920000000000002</v>
      </c>
      <c r="E29" s="432">
        <v>6.0060000000000002</v>
      </c>
      <c r="F29" s="432">
        <v>6.1360000000000001</v>
      </c>
      <c r="G29" s="432">
        <v>6.1790000000000003</v>
      </c>
      <c r="H29" s="432">
        <v>5.5060000000000002</v>
      </c>
      <c r="I29" s="432">
        <v>5.6420000000000003</v>
      </c>
      <c r="J29" s="432">
        <v>5.8380000000000001</v>
      </c>
      <c r="K29" s="432">
        <v>5.758</v>
      </c>
      <c r="L29" s="432">
        <v>6.2869999999999999</v>
      </c>
      <c r="M29" s="432">
        <v>7.3559999999999999</v>
      </c>
      <c r="N29" s="432">
        <v>6.8159999999999998</v>
      </c>
      <c r="O29" s="432">
        <v>6.4960000000000004</v>
      </c>
      <c r="P29" s="432">
        <v>6.2880000000000003</v>
      </c>
      <c r="Q29" s="432">
        <v>6.14</v>
      </c>
      <c r="R29" s="432">
        <v>6.1950000000000003</v>
      </c>
      <c r="S29" s="432">
        <v>6.476</v>
      </c>
      <c r="T29" s="432">
        <v>6.6719999999999997</v>
      </c>
      <c r="U29" s="432">
        <v>6.3129999999999997</v>
      </c>
    </row>
    <row r="30" spans="1:21" s="20" customFormat="1">
      <c r="A30" s="430" t="s">
        <v>27</v>
      </c>
      <c r="B30" s="431" t="s">
        <v>152</v>
      </c>
      <c r="C30" s="429" t="s">
        <v>118</v>
      </c>
      <c r="D30" s="433">
        <v>5.9009999999999998</v>
      </c>
      <c r="E30" s="433">
        <v>6.41</v>
      </c>
      <c r="F30" s="433">
        <v>6.7380000000000004</v>
      </c>
      <c r="G30" s="433">
        <v>6.9710000000000001</v>
      </c>
      <c r="H30" s="433">
        <v>7.3470000000000004</v>
      </c>
      <c r="I30" s="433">
        <v>7.1840000000000002</v>
      </c>
      <c r="J30" s="433">
        <v>6.71</v>
      </c>
      <c r="K30" s="433">
        <v>6.234</v>
      </c>
      <c r="L30" s="433">
        <v>6.5380000000000003</v>
      </c>
      <c r="M30" s="433">
        <v>7.34</v>
      </c>
      <c r="N30" s="433">
        <v>7.0309999999999997</v>
      </c>
      <c r="O30" s="433">
        <v>6.1120000000000001</v>
      </c>
      <c r="P30" s="433">
        <v>6.5720000000000001</v>
      </c>
      <c r="Q30" s="433">
        <v>6.5549999999999997</v>
      </c>
      <c r="R30" s="433">
        <v>6.4290000000000003</v>
      </c>
      <c r="S30" s="433">
        <v>6.19</v>
      </c>
      <c r="T30" s="433">
        <v>6.1630000000000003</v>
      </c>
      <c r="U30" s="433">
        <v>6.0789999999999997</v>
      </c>
    </row>
    <row r="31" spans="1:21" s="20" customFormat="1">
      <c r="A31" s="430" t="s">
        <v>47</v>
      </c>
      <c r="B31" s="431" t="s">
        <v>152</v>
      </c>
      <c r="C31" s="429" t="s">
        <v>118</v>
      </c>
      <c r="D31" s="432">
        <v>4.4489999999999998</v>
      </c>
      <c r="E31" s="432">
        <v>4.82</v>
      </c>
      <c r="F31" s="432">
        <v>5.0720000000000001</v>
      </c>
      <c r="G31" s="432">
        <v>5.8150000000000004</v>
      </c>
      <c r="H31" s="432">
        <v>5.9539999999999997</v>
      </c>
      <c r="I31" s="432">
        <v>5.8360000000000003</v>
      </c>
      <c r="J31" s="432">
        <v>5.6550000000000002</v>
      </c>
      <c r="K31" s="432">
        <v>5.766</v>
      </c>
      <c r="L31" s="432">
        <v>5.6989999999999998</v>
      </c>
      <c r="M31" s="432">
        <v>6.13</v>
      </c>
      <c r="N31" s="432">
        <v>5.9749999999999996</v>
      </c>
      <c r="O31" s="432">
        <v>5.7009999999999996</v>
      </c>
      <c r="P31" s="432">
        <v>5.8419999999999996</v>
      </c>
      <c r="Q31" s="432">
        <v>5.9409999999999998</v>
      </c>
      <c r="R31" s="432">
        <v>5.6079999999999997</v>
      </c>
      <c r="S31" s="432">
        <v>5.7560000000000002</v>
      </c>
      <c r="T31" s="432">
        <v>5.4690000000000003</v>
      </c>
      <c r="U31" s="432">
        <v>5.4039999999999999</v>
      </c>
    </row>
    <row r="32" spans="1:21" s="20" customFormat="1">
      <c r="A32" s="430" t="s">
        <v>30</v>
      </c>
      <c r="B32" s="431" t="s">
        <v>152</v>
      </c>
      <c r="C32" s="429" t="s">
        <v>118</v>
      </c>
      <c r="D32" s="433">
        <v>7.056</v>
      </c>
      <c r="E32" s="433">
        <v>7.4409999999999998</v>
      </c>
      <c r="F32" s="433">
        <v>7.9539999999999997</v>
      </c>
      <c r="G32" s="433">
        <v>8.4570000000000007</v>
      </c>
      <c r="H32" s="433">
        <v>8.5210000000000008</v>
      </c>
      <c r="I32" s="433">
        <v>9.2710000000000008</v>
      </c>
      <c r="J32" s="433">
        <v>9.1820000000000004</v>
      </c>
      <c r="K32" s="433">
        <v>9.2370000000000001</v>
      </c>
      <c r="L32" s="433">
        <v>9.5109999999999992</v>
      </c>
      <c r="M32" s="433">
        <v>10.236000000000001</v>
      </c>
      <c r="N32" s="433">
        <v>10.403</v>
      </c>
      <c r="O32" s="433">
        <v>10.521000000000001</v>
      </c>
      <c r="P32" s="433">
        <v>10.904</v>
      </c>
      <c r="Q32" s="433">
        <v>10.897</v>
      </c>
      <c r="R32" s="433">
        <v>10.859</v>
      </c>
      <c r="S32" s="433">
        <v>10.395</v>
      </c>
      <c r="T32" s="433">
        <v>10.359</v>
      </c>
      <c r="U32" s="433">
        <v>10.143000000000001</v>
      </c>
    </row>
    <row r="33" spans="1:22" s="20" customFormat="1">
      <c r="A33" s="430" t="s">
        <v>48</v>
      </c>
      <c r="B33" s="431" t="s">
        <v>152</v>
      </c>
      <c r="C33" s="429" t="s">
        <v>118</v>
      </c>
      <c r="D33" s="432">
        <v>7.47</v>
      </c>
      <c r="E33" s="432">
        <v>7.5789999999999997</v>
      </c>
      <c r="F33" s="432">
        <v>7.9</v>
      </c>
      <c r="G33" s="432">
        <v>7.7220000000000004</v>
      </c>
      <c r="H33" s="432">
        <v>7.9009999999999998</v>
      </c>
      <c r="I33" s="432">
        <v>8.2729999999999997</v>
      </c>
      <c r="J33" s="432">
        <v>8.6329999999999991</v>
      </c>
      <c r="K33" s="432">
        <v>8.3209999999999997</v>
      </c>
      <c r="L33" s="432">
        <v>9.1140000000000008</v>
      </c>
      <c r="M33" s="432">
        <v>9.6240000000000006</v>
      </c>
      <c r="N33" s="432">
        <v>9.5879999999999992</v>
      </c>
      <c r="O33" s="432">
        <v>9.51</v>
      </c>
      <c r="P33" s="432">
        <v>9.6519999999999992</v>
      </c>
      <c r="Q33" s="432">
        <v>9.3659999999999997</v>
      </c>
      <c r="R33" s="432">
        <v>9.4179999999999993</v>
      </c>
      <c r="S33" s="432">
        <v>9.3070000000000004</v>
      </c>
      <c r="T33" s="432">
        <v>9.2219999999999995</v>
      </c>
      <c r="U33" s="432">
        <v>9.0009999999999994</v>
      </c>
    </row>
    <row r="34" spans="1:22" s="20" customFormat="1">
      <c r="A34" s="430" t="s">
        <v>49</v>
      </c>
      <c r="B34" s="431" t="s">
        <v>152</v>
      </c>
      <c r="C34" s="429" t="s">
        <v>118</v>
      </c>
      <c r="D34" s="433">
        <v>7.7089999999999996</v>
      </c>
      <c r="E34" s="433">
        <v>8.0210000000000008</v>
      </c>
      <c r="F34" s="433">
        <v>9.0050000000000008</v>
      </c>
      <c r="G34" s="433">
        <v>9.2189999999999994</v>
      </c>
      <c r="H34" s="433">
        <v>8.8260000000000005</v>
      </c>
      <c r="I34" s="433">
        <v>8.3330000000000002</v>
      </c>
      <c r="J34" s="433">
        <v>7.9160000000000004</v>
      </c>
      <c r="K34" s="433">
        <v>8.048</v>
      </c>
      <c r="L34" s="433">
        <v>7.9560000000000004</v>
      </c>
      <c r="M34" s="433">
        <v>9.0640000000000001</v>
      </c>
      <c r="N34" s="433">
        <v>8.8979999999999997</v>
      </c>
      <c r="O34" s="433">
        <v>8.7789999999999999</v>
      </c>
      <c r="P34" s="433">
        <v>8.7650000000000006</v>
      </c>
      <c r="Q34" s="433">
        <v>8.9169999999999998</v>
      </c>
      <c r="R34" s="433">
        <v>9.3279999999999994</v>
      </c>
      <c r="S34" s="433">
        <v>10.109</v>
      </c>
      <c r="T34" s="433">
        <v>10.500999999999999</v>
      </c>
      <c r="U34" s="433">
        <v>10.369</v>
      </c>
    </row>
    <row r="35" spans="1:22" s="20" customFormat="1">
      <c r="A35" s="430" t="s">
        <v>32</v>
      </c>
      <c r="B35" s="431" t="s">
        <v>152</v>
      </c>
      <c r="C35" s="429" t="s">
        <v>118</v>
      </c>
      <c r="D35" s="432">
        <v>5.298</v>
      </c>
      <c r="E35" s="432">
        <v>5.6790000000000003</v>
      </c>
      <c r="F35" s="432">
        <v>6.0789999999999997</v>
      </c>
      <c r="G35" s="432">
        <v>5.9619999999999997</v>
      </c>
      <c r="H35" s="432">
        <v>5.8689999999999998</v>
      </c>
      <c r="I35" s="432">
        <v>5.8070000000000004</v>
      </c>
      <c r="J35" s="432">
        <v>5.8010000000000002</v>
      </c>
      <c r="K35" s="432">
        <v>5.8730000000000002</v>
      </c>
      <c r="L35" s="432">
        <v>6.3730000000000002</v>
      </c>
      <c r="M35" s="432">
        <v>6.5869999999999997</v>
      </c>
      <c r="N35" s="432">
        <v>6.4189999999999996</v>
      </c>
      <c r="O35" s="432">
        <v>6.234</v>
      </c>
      <c r="P35" s="432">
        <v>6.2009999999999996</v>
      </c>
      <c r="Q35" s="432">
        <v>6.375</v>
      </c>
      <c r="R35" s="432">
        <v>6.2480000000000002</v>
      </c>
      <c r="S35" s="432">
        <v>6.343</v>
      </c>
      <c r="T35" s="432">
        <v>6.516</v>
      </c>
      <c r="U35" s="432">
        <v>6.6749999999999998</v>
      </c>
    </row>
    <row r="36" spans="1:22" s="20" customFormat="1">
      <c r="A36" s="430" t="s">
        <v>50</v>
      </c>
      <c r="B36" s="431" t="s">
        <v>152</v>
      </c>
      <c r="C36" s="429" t="s">
        <v>118</v>
      </c>
      <c r="D36" s="433">
        <v>8.375</v>
      </c>
      <c r="E36" s="433">
        <v>8.4039999999999999</v>
      </c>
      <c r="F36" s="433">
        <v>8.5579999999999998</v>
      </c>
      <c r="G36" s="433">
        <v>8.9019999999999992</v>
      </c>
      <c r="H36" s="433">
        <v>9.2949999999999999</v>
      </c>
      <c r="I36" s="433">
        <v>9.4329999999999998</v>
      </c>
      <c r="J36" s="433">
        <v>9.1359999999999992</v>
      </c>
      <c r="K36" s="433">
        <v>9.0660000000000007</v>
      </c>
      <c r="L36" s="433">
        <v>9.3529999999999998</v>
      </c>
      <c r="M36" s="433">
        <v>9.8789999999999996</v>
      </c>
      <c r="N36" s="433">
        <v>9.8190000000000008</v>
      </c>
      <c r="O36" s="433">
        <v>9.5310000000000006</v>
      </c>
      <c r="P36" s="433">
        <v>9.3480000000000008</v>
      </c>
      <c r="Q36" s="433">
        <v>9.09</v>
      </c>
      <c r="R36" s="433">
        <v>9.0220000000000002</v>
      </c>
      <c r="S36" s="433">
        <v>8.9719999999999995</v>
      </c>
      <c r="T36" s="433">
        <v>9.0760000000000005</v>
      </c>
      <c r="U36" s="433">
        <v>8.9849999999999994</v>
      </c>
    </row>
    <row r="37" spans="1:22" s="20" customFormat="1" ht="26.25" customHeight="1">
      <c r="A37" s="430" t="s">
        <v>51</v>
      </c>
      <c r="B37" s="431" t="s">
        <v>152</v>
      </c>
      <c r="C37" s="429" t="s">
        <v>118</v>
      </c>
      <c r="D37" s="1275">
        <v>5.3129999999999997</v>
      </c>
      <c r="E37" s="1275">
        <v>5.34</v>
      </c>
      <c r="F37" s="1275">
        <v>5.5170000000000003</v>
      </c>
      <c r="G37" s="1275">
        <v>5.4580000000000002</v>
      </c>
      <c r="H37" s="1275">
        <v>6.48</v>
      </c>
      <c r="I37" s="1275">
        <v>6.5979999999999999</v>
      </c>
      <c r="J37" s="1275">
        <v>6.8620000000000001</v>
      </c>
      <c r="K37" s="1275">
        <v>7.19</v>
      </c>
      <c r="L37" s="1275">
        <v>6.9660000000000002</v>
      </c>
      <c r="M37" s="1275">
        <v>7.9569999999999999</v>
      </c>
      <c r="N37" s="1275">
        <v>7.8010000000000002</v>
      </c>
      <c r="O37" s="1275">
        <v>7.4180000000000001</v>
      </c>
      <c r="P37" s="1275">
        <v>7.6340000000000003</v>
      </c>
      <c r="Q37" s="1275">
        <v>7.5279999999999996</v>
      </c>
      <c r="R37" s="1275">
        <v>6.9080000000000004</v>
      </c>
      <c r="S37" s="1275">
        <v>6.8680000000000003</v>
      </c>
      <c r="T37" s="1275">
        <v>7.125</v>
      </c>
      <c r="U37" s="1275">
        <v>7.06</v>
      </c>
    </row>
    <row r="38" spans="1:22" s="20" customFormat="1">
      <c r="A38" s="430" t="s">
        <v>34</v>
      </c>
      <c r="B38" s="431" t="s">
        <v>152</v>
      </c>
      <c r="C38" s="429" t="s">
        <v>118</v>
      </c>
      <c r="D38" s="433">
        <v>7.7839999999999998</v>
      </c>
      <c r="E38" s="433">
        <v>7.8760000000000003</v>
      </c>
      <c r="F38" s="433">
        <v>7.9960000000000004</v>
      </c>
      <c r="G38" s="433">
        <v>8.0820000000000007</v>
      </c>
      <c r="H38" s="433">
        <v>7.9269999999999996</v>
      </c>
      <c r="I38" s="433">
        <v>7.9649999999999999</v>
      </c>
      <c r="J38" s="433">
        <v>7.8019999999999996</v>
      </c>
      <c r="K38" s="433">
        <v>7.4939999999999998</v>
      </c>
      <c r="L38" s="433">
        <v>7.8490000000000002</v>
      </c>
      <c r="M38" s="433">
        <v>8.5619999999999994</v>
      </c>
      <c r="N38" s="433">
        <v>8.5909999999999993</v>
      </c>
      <c r="O38" s="433">
        <v>8.5739999999999998</v>
      </c>
      <c r="P38" s="433">
        <v>8.7579999999999991</v>
      </c>
      <c r="Q38" s="433">
        <v>8.7919999999999998</v>
      </c>
      <c r="R38" s="433">
        <v>8.5060000000000002</v>
      </c>
      <c r="S38" s="433">
        <v>8.5020000000000007</v>
      </c>
      <c r="T38" s="433">
        <v>8.468</v>
      </c>
      <c r="U38" s="433">
        <v>7.9720000000000004</v>
      </c>
    </row>
    <row r="39" spans="1:22" s="20" customFormat="1">
      <c r="A39" s="430" t="s">
        <v>21</v>
      </c>
      <c r="B39" s="431" t="s">
        <v>152</v>
      </c>
      <c r="C39" s="429" t="s">
        <v>118</v>
      </c>
      <c r="D39" s="432">
        <v>6.8159999999999998</v>
      </c>
      <c r="E39" s="432">
        <v>6.7830000000000004</v>
      </c>
      <c r="F39" s="432">
        <v>6.8029999999999999</v>
      </c>
      <c r="G39" s="432">
        <v>7.53</v>
      </c>
      <c r="H39" s="432">
        <v>7.6189999999999998</v>
      </c>
      <c r="I39" s="432">
        <v>7.6760000000000002</v>
      </c>
      <c r="J39" s="432">
        <v>7.7549999999999999</v>
      </c>
      <c r="K39" s="432">
        <v>7.8369999999999997</v>
      </c>
      <c r="L39" s="432">
        <v>8.2889999999999997</v>
      </c>
      <c r="M39" s="432">
        <v>8.9890000000000008</v>
      </c>
      <c r="N39" s="432">
        <v>9.0220000000000002</v>
      </c>
      <c r="O39" s="432">
        <v>9.0909999999999993</v>
      </c>
      <c r="P39" s="432">
        <v>9.0760000000000005</v>
      </c>
      <c r="Q39" s="432">
        <v>9.0250000000000004</v>
      </c>
      <c r="R39" s="432">
        <v>9.0239999999999991</v>
      </c>
      <c r="S39" s="432">
        <v>9.1199999999999992</v>
      </c>
      <c r="T39" s="432">
        <v>8.9700000000000006</v>
      </c>
      <c r="U39" s="432">
        <v>8.8409999999999993</v>
      </c>
    </row>
    <row r="40" spans="1:22" s="20" customFormat="1">
      <c r="A40" s="430" t="s">
        <v>37</v>
      </c>
      <c r="B40" s="431" t="s">
        <v>152</v>
      </c>
      <c r="C40" s="429" t="s">
        <v>118</v>
      </c>
      <c r="D40" s="433">
        <v>7.4119999999999999</v>
      </c>
      <c r="E40" s="433">
        <v>8.0340000000000007</v>
      </c>
      <c r="F40" s="433">
        <v>8.3620000000000001</v>
      </c>
      <c r="G40" s="433">
        <v>8.4640000000000004</v>
      </c>
      <c r="H40" s="433">
        <v>8.2609999999999992</v>
      </c>
      <c r="I40" s="433">
        <v>8.2769999999999992</v>
      </c>
      <c r="J40" s="433">
        <v>8.1609999999999996</v>
      </c>
      <c r="K40" s="433">
        <v>8.0739999999999998</v>
      </c>
      <c r="L40" s="433">
        <v>8.3130000000000006</v>
      </c>
      <c r="M40" s="433">
        <v>8.9440000000000008</v>
      </c>
      <c r="N40" s="433">
        <v>8.4860000000000007</v>
      </c>
      <c r="O40" s="433">
        <v>10.679</v>
      </c>
      <c r="P40" s="433">
        <v>10.938000000000001</v>
      </c>
      <c r="Q40" s="433">
        <v>11.101000000000001</v>
      </c>
      <c r="R40" s="433">
        <v>11.141</v>
      </c>
      <c r="S40" s="433">
        <v>11.007999999999999</v>
      </c>
      <c r="T40" s="433">
        <v>10.935</v>
      </c>
      <c r="U40" s="433">
        <v>10.916</v>
      </c>
    </row>
    <row r="41" spans="1:22" s="20" customFormat="1">
      <c r="A41" s="430" t="s">
        <v>52</v>
      </c>
      <c r="B41" s="431" t="s">
        <v>152</v>
      </c>
      <c r="C41" s="429" t="s">
        <v>118</v>
      </c>
      <c r="D41" s="432">
        <v>9.8439999999999994</v>
      </c>
      <c r="E41" s="432">
        <v>10.231</v>
      </c>
      <c r="F41" s="432">
        <v>10.641</v>
      </c>
      <c r="G41" s="432">
        <v>10.936</v>
      </c>
      <c r="H41" s="432">
        <v>11.004</v>
      </c>
      <c r="I41" s="432">
        <v>10.821999999999999</v>
      </c>
      <c r="J41" s="432">
        <v>10.214</v>
      </c>
      <c r="K41" s="432">
        <v>10.016</v>
      </c>
      <c r="L41" s="432">
        <v>10.151</v>
      </c>
      <c r="M41" s="432">
        <v>10.808999999999999</v>
      </c>
      <c r="N41" s="432">
        <v>10.699</v>
      </c>
      <c r="O41" s="432">
        <v>10.769</v>
      </c>
      <c r="P41" s="432">
        <v>11.058</v>
      </c>
      <c r="Q41" s="432">
        <v>11.314</v>
      </c>
      <c r="R41" s="432">
        <v>11.494</v>
      </c>
      <c r="S41" s="432">
        <v>11.894</v>
      </c>
      <c r="T41" s="432">
        <v>12.247999999999999</v>
      </c>
      <c r="U41" s="432">
        <v>12.259</v>
      </c>
    </row>
    <row r="42" spans="1:22" s="20" customFormat="1">
      <c r="A42" s="430" t="s">
        <v>53</v>
      </c>
      <c r="B42" s="431" t="s">
        <v>152</v>
      </c>
      <c r="C42" s="429" t="s">
        <v>118</v>
      </c>
      <c r="D42" s="433">
        <v>4.6219999999999999</v>
      </c>
      <c r="E42" s="433">
        <v>4.9240000000000004</v>
      </c>
      <c r="F42" s="433">
        <v>5.101</v>
      </c>
      <c r="G42" s="433">
        <v>5.0590000000000002</v>
      </c>
      <c r="H42" s="433">
        <v>4.9589999999999996</v>
      </c>
      <c r="I42" s="433">
        <v>4.9420000000000002</v>
      </c>
      <c r="J42" s="433">
        <v>5.1879999999999997</v>
      </c>
      <c r="K42" s="433">
        <v>5.2809999999999997</v>
      </c>
      <c r="L42" s="433">
        <v>5.2590000000000003</v>
      </c>
      <c r="M42" s="433">
        <v>5.5339999999999998</v>
      </c>
      <c r="N42" s="433">
        <v>5.0540000000000003</v>
      </c>
      <c r="O42" s="433">
        <v>4.6879999999999997</v>
      </c>
      <c r="P42" s="433">
        <v>4.4779999999999998</v>
      </c>
      <c r="Q42" s="433">
        <v>4.4039999999999999</v>
      </c>
      <c r="R42" s="433">
        <v>4.3470000000000004</v>
      </c>
      <c r="S42" s="433">
        <v>4.1390000000000002</v>
      </c>
      <c r="T42" s="433">
        <v>4.3140000000000001</v>
      </c>
      <c r="U42" s="433">
        <v>4.2270000000000003</v>
      </c>
    </row>
    <row r="43" spans="1:22" s="54" customFormat="1" ht="15">
      <c r="A43" s="430" t="s">
        <v>54</v>
      </c>
      <c r="B43" s="431" t="s">
        <v>152</v>
      </c>
      <c r="C43" s="429" t="s">
        <v>118</v>
      </c>
      <c r="D43" s="432">
        <v>5.9720000000000004</v>
      </c>
      <c r="E43" s="432">
        <v>6.3289999999999997</v>
      </c>
      <c r="F43" s="432">
        <v>6.5869999999999997</v>
      </c>
      <c r="G43" s="432">
        <v>6.851</v>
      </c>
      <c r="H43" s="432">
        <v>7.0510000000000002</v>
      </c>
      <c r="I43" s="432">
        <v>7.1870000000000003</v>
      </c>
      <c r="J43" s="432">
        <v>7.327</v>
      </c>
      <c r="K43" s="432">
        <v>7.4320000000000004</v>
      </c>
      <c r="L43" s="432">
        <v>7.681</v>
      </c>
      <c r="M43" s="432">
        <v>8.5269999999999992</v>
      </c>
      <c r="N43" s="432">
        <v>8.4740000000000002</v>
      </c>
      <c r="O43" s="432">
        <v>8.4220000000000006</v>
      </c>
      <c r="P43" s="432">
        <v>8.3390000000000004</v>
      </c>
      <c r="Q43" s="432">
        <v>9.7720000000000002</v>
      </c>
      <c r="R43" s="432">
        <v>9.7240000000000002</v>
      </c>
      <c r="S43" s="432">
        <v>9.7929999999999993</v>
      </c>
      <c r="T43" s="432">
        <v>9.7620000000000005</v>
      </c>
      <c r="U43" s="432">
        <v>9.6449999999999996</v>
      </c>
    </row>
    <row r="44" spans="1:22" s="54" customFormat="1" ht="15">
      <c r="A44" s="430" t="s">
        <v>55</v>
      </c>
      <c r="B44" s="431" t="s">
        <v>152</v>
      </c>
      <c r="C44" s="429" t="s">
        <v>118</v>
      </c>
      <c r="D44" s="433">
        <v>12.502000000000001</v>
      </c>
      <c r="E44" s="433">
        <v>13.169</v>
      </c>
      <c r="F44" s="433">
        <v>13.954000000000001</v>
      </c>
      <c r="G44" s="433">
        <v>14.455</v>
      </c>
      <c r="H44" s="433">
        <v>14.537000000000001</v>
      </c>
      <c r="I44" s="433">
        <v>14.541</v>
      </c>
      <c r="J44" s="433">
        <v>14.657999999999999</v>
      </c>
      <c r="K44" s="433">
        <v>14.898</v>
      </c>
      <c r="L44" s="433">
        <v>15.294</v>
      </c>
      <c r="M44" s="433">
        <v>16.343</v>
      </c>
      <c r="N44" s="433">
        <v>16.413</v>
      </c>
      <c r="O44" s="433">
        <v>16.367000000000001</v>
      </c>
      <c r="P44" s="433">
        <v>16.366</v>
      </c>
      <c r="Q44" s="433">
        <v>16.331</v>
      </c>
      <c r="R44" s="433">
        <v>16.504999999999999</v>
      </c>
      <c r="S44" s="433">
        <v>16.815999999999999</v>
      </c>
      <c r="T44" s="433">
        <v>17.073</v>
      </c>
      <c r="U44" s="433">
        <v>17.149999999999999</v>
      </c>
    </row>
    <row r="45" spans="1:22" s="54" customFormat="1" ht="15">
      <c r="A45" s="674"/>
      <c r="B45" s="675"/>
      <c r="C45" s="676" t="s">
        <v>322</v>
      </c>
      <c r="D45" s="677">
        <f>AVERAGE(D9:D44)</f>
        <v>7.1639722222222231</v>
      </c>
      <c r="E45" s="677">
        <f t="shared" ref="E45:T45" si="0">AVERAGE(E9:E44)</f>
        <v>7.4020833333333336</v>
      </c>
      <c r="F45" s="677">
        <f t="shared" si="0"/>
        <v>7.6521388888888895</v>
      </c>
      <c r="G45" s="677">
        <f t="shared" si="0"/>
        <v>7.8728611111111109</v>
      </c>
      <c r="H45" s="677">
        <f t="shared" si="0"/>
        <v>7.9060277777777763</v>
      </c>
      <c r="I45" s="677">
        <f t="shared" si="0"/>
        <v>7.9648611111111114</v>
      </c>
      <c r="J45" s="677">
        <f t="shared" si="0"/>
        <v>7.904972222222221</v>
      </c>
      <c r="K45" s="677">
        <f t="shared" si="0"/>
        <v>7.8792777777777792</v>
      </c>
      <c r="L45" s="677">
        <f t="shared" si="0"/>
        <v>8.1613611111111108</v>
      </c>
      <c r="M45" s="677">
        <f t="shared" si="0"/>
        <v>8.8290555555555539</v>
      </c>
      <c r="N45" s="677">
        <f t="shared" si="0"/>
        <v>8.7191111111111113</v>
      </c>
      <c r="O45" s="677">
        <f t="shared" si="0"/>
        <v>8.6794999999999991</v>
      </c>
      <c r="P45" s="677">
        <f t="shared" si="0"/>
        <v>8.7572222222222198</v>
      </c>
      <c r="Q45" s="677">
        <f t="shared" si="0"/>
        <v>8.8191666666666677</v>
      </c>
      <c r="R45" s="677">
        <f t="shared" si="0"/>
        <v>8.7985277777777782</v>
      </c>
      <c r="S45" s="677">
        <f t="shared" si="0"/>
        <v>8.8109166666666656</v>
      </c>
      <c r="T45" s="677">
        <f t="shared" si="0"/>
        <v>8.884194444444443</v>
      </c>
      <c r="U45" s="677">
        <f>AVERAGE(U9:U44)</f>
        <v>8.8056944444444447</v>
      </c>
      <c r="V45" s="701"/>
    </row>
    <row r="46" spans="1:22" s="54" customFormat="1" ht="15">
      <c r="A46" s="674"/>
      <c r="B46" s="675"/>
      <c r="C46" s="676" t="s">
        <v>1113</v>
      </c>
      <c r="D46" s="677">
        <f>STDEV(D9:D44)</f>
        <v>1.7513699044072597</v>
      </c>
      <c r="E46" s="677">
        <f t="shared" ref="E46:T46" si="1">STDEV(E9:E44)</f>
        <v>1.7663290160264926</v>
      </c>
      <c r="F46" s="677">
        <f t="shared" si="1"/>
        <v>1.8935780515472787</v>
      </c>
      <c r="G46" s="677">
        <f t="shared" si="1"/>
        <v>1.953216821447971</v>
      </c>
      <c r="H46" s="677">
        <f t="shared" si="1"/>
        <v>1.9129226776414487</v>
      </c>
      <c r="I46" s="677">
        <f t="shared" si="1"/>
        <v>1.924995007826968</v>
      </c>
      <c r="J46" s="677">
        <f t="shared" si="1"/>
        <v>1.9052858426135268</v>
      </c>
      <c r="K46" s="677">
        <f t="shared" si="1"/>
        <v>1.9130776492509363</v>
      </c>
      <c r="L46" s="677">
        <f t="shared" si="1"/>
        <v>1.9268418002046461</v>
      </c>
      <c r="M46" s="677">
        <f t="shared" si="1"/>
        <v>2.0504951450034192</v>
      </c>
      <c r="N46" s="677">
        <f t="shared" si="1"/>
        <v>2.1140414075925471</v>
      </c>
      <c r="O46" s="677">
        <f t="shared" si="1"/>
        <v>2.2499247542973508</v>
      </c>
      <c r="P46" s="677">
        <f t="shared" si="1"/>
        <v>2.2828301621466234</v>
      </c>
      <c r="Q46" s="677">
        <f t="shared" si="1"/>
        <v>2.2694794179660223</v>
      </c>
      <c r="R46" s="677">
        <f t="shared" si="1"/>
        <v>2.3134404248232445</v>
      </c>
      <c r="S46" s="677">
        <f t="shared" si="1"/>
        <v>2.3464028319962469</v>
      </c>
      <c r="T46" s="677">
        <f t="shared" si="1"/>
        <v>2.3446578650132004</v>
      </c>
      <c r="U46" s="677">
        <f>STDEV(U9:U44)</f>
        <v>2.3578949064117651</v>
      </c>
    </row>
    <row r="47" spans="1:22" s="54" customFormat="1" ht="15">
      <c r="A47" s="674"/>
      <c r="B47" s="675"/>
      <c r="C47" s="676" t="s">
        <v>1114</v>
      </c>
      <c r="D47" s="677"/>
      <c r="E47" s="677"/>
      <c r="F47" s="677"/>
      <c r="G47" s="677"/>
      <c r="H47" s="677"/>
      <c r="I47" s="677"/>
      <c r="J47" s="677"/>
      <c r="K47" s="677"/>
      <c r="L47" s="677"/>
      <c r="M47" s="677"/>
      <c r="N47" s="677"/>
      <c r="O47" s="677"/>
      <c r="P47" s="677"/>
      <c r="Q47" s="677"/>
      <c r="R47" s="677"/>
      <c r="S47" s="677"/>
      <c r="T47" s="677"/>
      <c r="U47" s="677">
        <f>(U37-U45)/U46</f>
        <v>-0.74036142989130749</v>
      </c>
    </row>
    <row r="48" spans="1:22" s="54" customFormat="1" ht="15">
      <c r="A48" s="434" t="s">
        <v>730</v>
      </c>
      <c r="B48" s="424"/>
      <c r="C48" s="424"/>
      <c r="D48" s="424"/>
      <c r="E48" s="424"/>
      <c r="F48" s="424"/>
      <c r="G48" s="424"/>
      <c r="H48" s="424"/>
      <c r="I48" s="424"/>
      <c r="J48" s="424"/>
      <c r="K48" s="424"/>
      <c r="L48" s="424"/>
      <c r="M48" s="424"/>
      <c r="N48" s="424"/>
      <c r="O48" s="424"/>
      <c r="P48" s="424"/>
      <c r="Q48" s="424"/>
      <c r="R48" s="424"/>
      <c r="S48" s="424"/>
      <c r="T48" s="424"/>
      <c r="U48" s="424"/>
    </row>
    <row r="49" spans="1:21" s="20" customFormat="1">
      <c r="A49" s="435" t="s">
        <v>180</v>
      </c>
      <c r="B49" s="424"/>
      <c r="C49" s="424"/>
      <c r="D49" s="424"/>
      <c r="E49" s="424"/>
      <c r="F49" s="424"/>
      <c r="G49" s="424"/>
      <c r="H49" s="424"/>
      <c r="I49" s="424"/>
      <c r="J49" s="424"/>
      <c r="K49" s="424"/>
      <c r="L49" s="424"/>
      <c r="M49" s="424"/>
      <c r="N49" s="424"/>
      <c r="O49" s="424"/>
      <c r="P49" s="424"/>
      <c r="Q49" s="424"/>
      <c r="R49" s="424"/>
      <c r="S49" s="424"/>
      <c r="T49" s="424"/>
      <c r="U49" s="424"/>
    </row>
    <row r="50" spans="1:21" s="20" customFormat="1">
      <c r="A50" s="436" t="s">
        <v>400</v>
      </c>
      <c r="B50" s="435" t="s">
        <v>401</v>
      </c>
      <c r="C50" s="424"/>
      <c r="D50" s="424"/>
      <c r="E50" s="424"/>
      <c r="F50" s="424"/>
      <c r="G50" s="424"/>
      <c r="H50" s="424"/>
      <c r="I50" s="424"/>
      <c r="J50" s="424"/>
      <c r="K50" s="424"/>
      <c r="L50" s="424"/>
      <c r="M50" s="424"/>
      <c r="N50" s="424"/>
      <c r="O50" s="424"/>
      <c r="P50" s="424"/>
      <c r="Q50" s="424"/>
      <c r="R50" s="424"/>
      <c r="S50" s="424"/>
      <c r="T50" s="424"/>
      <c r="U50" s="424"/>
    </row>
    <row r="51" spans="1:21" s="20" customFormat="1">
      <c r="A51" s="436" t="s">
        <v>397</v>
      </c>
      <c r="B51" s="435" t="s">
        <v>398</v>
      </c>
      <c r="C51" s="424"/>
      <c r="D51" s="424"/>
      <c r="E51" s="424"/>
      <c r="F51" s="424"/>
      <c r="G51" s="424"/>
      <c r="H51" s="424"/>
      <c r="I51" s="424"/>
      <c r="J51" s="424"/>
      <c r="K51" s="424"/>
      <c r="L51" s="424"/>
      <c r="M51" s="424"/>
      <c r="N51" s="424"/>
      <c r="O51" s="424"/>
      <c r="P51" s="424"/>
      <c r="Q51" s="424"/>
      <c r="R51" s="424"/>
      <c r="S51" s="424"/>
      <c r="T51" s="424"/>
      <c r="U51" s="424"/>
    </row>
    <row r="52" spans="1:21" s="20" customFormat="1">
      <c r="A52" s="436" t="s">
        <v>282</v>
      </c>
      <c r="B52" s="435" t="s">
        <v>283</v>
      </c>
    </row>
    <row r="53" spans="1:21" s="20" customFormat="1">
      <c r="A53" s="436" t="s">
        <v>284</v>
      </c>
      <c r="B53" s="435" t="s">
        <v>285</v>
      </c>
    </row>
    <row r="54" spans="1:21" s="20" customFormat="1">
      <c r="A54" s="23"/>
      <c r="B54" s="18"/>
    </row>
    <row r="55" spans="1:21" s="20" customFormat="1">
      <c r="A55" s="160" t="e">
        <f ca="1">DotStatQuery(B55)</f>
        <v>#NAME?</v>
      </c>
      <c r="B55" s="160" t="s">
        <v>731</v>
      </c>
    </row>
    <row r="56" spans="1:21" s="20" customFormat="1" ht="16.5" customHeight="1">
      <c r="A56" s="423" t="s">
        <v>402</v>
      </c>
    </row>
    <row r="57" spans="1:21" s="20" customFormat="1" ht="16.5" customHeight="1">
      <c r="A57" s="1409" t="s">
        <v>404</v>
      </c>
      <c r="B57" s="1423"/>
      <c r="C57" s="1410"/>
      <c r="D57" s="1405" t="s">
        <v>732</v>
      </c>
      <c r="E57" s="1406"/>
      <c r="F57" s="1406"/>
      <c r="G57" s="1406"/>
      <c r="H57" s="1406"/>
      <c r="I57" s="1406"/>
      <c r="J57" s="1406"/>
      <c r="K57" s="1406"/>
      <c r="L57" s="1406"/>
      <c r="M57" s="1406"/>
      <c r="N57" s="1406"/>
      <c r="O57" s="1406"/>
      <c r="P57" s="1406"/>
      <c r="Q57" s="1406"/>
      <c r="R57" s="1406"/>
      <c r="S57" s="1406"/>
      <c r="T57" s="1406"/>
      <c r="U57" s="1411"/>
    </row>
    <row r="58" spans="1:21" s="20" customFormat="1" ht="16.5" customHeight="1">
      <c r="A58" s="1409" t="s">
        <v>177</v>
      </c>
      <c r="B58" s="1423"/>
      <c r="C58" s="1410"/>
      <c r="D58" s="1405" t="s">
        <v>403</v>
      </c>
      <c r="E58" s="1406"/>
      <c r="F58" s="1406"/>
      <c r="G58" s="1406"/>
      <c r="H58" s="1406"/>
      <c r="I58" s="1406"/>
      <c r="J58" s="1406"/>
      <c r="K58" s="1406"/>
      <c r="L58" s="1406"/>
      <c r="M58" s="1406"/>
      <c r="N58" s="1406"/>
      <c r="O58" s="1406"/>
      <c r="P58" s="1406"/>
      <c r="Q58" s="1406"/>
      <c r="R58" s="1406"/>
      <c r="S58" s="1406"/>
      <c r="T58" s="1406"/>
      <c r="U58" s="1411"/>
    </row>
    <row r="59" spans="1:21" s="20" customFormat="1" ht="16.5" customHeight="1">
      <c r="A59" s="1409" t="s">
        <v>178</v>
      </c>
      <c r="B59" s="1423"/>
      <c r="C59" s="1410"/>
      <c r="D59" s="1405" t="s">
        <v>405</v>
      </c>
      <c r="E59" s="1406"/>
      <c r="F59" s="1406"/>
      <c r="G59" s="1406"/>
      <c r="H59" s="1406"/>
      <c r="I59" s="1406"/>
      <c r="J59" s="1406"/>
      <c r="K59" s="1406"/>
      <c r="L59" s="1406"/>
      <c r="M59" s="1406"/>
      <c r="N59" s="1406"/>
      <c r="O59" s="1406"/>
      <c r="P59" s="1406"/>
      <c r="Q59" s="1406"/>
      <c r="R59" s="1406"/>
      <c r="S59" s="1406"/>
      <c r="T59" s="1406"/>
      <c r="U59" s="1411"/>
    </row>
    <row r="60" spans="1:21" s="20" customFormat="1">
      <c r="A60" s="1409" t="s">
        <v>183</v>
      </c>
      <c r="B60" s="1423"/>
      <c r="C60" s="1410"/>
      <c r="D60" s="1405" t="s">
        <v>407</v>
      </c>
      <c r="E60" s="1406"/>
      <c r="F60" s="1406"/>
      <c r="G60" s="1406"/>
      <c r="H60" s="1406"/>
      <c r="I60" s="1406"/>
      <c r="J60" s="1406"/>
      <c r="K60" s="1406"/>
      <c r="L60" s="1406"/>
      <c r="M60" s="1406"/>
      <c r="N60" s="1406"/>
      <c r="O60" s="1406"/>
      <c r="P60" s="1406"/>
      <c r="Q60" s="1406"/>
      <c r="R60" s="1406"/>
      <c r="S60" s="1406"/>
      <c r="T60" s="1406"/>
      <c r="U60" s="1411"/>
    </row>
    <row r="61" spans="1:21" s="20" customFormat="1">
      <c r="A61" s="1407" t="s">
        <v>163</v>
      </c>
      <c r="B61" s="1419"/>
      <c r="C61" s="1408"/>
      <c r="D61" s="15" t="s">
        <v>85</v>
      </c>
      <c r="E61" s="15" t="s">
        <v>86</v>
      </c>
      <c r="F61" s="15" t="s">
        <v>87</v>
      </c>
      <c r="G61" s="15" t="s">
        <v>88</v>
      </c>
      <c r="H61" s="15" t="s">
        <v>89</v>
      </c>
      <c r="I61" s="15" t="s">
        <v>90</v>
      </c>
      <c r="J61" s="15" t="s">
        <v>91</v>
      </c>
      <c r="K61" s="15" t="s">
        <v>92</v>
      </c>
      <c r="L61" s="15" t="s">
        <v>93</v>
      </c>
      <c r="M61" s="15" t="s">
        <v>94</v>
      </c>
      <c r="N61" s="15" t="s">
        <v>95</v>
      </c>
      <c r="O61" s="15" t="s">
        <v>96</v>
      </c>
      <c r="P61" s="15" t="s">
        <v>97</v>
      </c>
      <c r="Q61" s="15" t="s">
        <v>110</v>
      </c>
      <c r="R61" s="15" t="s">
        <v>120</v>
      </c>
      <c r="S61" s="15" t="s">
        <v>379</v>
      </c>
      <c r="T61" s="15" t="s">
        <v>537</v>
      </c>
      <c r="U61" s="15" t="s">
        <v>729</v>
      </c>
    </row>
    <row r="62" spans="1:21" s="20" customFormat="1">
      <c r="A62" s="16" t="s">
        <v>77</v>
      </c>
      <c r="B62" s="16" t="s">
        <v>153</v>
      </c>
      <c r="C62" s="9" t="s">
        <v>40</v>
      </c>
      <c r="D62" s="9" t="s">
        <v>40</v>
      </c>
      <c r="E62" s="9" t="s">
        <v>40</v>
      </c>
      <c r="F62" s="9" t="s">
        <v>40</v>
      </c>
      <c r="G62" s="9" t="s">
        <v>40</v>
      </c>
      <c r="H62" s="9" t="s">
        <v>40</v>
      </c>
      <c r="I62" s="9" t="s">
        <v>40</v>
      </c>
      <c r="J62" s="9" t="s">
        <v>40</v>
      </c>
      <c r="K62" s="9" t="s">
        <v>40</v>
      </c>
      <c r="L62" s="9" t="s">
        <v>40</v>
      </c>
      <c r="M62" s="9" t="s">
        <v>40</v>
      </c>
      <c r="N62" s="9" t="s">
        <v>40</v>
      </c>
      <c r="O62" s="9" t="s">
        <v>40</v>
      </c>
      <c r="P62" s="9" t="s">
        <v>40</v>
      </c>
      <c r="Q62" s="9" t="s">
        <v>40</v>
      </c>
      <c r="R62" s="9" t="s">
        <v>40</v>
      </c>
      <c r="S62" s="9" t="s">
        <v>40</v>
      </c>
      <c r="T62" s="9" t="s">
        <v>40</v>
      </c>
      <c r="U62" s="9" t="s">
        <v>40</v>
      </c>
    </row>
    <row r="63" spans="1:21" s="20" customFormat="1">
      <c r="A63" s="12" t="s">
        <v>39</v>
      </c>
      <c r="B63" s="4" t="s">
        <v>152</v>
      </c>
      <c r="C63" s="9" t="s">
        <v>118</v>
      </c>
      <c r="D63" s="87">
        <v>2.4089999999999998</v>
      </c>
      <c r="E63" s="87">
        <v>2.4830000000000001</v>
      </c>
      <c r="F63" s="87">
        <v>2.4780000000000002</v>
      </c>
      <c r="G63" s="87">
        <v>2.528</v>
      </c>
      <c r="H63" s="87">
        <v>2.57</v>
      </c>
      <c r="I63" s="87">
        <v>2.5259999999999998</v>
      </c>
      <c r="J63" s="87">
        <v>2.5350000000000001</v>
      </c>
      <c r="K63" s="87">
        <v>2.4790000000000001</v>
      </c>
      <c r="L63" s="87">
        <v>2.5630000000000002</v>
      </c>
      <c r="M63" s="87">
        <v>2.6339999999999999</v>
      </c>
      <c r="N63" s="87">
        <v>2.649</v>
      </c>
      <c r="O63" s="87">
        <v>2.6339999999999999</v>
      </c>
      <c r="P63" s="87">
        <v>2.8210000000000002</v>
      </c>
      <c r="Q63" s="87">
        <v>2.847</v>
      </c>
      <c r="R63" s="87">
        <v>2.956</v>
      </c>
      <c r="S63" s="87">
        <v>2.9660000000000002</v>
      </c>
      <c r="T63" s="87">
        <v>2.9319999999999999</v>
      </c>
      <c r="U63" s="87">
        <v>2.8820000000000001</v>
      </c>
    </row>
    <row r="64" spans="1:21" s="20" customFormat="1">
      <c r="A64" s="12" t="s">
        <v>31</v>
      </c>
      <c r="B64" s="4" t="s">
        <v>152</v>
      </c>
      <c r="C64" s="9" t="s">
        <v>118</v>
      </c>
      <c r="D64" s="88">
        <v>2.2519999999999998</v>
      </c>
      <c r="E64" s="88">
        <v>2.3170000000000002</v>
      </c>
      <c r="F64" s="88">
        <v>2.3679999999999999</v>
      </c>
      <c r="G64" s="88">
        <v>2.4350000000000001</v>
      </c>
      <c r="H64" s="88">
        <v>2.585</v>
      </c>
      <c r="I64" s="88">
        <v>2.5049999999999999</v>
      </c>
      <c r="J64" s="88">
        <v>2.44</v>
      </c>
      <c r="K64" s="88">
        <v>2.444</v>
      </c>
      <c r="L64" s="88">
        <v>2.4350000000000001</v>
      </c>
      <c r="M64" s="88">
        <v>2.5459999999999998</v>
      </c>
      <c r="N64" s="88">
        <v>2.5910000000000002</v>
      </c>
      <c r="O64" s="88">
        <v>2.5449999999999999</v>
      </c>
      <c r="P64" s="88">
        <v>2.5830000000000002</v>
      </c>
      <c r="Q64" s="88">
        <v>2.6739999999999999</v>
      </c>
      <c r="R64" s="88">
        <v>2.6949999999999998</v>
      </c>
      <c r="S64" s="88">
        <v>2.6760000000000002</v>
      </c>
      <c r="T64" s="88">
        <v>2.702</v>
      </c>
      <c r="U64" s="88">
        <v>2.649</v>
      </c>
    </row>
    <row r="65" spans="1:21" s="20" customFormat="1">
      <c r="A65" s="12" t="s">
        <v>15</v>
      </c>
      <c r="B65" s="4" t="s">
        <v>152</v>
      </c>
      <c r="C65" s="9" t="s">
        <v>118</v>
      </c>
      <c r="D65" s="87">
        <v>2.0169999999999999</v>
      </c>
      <c r="E65" s="87">
        <v>1.9930000000000001</v>
      </c>
      <c r="F65" s="87">
        <v>2.165</v>
      </c>
      <c r="G65" s="87">
        <v>2.3149999999999999</v>
      </c>
      <c r="H65" s="87">
        <v>2.137</v>
      </c>
      <c r="I65" s="87">
        <v>2.0649999999999999</v>
      </c>
      <c r="J65" s="87">
        <v>2.0990000000000002</v>
      </c>
      <c r="K65" s="87">
        <v>2.149</v>
      </c>
      <c r="L65" s="87">
        <v>2.0840000000000001</v>
      </c>
      <c r="M65" s="87">
        <v>2.1909999999999998</v>
      </c>
      <c r="N65" s="87">
        <v>2.1589999999999998</v>
      </c>
      <c r="O65" s="87">
        <v>2.2149999999999999</v>
      </c>
      <c r="P65" s="87">
        <v>2.1930000000000001</v>
      </c>
      <c r="Q65" s="87">
        <v>2.262</v>
      </c>
      <c r="R65" s="87">
        <v>2.2509999999999999</v>
      </c>
      <c r="S65" s="87">
        <v>2.1829999999999998</v>
      </c>
      <c r="T65" s="87">
        <v>2.1269999999999998</v>
      </c>
      <c r="U65" s="87">
        <v>2.1269999999999998</v>
      </c>
    </row>
    <row r="66" spans="1:21" s="20" customFormat="1">
      <c r="A66" s="12" t="s">
        <v>41</v>
      </c>
      <c r="B66" s="4" t="s">
        <v>152</v>
      </c>
      <c r="C66" s="9" t="s">
        <v>118</v>
      </c>
      <c r="D66" s="88">
        <v>2.4849999999999999</v>
      </c>
      <c r="E66" s="88">
        <v>2.6219999999999999</v>
      </c>
      <c r="F66" s="88">
        <v>2.7320000000000002</v>
      </c>
      <c r="G66" s="88">
        <v>2.7170000000000001</v>
      </c>
      <c r="H66" s="88">
        <v>2.74</v>
      </c>
      <c r="I66" s="88">
        <v>2.7320000000000002</v>
      </c>
      <c r="J66" s="88">
        <v>2.8029999999999999</v>
      </c>
      <c r="K66" s="88">
        <v>2.8170000000000002</v>
      </c>
      <c r="L66" s="88">
        <v>2.859</v>
      </c>
      <c r="M66" s="88">
        <v>3.149</v>
      </c>
      <c r="N66" s="88">
        <v>3.1709999999999998</v>
      </c>
      <c r="O66" s="88">
        <v>3.0070000000000001</v>
      </c>
      <c r="P66" s="88">
        <v>3.0169999999999999</v>
      </c>
      <c r="Q66" s="88">
        <v>2.9929999999999999</v>
      </c>
      <c r="R66" s="88">
        <v>2.9529999999999998</v>
      </c>
      <c r="S66" s="88">
        <v>3.0590000000000002</v>
      </c>
      <c r="T66" s="88">
        <v>3.129</v>
      </c>
      <c r="U66" s="88">
        <v>3.1150000000000002</v>
      </c>
    </row>
    <row r="67" spans="1:21" s="20" customFormat="1">
      <c r="A67" s="12" t="s">
        <v>56</v>
      </c>
      <c r="B67" s="4" t="s">
        <v>152</v>
      </c>
      <c r="C67" s="9" t="s">
        <v>118</v>
      </c>
      <c r="D67" s="87">
        <v>3.2829999999999999</v>
      </c>
      <c r="E67" s="87">
        <v>3.3809999999999998</v>
      </c>
      <c r="F67" s="87">
        <v>3.4289999999999998</v>
      </c>
      <c r="G67" s="87">
        <v>3.5049999999999999</v>
      </c>
      <c r="H67" s="87">
        <v>3.2440000000000002</v>
      </c>
      <c r="I67" s="87">
        <v>3.101</v>
      </c>
      <c r="J67" s="87">
        <v>2.7690000000000001</v>
      </c>
      <c r="K67" s="87">
        <v>2.78</v>
      </c>
      <c r="L67" s="87">
        <v>2.9380000000000002</v>
      </c>
      <c r="M67" s="87">
        <v>2.9990000000000001</v>
      </c>
      <c r="N67" s="87">
        <v>2.7749999999999999</v>
      </c>
      <c r="O67" s="87">
        <v>2.7450000000000001</v>
      </c>
      <c r="P67" s="87">
        <v>2.8090000000000002</v>
      </c>
      <c r="Q67" s="87">
        <v>2.94</v>
      </c>
      <c r="R67" s="87">
        <v>3.0230000000000001</v>
      </c>
      <c r="S67" s="87">
        <v>3.1459999999999999</v>
      </c>
      <c r="T67" s="87">
        <v>3.2029999999999998</v>
      </c>
      <c r="U67" s="87">
        <v>3.1709999999999998</v>
      </c>
    </row>
    <row r="68" spans="1:21" s="20" customFormat="1">
      <c r="A68" s="12" t="s">
        <v>17</v>
      </c>
      <c r="B68" s="4" t="s">
        <v>152</v>
      </c>
      <c r="C68" s="9" t="s">
        <v>118</v>
      </c>
      <c r="D68" s="88">
        <v>0.58299999999999996</v>
      </c>
      <c r="E68" s="88">
        <v>0.627</v>
      </c>
      <c r="F68" s="88">
        <v>0.62</v>
      </c>
      <c r="G68" s="88">
        <v>0.69599999999999995</v>
      </c>
      <c r="H68" s="88">
        <v>0.71599999999999997</v>
      </c>
      <c r="I68" s="88">
        <v>0.84</v>
      </c>
      <c r="J68" s="88">
        <v>0.84799999999999998</v>
      </c>
      <c r="K68" s="88">
        <v>0.92100000000000004</v>
      </c>
      <c r="L68" s="88">
        <v>1.1379999999999999</v>
      </c>
      <c r="M68" s="88">
        <v>1.22</v>
      </c>
      <c r="N68" s="88">
        <v>1.155</v>
      </c>
      <c r="O68" s="88">
        <v>1.1240000000000001</v>
      </c>
      <c r="P68" s="88">
        <v>1.143</v>
      </c>
      <c r="Q68" s="88">
        <v>1.2789999999999999</v>
      </c>
      <c r="R68" s="88">
        <v>1.325</v>
      </c>
      <c r="S68" s="88">
        <v>1.1830000000000001</v>
      </c>
      <c r="T68" s="88">
        <v>1.2869999999999999</v>
      </c>
      <c r="U68" s="88">
        <v>1.262</v>
      </c>
    </row>
    <row r="69" spans="1:21" s="20" customFormat="1">
      <c r="A69" s="12" t="s">
        <v>18</v>
      </c>
      <c r="B69" s="4" t="s">
        <v>152</v>
      </c>
      <c r="C69" s="9" t="s">
        <v>118</v>
      </c>
      <c r="D69" s="87">
        <v>1.369</v>
      </c>
      <c r="E69" s="87">
        <v>1.4019999999999999</v>
      </c>
      <c r="F69" s="87">
        <v>1.409</v>
      </c>
      <c r="G69" s="87">
        <v>1.4330000000000001</v>
      </c>
      <c r="H69" s="87">
        <v>1.482</v>
      </c>
      <c r="I69" s="87">
        <v>1.478</v>
      </c>
      <c r="J69" s="87">
        <v>1.4790000000000001</v>
      </c>
      <c r="K69" s="87">
        <v>1.5189999999999999</v>
      </c>
      <c r="L69" s="87">
        <v>1.52</v>
      </c>
      <c r="M69" s="87">
        <v>1.659</v>
      </c>
      <c r="N69" s="87">
        <v>1.6659999999999999</v>
      </c>
      <c r="O69" s="87">
        <v>1.6639999999999999</v>
      </c>
      <c r="P69" s="87">
        <v>1.641</v>
      </c>
      <c r="Q69" s="87">
        <v>1.601</v>
      </c>
      <c r="R69" s="87">
        <v>1.6080000000000001</v>
      </c>
      <c r="S69" s="87">
        <v>1.625</v>
      </c>
      <c r="T69" s="87">
        <v>1.643</v>
      </c>
      <c r="U69" s="87">
        <v>1.6160000000000001</v>
      </c>
    </row>
    <row r="70" spans="1:21" s="20" customFormat="1">
      <c r="A70" s="12" t="s">
        <v>20</v>
      </c>
      <c r="B70" s="4" t="s">
        <v>152</v>
      </c>
      <c r="C70" s="9" t="s">
        <v>118</v>
      </c>
      <c r="D70" s="88">
        <v>1.1890000000000001</v>
      </c>
      <c r="E70" s="88">
        <v>1.036</v>
      </c>
      <c r="F70" s="88">
        <v>1.109</v>
      </c>
      <c r="G70" s="88">
        <v>1.143</v>
      </c>
      <c r="H70" s="88">
        <v>1.23</v>
      </c>
      <c r="I70" s="88">
        <v>1.147</v>
      </c>
      <c r="J70" s="88">
        <v>1.2989999999999999</v>
      </c>
      <c r="K70" s="88">
        <v>1.1879999999999999</v>
      </c>
      <c r="L70" s="88">
        <v>1.3240000000000001</v>
      </c>
      <c r="M70" s="88">
        <v>1.448</v>
      </c>
      <c r="N70" s="88">
        <v>1.4990000000000001</v>
      </c>
      <c r="O70" s="88">
        <v>1.3540000000000001</v>
      </c>
      <c r="P70" s="88">
        <v>1.359</v>
      </c>
      <c r="Q70" s="88">
        <v>1.4650000000000001</v>
      </c>
      <c r="R70" s="88">
        <v>1.5069999999999999</v>
      </c>
      <c r="S70" s="88">
        <v>1.58</v>
      </c>
      <c r="T70" s="88">
        <v>1.627</v>
      </c>
      <c r="U70" s="88">
        <v>1.609</v>
      </c>
    </row>
    <row r="71" spans="1:21" s="20" customFormat="1">
      <c r="A71" s="12" t="s">
        <v>36</v>
      </c>
      <c r="B71" s="4" t="s">
        <v>152</v>
      </c>
      <c r="C71" s="9" t="s">
        <v>118</v>
      </c>
      <c r="D71" s="87">
        <v>1.9690000000000001</v>
      </c>
      <c r="E71" s="87">
        <v>1.9630000000000001</v>
      </c>
      <c r="F71" s="87">
        <v>2.016</v>
      </c>
      <c r="G71" s="87">
        <v>1.919</v>
      </c>
      <c r="H71" s="87">
        <v>1.919</v>
      </c>
      <c r="I71" s="87">
        <v>1.9590000000000001</v>
      </c>
      <c r="J71" s="87">
        <v>2.0139999999999998</v>
      </c>
      <c r="K71" s="87">
        <v>1.9770000000000001</v>
      </c>
      <c r="L71" s="87">
        <v>2.0430000000000001</v>
      </c>
      <c r="M71" s="87">
        <v>2.238</v>
      </c>
      <c r="N71" s="87">
        <v>2.2829999999999999</v>
      </c>
      <c r="O71" s="87">
        <v>2.2549999999999999</v>
      </c>
      <c r="P71" s="87">
        <v>2.2919999999999998</v>
      </c>
      <c r="Q71" s="87">
        <v>2.3570000000000002</v>
      </c>
      <c r="R71" s="87">
        <v>2.3809999999999998</v>
      </c>
      <c r="S71" s="87">
        <v>2.444</v>
      </c>
      <c r="T71" s="87">
        <v>2.423</v>
      </c>
      <c r="U71" s="87">
        <v>2.419</v>
      </c>
    </row>
    <row r="72" spans="1:21" s="20" customFormat="1">
      <c r="A72" s="12" t="s">
        <v>22</v>
      </c>
      <c r="B72" s="4" t="s">
        <v>152</v>
      </c>
      <c r="C72" s="9" t="s">
        <v>118</v>
      </c>
      <c r="D72" s="88">
        <v>2.0150000000000001</v>
      </c>
      <c r="E72" s="88">
        <v>2.0379999999999998</v>
      </c>
      <c r="F72" s="88">
        <v>2.0790000000000002</v>
      </c>
      <c r="G72" s="88">
        <v>2.1309999999999998</v>
      </c>
      <c r="H72" s="88">
        <v>2.1480000000000001</v>
      </c>
      <c r="I72" s="88">
        <v>2.17</v>
      </c>
      <c r="J72" s="88">
        <v>2.3370000000000002</v>
      </c>
      <c r="K72" s="88">
        <v>2.339</v>
      </c>
      <c r="L72" s="88">
        <v>2.4470000000000001</v>
      </c>
      <c r="M72" s="88">
        <v>2.6320000000000001</v>
      </c>
      <c r="N72" s="88">
        <v>2.6469999999999998</v>
      </c>
      <c r="O72" s="88">
        <v>2.6859999999999999</v>
      </c>
      <c r="P72" s="88">
        <v>2.7090000000000001</v>
      </c>
      <c r="Q72" s="88">
        <v>2.72</v>
      </c>
      <c r="R72" s="88">
        <v>2.726</v>
      </c>
      <c r="S72" s="88">
        <v>2.6930000000000001</v>
      </c>
      <c r="T72" s="88">
        <v>1.974</v>
      </c>
      <c r="U72" s="88">
        <v>1.9490000000000001</v>
      </c>
    </row>
    <row r="73" spans="1:21" s="20" customFormat="1">
      <c r="A73" s="12" t="s">
        <v>19</v>
      </c>
      <c r="B73" s="4" t="s">
        <v>152</v>
      </c>
      <c r="C73" s="9" t="s">
        <v>118</v>
      </c>
      <c r="D73" s="87">
        <v>2.133</v>
      </c>
      <c r="E73" s="87">
        <v>2.1459999999999999</v>
      </c>
      <c r="F73" s="87">
        <v>2.2440000000000002</v>
      </c>
      <c r="G73" s="87">
        <v>2.34</v>
      </c>
      <c r="H73" s="87">
        <v>2.4380000000000002</v>
      </c>
      <c r="I73" s="87">
        <v>2.4990000000000001</v>
      </c>
      <c r="J73" s="87">
        <v>2.512</v>
      </c>
      <c r="K73" s="87">
        <v>2.4780000000000002</v>
      </c>
      <c r="L73" s="87">
        <v>2.5089999999999999</v>
      </c>
      <c r="M73" s="87">
        <v>1.8280000000000001</v>
      </c>
      <c r="N73" s="87">
        <v>1.823</v>
      </c>
      <c r="O73" s="87">
        <v>1.792</v>
      </c>
      <c r="P73" s="87">
        <v>1.8149999999999999</v>
      </c>
      <c r="Q73" s="87">
        <v>1.758</v>
      </c>
      <c r="R73" s="87">
        <v>1.7110000000000001</v>
      </c>
      <c r="S73" s="87">
        <v>1.74</v>
      </c>
      <c r="T73" s="87">
        <v>1.7150000000000001</v>
      </c>
      <c r="U73" s="87">
        <v>1.69</v>
      </c>
    </row>
    <row r="74" spans="1:21" s="20" customFormat="1">
      <c r="A74" s="12" t="s">
        <v>42</v>
      </c>
      <c r="B74" s="4" t="s">
        <v>152</v>
      </c>
      <c r="C74" s="9" t="s">
        <v>118</v>
      </c>
      <c r="D74" s="88">
        <v>2.78</v>
      </c>
      <c r="E74" s="88">
        <v>2.9390000000000001</v>
      </c>
      <c r="F74" s="88">
        <v>3.2559999999999998</v>
      </c>
      <c r="G74" s="88">
        <v>3.137</v>
      </c>
      <c r="H74" s="88">
        <v>3.101</v>
      </c>
      <c r="I74" s="88">
        <v>3.4460000000000002</v>
      </c>
      <c r="J74" s="88">
        <v>3.2530000000000001</v>
      </c>
      <c r="K74" s="88">
        <v>3.456</v>
      </c>
      <c r="L74" s="88">
        <v>3.9089999999999998</v>
      </c>
      <c r="M74" s="88">
        <v>2.9790000000000001</v>
      </c>
      <c r="N74" s="88">
        <v>2.9569999999999999</v>
      </c>
      <c r="O74" s="88">
        <v>3.08</v>
      </c>
      <c r="P74" s="88">
        <v>2.9670000000000001</v>
      </c>
      <c r="Q74" s="88">
        <v>3.117</v>
      </c>
      <c r="R74" s="88">
        <v>3.22</v>
      </c>
      <c r="S74" s="88">
        <v>3.286</v>
      </c>
      <c r="T74" s="88">
        <v>3.246</v>
      </c>
      <c r="U74" s="88">
        <v>3.2440000000000002</v>
      </c>
    </row>
    <row r="75" spans="1:21" s="20" customFormat="1">
      <c r="A75" s="12" t="s">
        <v>28</v>
      </c>
      <c r="B75" s="4" t="s">
        <v>152</v>
      </c>
      <c r="C75" s="9" t="s">
        <v>118</v>
      </c>
      <c r="D75" s="87">
        <v>2.0529999999999999</v>
      </c>
      <c r="E75" s="87">
        <v>2.17</v>
      </c>
      <c r="F75" s="87">
        <v>2.1640000000000001</v>
      </c>
      <c r="G75" s="87">
        <v>2.391</v>
      </c>
      <c r="H75" s="87">
        <v>2.298</v>
      </c>
      <c r="I75" s="87">
        <v>2.3439999999999999</v>
      </c>
      <c r="J75" s="87">
        <v>2.2810000000000001</v>
      </c>
      <c r="K75" s="87">
        <v>2.246</v>
      </c>
      <c r="L75" s="87">
        <v>2.2090000000000001</v>
      </c>
      <c r="M75" s="87">
        <v>2.2949999999999999</v>
      </c>
      <c r="N75" s="87">
        <v>2.4740000000000002</v>
      </c>
      <c r="O75" s="87">
        <v>2.5249999999999999</v>
      </c>
      <c r="P75" s="87">
        <v>2.573</v>
      </c>
      <c r="Q75" s="87">
        <v>2.4209999999999998</v>
      </c>
      <c r="R75" s="87">
        <v>2.3340000000000001</v>
      </c>
      <c r="S75" s="87">
        <v>2.36</v>
      </c>
      <c r="T75" s="87">
        <v>2.4860000000000002</v>
      </c>
      <c r="U75" s="87">
        <v>2.399</v>
      </c>
    </row>
    <row r="76" spans="1:21" s="20" customFormat="1">
      <c r="A76" s="12" t="s">
        <v>43</v>
      </c>
      <c r="B76" s="4" t="s">
        <v>152</v>
      </c>
      <c r="C76" s="9" t="s">
        <v>118</v>
      </c>
      <c r="D76" s="88">
        <v>1.754</v>
      </c>
      <c r="E76" s="88">
        <v>1.732</v>
      </c>
      <c r="F76" s="88">
        <v>1.7789999999999999</v>
      </c>
      <c r="G76" s="88">
        <v>1.845</v>
      </c>
      <c r="H76" s="88">
        <v>1.7929999999999999</v>
      </c>
      <c r="I76" s="88">
        <v>1.7170000000000001</v>
      </c>
      <c r="J76" s="88">
        <v>1.609</v>
      </c>
      <c r="K76" s="88">
        <v>1.5229999999999999</v>
      </c>
      <c r="L76" s="88">
        <v>1.5149999999999999</v>
      </c>
      <c r="M76" s="88">
        <v>1.625</v>
      </c>
      <c r="N76" s="88">
        <v>1.7170000000000001</v>
      </c>
      <c r="O76" s="88">
        <v>1.6930000000000001</v>
      </c>
      <c r="P76" s="88">
        <v>1.694</v>
      </c>
      <c r="Q76" s="88">
        <v>1.675</v>
      </c>
      <c r="R76" s="88">
        <v>1.657</v>
      </c>
      <c r="S76" s="88">
        <v>1.601</v>
      </c>
      <c r="T76" s="88">
        <v>1.5329999999999999</v>
      </c>
      <c r="U76" s="88">
        <v>1.524</v>
      </c>
    </row>
    <row r="77" spans="1:21" s="20" customFormat="1">
      <c r="A77" s="12" t="s">
        <v>44</v>
      </c>
      <c r="B77" s="4" t="s">
        <v>152</v>
      </c>
      <c r="C77" s="9" t="s">
        <v>118</v>
      </c>
      <c r="D77" s="87">
        <v>1.3280000000000001</v>
      </c>
      <c r="E77" s="87">
        <v>1.38</v>
      </c>
      <c r="F77" s="87">
        <v>1.4019999999999999</v>
      </c>
      <c r="G77" s="87">
        <v>1.488</v>
      </c>
      <c r="H77" s="87">
        <v>1.5229999999999999</v>
      </c>
      <c r="I77" s="87">
        <v>1.6160000000000001</v>
      </c>
      <c r="J77" s="87">
        <v>1.6659999999999999</v>
      </c>
      <c r="K77" s="87">
        <v>1.62</v>
      </c>
      <c r="L77" s="87">
        <v>1.8819999999999999</v>
      </c>
      <c r="M77" s="87">
        <v>2.4049999999999998</v>
      </c>
      <c r="N77" s="87">
        <v>2.504</v>
      </c>
      <c r="O77" s="87">
        <v>3.0510000000000002</v>
      </c>
      <c r="P77" s="87">
        <v>3.125</v>
      </c>
      <c r="Q77" s="87">
        <v>3.0369999999999999</v>
      </c>
      <c r="R77" s="87">
        <v>2.8679999999999999</v>
      </c>
      <c r="S77" s="87">
        <v>2.145</v>
      </c>
      <c r="T77" s="87">
        <v>2.0609999999999999</v>
      </c>
      <c r="U77" s="87">
        <v>1.9470000000000001</v>
      </c>
    </row>
    <row r="78" spans="1:21" s="20" customFormat="1">
      <c r="A78" s="12" t="s">
        <v>57</v>
      </c>
      <c r="B78" s="4" t="s">
        <v>152</v>
      </c>
      <c r="C78" s="9" t="s">
        <v>118</v>
      </c>
      <c r="D78" s="88">
        <v>2.3519999999999999</v>
      </c>
      <c r="E78" s="88">
        <v>2.5529999999999999</v>
      </c>
      <c r="F78" s="88">
        <v>2.415</v>
      </c>
      <c r="G78" s="88">
        <v>2.5169999999999999</v>
      </c>
      <c r="H78" s="88">
        <v>2.5270000000000001</v>
      </c>
      <c r="I78" s="88">
        <v>2.71</v>
      </c>
      <c r="J78" s="88">
        <v>2.504</v>
      </c>
      <c r="K78" s="88">
        <v>2.6320000000000001</v>
      </c>
      <c r="L78" s="88">
        <v>2.6059999999999999</v>
      </c>
      <c r="M78" s="88">
        <v>2.6480000000000001</v>
      </c>
      <c r="N78" s="88">
        <v>2.5219999999999998</v>
      </c>
      <c r="O78" s="88">
        <v>2.5209999999999999</v>
      </c>
      <c r="P78" s="88">
        <v>2.5640000000000001</v>
      </c>
      <c r="Q78" s="88">
        <v>2.4900000000000002</v>
      </c>
      <c r="R78" s="88">
        <v>2.56</v>
      </c>
      <c r="S78" s="88">
        <v>2.6349999999999998</v>
      </c>
      <c r="T78" s="88">
        <v>2.6309999999999998</v>
      </c>
      <c r="U78" s="88">
        <v>2.74</v>
      </c>
    </row>
    <row r="79" spans="1:21" s="20" customFormat="1">
      <c r="A79" s="12" t="s">
        <v>23</v>
      </c>
      <c r="B79" s="4" t="s">
        <v>152</v>
      </c>
      <c r="C79" s="9" t="s">
        <v>118</v>
      </c>
      <c r="D79" s="87">
        <v>2.0739999999999998</v>
      </c>
      <c r="E79" s="87">
        <v>1.972</v>
      </c>
      <c r="F79" s="87">
        <v>1.9770000000000001</v>
      </c>
      <c r="G79" s="87">
        <v>1.9379999999999999</v>
      </c>
      <c r="H79" s="87">
        <v>1.9450000000000001</v>
      </c>
      <c r="I79" s="87">
        <v>1.8819999999999999</v>
      </c>
      <c r="J79" s="87">
        <v>1.8819999999999999</v>
      </c>
      <c r="K79" s="87">
        <v>1.8380000000000001</v>
      </c>
      <c r="L79" s="87">
        <v>1.911</v>
      </c>
      <c r="M79" s="87">
        <v>1.9470000000000001</v>
      </c>
      <c r="N79" s="87">
        <v>1.929</v>
      </c>
      <c r="O79" s="87">
        <v>2.0310000000000001</v>
      </c>
      <c r="P79" s="87">
        <v>2.1379999999999999</v>
      </c>
      <c r="Q79" s="87">
        <v>2.1429999999999998</v>
      </c>
      <c r="R79" s="87">
        <v>2.1949999999999998</v>
      </c>
      <c r="S79" s="87">
        <v>2.2829999999999999</v>
      </c>
      <c r="T79" s="87">
        <v>2.282</v>
      </c>
      <c r="U79" s="87">
        <v>2.3109999999999999</v>
      </c>
    </row>
    <row r="80" spans="1:21" s="20" customFormat="1">
      <c r="A80" s="12" t="s">
        <v>45</v>
      </c>
      <c r="B80" s="4" t="s">
        <v>152</v>
      </c>
      <c r="C80" s="9" t="s">
        <v>118</v>
      </c>
      <c r="D80" s="88">
        <v>1.399</v>
      </c>
      <c r="E80" s="88">
        <v>1.401</v>
      </c>
      <c r="F80" s="88">
        <v>1.4379999999999999</v>
      </c>
      <c r="G80" s="88">
        <v>1.5249999999999999</v>
      </c>
      <c r="H80" s="88">
        <v>1.51</v>
      </c>
      <c r="I80" s="88">
        <v>1.4650000000000001</v>
      </c>
      <c r="J80" s="88">
        <v>1.536</v>
      </c>
      <c r="K80" s="88">
        <v>1.48</v>
      </c>
      <c r="L80" s="88">
        <v>1.544</v>
      </c>
      <c r="M80" s="88">
        <v>1.694</v>
      </c>
      <c r="N80" s="88">
        <v>1.655</v>
      </c>
      <c r="O80" s="88">
        <v>1.726</v>
      </c>
      <c r="P80" s="88">
        <v>1.734</v>
      </c>
      <c r="Q80" s="88">
        <v>1.698</v>
      </c>
      <c r="R80" s="88">
        <v>1.72</v>
      </c>
      <c r="S80" s="88">
        <v>1.73</v>
      </c>
      <c r="T80" s="88">
        <v>1.7070000000000001</v>
      </c>
      <c r="U80" s="88">
        <v>1.7010000000000001</v>
      </c>
    </row>
    <row r="81" spans="1:21" s="20" customFormat="1">
      <c r="A81" s="12" t="s">
        <v>46</v>
      </c>
      <c r="B81" s="4" t="s">
        <v>152</v>
      </c>
      <c r="C81" s="9" t="s">
        <v>118</v>
      </c>
      <c r="D81" s="87">
        <v>1.8440000000000001</v>
      </c>
      <c r="E81" s="87">
        <v>2.0139999999999998</v>
      </c>
      <c r="F81" s="87">
        <v>1.8640000000000001</v>
      </c>
      <c r="G81" s="87">
        <v>1.986</v>
      </c>
      <c r="H81" s="87">
        <v>1.95</v>
      </c>
      <c r="I81" s="87">
        <v>2.0369999999999999</v>
      </c>
      <c r="J81" s="87">
        <v>2.0840000000000001</v>
      </c>
      <c r="K81" s="87">
        <v>2.169</v>
      </c>
      <c r="L81" s="87">
        <v>2.375</v>
      </c>
      <c r="M81" s="87">
        <v>2.4319999999999999</v>
      </c>
      <c r="N81" s="87">
        <v>2.472</v>
      </c>
      <c r="O81" s="87">
        <v>2.5430000000000001</v>
      </c>
      <c r="P81" s="87">
        <v>2.6469999999999998</v>
      </c>
      <c r="Q81" s="87">
        <v>2.7</v>
      </c>
      <c r="R81" s="87">
        <v>2.8130000000000002</v>
      </c>
      <c r="S81" s="87">
        <v>2.8969999999999998</v>
      </c>
      <c r="T81" s="87">
        <v>2.9969999999999999</v>
      </c>
      <c r="U81" s="87">
        <v>3.1619999999999999</v>
      </c>
    </row>
    <row r="82" spans="1:21" s="20" customFormat="1">
      <c r="A82" s="12" t="s">
        <v>25</v>
      </c>
      <c r="B82" s="4" t="s">
        <v>152</v>
      </c>
      <c r="C82" s="9" t="s">
        <v>118</v>
      </c>
      <c r="D82" s="88">
        <v>2.6829999999999998</v>
      </c>
      <c r="E82" s="88">
        <v>2.9630000000000001</v>
      </c>
      <c r="F82" s="88">
        <v>2.9089999999999998</v>
      </c>
      <c r="G82" s="88">
        <v>2.7549999999999999</v>
      </c>
      <c r="H82" s="88">
        <v>2.702</v>
      </c>
      <c r="I82" s="88">
        <v>2.5779999999999998</v>
      </c>
      <c r="J82" s="88">
        <v>2.2069999999999999</v>
      </c>
      <c r="K82" s="88">
        <v>2.1640000000000001</v>
      </c>
      <c r="L82" s="88">
        <v>2.226</v>
      </c>
      <c r="M82" s="88">
        <v>2.4540000000000002</v>
      </c>
      <c r="N82" s="88">
        <v>2.448</v>
      </c>
      <c r="O82" s="88">
        <v>2.0339999999999998</v>
      </c>
      <c r="P82" s="88">
        <v>2.149</v>
      </c>
      <c r="Q82" s="88">
        <v>2.1589999999999998</v>
      </c>
      <c r="R82" s="88">
        <v>2.2040000000000002</v>
      </c>
      <c r="S82" s="88">
        <v>2.4540000000000002</v>
      </c>
      <c r="T82" s="88">
        <v>2.8319999999999999</v>
      </c>
      <c r="U82" s="88">
        <v>2.8439999999999999</v>
      </c>
    </row>
    <row r="83" spans="1:21" s="20" customFormat="1">
      <c r="A83" s="12" t="s">
        <v>26</v>
      </c>
      <c r="B83" s="4" t="s">
        <v>152</v>
      </c>
      <c r="C83" s="9" t="s">
        <v>118</v>
      </c>
      <c r="D83" s="87">
        <v>1.95</v>
      </c>
      <c r="E83" s="87">
        <v>1.708</v>
      </c>
      <c r="F83" s="87">
        <v>1.6</v>
      </c>
      <c r="G83" s="87">
        <v>1.5209999999999999</v>
      </c>
      <c r="H83" s="87">
        <v>1.841</v>
      </c>
      <c r="I83" s="87">
        <v>1.877</v>
      </c>
      <c r="J83" s="87">
        <v>1.891</v>
      </c>
      <c r="K83" s="87">
        <v>1.6639999999999999</v>
      </c>
      <c r="L83" s="87">
        <v>1.8080000000000001</v>
      </c>
      <c r="M83" s="87">
        <v>2.0249999999999999</v>
      </c>
      <c r="N83" s="87">
        <v>1.923</v>
      </c>
      <c r="O83" s="87">
        <v>1.879</v>
      </c>
      <c r="P83" s="87">
        <v>2.0510000000000002</v>
      </c>
      <c r="Q83" s="87">
        <v>2.0699999999999998</v>
      </c>
      <c r="R83" s="87">
        <v>2.0070000000000001</v>
      </c>
      <c r="S83" s="87">
        <v>2.1240000000000001</v>
      </c>
      <c r="T83" s="87">
        <v>2.2080000000000002</v>
      </c>
      <c r="U83" s="87">
        <v>2.089</v>
      </c>
    </row>
    <row r="84" spans="1:21" s="20" customFormat="1">
      <c r="A84" s="12" t="s">
        <v>27</v>
      </c>
      <c r="B84" s="4" t="s">
        <v>152</v>
      </c>
      <c r="C84" s="9" t="s">
        <v>118</v>
      </c>
      <c r="D84" s="88">
        <v>1.0640000000000001</v>
      </c>
      <c r="E84" s="88">
        <v>1.107</v>
      </c>
      <c r="F84" s="88">
        <v>1.143</v>
      </c>
      <c r="G84" s="88">
        <v>1.1930000000000001</v>
      </c>
      <c r="H84" s="88">
        <v>1.224</v>
      </c>
      <c r="I84" s="88">
        <v>1.208</v>
      </c>
      <c r="J84" s="88">
        <v>1.155</v>
      </c>
      <c r="K84" s="88">
        <v>0.98499999999999999</v>
      </c>
      <c r="L84" s="88">
        <v>0.82799999999999996</v>
      </c>
      <c r="M84" s="88">
        <v>1.046</v>
      </c>
      <c r="N84" s="88">
        <v>1.0609999999999999</v>
      </c>
      <c r="O84" s="88">
        <v>1.0289999999999999</v>
      </c>
      <c r="P84" s="88">
        <v>1.1240000000000001</v>
      </c>
      <c r="Q84" s="88">
        <v>1.149</v>
      </c>
      <c r="R84" s="88">
        <v>1.0620000000000001</v>
      </c>
      <c r="S84" s="88">
        <v>1.0549999999999999</v>
      </c>
      <c r="T84" s="88">
        <v>1.1040000000000001</v>
      </c>
      <c r="U84" s="88">
        <v>1.1160000000000001</v>
      </c>
    </row>
    <row r="85" spans="1:21" s="20" customFormat="1">
      <c r="A85" s="12" t="s">
        <v>47</v>
      </c>
      <c r="B85" s="4" t="s">
        <v>152</v>
      </c>
      <c r="C85" s="9" t="s">
        <v>118</v>
      </c>
      <c r="D85" s="87">
        <v>2.4369999999999998</v>
      </c>
      <c r="E85" s="87">
        <v>2.7109999999999999</v>
      </c>
      <c r="F85" s="87">
        <v>2.907</v>
      </c>
      <c r="G85" s="87">
        <v>3.4009999999999998</v>
      </c>
      <c r="H85" s="87">
        <v>3.3660000000000001</v>
      </c>
      <c r="I85" s="87">
        <v>3.371</v>
      </c>
      <c r="J85" s="87">
        <v>3.2330000000000001</v>
      </c>
      <c r="K85" s="87">
        <v>3.24</v>
      </c>
      <c r="L85" s="87">
        <v>3.0819999999999999</v>
      </c>
      <c r="M85" s="87">
        <v>3.2690000000000001</v>
      </c>
      <c r="N85" s="87">
        <v>3.0680000000000001</v>
      </c>
      <c r="O85" s="87">
        <v>2.7749999999999999</v>
      </c>
      <c r="P85" s="87">
        <v>2.8279999999999998</v>
      </c>
      <c r="Q85" s="87">
        <v>2.806</v>
      </c>
      <c r="R85" s="87">
        <v>2.7040000000000002</v>
      </c>
      <c r="S85" s="87">
        <v>2.7530000000000001</v>
      </c>
      <c r="T85" s="87">
        <v>2.6070000000000002</v>
      </c>
      <c r="U85" s="87">
        <v>2.6179999999999999</v>
      </c>
    </row>
    <row r="86" spans="1:21" s="20" customFormat="1">
      <c r="A86" s="12" t="s">
        <v>30</v>
      </c>
      <c r="B86" s="4" t="s">
        <v>152</v>
      </c>
      <c r="C86" s="9" t="s">
        <v>118</v>
      </c>
      <c r="D86" s="88">
        <v>2.3740000000000001</v>
      </c>
      <c r="E86" s="88">
        <v>2.5459999999999998</v>
      </c>
      <c r="F86" s="88">
        <v>2.742</v>
      </c>
      <c r="G86" s="88">
        <v>2.83</v>
      </c>
      <c r="H86" s="88">
        <v>2.93</v>
      </c>
      <c r="I86" s="88">
        <v>3.0339999999999998</v>
      </c>
      <c r="J86" s="88">
        <v>1.5920000000000001</v>
      </c>
      <c r="K86" s="88">
        <v>1.57</v>
      </c>
      <c r="L86" s="88">
        <v>1.742</v>
      </c>
      <c r="M86" s="88">
        <v>1.798</v>
      </c>
      <c r="N86" s="88">
        <v>1.8149999999999999</v>
      </c>
      <c r="O86" s="88">
        <v>1.8740000000000001</v>
      </c>
      <c r="P86" s="88">
        <v>1.966</v>
      </c>
      <c r="Q86" s="88">
        <v>2.0619999999999998</v>
      </c>
      <c r="R86" s="88">
        <v>2.0990000000000002</v>
      </c>
      <c r="S86" s="88">
        <v>1.972</v>
      </c>
      <c r="T86" s="88">
        <v>1.9710000000000001</v>
      </c>
      <c r="U86" s="88">
        <v>1.8979999999999999</v>
      </c>
    </row>
    <row r="87" spans="1:21" s="20" customFormat="1">
      <c r="A87" s="12" t="s">
        <v>48</v>
      </c>
      <c r="B87" s="4" t="s">
        <v>152</v>
      </c>
      <c r="C87" s="9" t="s">
        <v>118</v>
      </c>
      <c r="D87" s="87">
        <v>1.6419999999999999</v>
      </c>
      <c r="E87" s="87">
        <v>1.7869999999999999</v>
      </c>
      <c r="F87" s="87">
        <v>1.746</v>
      </c>
      <c r="G87" s="87">
        <v>1.673</v>
      </c>
      <c r="H87" s="87">
        <v>1.609</v>
      </c>
      <c r="I87" s="87">
        <v>1.681</v>
      </c>
      <c r="J87" s="87">
        <v>1.7210000000000001</v>
      </c>
      <c r="K87" s="87">
        <v>1.4650000000000001</v>
      </c>
      <c r="L87" s="87">
        <v>1.7450000000000001</v>
      </c>
      <c r="M87" s="87">
        <v>1.8220000000000001</v>
      </c>
      <c r="N87" s="87">
        <v>1.8049999999999999</v>
      </c>
      <c r="O87" s="87">
        <v>1.8180000000000001</v>
      </c>
      <c r="P87" s="87">
        <v>1.8819999999999999</v>
      </c>
      <c r="Q87" s="87">
        <v>1.8680000000000001</v>
      </c>
      <c r="R87" s="87">
        <v>1.925</v>
      </c>
      <c r="S87" s="87">
        <v>1.9550000000000001</v>
      </c>
      <c r="T87" s="87">
        <v>1.9690000000000001</v>
      </c>
      <c r="U87" s="87">
        <v>1.927</v>
      </c>
    </row>
    <row r="88" spans="1:21" s="20" customFormat="1">
      <c r="A88" s="12" t="s">
        <v>49</v>
      </c>
      <c r="B88" s="4" t="s">
        <v>152</v>
      </c>
      <c r="C88" s="9" t="s">
        <v>118</v>
      </c>
      <c r="D88" s="88">
        <v>1.4119999999999999</v>
      </c>
      <c r="E88" s="88">
        <v>1.38</v>
      </c>
      <c r="F88" s="88">
        <v>1.5409999999999999</v>
      </c>
      <c r="G88" s="88">
        <v>1.552</v>
      </c>
      <c r="H88" s="88">
        <v>1.4990000000000001</v>
      </c>
      <c r="I88" s="88">
        <v>1.4119999999999999</v>
      </c>
      <c r="J88" s="88">
        <v>1.319</v>
      </c>
      <c r="K88" s="88">
        <v>1.3120000000000001</v>
      </c>
      <c r="L88" s="88">
        <v>1.258</v>
      </c>
      <c r="M88" s="88">
        <v>1.4059999999999999</v>
      </c>
      <c r="N88" s="88">
        <v>1.359</v>
      </c>
      <c r="O88" s="88">
        <v>1.3680000000000001</v>
      </c>
      <c r="P88" s="88">
        <v>1.3360000000000001</v>
      </c>
      <c r="Q88" s="88">
        <v>1.335</v>
      </c>
      <c r="R88" s="88">
        <v>1.3720000000000001</v>
      </c>
      <c r="S88" s="88">
        <v>1.464</v>
      </c>
      <c r="T88" s="88">
        <v>1.5609999999999999</v>
      </c>
      <c r="U88" s="88">
        <v>1.5549999999999999</v>
      </c>
    </row>
    <row r="89" spans="1:21" s="20" customFormat="1">
      <c r="A89" s="12" t="s">
        <v>32</v>
      </c>
      <c r="B89" s="4" t="s">
        <v>152</v>
      </c>
      <c r="C89" s="9" t="s">
        <v>118</v>
      </c>
      <c r="D89" s="87">
        <v>1.649</v>
      </c>
      <c r="E89" s="87">
        <v>1.6459999999999999</v>
      </c>
      <c r="F89" s="87">
        <v>1.7969999999999999</v>
      </c>
      <c r="G89" s="87">
        <v>1.8380000000000001</v>
      </c>
      <c r="H89" s="87">
        <v>1.893</v>
      </c>
      <c r="I89" s="87">
        <v>1.819</v>
      </c>
      <c r="J89" s="87">
        <v>1.784</v>
      </c>
      <c r="K89" s="87">
        <v>1.7569999999999999</v>
      </c>
      <c r="L89" s="87">
        <v>1.806</v>
      </c>
      <c r="M89" s="87">
        <v>1.867</v>
      </c>
      <c r="N89" s="87">
        <v>1.8180000000000001</v>
      </c>
      <c r="O89" s="87">
        <v>1.8160000000000001</v>
      </c>
      <c r="P89" s="87">
        <v>1.8580000000000001</v>
      </c>
      <c r="Q89" s="87">
        <v>1.871</v>
      </c>
      <c r="R89" s="87">
        <v>1.833</v>
      </c>
      <c r="S89" s="87">
        <v>1.9039999999999999</v>
      </c>
      <c r="T89" s="87">
        <v>1.9650000000000001</v>
      </c>
      <c r="U89" s="87">
        <v>2.0579999999999998</v>
      </c>
    </row>
    <row r="90" spans="1:21" s="20" customFormat="1">
      <c r="A90" s="12" t="s">
        <v>50</v>
      </c>
      <c r="B90" s="4" t="s">
        <v>152</v>
      </c>
      <c r="C90" s="9" t="s">
        <v>118</v>
      </c>
      <c r="D90" s="88">
        <v>2.4729999999999999</v>
      </c>
      <c r="E90" s="88">
        <v>2.4529999999999998</v>
      </c>
      <c r="F90" s="88">
        <v>2.3460000000000001</v>
      </c>
      <c r="G90" s="88">
        <v>2.581</v>
      </c>
      <c r="H90" s="88">
        <v>2.694</v>
      </c>
      <c r="I90" s="88">
        <v>2.71</v>
      </c>
      <c r="J90" s="88">
        <v>2.82</v>
      </c>
      <c r="K90" s="88">
        <v>2.8370000000000002</v>
      </c>
      <c r="L90" s="88">
        <v>2.9569999999999999</v>
      </c>
      <c r="M90" s="88">
        <v>2.972</v>
      </c>
      <c r="N90" s="88">
        <v>2.9689999999999999</v>
      </c>
      <c r="O90" s="88">
        <v>3.0790000000000002</v>
      </c>
      <c r="P90" s="88">
        <v>3.2189999999999999</v>
      </c>
      <c r="Q90" s="88">
        <v>3.0070000000000001</v>
      </c>
      <c r="R90" s="88">
        <v>3.06</v>
      </c>
      <c r="S90" s="88">
        <v>3.036</v>
      </c>
      <c r="T90" s="88">
        <v>3.0539999999999998</v>
      </c>
      <c r="U90" s="88">
        <v>2.9969999999999999</v>
      </c>
    </row>
    <row r="91" spans="1:21" s="20" customFormat="1">
      <c r="A91" s="12" t="s">
        <v>51</v>
      </c>
      <c r="B91" s="4" t="s">
        <v>152</v>
      </c>
      <c r="C91" s="9" t="s">
        <v>118</v>
      </c>
      <c r="D91" s="87">
        <v>0.57599999999999996</v>
      </c>
      <c r="E91" s="87">
        <v>0.58199999999999996</v>
      </c>
      <c r="F91" s="87">
        <v>0.60799999999999998</v>
      </c>
      <c r="G91" s="87">
        <v>0.66700000000000004</v>
      </c>
      <c r="H91" s="87">
        <v>1.4530000000000001</v>
      </c>
      <c r="I91" s="87">
        <v>1.631</v>
      </c>
      <c r="J91" s="87">
        <v>2.06</v>
      </c>
      <c r="K91" s="87">
        <v>2.2069999999999999</v>
      </c>
      <c r="L91" s="87">
        <v>1.716</v>
      </c>
      <c r="M91" s="87">
        <v>2.11</v>
      </c>
      <c r="N91" s="87">
        <v>2.1920000000000002</v>
      </c>
      <c r="O91" s="87">
        <v>1.9450000000000001</v>
      </c>
      <c r="P91" s="87">
        <v>2.125</v>
      </c>
      <c r="Q91" s="87">
        <v>1.9419999999999999</v>
      </c>
      <c r="R91" s="87">
        <v>1.3660000000000001</v>
      </c>
      <c r="S91" s="87">
        <v>1.393</v>
      </c>
      <c r="T91" s="87">
        <v>1.371</v>
      </c>
      <c r="U91" s="87">
        <v>1.375</v>
      </c>
    </row>
    <row r="92" spans="1:21" s="20" customFormat="1">
      <c r="A92" s="12" t="s">
        <v>34</v>
      </c>
      <c r="B92" s="4" t="s">
        <v>152</v>
      </c>
      <c r="C92" s="9" t="s">
        <v>118</v>
      </c>
      <c r="D92" s="88">
        <v>2.11</v>
      </c>
      <c r="E92" s="88">
        <v>2.2469999999999999</v>
      </c>
      <c r="F92" s="88">
        <v>2.13</v>
      </c>
      <c r="G92" s="88">
        <v>2.1960000000000002</v>
      </c>
      <c r="H92" s="88">
        <v>2.1059999999999999</v>
      </c>
      <c r="I92" s="88">
        <v>2.1120000000000001</v>
      </c>
      <c r="J92" s="88">
        <v>2.097</v>
      </c>
      <c r="K92" s="88">
        <v>2.1339999999999999</v>
      </c>
      <c r="L92" s="88">
        <v>2.0760000000000001</v>
      </c>
      <c r="M92" s="88">
        <v>2.306</v>
      </c>
      <c r="N92" s="88">
        <v>2.2839999999999998</v>
      </c>
      <c r="O92" s="88">
        <v>2.2789999999999999</v>
      </c>
      <c r="P92" s="88">
        <v>2.456</v>
      </c>
      <c r="Q92" s="88">
        <v>2.5169999999999999</v>
      </c>
      <c r="R92" s="88">
        <v>2.4569999999999999</v>
      </c>
      <c r="S92" s="88">
        <v>2.4020000000000001</v>
      </c>
      <c r="T92" s="88">
        <v>2.3140000000000001</v>
      </c>
      <c r="U92" s="88">
        <v>2.16</v>
      </c>
    </row>
    <row r="93" spans="1:21" s="20" customFormat="1">
      <c r="A93" s="12" t="s">
        <v>21</v>
      </c>
      <c r="B93" s="4" t="s">
        <v>152</v>
      </c>
      <c r="C93" s="9" t="s">
        <v>118</v>
      </c>
      <c r="D93" s="87">
        <v>1.952</v>
      </c>
      <c r="E93" s="87">
        <v>1.9650000000000001</v>
      </c>
      <c r="F93" s="87">
        <v>1.97</v>
      </c>
      <c r="G93" s="87">
        <v>2.16</v>
      </c>
      <c r="H93" s="87">
        <v>2.165</v>
      </c>
      <c r="I93" s="87">
        <v>2.1589999999999998</v>
      </c>
      <c r="J93" s="87">
        <v>2.1349999999999998</v>
      </c>
      <c r="K93" s="87">
        <v>2.137</v>
      </c>
      <c r="L93" s="87">
        <v>2.1850000000000001</v>
      </c>
      <c r="M93" s="87">
        <v>2.2109999999999999</v>
      </c>
      <c r="N93" s="87">
        <v>2.2749999999999999</v>
      </c>
      <c r="O93" s="87">
        <v>2.383</v>
      </c>
      <c r="P93" s="87">
        <v>2.5249999999999999</v>
      </c>
      <c r="Q93" s="87">
        <v>2.6150000000000002</v>
      </c>
      <c r="R93" s="87">
        <v>2.6709999999999998</v>
      </c>
      <c r="S93" s="87">
        <v>2.6190000000000002</v>
      </c>
      <c r="T93" s="87">
        <v>2.58</v>
      </c>
      <c r="U93" s="87">
        <v>2.5840000000000001</v>
      </c>
    </row>
    <row r="94" spans="1:21" s="20" customFormat="1">
      <c r="A94" s="12" t="s">
        <v>37</v>
      </c>
      <c r="B94" s="4" t="s">
        <v>152</v>
      </c>
      <c r="C94" s="9" t="s">
        <v>118</v>
      </c>
      <c r="D94" s="88">
        <v>1.0720000000000001</v>
      </c>
      <c r="E94" s="88">
        <v>1.458</v>
      </c>
      <c r="F94" s="88">
        <v>1.4890000000000001</v>
      </c>
      <c r="G94" s="88">
        <v>1.4750000000000001</v>
      </c>
      <c r="H94" s="88">
        <v>1.4730000000000001</v>
      </c>
      <c r="I94" s="88">
        <v>1.51</v>
      </c>
      <c r="J94" s="88">
        <v>1.4850000000000001</v>
      </c>
      <c r="K94" s="88">
        <v>1.4650000000000001</v>
      </c>
      <c r="L94" s="88">
        <v>1.508</v>
      </c>
      <c r="M94" s="88">
        <v>1.613</v>
      </c>
      <c r="N94" s="88">
        <v>1.5369999999999999</v>
      </c>
      <c r="O94" s="88">
        <v>1.712</v>
      </c>
      <c r="P94" s="88">
        <v>1.796</v>
      </c>
      <c r="Q94" s="88">
        <v>1.8440000000000001</v>
      </c>
      <c r="R94" s="88">
        <v>1.853</v>
      </c>
      <c r="S94" s="88">
        <v>1.8340000000000001</v>
      </c>
      <c r="T94" s="88">
        <v>1.804</v>
      </c>
      <c r="U94" s="88">
        <v>1.7909999999999999</v>
      </c>
    </row>
    <row r="95" spans="1:21" s="20" customFormat="1">
      <c r="A95" s="12" t="s">
        <v>52</v>
      </c>
      <c r="B95" s="4" t="s">
        <v>152</v>
      </c>
      <c r="C95" s="9" t="s">
        <v>118</v>
      </c>
      <c r="D95" s="87">
        <v>4.3689999999999998</v>
      </c>
      <c r="E95" s="87">
        <v>4.42</v>
      </c>
      <c r="F95" s="87">
        <v>4.3849999999999998</v>
      </c>
      <c r="G95" s="87">
        <v>4.4329999999999998</v>
      </c>
      <c r="H95" s="87">
        <v>4.4749999999999996</v>
      </c>
      <c r="I95" s="87">
        <v>4.266</v>
      </c>
      <c r="J95" s="87">
        <v>4.0419999999999998</v>
      </c>
      <c r="K95" s="87">
        <v>3.9409999999999998</v>
      </c>
      <c r="L95" s="87">
        <v>3.9079999999999999</v>
      </c>
      <c r="M95" s="87">
        <v>4.1180000000000003</v>
      </c>
      <c r="N95" s="87">
        <v>4.09</v>
      </c>
      <c r="O95" s="87">
        <v>4.0590000000000002</v>
      </c>
      <c r="P95" s="87">
        <v>4.0309999999999997</v>
      </c>
      <c r="Q95" s="87">
        <v>4.0599999999999996</v>
      </c>
      <c r="R95" s="87">
        <v>4.226</v>
      </c>
      <c r="S95" s="87">
        <v>4.3579999999999997</v>
      </c>
      <c r="T95" s="87">
        <v>4.5590000000000002</v>
      </c>
      <c r="U95" s="87">
        <v>4.5599999999999996</v>
      </c>
    </row>
    <row r="96" spans="1:21" s="20" customFormat="1">
      <c r="A96" s="12" t="s">
        <v>53</v>
      </c>
      <c r="B96" s="4" t="s">
        <v>152</v>
      </c>
      <c r="C96" s="9" t="s">
        <v>118</v>
      </c>
      <c r="D96" s="88">
        <v>1.772</v>
      </c>
      <c r="E96" s="88">
        <v>1.613</v>
      </c>
      <c r="F96" s="88">
        <v>1.532</v>
      </c>
      <c r="G96" s="88">
        <v>1.4570000000000001</v>
      </c>
      <c r="H96" s="88">
        <v>1.403</v>
      </c>
      <c r="I96" s="88">
        <v>1.5940000000000001</v>
      </c>
      <c r="J96" s="88">
        <v>1.6160000000000001</v>
      </c>
      <c r="K96" s="88">
        <v>1.6479999999999999</v>
      </c>
      <c r="L96" s="88">
        <v>1.4359999999999999</v>
      </c>
      <c r="M96" s="88">
        <v>1.079</v>
      </c>
      <c r="N96" s="88">
        <v>1.1120000000000001</v>
      </c>
      <c r="O96" s="88">
        <v>0.97799999999999998</v>
      </c>
      <c r="P96" s="88">
        <v>0.93300000000000005</v>
      </c>
      <c r="Q96" s="88">
        <v>0.95299999999999996</v>
      </c>
      <c r="R96" s="88">
        <v>0.97399999999999998</v>
      </c>
      <c r="S96" s="88">
        <v>0.90500000000000003</v>
      </c>
      <c r="T96" s="88">
        <v>0.93</v>
      </c>
      <c r="U96" s="88">
        <v>0.91900000000000004</v>
      </c>
    </row>
    <row r="97" spans="1:23" s="54" customFormat="1" ht="15">
      <c r="A97" s="12" t="s">
        <v>54</v>
      </c>
      <c r="B97" s="4" t="s">
        <v>152</v>
      </c>
      <c r="C97" s="9" t="s">
        <v>118</v>
      </c>
      <c r="D97" s="87">
        <v>1.238</v>
      </c>
      <c r="E97" s="87">
        <v>1.3160000000000001</v>
      </c>
      <c r="F97" s="87">
        <v>1.34</v>
      </c>
      <c r="G97" s="87">
        <v>1.3979999999999999</v>
      </c>
      <c r="H97" s="87">
        <v>1.331</v>
      </c>
      <c r="I97" s="87">
        <v>1.327</v>
      </c>
      <c r="J97" s="87">
        <v>1.284</v>
      </c>
      <c r="K97" s="87">
        <v>1.357</v>
      </c>
      <c r="L97" s="87">
        <v>1.3220000000000001</v>
      </c>
      <c r="M97" s="87">
        <v>1.409</v>
      </c>
      <c r="N97" s="87">
        <v>1.4359999999999999</v>
      </c>
      <c r="O97" s="87">
        <v>1.4650000000000001</v>
      </c>
      <c r="P97" s="87">
        <v>1.4370000000000001</v>
      </c>
      <c r="Q97" s="87">
        <v>1.994</v>
      </c>
      <c r="R97" s="87">
        <v>1.98</v>
      </c>
      <c r="S97" s="87">
        <v>2</v>
      </c>
      <c r="T97" s="87">
        <v>1.998</v>
      </c>
      <c r="U97" s="87">
        <v>2.0539999999999998</v>
      </c>
    </row>
    <row r="98" spans="1:23" s="54" customFormat="1" ht="15">
      <c r="A98" s="12" t="s">
        <v>55</v>
      </c>
      <c r="B98" s="4" t="s">
        <v>152</v>
      </c>
      <c r="C98" s="9" t="s">
        <v>118</v>
      </c>
      <c r="D98" s="88">
        <v>6.9779999999999998</v>
      </c>
      <c r="E98" s="88">
        <v>7.2229999999999999</v>
      </c>
      <c r="F98" s="88">
        <v>7.657</v>
      </c>
      <c r="G98" s="88">
        <v>7.9630000000000001</v>
      </c>
      <c r="H98" s="88">
        <v>7.96</v>
      </c>
      <c r="I98" s="88">
        <v>7.9420000000000002</v>
      </c>
      <c r="J98" s="88">
        <v>7.8970000000000002</v>
      </c>
      <c r="K98" s="88">
        <v>8.0150000000000006</v>
      </c>
      <c r="L98" s="88">
        <v>8.0719999999999992</v>
      </c>
      <c r="M98" s="88">
        <v>8.4770000000000003</v>
      </c>
      <c r="N98" s="88">
        <v>8.4719999999999995</v>
      </c>
      <c r="O98" s="88">
        <v>8.452</v>
      </c>
      <c r="P98" s="88">
        <v>8.4540000000000006</v>
      </c>
      <c r="Q98" s="88">
        <v>8.36</v>
      </c>
      <c r="R98" s="88">
        <v>3.0750000000000002</v>
      </c>
      <c r="S98" s="88">
        <v>3.0350000000000001</v>
      </c>
      <c r="T98" s="88">
        <v>3.1</v>
      </c>
      <c r="U98" s="88" t="s">
        <v>159</v>
      </c>
    </row>
    <row r="99" spans="1:23" s="54" customFormat="1" ht="15">
      <c r="A99" s="678"/>
      <c r="B99" s="17"/>
      <c r="C99" s="91" t="s">
        <v>322</v>
      </c>
      <c r="D99" s="679">
        <f>AVERAGE(D63:D98)</f>
        <v>2.0844166666666673</v>
      </c>
      <c r="E99" s="679">
        <f t="shared" ref="E99:U99" si="2">AVERAGE(E63:E98)</f>
        <v>2.1470555555555557</v>
      </c>
      <c r="F99" s="679">
        <f t="shared" si="2"/>
        <v>2.1884999999999994</v>
      </c>
      <c r="G99" s="679">
        <f t="shared" si="2"/>
        <v>2.2522777777777767</v>
      </c>
      <c r="H99" s="679">
        <f t="shared" si="2"/>
        <v>2.2772222222222225</v>
      </c>
      <c r="I99" s="679">
        <f t="shared" si="2"/>
        <v>2.2908333333333335</v>
      </c>
      <c r="J99" s="679">
        <f t="shared" si="2"/>
        <v>2.2302222222222223</v>
      </c>
      <c r="K99" s="679">
        <f t="shared" si="2"/>
        <v>2.2209166666666667</v>
      </c>
      <c r="L99" s="679">
        <f t="shared" si="2"/>
        <v>2.2634999999999996</v>
      </c>
      <c r="M99" s="679">
        <f t="shared" si="2"/>
        <v>2.3486388888888889</v>
      </c>
      <c r="N99" s="679">
        <f t="shared" si="2"/>
        <v>2.3420000000000001</v>
      </c>
      <c r="O99" s="679">
        <f t="shared" si="2"/>
        <v>2.3371111111111111</v>
      </c>
      <c r="P99" s="679">
        <f t="shared" si="2"/>
        <v>2.3887222222222229</v>
      </c>
      <c r="Q99" s="679">
        <f t="shared" si="2"/>
        <v>2.4108055555555552</v>
      </c>
      <c r="R99" s="679">
        <f t="shared" si="2"/>
        <v>2.2603055555555556</v>
      </c>
      <c r="S99" s="679">
        <f t="shared" si="2"/>
        <v>2.2637499999999999</v>
      </c>
      <c r="T99" s="679">
        <f t="shared" si="2"/>
        <v>2.2675555555555555</v>
      </c>
      <c r="U99" s="679">
        <f t="shared" si="2"/>
        <v>2.2303428571428574</v>
      </c>
    </row>
    <row r="100" spans="1:23" s="54" customFormat="1" ht="15">
      <c r="A100" s="678"/>
      <c r="B100" s="17"/>
      <c r="C100" s="91" t="s">
        <v>1113</v>
      </c>
      <c r="D100" s="679">
        <f>STDEV(D63:D98)</f>
        <v>1.1084367724734809</v>
      </c>
      <c r="E100" s="679">
        <f t="shared" ref="E100:U100" si="3">STDEV(E63:E98)</f>
        <v>1.1535342200495804</v>
      </c>
      <c r="F100" s="679">
        <f t="shared" si="3"/>
        <v>1.2119942361956308</v>
      </c>
      <c r="G100" s="679">
        <f t="shared" si="3"/>
        <v>1.2558901819850152</v>
      </c>
      <c r="H100" s="679">
        <f t="shared" si="3"/>
        <v>1.2265393386297676</v>
      </c>
      <c r="I100" s="679">
        <f t="shared" si="3"/>
        <v>1.2129094536927079</v>
      </c>
      <c r="J100" s="679">
        <f t="shared" si="3"/>
        <v>1.1747872539585589</v>
      </c>
      <c r="K100" s="679">
        <f t="shared" si="3"/>
        <v>1.2060107645811926</v>
      </c>
      <c r="L100" s="679">
        <f t="shared" si="3"/>
        <v>1.2200870812012921</v>
      </c>
      <c r="M100" s="679">
        <f t="shared" si="3"/>
        <v>1.2455306419991157</v>
      </c>
      <c r="N100" s="679">
        <f t="shared" si="3"/>
        <v>1.2387866183141816</v>
      </c>
      <c r="O100" s="679">
        <f t="shared" si="3"/>
        <v>1.2432394500492374</v>
      </c>
      <c r="P100" s="679">
        <f t="shared" si="3"/>
        <v>1.2405175788726495</v>
      </c>
      <c r="Q100" s="679">
        <f t="shared" si="3"/>
        <v>1.2131751921406073</v>
      </c>
      <c r="R100" s="679">
        <f t="shared" si="3"/>
        <v>0.70448261945282342</v>
      </c>
      <c r="S100" s="679">
        <f t="shared" si="3"/>
        <v>0.72177128846826688</v>
      </c>
      <c r="T100" s="679">
        <f t="shared" si="3"/>
        <v>0.7389569654759307</v>
      </c>
      <c r="U100" s="679">
        <f t="shared" si="3"/>
        <v>0.74227063967329787</v>
      </c>
    </row>
    <row r="101" spans="1:23" s="54" customFormat="1" ht="15">
      <c r="A101" s="678"/>
      <c r="B101" s="17"/>
      <c r="C101" s="91" t="s">
        <v>1115</v>
      </c>
      <c r="D101" s="679"/>
      <c r="E101" s="679"/>
      <c r="F101" s="679"/>
      <c r="G101" s="679"/>
      <c r="H101" s="679"/>
      <c r="I101" s="679"/>
      <c r="J101" s="679"/>
      <c r="K101" s="679"/>
      <c r="L101" s="679"/>
      <c r="M101" s="679"/>
      <c r="N101" s="679"/>
      <c r="O101" s="679"/>
      <c r="P101" s="679"/>
      <c r="Q101" s="679"/>
      <c r="R101" s="679"/>
      <c r="S101" s="679"/>
      <c r="T101" s="679"/>
      <c r="U101" s="679">
        <f>(U91-U99)/U100</f>
        <v>-1.1523328708236755</v>
      </c>
    </row>
    <row r="102" spans="1:23" s="54" customFormat="1">
      <c r="A102" s="19" t="s">
        <v>733</v>
      </c>
      <c r="B102" s="20"/>
      <c r="C102" s="20"/>
      <c r="D102" s="20"/>
      <c r="E102" s="20"/>
      <c r="F102" s="20"/>
      <c r="G102" s="20"/>
      <c r="H102" s="20"/>
      <c r="I102" s="20"/>
      <c r="J102" s="20"/>
      <c r="K102" s="20"/>
      <c r="L102" s="20"/>
      <c r="M102" s="20"/>
      <c r="N102" s="20"/>
      <c r="O102" s="20"/>
      <c r="P102" s="20"/>
      <c r="Q102" s="20"/>
      <c r="R102" s="20"/>
      <c r="S102" s="20"/>
      <c r="T102" s="20"/>
      <c r="U102" s="20"/>
    </row>
    <row r="103" spans="1:23" s="20" customFormat="1">
      <c r="A103" s="18" t="s">
        <v>180</v>
      </c>
    </row>
    <row r="104" spans="1:23" s="20" customFormat="1">
      <c r="A104" s="23" t="s">
        <v>400</v>
      </c>
      <c r="B104" s="18" t="s">
        <v>401</v>
      </c>
    </row>
    <row r="105" spans="1:23" s="20" customFormat="1">
      <c r="A105" s="23" t="s">
        <v>397</v>
      </c>
      <c r="B105" s="18" t="s">
        <v>398</v>
      </c>
    </row>
    <row r="106" spans="1:23" s="20" customFormat="1">
      <c r="A106" s="23" t="s">
        <v>282</v>
      </c>
      <c r="B106" s="18" t="s">
        <v>283</v>
      </c>
    </row>
    <row r="107" spans="1:23" s="20" customFormat="1">
      <c r="A107" s="23" t="s">
        <v>284</v>
      </c>
      <c r="B107" s="18" t="s">
        <v>285</v>
      </c>
    </row>
    <row r="108" spans="1:23" s="20" customFormat="1">
      <c r="A108" s="23"/>
      <c r="B108" s="18"/>
    </row>
    <row r="110" spans="1:23" s="20" customFormat="1">
      <c r="A110" s="78" t="s">
        <v>394</v>
      </c>
    </row>
    <row r="111" spans="1:23" s="20" customFormat="1">
      <c r="A111" s="1407" t="s">
        <v>163</v>
      </c>
      <c r="B111" s="1419"/>
      <c r="C111" s="1419"/>
      <c r="D111" s="1419"/>
      <c r="E111" s="1408"/>
      <c r="F111" s="15" t="s">
        <v>85</v>
      </c>
      <c r="G111" s="15" t="s">
        <v>86</v>
      </c>
      <c r="H111" s="15" t="s">
        <v>87</v>
      </c>
      <c r="I111" s="15" t="s">
        <v>88</v>
      </c>
      <c r="J111" s="15" t="s">
        <v>89</v>
      </c>
      <c r="K111" s="15" t="s">
        <v>90</v>
      </c>
      <c r="L111" s="15" t="s">
        <v>91</v>
      </c>
      <c r="M111" s="15" t="s">
        <v>92</v>
      </c>
      <c r="N111" s="15" t="s">
        <v>93</v>
      </c>
      <c r="O111" s="15" t="s">
        <v>94</v>
      </c>
      <c r="P111" s="15" t="s">
        <v>95</v>
      </c>
      <c r="Q111" s="15" t="s">
        <v>96</v>
      </c>
      <c r="R111" s="15" t="s">
        <v>97</v>
      </c>
      <c r="S111" s="15" t="s">
        <v>110</v>
      </c>
      <c r="T111" s="15" t="s">
        <v>120</v>
      </c>
      <c r="U111" s="15" t="s">
        <v>379</v>
      </c>
      <c r="V111" s="15" t="s">
        <v>537</v>
      </c>
      <c r="W111" s="15" t="s">
        <v>729</v>
      </c>
    </row>
    <row r="112" spans="1:23" s="20" customFormat="1">
      <c r="A112" s="16" t="s">
        <v>179</v>
      </c>
      <c r="B112" s="16" t="s">
        <v>183</v>
      </c>
      <c r="C112" s="1467" t="s">
        <v>77</v>
      </c>
      <c r="D112" s="1468"/>
      <c r="E112" s="9" t="s">
        <v>40</v>
      </c>
      <c r="F112" s="9" t="s">
        <v>40</v>
      </c>
      <c r="G112" s="9" t="s">
        <v>40</v>
      </c>
      <c r="H112" s="9" t="s">
        <v>40</v>
      </c>
      <c r="I112" s="9" t="s">
        <v>40</v>
      </c>
      <c r="J112" s="9" t="s">
        <v>40</v>
      </c>
      <c r="K112" s="9" t="s">
        <v>40</v>
      </c>
      <c r="L112" s="9" t="s">
        <v>40</v>
      </c>
      <c r="M112" s="9" t="s">
        <v>40</v>
      </c>
      <c r="N112" s="9" t="s">
        <v>40</v>
      </c>
      <c r="O112" s="9" t="s">
        <v>40</v>
      </c>
      <c r="P112" s="9" t="s">
        <v>40</v>
      </c>
      <c r="Q112" s="9" t="s">
        <v>40</v>
      </c>
      <c r="R112" s="9" t="s">
        <v>40</v>
      </c>
      <c r="S112" s="9" t="s">
        <v>40</v>
      </c>
      <c r="T112" s="9" t="s">
        <v>40</v>
      </c>
      <c r="U112" s="9" t="s">
        <v>40</v>
      </c>
    </row>
    <row r="113" spans="1:23" s="20" customFormat="1">
      <c r="A113" s="1469" t="s">
        <v>395</v>
      </c>
      <c r="B113" s="1420" t="s">
        <v>396</v>
      </c>
      <c r="C113" s="1471" t="s">
        <v>39</v>
      </c>
      <c r="D113" s="1472"/>
      <c r="E113" s="9" t="s">
        <v>40</v>
      </c>
      <c r="F113" s="10">
        <v>10.199999999999999</v>
      </c>
      <c r="G113" s="10">
        <v>10</v>
      </c>
      <c r="H113" s="10">
        <v>10.4</v>
      </c>
      <c r="I113" s="10">
        <v>10.3</v>
      </c>
      <c r="J113" s="10">
        <v>10.5</v>
      </c>
      <c r="K113" s="10">
        <v>10.5</v>
      </c>
      <c r="L113" s="10">
        <v>10.8</v>
      </c>
      <c r="M113" s="10">
        <v>10.8</v>
      </c>
      <c r="N113" s="10">
        <v>10.6</v>
      </c>
      <c r="O113" s="10">
        <v>10.5</v>
      </c>
      <c r="P113" s="10">
        <v>10.3</v>
      </c>
      <c r="Q113" s="10">
        <v>10</v>
      </c>
      <c r="R113" s="10">
        <v>9.9</v>
      </c>
      <c r="S113" s="10">
        <v>9.8000000000000007</v>
      </c>
      <c r="T113" s="10">
        <v>9.5</v>
      </c>
      <c r="U113" s="10">
        <v>9.6999999999999993</v>
      </c>
      <c r="V113" s="10" t="s">
        <v>159</v>
      </c>
      <c r="W113" s="10" t="s">
        <v>159</v>
      </c>
    </row>
    <row r="114" spans="1:23" s="20" customFormat="1">
      <c r="A114" s="1470"/>
      <c r="B114" s="1421"/>
      <c r="C114" s="1471" t="s">
        <v>31</v>
      </c>
      <c r="D114" s="1472"/>
      <c r="E114" s="9" t="s">
        <v>40</v>
      </c>
      <c r="F114" s="11">
        <v>13.2</v>
      </c>
      <c r="G114" s="11">
        <v>12.4</v>
      </c>
      <c r="H114" s="11">
        <v>12.5</v>
      </c>
      <c r="I114" s="11">
        <v>12.2</v>
      </c>
      <c r="J114" s="11">
        <v>12.1</v>
      </c>
      <c r="K114" s="11">
        <v>12.4</v>
      </c>
      <c r="L114" s="11">
        <v>12.4</v>
      </c>
      <c r="M114" s="11">
        <v>12.5</v>
      </c>
      <c r="N114" s="11">
        <v>12</v>
      </c>
      <c r="O114" s="11">
        <v>11.3</v>
      </c>
      <c r="P114" s="11">
        <v>12.1</v>
      </c>
      <c r="Q114" s="11">
        <v>11.9</v>
      </c>
      <c r="R114" s="11">
        <v>12.1</v>
      </c>
      <c r="S114" s="11">
        <v>11.6</v>
      </c>
      <c r="T114" s="11">
        <v>12.2</v>
      </c>
      <c r="U114" s="11">
        <v>11.4</v>
      </c>
      <c r="V114" s="11" t="s">
        <v>159</v>
      </c>
      <c r="W114" s="11" t="s">
        <v>159</v>
      </c>
    </row>
    <row r="115" spans="1:23" s="20" customFormat="1">
      <c r="A115" s="1470"/>
      <c r="B115" s="1421"/>
      <c r="C115" s="1471" t="s">
        <v>15</v>
      </c>
      <c r="D115" s="1472"/>
      <c r="E115" s="9" t="s">
        <v>40</v>
      </c>
      <c r="F115" s="10">
        <v>11.3</v>
      </c>
      <c r="G115" s="10">
        <v>11.1</v>
      </c>
      <c r="H115" s="10">
        <v>11.3</v>
      </c>
      <c r="I115" s="10">
        <v>11.3</v>
      </c>
      <c r="J115" s="10">
        <v>12.1</v>
      </c>
      <c r="K115" s="10">
        <v>12.2</v>
      </c>
      <c r="L115" s="10">
        <v>10.9</v>
      </c>
      <c r="M115" s="10">
        <v>10.3</v>
      </c>
      <c r="N115" s="10">
        <v>10.5</v>
      </c>
      <c r="O115" s="10">
        <v>10.1</v>
      </c>
      <c r="P115" s="10">
        <v>10.3</v>
      </c>
      <c r="Q115" s="10">
        <v>10.1</v>
      </c>
      <c r="R115" s="10">
        <v>10.1</v>
      </c>
      <c r="S115" s="10">
        <v>10.3</v>
      </c>
      <c r="T115" s="10">
        <v>10.6</v>
      </c>
      <c r="U115" s="10">
        <v>10.4</v>
      </c>
      <c r="V115" s="10" t="s">
        <v>159</v>
      </c>
      <c r="W115" s="10" t="s">
        <v>159</v>
      </c>
    </row>
    <row r="116" spans="1:23" s="20" customFormat="1">
      <c r="A116" s="1470"/>
      <c r="B116" s="1421"/>
      <c r="C116" s="1471" t="s">
        <v>41</v>
      </c>
      <c r="D116" s="1472"/>
      <c r="E116" s="9" t="s">
        <v>40</v>
      </c>
      <c r="F116" s="11">
        <v>7.6</v>
      </c>
      <c r="G116" s="11">
        <v>7.6</v>
      </c>
      <c r="H116" s="11">
        <v>7.7</v>
      </c>
      <c r="I116" s="11">
        <v>7.7</v>
      </c>
      <c r="J116" s="11">
        <v>7.8</v>
      </c>
      <c r="K116" s="11">
        <v>8</v>
      </c>
      <c r="L116" s="11">
        <v>8.1999999999999993</v>
      </c>
      <c r="M116" s="11">
        <v>8.3000000000000007</v>
      </c>
      <c r="N116" s="11">
        <v>8.4</v>
      </c>
      <c r="O116" s="11">
        <v>8.4</v>
      </c>
      <c r="P116" s="11">
        <v>8.4</v>
      </c>
      <c r="Q116" s="11">
        <v>8.1999999999999993</v>
      </c>
      <c r="R116" s="11">
        <v>8.3000000000000007</v>
      </c>
      <c r="S116" s="11">
        <v>8.1999999999999993</v>
      </c>
      <c r="T116" s="11">
        <v>8</v>
      </c>
      <c r="U116" s="11">
        <v>8.1</v>
      </c>
      <c r="V116" s="11">
        <v>8.1999999999999993</v>
      </c>
      <c r="W116" s="11" t="s">
        <v>159</v>
      </c>
    </row>
    <row r="117" spans="1:23" s="20" customFormat="1">
      <c r="A117" s="1470"/>
      <c r="B117" s="1421"/>
      <c r="C117" s="1471" t="s">
        <v>56</v>
      </c>
      <c r="D117" s="1472"/>
      <c r="E117" s="9" t="s">
        <v>40</v>
      </c>
      <c r="F117" s="10">
        <v>6.2</v>
      </c>
      <c r="G117" s="10">
        <v>6.2</v>
      </c>
      <c r="H117" s="10">
        <v>5.5</v>
      </c>
      <c r="I117" s="10">
        <v>6.5</v>
      </c>
      <c r="J117" s="10">
        <v>6.8</v>
      </c>
      <c r="K117" s="10">
        <v>7.2</v>
      </c>
      <c r="L117" s="10">
        <v>6.9</v>
      </c>
      <c r="M117" s="10">
        <v>7.4</v>
      </c>
      <c r="N117" s="10">
        <v>7.4</v>
      </c>
      <c r="O117" s="10">
        <v>7.2</v>
      </c>
      <c r="P117" s="10">
        <v>7.6</v>
      </c>
      <c r="Q117" s="10">
        <v>7.1</v>
      </c>
      <c r="R117" s="10">
        <v>8.3000000000000007</v>
      </c>
      <c r="S117" s="10">
        <v>7.2</v>
      </c>
      <c r="T117" s="10">
        <v>7.9</v>
      </c>
      <c r="U117" s="10">
        <v>7.9</v>
      </c>
      <c r="V117" s="10">
        <v>7.9</v>
      </c>
      <c r="W117" s="10" t="s">
        <v>159</v>
      </c>
    </row>
    <row r="118" spans="1:23" s="20" customFormat="1">
      <c r="A118" s="1470"/>
      <c r="B118" s="1421"/>
      <c r="C118" s="1471" t="s">
        <v>17</v>
      </c>
      <c r="D118" s="1472"/>
      <c r="E118" s="9" t="s">
        <v>40</v>
      </c>
      <c r="F118" s="11">
        <v>11.8</v>
      </c>
      <c r="G118" s="11">
        <v>11.8</v>
      </c>
      <c r="H118" s="11">
        <v>11.9</v>
      </c>
      <c r="I118" s="11">
        <v>12.1</v>
      </c>
      <c r="J118" s="11">
        <v>11.5</v>
      </c>
      <c r="K118" s="11">
        <v>12</v>
      </c>
      <c r="L118" s="11">
        <v>11.9</v>
      </c>
      <c r="M118" s="11">
        <v>12.1</v>
      </c>
      <c r="N118" s="11">
        <v>12.1</v>
      </c>
      <c r="O118" s="11">
        <v>12.1</v>
      </c>
      <c r="P118" s="11">
        <v>11.4</v>
      </c>
      <c r="Q118" s="11">
        <v>11.5</v>
      </c>
      <c r="R118" s="11">
        <v>11.6</v>
      </c>
      <c r="S118" s="11">
        <v>11.5</v>
      </c>
      <c r="T118" s="11">
        <v>11.9</v>
      </c>
      <c r="U118" s="11">
        <v>11.5</v>
      </c>
      <c r="V118" s="11">
        <v>11.7</v>
      </c>
      <c r="W118" s="11" t="s">
        <v>159</v>
      </c>
    </row>
    <row r="119" spans="1:23" s="20" customFormat="1">
      <c r="A119" s="1470"/>
      <c r="B119" s="1421"/>
      <c r="C119" s="1471" t="s">
        <v>18</v>
      </c>
      <c r="D119" s="1472"/>
      <c r="E119" s="9" t="s">
        <v>40</v>
      </c>
      <c r="F119" s="10">
        <v>13.1</v>
      </c>
      <c r="G119" s="10">
        <v>13.1</v>
      </c>
      <c r="H119" s="10">
        <v>13.1</v>
      </c>
      <c r="I119" s="10">
        <v>13</v>
      </c>
      <c r="J119" s="10">
        <v>12.8</v>
      </c>
      <c r="K119" s="10">
        <v>12.7</v>
      </c>
      <c r="L119" s="10">
        <v>12.2</v>
      </c>
      <c r="M119" s="10">
        <v>12.1</v>
      </c>
      <c r="N119" s="10">
        <v>10.9</v>
      </c>
      <c r="O119" s="10">
        <v>10.1</v>
      </c>
      <c r="P119" s="10">
        <v>10.3</v>
      </c>
      <c r="Q119" s="10">
        <v>10.5</v>
      </c>
      <c r="R119" s="10">
        <v>9.3000000000000007</v>
      </c>
      <c r="S119" s="10">
        <v>9.4</v>
      </c>
      <c r="T119" s="10">
        <v>9.5</v>
      </c>
      <c r="U119" s="10">
        <v>9.3000000000000007</v>
      </c>
      <c r="V119" s="10">
        <v>9.4</v>
      </c>
      <c r="W119" s="10" t="s">
        <v>159</v>
      </c>
    </row>
    <row r="120" spans="1:23" s="20" customFormat="1">
      <c r="A120" s="1470"/>
      <c r="B120" s="1421"/>
      <c r="C120" s="1471" t="s">
        <v>20</v>
      </c>
      <c r="D120" s="1472"/>
      <c r="E120" s="9" t="s">
        <v>40</v>
      </c>
      <c r="F120" s="11">
        <v>7.9</v>
      </c>
      <c r="G120" s="11">
        <v>9.1999999999999993</v>
      </c>
      <c r="H120" s="11">
        <v>12</v>
      </c>
      <c r="I120" s="11">
        <v>11.8</v>
      </c>
      <c r="J120" s="11">
        <v>11.5</v>
      </c>
      <c r="K120" s="11">
        <v>13</v>
      </c>
      <c r="L120" s="11">
        <v>13.4</v>
      </c>
      <c r="M120" s="11">
        <v>14.8</v>
      </c>
      <c r="N120" s="11">
        <v>14.2</v>
      </c>
      <c r="O120" s="11">
        <v>11.9</v>
      </c>
      <c r="P120" s="11">
        <v>11.4</v>
      </c>
      <c r="Q120" s="11">
        <v>12</v>
      </c>
      <c r="R120" s="11">
        <v>12.1</v>
      </c>
      <c r="S120" s="11">
        <v>11.9</v>
      </c>
      <c r="T120" s="11">
        <v>11.1</v>
      </c>
      <c r="U120" s="11">
        <v>10.6</v>
      </c>
      <c r="V120" s="11">
        <v>9.9</v>
      </c>
      <c r="W120" s="11" t="s">
        <v>159</v>
      </c>
    </row>
    <row r="121" spans="1:23" s="20" customFormat="1">
      <c r="A121" s="1470"/>
      <c r="B121" s="1421"/>
      <c r="C121" s="1471" t="s">
        <v>36</v>
      </c>
      <c r="D121" s="1472"/>
      <c r="E121" s="9" t="s">
        <v>40</v>
      </c>
      <c r="F121" s="10">
        <v>8.6</v>
      </c>
      <c r="G121" s="10">
        <v>9</v>
      </c>
      <c r="H121" s="10">
        <v>9.1999999999999993</v>
      </c>
      <c r="I121" s="10">
        <v>9.3000000000000007</v>
      </c>
      <c r="J121" s="10">
        <v>9.9</v>
      </c>
      <c r="K121" s="10">
        <v>10</v>
      </c>
      <c r="L121" s="10">
        <v>10.1</v>
      </c>
      <c r="M121" s="10">
        <v>10.5</v>
      </c>
      <c r="N121" s="10">
        <v>10.3</v>
      </c>
      <c r="O121" s="10">
        <v>10</v>
      </c>
      <c r="P121" s="10">
        <v>9.6999999999999993</v>
      </c>
      <c r="Q121" s="10">
        <v>9.8000000000000007</v>
      </c>
      <c r="R121" s="10">
        <v>9.3000000000000007</v>
      </c>
      <c r="S121" s="10">
        <v>9.1</v>
      </c>
      <c r="T121" s="10">
        <v>8.8000000000000007</v>
      </c>
      <c r="U121" s="10">
        <v>8.5</v>
      </c>
      <c r="V121" s="10">
        <v>8.4</v>
      </c>
      <c r="W121" s="10" t="s">
        <v>159</v>
      </c>
    </row>
    <row r="122" spans="1:23" s="20" customFormat="1">
      <c r="A122" s="1470"/>
      <c r="B122" s="1421"/>
      <c r="C122" s="1471" t="s">
        <v>22</v>
      </c>
      <c r="D122" s="1472"/>
      <c r="E122" s="9" t="s">
        <v>40</v>
      </c>
      <c r="F122" s="11">
        <v>13.9</v>
      </c>
      <c r="G122" s="11">
        <v>14.1</v>
      </c>
      <c r="H122" s="11">
        <v>13.9</v>
      </c>
      <c r="I122" s="11">
        <v>13.4</v>
      </c>
      <c r="J122" s="11">
        <v>13.1</v>
      </c>
      <c r="K122" s="11">
        <v>12.9</v>
      </c>
      <c r="L122" s="11">
        <v>13.1</v>
      </c>
      <c r="M122" s="11">
        <v>12.9</v>
      </c>
      <c r="N122" s="11">
        <v>12.5</v>
      </c>
      <c r="O122" s="11">
        <v>12.6</v>
      </c>
      <c r="P122" s="11">
        <v>12.3</v>
      </c>
      <c r="Q122" s="11">
        <v>12.4</v>
      </c>
      <c r="R122" s="11">
        <v>12.2</v>
      </c>
      <c r="S122" s="11">
        <v>11.6</v>
      </c>
      <c r="T122" s="11">
        <v>12</v>
      </c>
      <c r="U122" s="11">
        <v>11.9</v>
      </c>
      <c r="V122" s="11">
        <v>11.7</v>
      </c>
      <c r="W122" s="11" t="s">
        <v>159</v>
      </c>
    </row>
    <row r="123" spans="1:23" s="20" customFormat="1">
      <c r="A123" s="1470"/>
      <c r="B123" s="1421"/>
      <c r="C123" s="1473" t="s">
        <v>19</v>
      </c>
      <c r="D123" s="1474"/>
      <c r="E123" s="9" t="s">
        <v>40</v>
      </c>
      <c r="F123" s="10">
        <v>12.9</v>
      </c>
      <c r="G123" s="10">
        <v>12.5</v>
      </c>
      <c r="H123" s="10">
        <v>12.3</v>
      </c>
      <c r="I123" s="10">
        <v>11.9</v>
      </c>
      <c r="J123" s="10">
        <v>11.8</v>
      </c>
      <c r="K123" s="10">
        <v>12</v>
      </c>
      <c r="L123" s="10">
        <v>12.1</v>
      </c>
      <c r="M123" s="10">
        <v>11.9</v>
      </c>
      <c r="N123" s="10">
        <v>11.8</v>
      </c>
      <c r="O123" s="10">
        <v>11.6</v>
      </c>
      <c r="P123" s="10">
        <v>11.4</v>
      </c>
      <c r="Q123" s="10">
        <v>11.9</v>
      </c>
      <c r="R123" s="10">
        <v>11.8</v>
      </c>
      <c r="S123" s="10">
        <v>11.7</v>
      </c>
      <c r="T123" s="10">
        <v>11.6</v>
      </c>
      <c r="U123" s="10">
        <v>12</v>
      </c>
      <c r="V123" s="10">
        <v>10.9</v>
      </c>
      <c r="W123" s="10" t="s">
        <v>159</v>
      </c>
    </row>
    <row r="124" spans="1:23" s="20" customFormat="1">
      <c r="A124" s="1470"/>
      <c r="B124" s="1421"/>
      <c r="C124" s="1471" t="s">
        <v>42</v>
      </c>
      <c r="D124" s="1472"/>
      <c r="E124" s="9" t="s">
        <v>40</v>
      </c>
      <c r="F124" s="11">
        <v>9.1999999999999993</v>
      </c>
      <c r="G124" s="11">
        <v>9.3000000000000007</v>
      </c>
      <c r="H124" s="11">
        <v>8.6999999999999993</v>
      </c>
      <c r="I124" s="11">
        <v>9.5</v>
      </c>
      <c r="J124" s="11">
        <v>9.6</v>
      </c>
      <c r="K124" s="11">
        <v>10</v>
      </c>
      <c r="L124" s="11">
        <v>9.5</v>
      </c>
      <c r="M124" s="11">
        <v>9.6999999999999993</v>
      </c>
      <c r="N124" s="11">
        <v>9.5</v>
      </c>
      <c r="O124" s="11">
        <v>9.1</v>
      </c>
      <c r="P124" s="11">
        <v>9</v>
      </c>
      <c r="Q124" s="11">
        <v>8</v>
      </c>
      <c r="R124" s="11">
        <v>7.6</v>
      </c>
      <c r="S124" s="11">
        <v>7.5</v>
      </c>
      <c r="T124" s="11">
        <v>7</v>
      </c>
      <c r="U124" s="11">
        <v>6.6</v>
      </c>
      <c r="V124" s="11">
        <v>6.5</v>
      </c>
      <c r="W124" s="11" t="s">
        <v>159</v>
      </c>
    </row>
    <row r="125" spans="1:23" s="20" customFormat="1">
      <c r="A125" s="1470"/>
      <c r="B125" s="1421"/>
      <c r="C125" s="1471" t="s">
        <v>28</v>
      </c>
      <c r="D125" s="1472"/>
      <c r="E125" s="9" t="s">
        <v>40</v>
      </c>
      <c r="F125" s="10">
        <v>12</v>
      </c>
      <c r="G125" s="10">
        <v>13.2</v>
      </c>
      <c r="H125" s="10">
        <v>13.3</v>
      </c>
      <c r="I125" s="10">
        <v>13.2</v>
      </c>
      <c r="J125" s="10">
        <v>13.2</v>
      </c>
      <c r="K125" s="10">
        <v>13</v>
      </c>
      <c r="L125" s="10">
        <v>13.2</v>
      </c>
      <c r="M125" s="10">
        <v>12.6</v>
      </c>
      <c r="N125" s="10">
        <v>11.8</v>
      </c>
      <c r="O125" s="10">
        <v>11.5</v>
      </c>
      <c r="P125" s="10">
        <v>10.8</v>
      </c>
      <c r="Q125" s="10">
        <v>11.4</v>
      </c>
      <c r="R125" s="10">
        <v>11.1</v>
      </c>
      <c r="S125" s="10">
        <v>10.6</v>
      </c>
      <c r="T125" s="10">
        <v>10.9</v>
      </c>
      <c r="U125" s="10">
        <v>10.8</v>
      </c>
      <c r="V125" s="10" t="s">
        <v>159</v>
      </c>
      <c r="W125" s="10" t="s">
        <v>159</v>
      </c>
    </row>
    <row r="126" spans="1:23" s="20" customFormat="1">
      <c r="A126" s="1470"/>
      <c r="B126" s="1421"/>
      <c r="C126" s="1471" t="s">
        <v>43</v>
      </c>
      <c r="D126" s="1472"/>
      <c r="E126" s="9" t="s">
        <v>40</v>
      </c>
      <c r="F126" s="11">
        <v>6.2</v>
      </c>
      <c r="G126" s="11">
        <v>6.4</v>
      </c>
      <c r="H126" s="11">
        <v>6.6</v>
      </c>
      <c r="I126" s="11">
        <v>6.6</v>
      </c>
      <c r="J126" s="11">
        <v>6.8</v>
      </c>
      <c r="K126" s="11">
        <v>7.1</v>
      </c>
      <c r="L126" s="11">
        <v>7.2</v>
      </c>
      <c r="M126" s="11">
        <v>7.5</v>
      </c>
      <c r="N126" s="11">
        <v>7.2</v>
      </c>
      <c r="O126" s="11">
        <v>7.2</v>
      </c>
      <c r="P126" s="11">
        <v>6.8</v>
      </c>
      <c r="Q126" s="11">
        <v>6.8</v>
      </c>
      <c r="R126" s="11">
        <v>6.8</v>
      </c>
      <c r="S126" s="11">
        <v>6.8</v>
      </c>
      <c r="T126" s="11">
        <v>7</v>
      </c>
      <c r="U126" s="11">
        <v>7.7</v>
      </c>
      <c r="V126" s="11">
        <v>7.5</v>
      </c>
      <c r="W126" s="11">
        <v>7.7</v>
      </c>
    </row>
    <row r="127" spans="1:23" s="20" customFormat="1">
      <c r="A127" s="1470"/>
      <c r="B127" s="1421"/>
      <c r="C127" s="1471" t="s">
        <v>44</v>
      </c>
      <c r="D127" s="1472"/>
      <c r="E127" s="9" t="s">
        <v>40</v>
      </c>
      <c r="F127" s="10">
        <v>14.2</v>
      </c>
      <c r="G127" s="10">
        <v>14.5</v>
      </c>
      <c r="H127" s="10">
        <v>14.3</v>
      </c>
      <c r="I127" s="10">
        <v>13.5</v>
      </c>
      <c r="J127" s="10">
        <v>13.6</v>
      </c>
      <c r="K127" s="10">
        <v>13.4</v>
      </c>
      <c r="L127" s="10">
        <v>13.4</v>
      </c>
      <c r="M127" s="10">
        <v>13.2</v>
      </c>
      <c r="N127" s="10">
        <v>12.2</v>
      </c>
      <c r="O127" s="10">
        <v>11</v>
      </c>
      <c r="P127" s="10">
        <v>11.6</v>
      </c>
      <c r="Q127" s="10">
        <v>11.7</v>
      </c>
      <c r="R127" s="10">
        <v>11.5</v>
      </c>
      <c r="S127" s="10">
        <v>10.6</v>
      </c>
      <c r="T127" s="10">
        <v>10.8</v>
      </c>
      <c r="U127" s="10">
        <v>10.7</v>
      </c>
      <c r="V127" s="10">
        <v>11.2</v>
      </c>
      <c r="W127" s="10" t="s">
        <v>159</v>
      </c>
    </row>
    <row r="128" spans="1:23" s="20" customFormat="1">
      <c r="A128" s="1470"/>
      <c r="B128" s="1421"/>
      <c r="C128" s="1473" t="s">
        <v>57</v>
      </c>
      <c r="D128" s="1474"/>
      <c r="E128" s="9" t="s">
        <v>40</v>
      </c>
      <c r="F128" s="11">
        <v>2.6</v>
      </c>
      <c r="G128" s="11">
        <v>2.6</v>
      </c>
      <c r="H128" s="11">
        <v>2.6</v>
      </c>
      <c r="I128" s="11">
        <v>2.4</v>
      </c>
      <c r="J128" s="11">
        <v>2.2999999999999998</v>
      </c>
      <c r="K128" s="11">
        <v>2.4</v>
      </c>
      <c r="L128" s="11">
        <v>2.2000000000000002</v>
      </c>
      <c r="M128" s="11">
        <v>2.2999999999999998</v>
      </c>
      <c r="N128" s="11">
        <v>2.5</v>
      </c>
      <c r="O128" s="11">
        <v>2.6</v>
      </c>
      <c r="P128" s="11">
        <v>2.6</v>
      </c>
      <c r="Q128" s="11">
        <v>2.7</v>
      </c>
      <c r="R128" s="11">
        <v>2.8</v>
      </c>
      <c r="S128" s="11">
        <v>2.9</v>
      </c>
      <c r="T128" s="11">
        <v>2.7</v>
      </c>
      <c r="U128" s="11">
        <v>2.6</v>
      </c>
      <c r="V128" s="11">
        <v>2.6</v>
      </c>
      <c r="W128" s="11" t="s">
        <v>159</v>
      </c>
    </row>
    <row r="129" spans="1:60" s="20" customFormat="1">
      <c r="A129" s="1470"/>
      <c r="B129" s="1421"/>
      <c r="C129" s="1471" t="s">
        <v>23</v>
      </c>
      <c r="D129" s="1472"/>
      <c r="E129" s="9" t="s">
        <v>40</v>
      </c>
      <c r="F129" s="10">
        <v>9.8000000000000007</v>
      </c>
      <c r="G129" s="10">
        <v>9.6999999999999993</v>
      </c>
      <c r="H129" s="10">
        <v>9.3000000000000007</v>
      </c>
      <c r="I129" s="10">
        <v>9.3000000000000007</v>
      </c>
      <c r="J129" s="10">
        <v>9</v>
      </c>
      <c r="K129" s="10">
        <v>7.4</v>
      </c>
      <c r="L129" s="10">
        <v>7.3</v>
      </c>
      <c r="M129" s="10">
        <v>7.2</v>
      </c>
      <c r="N129" s="10">
        <v>6.8</v>
      </c>
      <c r="O129" s="10">
        <v>6.4</v>
      </c>
      <c r="P129" s="10">
        <v>7</v>
      </c>
      <c r="Q129" s="10">
        <v>7</v>
      </c>
      <c r="R129" s="10">
        <v>7.5</v>
      </c>
      <c r="S129" s="10">
        <v>7.4</v>
      </c>
      <c r="T129" s="10">
        <v>7.6</v>
      </c>
      <c r="U129" s="10">
        <v>7.1</v>
      </c>
      <c r="V129" s="10">
        <v>7.1</v>
      </c>
      <c r="W129" s="10" t="s">
        <v>159</v>
      </c>
    </row>
    <row r="130" spans="1:60" s="20" customFormat="1">
      <c r="A130" s="1470"/>
      <c r="B130" s="1421"/>
      <c r="C130" s="1471" t="s">
        <v>45</v>
      </c>
      <c r="D130" s="1472"/>
      <c r="E130" s="9" t="s">
        <v>40</v>
      </c>
      <c r="F130" s="11">
        <v>8.6</v>
      </c>
      <c r="G130" s="11">
        <v>8.6</v>
      </c>
      <c r="H130" s="11">
        <v>8.4</v>
      </c>
      <c r="I130" s="11">
        <v>8.4</v>
      </c>
      <c r="J130" s="11">
        <v>8.1999999999999993</v>
      </c>
      <c r="K130" s="11">
        <v>8.5</v>
      </c>
      <c r="L130" s="11">
        <v>7.9</v>
      </c>
      <c r="M130" s="11">
        <v>7.7</v>
      </c>
      <c r="N130" s="11">
        <v>7.5</v>
      </c>
      <c r="O130" s="11">
        <v>7.4</v>
      </c>
      <c r="P130" s="11">
        <v>7.3</v>
      </c>
      <c r="Q130" s="11">
        <v>7.3</v>
      </c>
      <c r="R130" s="11">
        <v>7.2</v>
      </c>
      <c r="S130" s="11">
        <v>7.4</v>
      </c>
      <c r="T130" s="11">
        <v>7.1</v>
      </c>
      <c r="U130" s="11">
        <v>7.2</v>
      </c>
      <c r="V130" s="11">
        <v>7.2</v>
      </c>
      <c r="W130" s="11" t="s">
        <v>159</v>
      </c>
    </row>
    <row r="131" spans="1:60" s="20" customFormat="1">
      <c r="A131" s="1470"/>
      <c r="B131" s="1421"/>
      <c r="C131" s="1471" t="s">
        <v>46</v>
      </c>
      <c r="D131" s="1472"/>
      <c r="E131" s="9" t="s">
        <v>40</v>
      </c>
      <c r="F131" s="10">
        <v>8.9</v>
      </c>
      <c r="G131" s="10">
        <v>8.5</v>
      </c>
      <c r="H131" s="10">
        <v>9.1999999999999993</v>
      </c>
      <c r="I131" s="10">
        <v>9.3000000000000007</v>
      </c>
      <c r="J131" s="10">
        <v>9.3000000000000007</v>
      </c>
      <c r="K131" s="10">
        <v>9</v>
      </c>
      <c r="L131" s="10">
        <v>9.1999999999999993</v>
      </c>
      <c r="M131" s="10">
        <v>9.3000000000000007</v>
      </c>
      <c r="N131" s="10">
        <v>9.5</v>
      </c>
      <c r="O131" s="10">
        <v>8.9</v>
      </c>
      <c r="P131" s="10">
        <v>9</v>
      </c>
      <c r="Q131" s="10">
        <v>8.9</v>
      </c>
      <c r="R131" s="10">
        <v>9.1</v>
      </c>
      <c r="S131" s="10">
        <v>8.6999999999999993</v>
      </c>
      <c r="T131" s="10">
        <v>8.9</v>
      </c>
      <c r="U131" s="10">
        <v>9.1</v>
      </c>
      <c r="V131" s="10">
        <v>8.6999999999999993</v>
      </c>
      <c r="W131" s="10" t="s">
        <v>159</v>
      </c>
    </row>
    <row r="132" spans="1:60" s="20" customFormat="1">
      <c r="A132" s="1470"/>
      <c r="B132" s="1421"/>
      <c r="C132" s="1471" t="s">
        <v>25</v>
      </c>
      <c r="D132" s="1472"/>
      <c r="E132" s="9" t="s">
        <v>40</v>
      </c>
      <c r="F132" s="11">
        <v>7.1</v>
      </c>
      <c r="G132" s="11">
        <v>6.7</v>
      </c>
      <c r="H132" s="11">
        <v>7.4</v>
      </c>
      <c r="I132" s="11">
        <v>8.1999999999999993</v>
      </c>
      <c r="J132" s="11">
        <v>8.8000000000000007</v>
      </c>
      <c r="K132" s="11">
        <v>9.9</v>
      </c>
      <c r="L132" s="11">
        <v>10.4</v>
      </c>
      <c r="M132" s="11">
        <v>12.1</v>
      </c>
      <c r="N132" s="11">
        <v>11.8</v>
      </c>
      <c r="O132" s="11">
        <v>9.9</v>
      </c>
      <c r="P132" s="11">
        <v>9.8000000000000007</v>
      </c>
      <c r="Q132" s="11">
        <v>10.1</v>
      </c>
      <c r="R132" s="11">
        <v>10.199999999999999</v>
      </c>
      <c r="S132" s="11">
        <v>10.4</v>
      </c>
      <c r="T132" s="11">
        <v>10.6</v>
      </c>
      <c r="U132" s="11">
        <v>10.8</v>
      </c>
      <c r="V132" s="11">
        <v>11.2</v>
      </c>
      <c r="W132" s="11" t="s">
        <v>159</v>
      </c>
    </row>
    <row r="133" spans="1:60" s="20" customFormat="1">
      <c r="A133" s="1470"/>
      <c r="B133" s="1421"/>
      <c r="C133" s="1471" t="s">
        <v>26</v>
      </c>
      <c r="D133" s="1472"/>
      <c r="E133" s="9"/>
      <c r="F133" s="10">
        <v>9.6999999999999993</v>
      </c>
      <c r="G133" s="10">
        <v>10.5</v>
      </c>
      <c r="H133" s="10">
        <v>11.1</v>
      </c>
      <c r="I133" s="10">
        <v>11.3</v>
      </c>
      <c r="J133" s="10">
        <v>12.2</v>
      </c>
      <c r="K133" s="10">
        <v>12.5</v>
      </c>
      <c r="L133" s="10">
        <v>13.2</v>
      </c>
      <c r="M133" s="10">
        <v>13.9</v>
      </c>
      <c r="N133" s="10">
        <v>13.9</v>
      </c>
      <c r="O133" s="10">
        <v>13.1</v>
      </c>
      <c r="P133" s="10">
        <v>13.5</v>
      </c>
      <c r="Q133" s="10">
        <v>14.7</v>
      </c>
      <c r="R133" s="10">
        <v>14.7</v>
      </c>
      <c r="S133" s="10">
        <v>14.5</v>
      </c>
      <c r="T133" s="10">
        <v>14.2</v>
      </c>
      <c r="U133" s="10">
        <v>14</v>
      </c>
      <c r="V133" s="10">
        <v>13.2</v>
      </c>
      <c r="W133" s="10" t="s">
        <v>159</v>
      </c>
    </row>
    <row r="134" spans="1:60" s="20" customFormat="1">
      <c r="A134" s="1470"/>
      <c r="B134" s="1421"/>
      <c r="C134" s="1471" t="s">
        <v>27</v>
      </c>
      <c r="D134" s="1472"/>
      <c r="E134" s="9" t="s">
        <v>40</v>
      </c>
      <c r="F134" s="11">
        <v>13.3</v>
      </c>
      <c r="G134" s="11">
        <v>13.2</v>
      </c>
      <c r="H134" s="11">
        <v>13</v>
      </c>
      <c r="I134" s="11">
        <v>12.7</v>
      </c>
      <c r="J134" s="11">
        <v>12.5</v>
      </c>
      <c r="K134" s="11">
        <v>12.3</v>
      </c>
      <c r="L134" s="11">
        <v>12.3</v>
      </c>
      <c r="M134" s="11">
        <v>12.2</v>
      </c>
      <c r="N134" s="11">
        <v>12</v>
      </c>
      <c r="O134" s="11">
        <v>12</v>
      </c>
      <c r="P134" s="11">
        <v>11.8</v>
      </c>
      <c r="Q134" s="11">
        <v>12.1</v>
      </c>
      <c r="R134" s="11">
        <v>12</v>
      </c>
      <c r="S134" s="11">
        <v>11.7</v>
      </c>
      <c r="T134" s="11">
        <v>11.8</v>
      </c>
      <c r="U134" s="11">
        <v>11.9</v>
      </c>
      <c r="V134" s="11">
        <v>11.3</v>
      </c>
      <c r="W134" s="11" t="s">
        <v>159</v>
      </c>
    </row>
    <row r="135" spans="1:60" s="20" customFormat="1">
      <c r="A135" s="1470"/>
      <c r="B135" s="1421"/>
      <c r="C135" s="1471" t="s">
        <v>47</v>
      </c>
      <c r="D135" s="1472"/>
      <c r="E135" s="9" t="s">
        <v>40</v>
      </c>
      <c r="F135" s="10">
        <v>5</v>
      </c>
      <c r="G135" s="10">
        <v>4.9000000000000004</v>
      </c>
      <c r="H135" s="10">
        <v>4.8</v>
      </c>
      <c r="I135" s="10">
        <v>4.9000000000000004</v>
      </c>
      <c r="J135" s="10">
        <v>4.9000000000000004</v>
      </c>
      <c r="K135" s="10">
        <v>4.9000000000000004</v>
      </c>
      <c r="L135" s="10">
        <v>5.0999999999999996</v>
      </c>
      <c r="M135" s="10">
        <v>4.0999999999999996</v>
      </c>
      <c r="N135" s="10">
        <v>4</v>
      </c>
      <c r="O135" s="10">
        <v>4.3</v>
      </c>
      <c r="P135" s="10">
        <v>4</v>
      </c>
      <c r="Q135" s="10">
        <v>4</v>
      </c>
      <c r="R135" s="10">
        <v>3.9</v>
      </c>
      <c r="S135" s="10">
        <v>3.9</v>
      </c>
      <c r="T135" s="10">
        <v>4</v>
      </c>
      <c r="U135" s="10">
        <v>4.4000000000000004</v>
      </c>
      <c r="V135" s="10">
        <v>4.4000000000000004</v>
      </c>
      <c r="W135" s="10" t="s">
        <v>159</v>
      </c>
    </row>
    <row r="136" spans="1:60" s="20" customFormat="1">
      <c r="A136" s="1470"/>
      <c r="B136" s="1421"/>
      <c r="C136" s="1471" t="s">
        <v>30</v>
      </c>
      <c r="D136" s="1472"/>
      <c r="E136" s="9" t="s">
        <v>40</v>
      </c>
      <c r="F136" s="11">
        <v>10.1</v>
      </c>
      <c r="G136" s="11">
        <v>10</v>
      </c>
      <c r="H136" s="11">
        <v>9.8000000000000007</v>
      </c>
      <c r="I136" s="11">
        <v>9.6999999999999993</v>
      </c>
      <c r="J136" s="11">
        <v>9.6</v>
      </c>
      <c r="K136" s="11">
        <v>9.6</v>
      </c>
      <c r="L136" s="11">
        <v>9.6</v>
      </c>
      <c r="M136" s="11">
        <v>9.6</v>
      </c>
      <c r="N136" s="11">
        <v>9.6999999999999993</v>
      </c>
      <c r="O136" s="11">
        <v>9.4</v>
      </c>
      <c r="P136" s="11">
        <v>9.1999999999999993</v>
      </c>
      <c r="Q136" s="11">
        <v>9</v>
      </c>
      <c r="R136" s="11">
        <v>9.3000000000000007</v>
      </c>
      <c r="S136" s="11">
        <v>8.6999999999999993</v>
      </c>
      <c r="T136" s="11">
        <v>8</v>
      </c>
      <c r="U136" s="11">
        <v>8</v>
      </c>
      <c r="V136" s="11">
        <v>8.3000000000000007</v>
      </c>
      <c r="W136" s="11" t="s">
        <v>159</v>
      </c>
    </row>
    <row r="137" spans="1:60" s="20" customFormat="1">
      <c r="A137" s="1470"/>
      <c r="B137" s="1421"/>
      <c r="C137" s="1471" t="s">
        <v>48</v>
      </c>
      <c r="D137" s="1472"/>
      <c r="E137" s="9" t="s">
        <v>40</v>
      </c>
      <c r="F137" s="10">
        <v>8.9</v>
      </c>
      <c r="G137" s="10">
        <v>8.6999999999999993</v>
      </c>
      <c r="H137" s="10">
        <v>9.1</v>
      </c>
      <c r="I137" s="10">
        <v>8.9</v>
      </c>
      <c r="J137" s="10">
        <v>9.1</v>
      </c>
      <c r="K137" s="10">
        <v>9.3000000000000007</v>
      </c>
      <c r="L137" s="10">
        <v>9.3000000000000007</v>
      </c>
      <c r="M137" s="10">
        <v>9.1999999999999993</v>
      </c>
      <c r="N137" s="10">
        <v>9.5</v>
      </c>
      <c r="O137" s="10">
        <v>9.3000000000000007</v>
      </c>
      <c r="P137" s="10">
        <v>9.6</v>
      </c>
      <c r="Q137" s="10">
        <v>9.5</v>
      </c>
      <c r="R137" s="10">
        <v>9.1999999999999993</v>
      </c>
      <c r="S137" s="10">
        <v>9.1999999999999993</v>
      </c>
      <c r="T137" s="10">
        <v>9.1</v>
      </c>
      <c r="U137" s="10">
        <v>8.6999999999999993</v>
      </c>
      <c r="V137" s="10">
        <v>8.9</v>
      </c>
      <c r="W137" s="10">
        <v>8.8000000000000007</v>
      </c>
    </row>
    <row r="138" spans="1:60" s="20" customFormat="1">
      <c r="A138" s="1470"/>
      <c r="B138" s="1421"/>
      <c r="C138" s="1471" t="s">
        <v>49</v>
      </c>
      <c r="D138" s="1472"/>
      <c r="E138" s="9" t="s">
        <v>40</v>
      </c>
      <c r="F138" s="11">
        <v>5.7</v>
      </c>
      <c r="G138" s="11">
        <v>5.5</v>
      </c>
      <c r="H138" s="11">
        <v>5.9</v>
      </c>
      <c r="I138" s="11">
        <v>6</v>
      </c>
      <c r="J138" s="11">
        <v>6.2</v>
      </c>
      <c r="K138" s="11">
        <v>6.4</v>
      </c>
      <c r="L138" s="11">
        <v>6.5</v>
      </c>
      <c r="M138" s="11">
        <v>6.6</v>
      </c>
      <c r="N138" s="11">
        <v>6.8</v>
      </c>
      <c r="O138" s="11">
        <v>6.7</v>
      </c>
      <c r="P138" s="11">
        <v>6.6</v>
      </c>
      <c r="Q138" s="11">
        <v>6.4</v>
      </c>
      <c r="R138" s="11">
        <v>6.2</v>
      </c>
      <c r="S138" s="11">
        <v>6.2</v>
      </c>
      <c r="T138" s="11">
        <v>6.1</v>
      </c>
      <c r="U138" s="11">
        <v>6</v>
      </c>
      <c r="V138" s="11">
        <v>6</v>
      </c>
      <c r="W138" s="11">
        <v>6</v>
      </c>
    </row>
    <row r="139" spans="1:60" s="20" customFormat="1">
      <c r="A139" s="1470"/>
      <c r="B139" s="1421"/>
      <c r="C139" s="1471" t="s">
        <v>32</v>
      </c>
      <c r="D139" s="1472"/>
      <c r="E139" s="9" t="s">
        <v>40</v>
      </c>
      <c r="F139" s="10">
        <v>8.4</v>
      </c>
      <c r="G139" s="10">
        <v>7.8</v>
      </c>
      <c r="H139" s="10">
        <v>8.1</v>
      </c>
      <c r="I139" s="10">
        <v>9.1</v>
      </c>
      <c r="J139" s="10">
        <v>9.1999999999999993</v>
      </c>
      <c r="K139" s="10">
        <v>9.1</v>
      </c>
      <c r="L139" s="10">
        <v>9.9</v>
      </c>
      <c r="M139" s="10">
        <v>10.3</v>
      </c>
      <c r="N139" s="10">
        <v>10.8</v>
      </c>
      <c r="O139" s="10">
        <v>10.199999999999999</v>
      </c>
      <c r="P139" s="10">
        <v>10</v>
      </c>
      <c r="Q139" s="10">
        <v>10.3</v>
      </c>
      <c r="R139" s="10">
        <v>10.199999999999999</v>
      </c>
      <c r="S139" s="10">
        <v>10.8</v>
      </c>
      <c r="T139" s="10">
        <v>10.5</v>
      </c>
      <c r="U139" s="10">
        <v>10.5</v>
      </c>
      <c r="V139" s="10">
        <v>10.4</v>
      </c>
      <c r="W139" s="10" t="s">
        <v>159</v>
      </c>
    </row>
    <row r="140" spans="1:60" s="20" customFormat="1">
      <c r="A140" s="1470"/>
      <c r="B140" s="1421"/>
      <c r="C140" s="1471" t="s">
        <v>50</v>
      </c>
      <c r="D140" s="1472"/>
      <c r="E140" s="9" t="s">
        <v>40</v>
      </c>
      <c r="F140" s="11">
        <v>13.1</v>
      </c>
      <c r="G140" s="11">
        <v>13.4</v>
      </c>
      <c r="H140" s="11">
        <v>13.2</v>
      </c>
      <c r="I140" s="11">
        <v>14.2</v>
      </c>
      <c r="J140" s="11">
        <v>13.5</v>
      </c>
      <c r="K140" s="11">
        <v>13.3</v>
      </c>
      <c r="L140" s="11">
        <v>13.1</v>
      </c>
      <c r="M140" s="11">
        <v>12.6</v>
      </c>
      <c r="N140" s="11">
        <v>12.4</v>
      </c>
      <c r="O140" s="11">
        <v>12</v>
      </c>
      <c r="P140" s="11">
        <v>12.2</v>
      </c>
      <c r="Q140" s="11">
        <v>11.9</v>
      </c>
      <c r="R140" s="11">
        <v>10.9</v>
      </c>
      <c r="S140" s="11">
        <v>10.5</v>
      </c>
      <c r="T140" s="11">
        <v>10.4</v>
      </c>
      <c r="U140" s="11">
        <v>10.5</v>
      </c>
      <c r="V140" s="11">
        <v>10.7</v>
      </c>
      <c r="W140" s="11" t="s">
        <v>159</v>
      </c>
    </row>
    <row r="141" spans="1:60" s="86" customFormat="1">
      <c r="A141" s="1470"/>
      <c r="B141" s="1421"/>
      <c r="C141" s="1475" t="s">
        <v>51</v>
      </c>
      <c r="D141" s="1476"/>
      <c r="E141" s="369" t="s">
        <v>40</v>
      </c>
      <c r="F141" s="421">
        <v>11</v>
      </c>
      <c r="G141" s="421">
        <v>10.8</v>
      </c>
      <c r="H141" s="421">
        <v>10.8</v>
      </c>
      <c r="I141" s="421">
        <v>9.9</v>
      </c>
      <c r="J141" s="421">
        <v>10.1</v>
      </c>
      <c r="K141" s="421">
        <v>11</v>
      </c>
      <c r="L141" s="421">
        <v>10.6</v>
      </c>
      <c r="M141" s="421">
        <v>10.7</v>
      </c>
      <c r="N141" s="421">
        <v>11.2</v>
      </c>
      <c r="O141" s="421">
        <v>10.7</v>
      </c>
      <c r="P141" s="421">
        <v>10.1</v>
      </c>
      <c r="Q141" s="421">
        <v>10.199999999999999</v>
      </c>
      <c r="R141" s="421">
        <v>10.1</v>
      </c>
      <c r="S141" s="421">
        <v>9.9</v>
      </c>
      <c r="T141" s="421">
        <v>10.1</v>
      </c>
      <c r="U141" s="421">
        <v>10.199999999999999</v>
      </c>
      <c r="V141" s="421">
        <v>9.9</v>
      </c>
      <c r="W141" s="422" t="s">
        <v>159</v>
      </c>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row>
    <row r="142" spans="1:60" s="20" customFormat="1">
      <c r="A142" s="1470"/>
      <c r="B142" s="1421"/>
      <c r="C142" s="1471" t="s">
        <v>34</v>
      </c>
      <c r="D142" s="1472"/>
      <c r="E142" s="9" t="s">
        <v>40</v>
      </c>
      <c r="F142" s="11">
        <v>11.2</v>
      </c>
      <c r="G142" s="11">
        <v>13</v>
      </c>
      <c r="H142" s="11">
        <v>11.6</v>
      </c>
      <c r="I142" s="11">
        <v>11.2</v>
      </c>
      <c r="J142" s="11">
        <v>13.5</v>
      </c>
      <c r="K142" s="11">
        <v>10.3</v>
      </c>
      <c r="L142" s="11">
        <v>12.2</v>
      </c>
      <c r="M142" s="11">
        <v>11</v>
      </c>
      <c r="N142" s="11">
        <v>11</v>
      </c>
      <c r="O142" s="11">
        <v>10.5</v>
      </c>
      <c r="P142" s="11">
        <v>10.3</v>
      </c>
      <c r="Q142" s="11">
        <v>10.6</v>
      </c>
      <c r="R142" s="11">
        <v>11</v>
      </c>
      <c r="S142" s="11">
        <v>9.5</v>
      </c>
      <c r="T142" s="11">
        <v>10.9</v>
      </c>
      <c r="U142" s="11">
        <v>11.5</v>
      </c>
      <c r="V142" s="11">
        <v>10.5</v>
      </c>
      <c r="W142" s="11" t="s">
        <v>159</v>
      </c>
    </row>
    <row r="143" spans="1:60" s="20" customFormat="1">
      <c r="A143" s="1470"/>
      <c r="B143" s="1421"/>
      <c r="C143" s="1471" t="s">
        <v>21</v>
      </c>
      <c r="D143" s="1472"/>
      <c r="E143" s="9" t="s">
        <v>40</v>
      </c>
      <c r="F143" s="10">
        <v>11.8</v>
      </c>
      <c r="G143" s="10">
        <v>12.4</v>
      </c>
      <c r="H143" s="10">
        <v>10.7</v>
      </c>
      <c r="I143" s="10">
        <v>11.4</v>
      </c>
      <c r="J143" s="10">
        <v>11.7</v>
      </c>
      <c r="K143" s="10">
        <v>11.9</v>
      </c>
      <c r="L143" s="10">
        <v>11.9</v>
      </c>
      <c r="M143" s="10">
        <v>11.1</v>
      </c>
      <c r="N143" s="10">
        <v>10.199999999999999</v>
      </c>
      <c r="O143" s="10">
        <v>10</v>
      </c>
      <c r="P143" s="10">
        <v>9.8000000000000007</v>
      </c>
      <c r="Q143" s="10">
        <v>9</v>
      </c>
      <c r="R143" s="10">
        <v>8.8000000000000007</v>
      </c>
      <c r="S143" s="10">
        <v>8.8000000000000007</v>
      </c>
      <c r="T143" s="10">
        <v>8.6999999999999993</v>
      </c>
      <c r="U143" s="10">
        <v>8.3000000000000007</v>
      </c>
      <c r="V143" s="10">
        <v>8.6</v>
      </c>
      <c r="W143" s="10" t="s">
        <v>159</v>
      </c>
    </row>
    <row r="144" spans="1:60" s="20" customFormat="1">
      <c r="A144" s="1470"/>
      <c r="B144" s="1421"/>
      <c r="C144" s="1471" t="s">
        <v>37</v>
      </c>
      <c r="D144" s="1472"/>
      <c r="E144" s="9" t="s">
        <v>40</v>
      </c>
      <c r="F144" s="11">
        <v>6.2</v>
      </c>
      <c r="G144" s="11">
        <v>6.5</v>
      </c>
      <c r="H144" s="11">
        <v>6.9</v>
      </c>
      <c r="I144" s="11">
        <v>6.9</v>
      </c>
      <c r="J144" s="11">
        <v>6.5</v>
      </c>
      <c r="K144" s="11">
        <v>6.5</v>
      </c>
      <c r="L144" s="11">
        <v>6.8</v>
      </c>
      <c r="M144" s="11">
        <v>7</v>
      </c>
      <c r="N144" s="11">
        <v>7</v>
      </c>
      <c r="O144" s="11">
        <v>7.3</v>
      </c>
      <c r="P144" s="11">
        <v>7.3</v>
      </c>
      <c r="Q144" s="11">
        <v>7.4</v>
      </c>
      <c r="R144" s="11">
        <v>7.2</v>
      </c>
      <c r="S144" s="11">
        <v>7.3</v>
      </c>
      <c r="T144" s="11">
        <v>7.2</v>
      </c>
      <c r="U144" s="11">
        <v>7.2</v>
      </c>
      <c r="V144" s="11">
        <v>7.2</v>
      </c>
      <c r="W144" s="11" t="s">
        <v>159</v>
      </c>
    </row>
    <row r="145" spans="1:23" s="20" customFormat="1">
      <c r="A145" s="1470"/>
      <c r="B145" s="1421"/>
      <c r="C145" s="1471" t="s">
        <v>52</v>
      </c>
      <c r="D145" s="1472"/>
      <c r="E145" s="9" t="s">
        <v>40</v>
      </c>
      <c r="F145" s="10">
        <v>11.2</v>
      </c>
      <c r="G145" s="10">
        <v>11.1</v>
      </c>
      <c r="H145" s="10">
        <v>10.8</v>
      </c>
      <c r="I145" s="10">
        <v>10.8</v>
      </c>
      <c r="J145" s="10">
        <v>10.7</v>
      </c>
      <c r="K145" s="10">
        <v>10.1</v>
      </c>
      <c r="L145" s="10">
        <v>10.199999999999999</v>
      </c>
      <c r="M145" s="10">
        <v>10.4</v>
      </c>
      <c r="N145" s="10">
        <v>10.199999999999999</v>
      </c>
      <c r="O145" s="10">
        <v>10.1</v>
      </c>
      <c r="P145" s="10">
        <v>10</v>
      </c>
      <c r="Q145" s="10">
        <v>10</v>
      </c>
      <c r="R145" s="10">
        <v>9.9</v>
      </c>
      <c r="S145" s="10">
        <v>9.9</v>
      </c>
      <c r="T145" s="10">
        <v>9.5</v>
      </c>
      <c r="U145" s="10">
        <v>9.5</v>
      </c>
      <c r="V145" s="10">
        <v>9.3000000000000007</v>
      </c>
      <c r="W145" s="10" t="s">
        <v>159</v>
      </c>
    </row>
    <row r="146" spans="1:23" s="20" customFormat="1">
      <c r="A146" s="1470"/>
      <c r="B146" s="1421"/>
      <c r="C146" s="1471" t="s">
        <v>53</v>
      </c>
      <c r="D146" s="1472"/>
      <c r="E146" s="9" t="s">
        <v>40</v>
      </c>
      <c r="F146" s="11">
        <v>1.5</v>
      </c>
      <c r="G146" s="11">
        <v>1.4</v>
      </c>
      <c r="H146" s="11">
        <v>1.4</v>
      </c>
      <c r="I146" s="11">
        <v>1.5</v>
      </c>
      <c r="J146" s="11">
        <v>1.4</v>
      </c>
      <c r="K146" s="11">
        <v>1.3</v>
      </c>
      <c r="L146" s="11">
        <v>1.2</v>
      </c>
      <c r="M146" s="11">
        <v>1.3</v>
      </c>
      <c r="N146" s="11">
        <v>1.5</v>
      </c>
      <c r="O146" s="11">
        <v>1.5</v>
      </c>
      <c r="P146" s="11">
        <v>1.5</v>
      </c>
      <c r="Q146" s="11">
        <v>1.5</v>
      </c>
      <c r="R146" s="11">
        <v>1.6</v>
      </c>
      <c r="S146" s="11">
        <v>1.4</v>
      </c>
      <c r="T146" s="11">
        <v>1.5</v>
      </c>
      <c r="U146" s="11">
        <v>1.4</v>
      </c>
      <c r="V146" s="11">
        <v>1.3</v>
      </c>
      <c r="W146" s="11">
        <v>1.3</v>
      </c>
    </row>
    <row r="147" spans="1:23" s="20" customFormat="1">
      <c r="A147" s="1470"/>
      <c r="B147" s="1421"/>
      <c r="C147" s="1471" t="s">
        <v>54</v>
      </c>
      <c r="D147" s="1472"/>
      <c r="E147" s="9" t="s">
        <v>40</v>
      </c>
      <c r="F147" s="10">
        <v>10.4</v>
      </c>
      <c r="G147" s="10">
        <v>10.8</v>
      </c>
      <c r="H147" s="10">
        <v>11.1</v>
      </c>
      <c r="I147" s="10">
        <v>11.3</v>
      </c>
      <c r="J147" s="10">
        <v>11.6</v>
      </c>
      <c r="K147" s="10">
        <v>11.4</v>
      </c>
      <c r="L147" s="10">
        <v>11</v>
      </c>
      <c r="M147" s="10">
        <v>11.1</v>
      </c>
      <c r="N147" s="10">
        <v>10.8</v>
      </c>
      <c r="O147" s="10">
        <v>10.1</v>
      </c>
      <c r="P147" s="10">
        <v>10.1</v>
      </c>
      <c r="Q147" s="10">
        <v>9.9</v>
      </c>
      <c r="R147" s="10">
        <v>9.6</v>
      </c>
      <c r="S147" s="10">
        <v>9.4</v>
      </c>
      <c r="T147" s="10">
        <v>9.4</v>
      </c>
      <c r="U147" s="10">
        <v>9.5</v>
      </c>
      <c r="V147" s="10">
        <v>9.5</v>
      </c>
      <c r="W147" s="10" t="s">
        <v>159</v>
      </c>
    </row>
    <row r="148" spans="1:23" s="20" customFormat="1">
      <c r="A148" s="1470"/>
      <c r="B148" s="1421"/>
      <c r="C148" s="1471" t="s">
        <v>55</v>
      </c>
      <c r="D148" s="1472"/>
      <c r="E148" s="9" t="s">
        <v>40</v>
      </c>
      <c r="F148" s="11">
        <v>8.3000000000000007</v>
      </c>
      <c r="G148" s="11">
        <v>8.3000000000000007</v>
      </c>
      <c r="H148" s="11">
        <v>8.3000000000000007</v>
      </c>
      <c r="I148" s="11">
        <v>8.4</v>
      </c>
      <c r="J148" s="11">
        <v>8.4</v>
      </c>
      <c r="K148" s="11">
        <v>8.5</v>
      </c>
      <c r="L148" s="11">
        <v>8.6</v>
      </c>
      <c r="M148" s="11">
        <v>8.6999999999999993</v>
      </c>
      <c r="N148" s="11">
        <v>8.6999999999999993</v>
      </c>
      <c r="O148" s="11">
        <v>8.6999999999999993</v>
      </c>
      <c r="P148" s="11">
        <v>8.6</v>
      </c>
      <c r="Q148" s="11">
        <v>8.6999999999999993</v>
      </c>
      <c r="R148" s="11">
        <v>8.9</v>
      </c>
      <c r="S148" s="11">
        <v>8.8000000000000007</v>
      </c>
      <c r="T148" s="11">
        <v>8.8000000000000007</v>
      </c>
      <c r="U148" s="11">
        <v>8.8000000000000007</v>
      </c>
      <c r="V148" s="11" t="s">
        <v>159</v>
      </c>
      <c r="W148" s="11" t="s">
        <v>159</v>
      </c>
    </row>
    <row r="149" spans="1:23" s="54" customFormat="1" ht="15">
      <c r="A149" s="146" t="s">
        <v>58</v>
      </c>
      <c r="B149" s="58"/>
      <c r="C149" s="59"/>
      <c r="D149" s="59"/>
      <c r="E149" s="59"/>
      <c r="F149" s="420">
        <f>AVERAGE(F113:F148)</f>
        <v>9.4749999999999996</v>
      </c>
      <c r="G149" s="420">
        <f t="shared" ref="G149:W149" si="4">AVERAGE(G113:G148)</f>
        <v>9.5777777777777757</v>
      </c>
      <c r="H149" s="420">
        <f t="shared" si="4"/>
        <v>9.6166666666666671</v>
      </c>
      <c r="I149" s="420">
        <f t="shared" si="4"/>
        <v>9.6694444444444425</v>
      </c>
      <c r="J149" s="420">
        <f t="shared" si="4"/>
        <v>9.7722222222222204</v>
      </c>
      <c r="K149" s="420">
        <f t="shared" si="4"/>
        <v>9.7777777777777786</v>
      </c>
      <c r="L149" s="420">
        <f t="shared" si="4"/>
        <v>9.8277777777777757</v>
      </c>
      <c r="M149" s="420">
        <f t="shared" si="4"/>
        <v>9.8611111111111107</v>
      </c>
      <c r="N149" s="420">
        <f t="shared" si="4"/>
        <v>9.6999999999999975</v>
      </c>
      <c r="O149" s="420">
        <f t="shared" si="4"/>
        <v>9.3249999999999993</v>
      </c>
      <c r="P149" s="420">
        <f t="shared" si="4"/>
        <v>9.2694444444444493</v>
      </c>
      <c r="Q149" s="420">
        <f t="shared" si="4"/>
        <v>9.2916666666666643</v>
      </c>
      <c r="R149" s="420">
        <f t="shared" si="4"/>
        <v>9.2305555555555543</v>
      </c>
      <c r="S149" s="420">
        <f t="shared" si="4"/>
        <v>9.030555555555555</v>
      </c>
      <c r="T149" s="420">
        <f t="shared" si="4"/>
        <v>9.0527777777777754</v>
      </c>
      <c r="U149" s="420">
        <f t="shared" si="4"/>
        <v>9.0083333333333329</v>
      </c>
      <c r="V149" s="420">
        <f>AVERAGE(V113:V148)</f>
        <v>8.6967741935483875</v>
      </c>
      <c r="W149" s="420">
        <f t="shared" si="4"/>
        <v>5.95</v>
      </c>
    </row>
    <row r="150" spans="1:23" s="54" customFormat="1" ht="15">
      <c r="A150" s="146" t="s">
        <v>718</v>
      </c>
      <c r="C150" s="59"/>
      <c r="D150" s="59"/>
      <c r="E150" s="59"/>
      <c r="F150" s="59">
        <f>STDEV(F113:F148)</f>
        <v>3.084095143983546</v>
      </c>
      <c r="G150" s="59">
        <f t="shared" ref="G150:V150" si="5">STDEV(G113:G148)</f>
        <v>3.1775202470849742</v>
      </c>
      <c r="H150" s="59">
        <f t="shared" si="5"/>
        <v>3.0952036628121378</v>
      </c>
      <c r="I150" s="59">
        <f t="shared" si="5"/>
        <v>2.987002266434124</v>
      </c>
      <c r="J150" s="59">
        <f t="shared" si="5"/>
        <v>3.0185721422185385</v>
      </c>
      <c r="K150" s="59">
        <f t="shared" si="5"/>
        <v>2.9764898897009591</v>
      </c>
      <c r="L150" s="59">
        <f t="shared" si="5"/>
        <v>3.0133617782054039</v>
      </c>
      <c r="M150" s="59">
        <f t="shared" si="5"/>
        <v>3.0483979659372151</v>
      </c>
      <c r="N150" s="59">
        <f t="shared" si="5"/>
        <v>2.8973879862485061</v>
      </c>
      <c r="O150" s="59">
        <f t="shared" si="5"/>
        <v>2.6444956310905754</v>
      </c>
      <c r="P150" s="59">
        <f t="shared" si="5"/>
        <v>2.6290486540565858</v>
      </c>
      <c r="Q150" s="59">
        <f t="shared" si="5"/>
        <v>2.7543601797876862</v>
      </c>
      <c r="R150" s="59">
        <f t="shared" si="5"/>
        <v>2.6892186272961949</v>
      </c>
      <c r="S150" s="59">
        <f t="shared" si="5"/>
        <v>2.6086470981218817</v>
      </c>
      <c r="T150" s="59">
        <f t="shared" si="5"/>
        <v>2.6461277488987744</v>
      </c>
      <c r="U150" s="59">
        <f t="shared" si="5"/>
        <v>2.6202916958668183</v>
      </c>
      <c r="V150" s="59">
        <f t="shared" si="5"/>
        <v>2.6402631019108322</v>
      </c>
      <c r="W150" s="59"/>
    </row>
    <row r="151" spans="1:23" s="54" customFormat="1" ht="15">
      <c r="A151" s="303" t="s">
        <v>719</v>
      </c>
      <c r="B151" s="403"/>
      <c r="C151" s="367"/>
      <c r="D151" s="367"/>
      <c r="E151" s="367"/>
      <c r="F151" s="367">
        <f>-(F141-F149)/F150</f>
        <v>-0.49447242345132281</v>
      </c>
      <c r="G151" s="367">
        <f t="shared" ref="G151:V151" si="6">-(G141-G149)/G150</f>
        <v>-0.3846465568058865</v>
      </c>
      <c r="H151" s="367">
        <f t="shared" si="6"/>
        <v>-0.38231194526896484</v>
      </c>
      <c r="I151" s="367">
        <f t="shared" si="6"/>
        <v>-7.7186267364568989E-2</v>
      </c>
      <c r="J151" s="367">
        <f t="shared" si="6"/>
        <v>-0.10858702801678768</v>
      </c>
      <c r="K151" s="367">
        <f t="shared" si="6"/>
        <v>-0.4106253565487552</v>
      </c>
      <c r="L151" s="367">
        <f t="shared" si="6"/>
        <v>-0.25626601751155081</v>
      </c>
      <c r="M151" s="367">
        <f t="shared" si="6"/>
        <v>-0.27519008287717983</v>
      </c>
      <c r="N151" s="367">
        <f t="shared" si="6"/>
        <v>-0.51770767571317877</v>
      </c>
      <c r="O151" s="367">
        <f t="shared" si="6"/>
        <v>-0.5199479189281011</v>
      </c>
      <c r="P151" s="367">
        <f t="shared" si="6"/>
        <v>-0.31591486687551962</v>
      </c>
      <c r="Q151" s="367">
        <f t="shared" si="6"/>
        <v>-0.32978015729349958</v>
      </c>
      <c r="R151" s="367">
        <f t="shared" si="6"/>
        <v>-0.32330746024863205</v>
      </c>
      <c r="S151" s="367">
        <f t="shared" si="6"/>
        <v>-0.33329324041968328</v>
      </c>
      <c r="T151" s="367">
        <f t="shared" si="6"/>
        <v>-0.39575648706228994</v>
      </c>
      <c r="U151" s="367">
        <f t="shared" si="6"/>
        <v>-0.45478397254258801</v>
      </c>
      <c r="V151" s="367">
        <f t="shared" si="6"/>
        <v>-0.45572193376516329</v>
      </c>
      <c r="W151" s="367"/>
    </row>
    <row r="152" spans="1:23">
      <c r="A152" s="19" t="s">
        <v>734</v>
      </c>
      <c r="B152" s="20"/>
      <c r="C152" s="20"/>
    </row>
    <row r="153" spans="1:23" s="20" customFormat="1">
      <c r="A153" s="18" t="s">
        <v>180</v>
      </c>
    </row>
    <row r="154" spans="1:23" s="20" customFormat="1">
      <c r="A154" s="23" t="s">
        <v>282</v>
      </c>
      <c r="B154" s="18" t="s">
        <v>283</v>
      </c>
    </row>
    <row r="155" spans="1:23" s="20" customFormat="1">
      <c r="A155" s="23" t="s">
        <v>397</v>
      </c>
      <c r="B155" s="18" t="s">
        <v>398</v>
      </c>
    </row>
    <row r="156" spans="1:23" s="20" customFormat="1">
      <c r="A156" s="23" t="s">
        <v>400</v>
      </c>
      <c r="B156" s="18" t="s">
        <v>401</v>
      </c>
    </row>
    <row r="157" spans="1:23" s="20" customFormat="1">
      <c r="A157" s="23" t="s">
        <v>284</v>
      </c>
      <c r="B157" s="18" t="s">
        <v>285</v>
      </c>
    </row>
    <row r="158" spans="1:23" s="20" customFormat="1"/>
    <row r="160" spans="1:23" s="20" customFormat="1">
      <c r="A160" s="78" t="s">
        <v>394</v>
      </c>
    </row>
    <row r="161" spans="1:40" s="20" customFormat="1">
      <c r="A161" s="1407" t="s">
        <v>163</v>
      </c>
      <c r="B161" s="1419"/>
      <c r="C161" s="1419"/>
      <c r="D161" s="1419"/>
      <c r="E161" s="1408"/>
      <c r="F161" s="15" t="s">
        <v>85</v>
      </c>
      <c r="G161" s="15" t="s">
        <v>86</v>
      </c>
      <c r="H161" s="15" t="s">
        <v>87</v>
      </c>
      <c r="I161" s="15" t="s">
        <v>88</v>
      </c>
      <c r="J161" s="15" t="s">
        <v>89</v>
      </c>
      <c r="K161" s="15" t="s">
        <v>90</v>
      </c>
      <c r="L161" s="15" t="s">
        <v>91</v>
      </c>
      <c r="M161" s="15" t="s">
        <v>92</v>
      </c>
      <c r="N161" s="15" t="s">
        <v>93</v>
      </c>
      <c r="O161" s="15" t="s">
        <v>94</v>
      </c>
      <c r="P161" s="15" t="s">
        <v>95</v>
      </c>
      <c r="Q161" s="15" t="s">
        <v>96</v>
      </c>
      <c r="R161" s="15" t="s">
        <v>97</v>
      </c>
      <c r="S161" s="15" t="s">
        <v>110</v>
      </c>
      <c r="T161" s="15" t="s">
        <v>120</v>
      </c>
      <c r="U161" s="15" t="s">
        <v>379</v>
      </c>
      <c r="V161" s="15" t="s">
        <v>537</v>
      </c>
      <c r="W161" s="15" t="s">
        <v>729</v>
      </c>
    </row>
    <row r="162" spans="1:40" s="20" customFormat="1">
      <c r="A162" s="16" t="s">
        <v>179</v>
      </c>
      <c r="B162" s="16" t="s">
        <v>183</v>
      </c>
      <c r="C162" s="1467" t="s">
        <v>77</v>
      </c>
      <c r="D162" s="1468"/>
      <c r="E162" s="9" t="s">
        <v>40</v>
      </c>
      <c r="F162" s="9" t="s">
        <v>40</v>
      </c>
      <c r="G162" s="9" t="s">
        <v>40</v>
      </c>
      <c r="H162" s="9" t="s">
        <v>40</v>
      </c>
      <c r="I162" s="9" t="s">
        <v>40</v>
      </c>
      <c r="J162" s="9" t="s">
        <v>40</v>
      </c>
      <c r="K162" s="9" t="s">
        <v>40</v>
      </c>
      <c r="L162" s="9" t="s">
        <v>40</v>
      </c>
      <c r="M162" s="9" t="s">
        <v>40</v>
      </c>
      <c r="N162" s="9" t="s">
        <v>40</v>
      </c>
      <c r="O162" s="9" t="s">
        <v>40</v>
      </c>
      <c r="P162" s="9" t="s">
        <v>40</v>
      </c>
      <c r="Q162" s="9" t="s">
        <v>40</v>
      </c>
      <c r="R162" s="9" t="s">
        <v>40</v>
      </c>
      <c r="S162" s="9" t="s">
        <v>40</v>
      </c>
      <c r="T162" s="9" t="s">
        <v>40</v>
      </c>
      <c r="U162" s="9" t="s">
        <v>40</v>
      </c>
      <c r="V162" s="9" t="s">
        <v>40</v>
      </c>
      <c r="W162" s="9" t="s">
        <v>40</v>
      </c>
    </row>
    <row r="163" spans="1:40" s="20" customFormat="1">
      <c r="A163" s="1469" t="s">
        <v>399</v>
      </c>
      <c r="B163" s="1420" t="s">
        <v>292</v>
      </c>
      <c r="C163" s="1471" t="s">
        <v>39</v>
      </c>
      <c r="D163" s="1472"/>
      <c r="E163" s="9" t="s">
        <v>40</v>
      </c>
      <c r="F163" s="10" t="s">
        <v>159</v>
      </c>
      <c r="G163" s="10">
        <v>19.600000000000001</v>
      </c>
      <c r="H163" s="10" t="s">
        <v>159</v>
      </c>
      <c r="I163" s="10" t="s">
        <v>159</v>
      </c>
      <c r="J163" s="10">
        <v>17.8</v>
      </c>
      <c r="K163" s="10" t="s">
        <v>159</v>
      </c>
      <c r="L163" s="10" t="s">
        <v>159</v>
      </c>
      <c r="M163" s="10">
        <v>16.899999999999999</v>
      </c>
      <c r="N163" s="10" t="s">
        <v>159</v>
      </c>
      <c r="O163" s="10" t="s">
        <v>159</v>
      </c>
      <c r="P163" s="10">
        <v>15.4</v>
      </c>
      <c r="Q163" s="10" t="s">
        <v>159</v>
      </c>
      <c r="R163" s="10" t="s">
        <v>159</v>
      </c>
      <c r="S163" s="10">
        <v>13</v>
      </c>
      <c r="T163" s="10" t="s">
        <v>159</v>
      </c>
      <c r="U163" s="10" t="s">
        <v>159</v>
      </c>
      <c r="V163" s="10">
        <v>12.4</v>
      </c>
      <c r="W163" s="10" t="s">
        <v>159</v>
      </c>
    </row>
    <row r="164" spans="1:40" s="20" customFormat="1">
      <c r="A164" s="1470"/>
      <c r="B164" s="1421"/>
      <c r="C164" s="1471" t="s">
        <v>31</v>
      </c>
      <c r="D164" s="1472"/>
      <c r="E164" s="9" t="s">
        <v>40</v>
      </c>
      <c r="F164" s="11" t="s">
        <v>159</v>
      </c>
      <c r="G164" s="11" t="s">
        <v>159</v>
      </c>
      <c r="H164" s="11" t="s">
        <v>159</v>
      </c>
      <c r="I164" s="11" t="s">
        <v>159</v>
      </c>
      <c r="J164" s="11" t="s">
        <v>159</v>
      </c>
      <c r="K164" s="11" t="s">
        <v>159</v>
      </c>
      <c r="L164" s="11">
        <v>23.2</v>
      </c>
      <c r="M164" s="11" t="s">
        <v>159</v>
      </c>
      <c r="N164" s="11" t="s">
        <v>159</v>
      </c>
      <c r="O164" s="11" t="s">
        <v>159</v>
      </c>
      <c r="P164" s="11" t="s">
        <v>159</v>
      </c>
      <c r="Q164" s="11" t="s">
        <v>159</v>
      </c>
      <c r="R164" s="11" t="s">
        <v>159</v>
      </c>
      <c r="S164" s="11" t="s">
        <v>159</v>
      </c>
      <c r="T164" s="11">
        <v>24.3</v>
      </c>
      <c r="U164" s="11" t="s">
        <v>159</v>
      </c>
      <c r="V164" s="11" t="s">
        <v>159</v>
      </c>
      <c r="W164" s="11" t="s">
        <v>159</v>
      </c>
    </row>
    <row r="165" spans="1:40" s="20" customFormat="1">
      <c r="A165" s="1470"/>
      <c r="B165" s="1421"/>
      <c r="C165" s="1471" t="s">
        <v>15</v>
      </c>
      <c r="D165" s="1472"/>
      <c r="E165" s="9" t="s">
        <v>40</v>
      </c>
      <c r="F165" s="10" t="s">
        <v>159</v>
      </c>
      <c r="G165" s="10">
        <v>24.1</v>
      </c>
      <c r="H165" s="10" t="s">
        <v>159</v>
      </c>
      <c r="I165" s="10" t="s">
        <v>159</v>
      </c>
      <c r="J165" s="10">
        <v>23.7</v>
      </c>
      <c r="K165" s="10" t="s">
        <v>159</v>
      </c>
      <c r="L165" s="10" t="s">
        <v>159</v>
      </c>
      <c r="M165" s="10" t="s">
        <v>159</v>
      </c>
      <c r="N165" s="10">
        <v>20.5</v>
      </c>
      <c r="O165" s="10" t="s">
        <v>159</v>
      </c>
      <c r="P165" s="10" t="s">
        <v>159</v>
      </c>
      <c r="Q165" s="10" t="s">
        <v>159</v>
      </c>
      <c r="R165" s="10" t="s">
        <v>159</v>
      </c>
      <c r="S165" s="10">
        <v>18.899999999999999</v>
      </c>
      <c r="T165" s="10" t="s">
        <v>159</v>
      </c>
      <c r="U165" s="10" t="s">
        <v>159</v>
      </c>
      <c r="V165" s="10" t="s">
        <v>159</v>
      </c>
      <c r="W165" s="10" t="s">
        <v>159</v>
      </c>
    </row>
    <row r="166" spans="1:40" s="20" customFormat="1">
      <c r="A166" s="1470"/>
      <c r="B166" s="1421"/>
      <c r="C166" s="1471" t="s">
        <v>41</v>
      </c>
      <c r="D166" s="1472"/>
      <c r="E166" s="9" t="s">
        <v>40</v>
      </c>
      <c r="F166" s="11" t="s">
        <v>159</v>
      </c>
      <c r="G166" s="11">
        <v>22.4</v>
      </c>
      <c r="H166" s="11" t="s">
        <v>159</v>
      </c>
      <c r="I166" s="11">
        <v>18.7</v>
      </c>
      <c r="J166" s="11" t="s">
        <v>159</v>
      </c>
      <c r="K166" s="11">
        <v>17.3</v>
      </c>
      <c r="L166" s="11" t="s">
        <v>159</v>
      </c>
      <c r="M166" s="11">
        <v>18.2</v>
      </c>
      <c r="N166" s="11">
        <v>17.5</v>
      </c>
      <c r="O166" s="11">
        <v>16.2</v>
      </c>
      <c r="P166" s="11">
        <v>16.3</v>
      </c>
      <c r="Q166" s="11">
        <v>15.7</v>
      </c>
      <c r="R166" s="11">
        <v>16.100000000000001</v>
      </c>
      <c r="S166" s="11">
        <v>14.9</v>
      </c>
      <c r="T166" s="11">
        <v>14</v>
      </c>
      <c r="U166" s="11">
        <v>13.1</v>
      </c>
      <c r="V166" s="11">
        <v>12.5</v>
      </c>
      <c r="W166" s="11" t="s">
        <v>159</v>
      </c>
    </row>
    <row r="167" spans="1:40" s="20" customFormat="1">
      <c r="A167" s="1470"/>
      <c r="B167" s="1421"/>
      <c r="C167" s="1471" t="s">
        <v>56</v>
      </c>
      <c r="D167" s="1472"/>
      <c r="E167" s="9" t="s">
        <v>40</v>
      </c>
      <c r="F167" s="10" t="s">
        <v>159</v>
      </c>
      <c r="G167" s="10" t="s">
        <v>159</v>
      </c>
      <c r="H167" s="10" t="s">
        <v>159</v>
      </c>
      <c r="I167" s="10">
        <v>33</v>
      </c>
      <c r="J167" s="10" t="s">
        <v>159</v>
      </c>
      <c r="K167" s="10" t="s">
        <v>159</v>
      </c>
      <c r="L167" s="10" t="s">
        <v>159</v>
      </c>
      <c r="M167" s="10" t="s">
        <v>159</v>
      </c>
      <c r="N167" s="10" t="s">
        <v>159</v>
      </c>
      <c r="O167" s="10">
        <v>29.8</v>
      </c>
      <c r="P167" s="10" t="s">
        <v>159</v>
      </c>
      <c r="Q167" s="10" t="s">
        <v>159</v>
      </c>
      <c r="R167" s="10" t="s">
        <v>159</v>
      </c>
      <c r="S167" s="10" t="s">
        <v>159</v>
      </c>
      <c r="T167" s="10" t="s">
        <v>159</v>
      </c>
      <c r="U167" s="10" t="s">
        <v>159</v>
      </c>
      <c r="V167" s="10">
        <v>24.5</v>
      </c>
      <c r="W167" s="10" t="s">
        <v>159</v>
      </c>
    </row>
    <row r="168" spans="1:40" s="20" customFormat="1">
      <c r="A168" s="1470"/>
      <c r="B168" s="1421"/>
      <c r="C168" s="1471" t="s">
        <v>17</v>
      </c>
      <c r="D168" s="1472"/>
      <c r="E168" s="9" t="s">
        <v>40</v>
      </c>
      <c r="F168" s="11" t="s">
        <v>159</v>
      </c>
      <c r="G168" s="11" t="s">
        <v>159</v>
      </c>
      <c r="H168" s="11">
        <v>24.1</v>
      </c>
      <c r="I168" s="11">
        <v>27.2</v>
      </c>
      <c r="J168" s="11">
        <v>25.4</v>
      </c>
      <c r="K168" s="11">
        <v>24.3</v>
      </c>
      <c r="L168" s="11">
        <v>23.4</v>
      </c>
      <c r="M168" s="11">
        <v>24</v>
      </c>
      <c r="N168" s="11">
        <v>21.8</v>
      </c>
      <c r="O168" s="11">
        <v>23.8</v>
      </c>
      <c r="P168" s="11">
        <v>22.8</v>
      </c>
      <c r="Q168" s="11">
        <v>21.7</v>
      </c>
      <c r="R168" s="11">
        <v>22.9</v>
      </c>
      <c r="S168" s="11">
        <v>22.2</v>
      </c>
      <c r="T168" s="11">
        <v>22.3</v>
      </c>
      <c r="U168" s="11">
        <v>18.2</v>
      </c>
      <c r="V168" s="11">
        <v>19.600000000000001</v>
      </c>
      <c r="W168" s="11" t="s">
        <v>159</v>
      </c>
    </row>
    <row r="169" spans="1:40" s="20" customFormat="1">
      <c r="A169" s="1470"/>
      <c r="B169" s="1421"/>
      <c r="C169" s="1471" t="s">
        <v>18</v>
      </c>
      <c r="D169" s="1472"/>
      <c r="E169" s="9" t="s">
        <v>40</v>
      </c>
      <c r="F169" s="10">
        <v>30.5</v>
      </c>
      <c r="G169" s="10">
        <v>29.5</v>
      </c>
      <c r="H169" s="10">
        <v>28</v>
      </c>
      <c r="I169" s="10">
        <v>28</v>
      </c>
      <c r="J169" s="10">
        <v>26</v>
      </c>
      <c r="K169" s="10">
        <v>26</v>
      </c>
      <c r="L169" s="10">
        <v>25</v>
      </c>
      <c r="M169" s="10">
        <v>24</v>
      </c>
      <c r="N169" s="10">
        <v>23</v>
      </c>
      <c r="O169" s="10">
        <v>19</v>
      </c>
      <c r="P169" s="10">
        <v>20.9</v>
      </c>
      <c r="Q169" s="10" t="s">
        <v>159</v>
      </c>
      <c r="R169" s="10" t="s">
        <v>159</v>
      </c>
      <c r="S169" s="10">
        <v>17</v>
      </c>
      <c r="T169" s="10" t="s">
        <v>159</v>
      </c>
      <c r="U169" s="10" t="s">
        <v>159</v>
      </c>
      <c r="V169" s="10" t="s">
        <v>159</v>
      </c>
      <c r="W169" s="10">
        <v>16.899999999999999</v>
      </c>
    </row>
    <row r="170" spans="1:40" s="20" customFormat="1">
      <c r="A170" s="1470"/>
      <c r="B170" s="1421"/>
      <c r="C170" s="1471" t="s">
        <v>20</v>
      </c>
      <c r="D170" s="1472"/>
      <c r="E170" s="9" t="s">
        <v>40</v>
      </c>
      <c r="F170" s="11">
        <v>30.3</v>
      </c>
      <c r="G170" s="11" t="s">
        <v>159</v>
      </c>
      <c r="H170" s="11">
        <v>28.3</v>
      </c>
      <c r="I170" s="11" t="s">
        <v>159</v>
      </c>
      <c r="J170" s="11">
        <v>32.799999999999997</v>
      </c>
      <c r="K170" s="11" t="s">
        <v>159</v>
      </c>
      <c r="L170" s="11">
        <v>27.8</v>
      </c>
      <c r="M170" s="11" t="s">
        <v>159</v>
      </c>
      <c r="N170" s="11">
        <v>26.2</v>
      </c>
      <c r="O170" s="11" t="s">
        <v>159</v>
      </c>
      <c r="P170" s="11">
        <v>26.2</v>
      </c>
      <c r="Q170" s="11" t="s">
        <v>159</v>
      </c>
      <c r="R170" s="11">
        <v>26</v>
      </c>
      <c r="S170" s="11" t="s">
        <v>159</v>
      </c>
      <c r="T170" s="11">
        <v>22.1</v>
      </c>
      <c r="U170" s="11" t="s">
        <v>159</v>
      </c>
      <c r="V170" s="11">
        <v>21.3</v>
      </c>
      <c r="W170" s="11" t="s">
        <v>159</v>
      </c>
    </row>
    <row r="171" spans="1:40" s="20" customFormat="1">
      <c r="A171" s="1470"/>
      <c r="B171" s="1421"/>
      <c r="C171" s="1471" t="s">
        <v>36</v>
      </c>
      <c r="D171" s="1472"/>
      <c r="E171" s="9" t="s">
        <v>40</v>
      </c>
      <c r="F171" s="10">
        <v>23.4</v>
      </c>
      <c r="G171" s="10">
        <v>23.8</v>
      </c>
      <c r="H171" s="10">
        <v>23.4</v>
      </c>
      <c r="I171" s="10">
        <v>22.2</v>
      </c>
      <c r="J171" s="10">
        <v>23</v>
      </c>
      <c r="K171" s="10">
        <v>21.8</v>
      </c>
      <c r="L171" s="10">
        <v>21.4</v>
      </c>
      <c r="M171" s="10">
        <v>20.6</v>
      </c>
      <c r="N171" s="10">
        <v>20.399999999999999</v>
      </c>
      <c r="O171" s="10">
        <v>18.600000000000001</v>
      </c>
      <c r="P171" s="10">
        <v>19</v>
      </c>
      <c r="Q171" s="10">
        <v>17.8</v>
      </c>
      <c r="R171" s="10">
        <v>17</v>
      </c>
      <c r="S171" s="10">
        <v>15.8</v>
      </c>
      <c r="T171" s="10">
        <v>15.4</v>
      </c>
      <c r="U171" s="10">
        <v>17.399999999999999</v>
      </c>
      <c r="V171" s="10">
        <v>15</v>
      </c>
      <c r="W171" s="10" t="s">
        <v>159</v>
      </c>
    </row>
    <row r="172" spans="1:40" s="20" customFormat="1">
      <c r="A172" s="1470"/>
      <c r="B172" s="1421"/>
      <c r="C172" s="1471" t="s">
        <v>22</v>
      </c>
      <c r="D172" s="1472"/>
      <c r="E172" s="9" t="s">
        <v>40</v>
      </c>
      <c r="F172" s="11">
        <v>27</v>
      </c>
      <c r="G172" s="11">
        <v>27</v>
      </c>
      <c r="H172" s="11">
        <v>26</v>
      </c>
      <c r="I172" s="11" t="s">
        <v>159</v>
      </c>
      <c r="J172" s="11">
        <v>23.4</v>
      </c>
      <c r="K172" s="11" t="s">
        <v>159</v>
      </c>
      <c r="L172" s="11">
        <v>25.9</v>
      </c>
      <c r="M172" s="11" t="s">
        <v>159</v>
      </c>
      <c r="N172" s="11">
        <v>26.2</v>
      </c>
      <c r="O172" s="11" t="s">
        <v>159</v>
      </c>
      <c r="P172" s="11">
        <v>23.3</v>
      </c>
      <c r="Q172" s="11" t="s">
        <v>159</v>
      </c>
      <c r="R172" s="11">
        <v>24.1</v>
      </c>
      <c r="S172" s="11" t="s">
        <v>159</v>
      </c>
      <c r="T172" s="11">
        <v>22.4</v>
      </c>
      <c r="U172" s="11" t="s">
        <v>159</v>
      </c>
      <c r="V172" s="11" t="s">
        <v>159</v>
      </c>
      <c r="W172" s="11" t="s">
        <v>159</v>
      </c>
    </row>
    <row r="173" spans="1:40" s="20" customFormat="1">
      <c r="A173" s="1470"/>
      <c r="B173" s="1421"/>
      <c r="C173" s="1473" t="s">
        <v>19</v>
      </c>
      <c r="D173" s="1474"/>
      <c r="E173" s="9" t="s">
        <v>40</v>
      </c>
      <c r="F173" s="10" t="s">
        <v>159</v>
      </c>
      <c r="G173" s="10" t="s">
        <v>159</v>
      </c>
      <c r="H173" s="10" t="s">
        <v>159</v>
      </c>
      <c r="I173" s="10">
        <v>24.3</v>
      </c>
      <c r="J173" s="10" t="s">
        <v>159</v>
      </c>
      <c r="K173" s="10">
        <v>23.2</v>
      </c>
      <c r="L173" s="10" t="s">
        <v>159</v>
      </c>
      <c r="M173" s="10" t="s">
        <v>159</v>
      </c>
      <c r="N173" s="10" t="s">
        <v>159</v>
      </c>
      <c r="O173" s="10">
        <v>21.9</v>
      </c>
      <c r="P173" s="10" t="s">
        <v>159</v>
      </c>
      <c r="Q173" s="10" t="s">
        <v>159</v>
      </c>
      <c r="R173" s="10" t="s">
        <v>159</v>
      </c>
      <c r="S173" s="10">
        <v>20.9</v>
      </c>
      <c r="T173" s="10" t="s">
        <v>159</v>
      </c>
      <c r="U173" s="10" t="s">
        <v>159</v>
      </c>
      <c r="V173" s="10" t="s">
        <v>159</v>
      </c>
      <c r="W173" s="10">
        <v>18.8</v>
      </c>
    </row>
    <row r="174" spans="1:40" s="20" customFormat="1">
      <c r="A174" s="1470"/>
      <c r="B174" s="1421"/>
      <c r="C174" s="1471" t="s">
        <v>42</v>
      </c>
      <c r="D174" s="1472"/>
      <c r="E174" s="9" t="s">
        <v>40</v>
      </c>
      <c r="F174" s="11">
        <v>35</v>
      </c>
      <c r="G174" s="11" t="s">
        <v>159</v>
      </c>
      <c r="H174" s="11" t="s">
        <v>159</v>
      </c>
      <c r="I174" s="11" t="s">
        <v>159</v>
      </c>
      <c r="J174" s="11">
        <v>38.6</v>
      </c>
      <c r="K174" s="11" t="s">
        <v>159</v>
      </c>
      <c r="L174" s="11">
        <v>40</v>
      </c>
      <c r="M174" s="11" t="s">
        <v>159</v>
      </c>
      <c r="N174" s="11">
        <v>39.700000000000003</v>
      </c>
      <c r="O174" s="11">
        <v>31.9</v>
      </c>
      <c r="P174" s="11" t="s">
        <v>159</v>
      </c>
      <c r="Q174" s="11" t="s">
        <v>159</v>
      </c>
      <c r="R174" s="11" t="s">
        <v>159</v>
      </c>
      <c r="S174" s="11" t="s">
        <v>159</v>
      </c>
      <c r="T174" s="11">
        <v>27.3</v>
      </c>
      <c r="U174" s="11" t="s">
        <v>159</v>
      </c>
      <c r="V174" s="11" t="s">
        <v>159</v>
      </c>
      <c r="W174" s="11" t="s">
        <v>159</v>
      </c>
    </row>
    <row r="175" spans="1:40" s="20" customFormat="1">
      <c r="A175" s="1470"/>
      <c r="B175" s="1421"/>
      <c r="C175" s="1471" t="s">
        <v>28</v>
      </c>
      <c r="D175" s="1472"/>
      <c r="E175" s="9" t="s">
        <v>40</v>
      </c>
      <c r="F175" s="10">
        <v>30.2</v>
      </c>
      <c r="G175" s="10" t="s">
        <v>159</v>
      </c>
      <c r="H175" s="10" t="s">
        <v>159</v>
      </c>
      <c r="I175" s="10">
        <v>30.4</v>
      </c>
      <c r="J175" s="10" t="s">
        <v>159</v>
      </c>
      <c r="K175" s="10" t="s">
        <v>159</v>
      </c>
      <c r="L175" s="10" t="s">
        <v>159</v>
      </c>
      <c r="M175" s="10" t="s">
        <v>159</v>
      </c>
      <c r="N175" s="10" t="s">
        <v>159</v>
      </c>
      <c r="O175" s="10">
        <v>26.5</v>
      </c>
      <c r="P175" s="10" t="s">
        <v>159</v>
      </c>
      <c r="Q175" s="10" t="s">
        <v>159</v>
      </c>
      <c r="R175" s="10" t="s">
        <v>159</v>
      </c>
      <c r="S175" s="10" t="s">
        <v>159</v>
      </c>
      <c r="T175" s="10">
        <v>25.8</v>
      </c>
      <c r="U175" s="10" t="s">
        <v>159</v>
      </c>
      <c r="V175" s="10" t="s">
        <v>159</v>
      </c>
      <c r="W175" s="10" t="s">
        <v>159</v>
      </c>
    </row>
    <row r="176" spans="1:40" s="20" customFormat="1">
      <c r="A176" s="1470"/>
      <c r="B176" s="1421"/>
      <c r="C176" s="1471" t="s">
        <v>43</v>
      </c>
      <c r="D176" s="1472"/>
      <c r="E176" s="9" t="s">
        <v>40</v>
      </c>
      <c r="F176" s="11">
        <v>22.4</v>
      </c>
      <c r="G176" s="11">
        <v>22.9</v>
      </c>
      <c r="H176" s="11">
        <v>21.1</v>
      </c>
      <c r="I176" s="11">
        <v>21.9</v>
      </c>
      <c r="J176" s="11">
        <v>19.8</v>
      </c>
      <c r="K176" s="11">
        <v>19.2</v>
      </c>
      <c r="L176" s="11">
        <v>18.8</v>
      </c>
      <c r="M176" s="11">
        <v>19</v>
      </c>
      <c r="N176" s="11">
        <v>17.600000000000001</v>
      </c>
      <c r="O176" s="11">
        <v>15.4</v>
      </c>
      <c r="P176" s="11">
        <v>14.2</v>
      </c>
      <c r="Q176" s="11">
        <v>14.3</v>
      </c>
      <c r="R176" s="11">
        <v>13.8</v>
      </c>
      <c r="S176" s="11">
        <v>11.4</v>
      </c>
      <c r="T176" s="11">
        <v>12.6</v>
      </c>
      <c r="U176" s="11">
        <v>10.9</v>
      </c>
      <c r="V176" s="11">
        <v>10.199999999999999</v>
      </c>
      <c r="W176" s="11">
        <v>9.4</v>
      </c>
    </row>
    <row r="177" spans="1:44" s="20" customFormat="1">
      <c r="A177" s="1470"/>
      <c r="B177" s="1421"/>
      <c r="C177" s="1471" t="s">
        <v>44</v>
      </c>
      <c r="D177" s="1472"/>
      <c r="E177" s="9" t="s">
        <v>40</v>
      </c>
      <c r="F177" s="10" t="s">
        <v>159</v>
      </c>
      <c r="G177" s="10" t="s">
        <v>159</v>
      </c>
      <c r="H177" s="10">
        <v>27</v>
      </c>
      <c r="I177" s="10" t="s">
        <v>159</v>
      </c>
      <c r="J177" s="10" t="s">
        <v>159</v>
      </c>
      <c r="K177" s="10" t="s">
        <v>159</v>
      </c>
      <c r="L177" s="10" t="s">
        <v>159</v>
      </c>
      <c r="M177" s="10">
        <v>24</v>
      </c>
      <c r="N177" s="10" t="s">
        <v>159</v>
      </c>
      <c r="O177" s="10" t="s">
        <v>159</v>
      </c>
      <c r="P177" s="10" t="s">
        <v>159</v>
      </c>
      <c r="Q177" s="10" t="s">
        <v>159</v>
      </c>
      <c r="R177" s="10" t="s">
        <v>159</v>
      </c>
      <c r="S177" s="10" t="s">
        <v>159</v>
      </c>
      <c r="T177" s="10" t="s">
        <v>159</v>
      </c>
      <c r="U177" s="10">
        <v>19</v>
      </c>
      <c r="V177" s="10">
        <v>19</v>
      </c>
      <c r="W177" s="10">
        <v>18</v>
      </c>
    </row>
    <row r="178" spans="1:44" s="20" customFormat="1">
      <c r="A178" s="1470"/>
      <c r="B178" s="1421"/>
      <c r="C178" s="1473" t="s">
        <v>57</v>
      </c>
      <c r="D178" s="1474"/>
      <c r="E178" s="9" t="s">
        <v>40</v>
      </c>
      <c r="F178" s="11">
        <v>24.1</v>
      </c>
      <c r="G178" s="11" t="s">
        <v>159</v>
      </c>
      <c r="H178" s="11">
        <v>21.9</v>
      </c>
      <c r="I178" s="11" t="s">
        <v>159</v>
      </c>
      <c r="J178" s="11">
        <v>21.6</v>
      </c>
      <c r="K178" s="11" t="s">
        <v>159</v>
      </c>
      <c r="L178" s="11">
        <v>19.5</v>
      </c>
      <c r="M178" s="11" t="s">
        <v>159</v>
      </c>
      <c r="N178" s="11">
        <v>18.7</v>
      </c>
      <c r="O178" s="11" t="s">
        <v>159</v>
      </c>
      <c r="P178" s="11">
        <v>18.5</v>
      </c>
      <c r="Q178" s="11" t="s">
        <v>159</v>
      </c>
      <c r="R178" s="11" t="s">
        <v>159</v>
      </c>
      <c r="S178" s="11">
        <v>16.2</v>
      </c>
      <c r="T178" s="11">
        <v>17.100000000000001</v>
      </c>
      <c r="U178" s="11" t="s">
        <v>159</v>
      </c>
      <c r="V178" s="11">
        <v>19.600000000000001</v>
      </c>
      <c r="W178" s="11">
        <v>17.2</v>
      </c>
    </row>
    <row r="179" spans="1:44" s="20" customFormat="1">
      <c r="A179" s="1470"/>
      <c r="B179" s="1421"/>
      <c r="C179" s="1471" t="s">
        <v>23</v>
      </c>
      <c r="D179" s="1472"/>
      <c r="E179" s="9" t="s">
        <v>40</v>
      </c>
      <c r="F179" s="10">
        <v>24.4</v>
      </c>
      <c r="G179" s="10">
        <v>24.1</v>
      </c>
      <c r="H179" s="10">
        <v>24</v>
      </c>
      <c r="I179" s="10">
        <v>24.2</v>
      </c>
      <c r="J179" s="10" t="s">
        <v>159</v>
      </c>
      <c r="K179" s="10">
        <v>22.3</v>
      </c>
      <c r="L179" s="10">
        <v>23</v>
      </c>
      <c r="M179" s="10">
        <v>22.4</v>
      </c>
      <c r="N179" s="10">
        <v>22.4</v>
      </c>
      <c r="O179" s="10">
        <v>23.3</v>
      </c>
      <c r="P179" s="10">
        <v>23.1</v>
      </c>
      <c r="Q179" s="10">
        <v>22.5</v>
      </c>
      <c r="R179" s="10">
        <v>22.1</v>
      </c>
      <c r="S179" s="10">
        <v>21.1</v>
      </c>
      <c r="T179" s="10">
        <v>19.7</v>
      </c>
      <c r="U179" s="10">
        <v>19.8</v>
      </c>
      <c r="V179" s="10">
        <v>20</v>
      </c>
      <c r="W179" s="10" t="s">
        <v>159</v>
      </c>
    </row>
    <row r="180" spans="1:44" s="20" customFormat="1">
      <c r="A180" s="1470"/>
      <c r="B180" s="1421"/>
      <c r="C180" s="1471" t="s">
        <v>45</v>
      </c>
      <c r="D180" s="1472"/>
      <c r="E180" s="9" t="s">
        <v>40</v>
      </c>
      <c r="F180" s="11">
        <v>27</v>
      </c>
      <c r="G180" s="11">
        <v>24.4</v>
      </c>
      <c r="H180" s="11">
        <v>24</v>
      </c>
      <c r="I180" s="11">
        <v>27.7</v>
      </c>
      <c r="J180" s="11">
        <v>26.4</v>
      </c>
      <c r="K180" s="11">
        <v>24.2</v>
      </c>
      <c r="L180" s="11">
        <v>23.8</v>
      </c>
      <c r="M180" s="11">
        <v>24.1</v>
      </c>
      <c r="N180" s="11">
        <v>21.8</v>
      </c>
      <c r="O180" s="11">
        <v>23.4</v>
      </c>
      <c r="P180" s="11">
        <v>19.5</v>
      </c>
      <c r="Q180" s="11">
        <v>20.100000000000001</v>
      </c>
      <c r="R180" s="11">
        <v>20.7</v>
      </c>
      <c r="S180" s="11">
        <v>19.3</v>
      </c>
      <c r="T180" s="11">
        <v>19.600000000000001</v>
      </c>
      <c r="U180" s="11">
        <v>18.2</v>
      </c>
      <c r="V180" s="11">
        <v>18.3</v>
      </c>
      <c r="W180" s="11" t="s">
        <v>159</v>
      </c>
    </row>
    <row r="181" spans="1:44" s="20" customFormat="1">
      <c r="A181" s="1470"/>
      <c r="B181" s="1421"/>
      <c r="C181" s="1471" t="s">
        <v>46</v>
      </c>
      <c r="D181" s="1472"/>
      <c r="E181" s="9" t="s">
        <v>40</v>
      </c>
      <c r="F181" s="10" t="s">
        <v>159</v>
      </c>
      <c r="G181" s="10">
        <v>26.1</v>
      </c>
      <c r="H181" s="10" t="s">
        <v>159</v>
      </c>
      <c r="I181" s="10" t="s">
        <v>159</v>
      </c>
      <c r="J181" s="10" t="s">
        <v>159</v>
      </c>
      <c r="K181" s="10">
        <v>25.9</v>
      </c>
      <c r="L181" s="10" t="s">
        <v>159</v>
      </c>
      <c r="M181" s="10">
        <v>24</v>
      </c>
      <c r="N181" s="10">
        <v>26.3</v>
      </c>
      <c r="O181" s="10">
        <v>25.6</v>
      </c>
      <c r="P181" s="10">
        <v>22.9</v>
      </c>
      <c r="Q181" s="10">
        <v>23.2</v>
      </c>
      <c r="R181" s="10">
        <v>21.6</v>
      </c>
      <c r="S181" s="10">
        <v>19.899999999999999</v>
      </c>
      <c r="T181" s="10">
        <v>20</v>
      </c>
      <c r="U181" s="10">
        <v>17.3</v>
      </c>
      <c r="V181" s="10">
        <v>18.399999999999999</v>
      </c>
      <c r="W181" s="10" t="s">
        <v>159</v>
      </c>
    </row>
    <row r="182" spans="1:44" s="20" customFormat="1">
      <c r="A182" s="1470"/>
      <c r="B182" s="1421"/>
      <c r="C182" s="1471" t="s">
        <v>25</v>
      </c>
      <c r="D182" s="1472"/>
      <c r="E182" s="9" t="s">
        <v>40</v>
      </c>
      <c r="F182" s="11" t="s">
        <v>159</v>
      </c>
      <c r="G182" s="11" t="s">
        <v>159</v>
      </c>
      <c r="H182" s="11" t="s">
        <v>159</v>
      </c>
      <c r="I182" s="11" t="s">
        <v>159</v>
      </c>
      <c r="J182" s="11" t="s">
        <v>159</v>
      </c>
      <c r="K182" s="11" t="s">
        <v>159</v>
      </c>
      <c r="L182" s="11" t="s">
        <v>159</v>
      </c>
      <c r="M182" s="11" t="s">
        <v>159</v>
      </c>
      <c r="N182" s="11">
        <v>27.9</v>
      </c>
      <c r="O182" s="11" t="s">
        <v>159</v>
      </c>
      <c r="P182" s="11" t="s">
        <v>159</v>
      </c>
      <c r="Q182" s="11" t="s">
        <v>159</v>
      </c>
      <c r="R182" s="11" t="s">
        <v>159</v>
      </c>
      <c r="S182" s="11" t="s">
        <v>159</v>
      </c>
      <c r="T182" s="11">
        <v>24.1</v>
      </c>
      <c r="U182" s="11" t="s">
        <v>159</v>
      </c>
      <c r="V182" s="11" t="s">
        <v>159</v>
      </c>
      <c r="W182" s="11" t="s">
        <v>159</v>
      </c>
    </row>
    <row r="183" spans="1:44" s="20" customFormat="1">
      <c r="A183" s="1470"/>
      <c r="B183" s="1421"/>
      <c r="C183" s="1471" t="s">
        <v>26</v>
      </c>
      <c r="D183" s="1472"/>
      <c r="E183" s="9"/>
      <c r="F183" s="10" t="s">
        <v>159</v>
      </c>
      <c r="G183" s="10" t="s">
        <v>159</v>
      </c>
      <c r="H183" s="10" t="s">
        <v>159</v>
      </c>
      <c r="I183" s="10" t="s">
        <v>159</v>
      </c>
      <c r="J183" s="10" t="s">
        <v>159</v>
      </c>
      <c r="K183" s="10">
        <v>24.5</v>
      </c>
      <c r="L183" s="10" t="s">
        <v>159</v>
      </c>
      <c r="M183" s="10" t="s">
        <v>159</v>
      </c>
      <c r="N183" s="10" t="s">
        <v>159</v>
      </c>
      <c r="O183" s="10" t="s">
        <v>159</v>
      </c>
      <c r="P183" s="10" t="s">
        <v>159</v>
      </c>
      <c r="Q183" s="10" t="s">
        <v>159</v>
      </c>
      <c r="R183" s="10" t="s">
        <v>159</v>
      </c>
      <c r="S183" s="10" t="s">
        <v>159</v>
      </c>
      <c r="T183" s="10">
        <v>20.399999999999999</v>
      </c>
      <c r="U183" s="10" t="s">
        <v>159</v>
      </c>
      <c r="V183" s="10" t="s">
        <v>159</v>
      </c>
      <c r="W183" s="10" t="s">
        <v>159</v>
      </c>
    </row>
    <row r="184" spans="1:44" s="20" customFormat="1">
      <c r="A184" s="1470"/>
      <c r="B184" s="1421"/>
      <c r="C184" s="1471" t="s">
        <v>27</v>
      </c>
      <c r="D184" s="1472"/>
      <c r="E184" s="9" t="s">
        <v>40</v>
      </c>
      <c r="F184" s="11" t="s">
        <v>159</v>
      </c>
      <c r="G184" s="11">
        <v>26</v>
      </c>
      <c r="H184" s="11">
        <v>26</v>
      </c>
      <c r="I184" s="11">
        <v>28</v>
      </c>
      <c r="J184" s="11">
        <v>27</v>
      </c>
      <c r="K184" s="11">
        <v>23</v>
      </c>
      <c r="L184" s="11">
        <v>21</v>
      </c>
      <c r="M184" s="11">
        <v>21</v>
      </c>
      <c r="N184" s="11">
        <v>20</v>
      </c>
      <c r="O184" s="11">
        <v>19</v>
      </c>
      <c r="P184" s="11">
        <v>18.3</v>
      </c>
      <c r="Q184" s="11">
        <v>16.899999999999999</v>
      </c>
      <c r="R184" s="11">
        <v>16.8</v>
      </c>
      <c r="S184" s="11">
        <v>15.7</v>
      </c>
      <c r="T184" s="11">
        <v>15.3</v>
      </c>
      <c r="U184" s="11">
        <v>15</v>
      </c>
      <c r="V184" s="11">
        <v>14.9</v>
      </c>
      <c r="W184" s="11">
        <v>16</v>
      </c>
    </row>
    <row r="185" spans="1:44" s="20" customFormat="1">
      <c r="A185" s="1470"/>
      <c r="B185" s="1421"/>
      <c r="C185" s="1471" t="s">
        <v>47</v>
      </c>
      <c r="D185" s="1472"/>
      <c r="E185" s="9" t="s">
        <v>40</v>
      </c>
      <c r="F185" s="10">
        <v>12.4</v>
      </c>
      <c r="G185" s="10" t="s">
        <v>159</v>
      </c>
      <c r="H185" s="10">
        <v>14.6</v>
      </c>
      <c r="I185" s="10" t="s">
        <v>159</v>
      </c>
      <c r="J185" s="10" t="s">
        <v>159</v>
      </c>
      <c r="K185" s="10" t="s">
        <v>159</v>
      </c>
      <c r="L185" s="10">
        <v>13</v>
      </c>
      <c r="M185" s="10" t="s">
        <v>159</v>
      </c>
      <c r="N185" s="10">
        <v>10.8</v>
      </c>
      <c r="O185" s="10">
        <v>7.6</v>
      </c>
      <c r="P185" s="10" t="s">
        <v>159</v>
      </c>
      <c r="Q185" s="10">
        <v>10.3</v>
      </c>
      <c r="R185" s="10">
        <v>11.8</v>
      </c>
      <c r="S185" s="10" t="s">
        <v>159</v>
      </c>
      <c r="T185" s="10" t="s">
        <v>159</v>
      </c>
      <c r="U185" s="10">
        <v>7.6</v>
      </c>
      <c r="V185" s="10" t="s">
        <v>159</v>
      </c>
      <c r="W185" s="10">
        <v>7.6</v>
      </c>
    </row>
    <row r="186" spans="1:44" s="20" customFormat="1">
      <c r="A186" s="1470"/>
      <c r="B186" s="1421"/>
      <c r="C186" s="1471" t="s">
        <v>30</v>
      </c>
      <c r="D186" s="1472"/>
      <c r="E186" s="9" t="s">
        <v>40</v>
      </c>
      <c r="F186" s="11">
        <v>32</v>
      </c>
      <c r="G186" s="11">
        <v>28.8</v>
      </c>
      <c r="H186" s="11">
        <v>27.6</v>
      </c>
      <c r="I186" s="11">
        <v>26.7</v>
      </c>
      <c r="J186" s="11">
        <v>25.4</v>
      </c>
      <c r="K186" s="11">
        <v>25.2</v>
      </c>
      <c r="L186" s="11">
        <v>25.2</v>
      </c>
      <c r="M186" s="11">
        <v>23.1</v>
      </c>
      <c r="N186" s="11">
        <v>23.3</v>
      </c>
      <c r="O186" s="11">
        <v>22.6</v>
      </c>
      <c r="P186" s="11">
        <v>20.9</v>
      </c>
      <c r="Q186" s="11">
        <v>20.8</v>
      </c>
      <c r="R186" s="11">
        <v>18.399999999999999</v>
      </c>
      <c r="S186" s="11">
        <v>18.5</v>
      </c>
      <c r="T186" s="11">
        <v>19.100000000000001</v>
      </c>
      <c r="U186" s="11">
        <v>19</v>
      </c>
      <c r="V186" s="11">
        <v>18</v>
      </c>
      <c r="W186" s="11" t="s">
        <v>159</v>
      </c>
    </row>
    <row r="187" spans="1:44" s="20" customFormat="1">
      <c r="A187" s="1470"/>
      <c r="B187" s="1421"/>
      <c r="C187" s="1471" t="s">
        <v>48</v>
      </c>
      <c r="D187" s="1472"/>
      <c r="E187" s="9" t="s">
        <v>40</v>
      </c>
      <c r="F187" s="10">
        <v>25</v>
      </c>
      <c r="G187" s="10">
        <v>25</v>
      </c>
      <c r="H187" s="10">
        <v>25</v>
      </c>
      <c r="I187" s="10">
        <v>23</v>
      </c>
      <c r="J187" s="10">
        <v>22</v>
      </c>
      <c r="K187" s="10">
        <v>22.5</v>
      </c>
      <c r="L187" s="10">
        <v>20.7</v>
      </c>
      <c r="M187" s="10">
        <v>18.100000000000001</v>
      </c>
      <c r="N187" s="10" t="s">
        <v>159</v>
      </c>
      <c r="O187" s="10" t="s">
        <v>159</v>
      </c>
      <c r="P187" s="10" t="s">
        <v>159</v>
      </c>
      <c r="Q187" s="10" t="s">
        <v>159</v>
      </c>
      <c r="R187" s="10">
        <v>16.3</v>
      </c>
      <c r="S187" s="10">
        <v>15.6</v>
      </c>
      <c r="T187" s="10">
        <v>15.7</v>
      </c>
      <c r="U187" s="10">
        <v>15</v>
      </c>
      <c r="V187" s="10">
        <v>14.2</v>
      </c>
      <c r="W187" s="10">
        <v>13.8</v>
      </c>
    </row>
    <row r="188" spans="1:44" s="20" customFormat="1">
      <c r="A188" s="1470"/>
      <c r="B188" s="1421"/>
      <c r="C188" s="1471" t="s">
        <v>49</v>
      </c>
      <c r="D188" s="1472"/>
      <c r="E188" s="9" t="s">
        <v>40</v>
      </c>
      <c r="F188" s="11">
        <v>32</v>
      </c>
      <c r="G188" s="11">
        <v>30</v>
      </c>
      <c r="H188" s="11">
        <v>29</v>
      </c>
      <c r="I188" s="11">
        <v>26</v>
      </c>
      <c r="J188" s="11">
        <v>26</v>
      </c>
      <c r="K188" s="11">
        <v>25</v>
      </c>
      <c r="L188" s="11">
        <v>24</v>
      </c>
      <c r="M188" s="11">
        <v>22</v>
      </c>
      <c r="N188" s="11">
        <v>21</v>
      </c>
      <c r="O188" s="11">
        <v>21</v>
      </c>
      <c r="P188" s="11">
        <v>19</v>
      </c>
      <c r="Q188" s="11">
        <v>17</v>
      </c>
      <c r="R188" s="11">
        <v>16</v>
      </c>
      <c r="S188" s="11">
        <v>15</v>
      </c>
      <c r="T188" s="11">
        <v>13</v>
      </c>
      <c r="U188" s="11">
        <v>13</v>
      </c>
      <c r="V188" s="11">
        <v>12</v>
      </c>
      <c r="W188" s="11">
        <v>11</v>
      </c>
    </row>
    <row r="189" spans="1:44" s="20" customFormat="1">
      <c r="A189" s="1470"/>
      <c r="B189" s="1421"/>
      <c r="C189" s="1471" t="s">
        <v>32</v>
      </c>
      <c r="D189" s="1472"/>
      <c r="E189" s="9" t="s">
        <v>40</v>
      </c>
      <c r="F189" s="10" t="s">
        <v>159</v>
      </c>
      <c r="G189" s="10">
        <v>27.6</v>
      </c>
      <c r="H189" s="10" t="s">
        <v>159</v>
      </c>
      <c r="I189" s="10" t="s">
        <v>159</v>
      </c>
      <c r="J189" s="10">
        <v>26.3</v>
      </c>
      <c r="K189" s="10" t="s">
        <v>159</v>
      </c>
      <c r="L189" s="10" t="s">
        <v>159</v>
      </c>
      <c r="M189" s="10" t="s">
        <v>159</v>
      </c>
      <c r="N189" s="10" t="s">
        <v>159</v>
      </c>
      <c r="O189" s="10">
        <v>23.8</v>
      </c>
      <c r="P189" s="10" t="s">
        <v>159</v>
      </c>
      <c r="Q189" s="10" t="s">
        <v>159</v>
      </c>
      <c r="R189" s="10" t="s">
        <v>159</v>
      </c>
      <c r="S189" s="10" t="s">
        <v>159</v>
      </c>
      <c r="T189" s="10">
        <v>22.7</v>
      </c>
      <c r="U189" s="10" t="s">
        <v>159</v>
      </c>
      <c r="V189" s="10" t="s">
        <v>159</v>
      </c>
      <c r="W189" s="10" t="s">
        <v>159</v>
      </c>
    </row>
    <row r="190" spans="1:44" s="20" customFormat="1">
      <c r="A190" s="1470"/>
      <c r="B190" s="1421"/>
      <c r="C190" s="1471" t="s">
        <v>50</v>
      </c>
      <c r="D190" s="1472"/>
      <c r="E190" s="9" t="s">
        <v>40</v>
      </c>
      <c r="F190" s="11" t="s">
        <v>159</v>
      </c>
      <c r="G190" s="11" t="s">
        <v>159</v>
      </c>
      <c r="H190" s="11" t="s">
        <v>159</v>
      </c>
      <c r="I190" s="11" t="s">
        <v>159</v>
      </c>
      <c r="J190" s="11" t="s">
        <v>159</v>
      </c>
      <c r="K190" s="11" t="s">
        <v>159</v>
      </c>
      <c r="L190" s="11">
        <v>18.600000000000001</v>
      </c>
      <c r="M190" s="11" t="s">
        <v>159</v>
      </c>
      <c r="N190" s="11" t="s">
        <v>159</v>
      </c>
      <c r="O190" s="11" t="s">
        <v>159</v>
      </c>
      <c r="P190" s="11" t="s">
        <v>159</v>
      </c>
      <c r="Q190" s="11" t="s">
        <v>159</v>
      </c>
      <c r="R190" s="11" t="s">
        <v>159</v>
      </c>
      <c r="S190" s="11" t="s">
        <v>159</v>
      </c>
      <c r="T190" s="11">
        <v>16.8</v>
      </c>
      <c r="U190" s="11" t="s">
        <v>159</v>
      </c>
      <c r="V190" s="11" t="s">
        <v>159</v>
      </c>
      <c r="W190" s="11" t="s">
        <v>159</v>
      </c>
    </row>
    <row r="191" spans="1:44" s="20" customFormat="1">
      <c r="A191" s="1470"/>
      <c r="B191" s="1421"/>
      <c r="C191" s="1475" t="s">
        <v>51</v>
      </c>
      <c r="D191" s="1476"/>
      <c r="E191" s="369" t="s">
        <v>40</v>
      </c>
      <c r="F191" s="421" t="s">
        <v>159</v>
      </c>
      <c r="G191" s="421" t="s">
        <v>159</v>
      </c>
      <c r="H191" s="421" t="s">
        <v>159</v>
      </c>
      <c r="I191" s="421">
        <v>22.1</v>
      </c>
      <c r="J191" s="421" t="s">
        <v>159</v>
      </c>
      <c r="K191" s="421" t="s">
        <v>159</v>
      </c>
      <c r="L191" s="421" t="s">
        <v>159</v>
      </c>
      <c r="M191" s="421" t="s">
        <v>159</v>
      </c>
      <c r="N191" s="421" t="s">
        <v>159</v>
      </c>
      <c r="O191" s="421">
        <v>19.5</v>
      </c>
      <c r="P191" s="421" t="s">
        <v>159</v>
      </c>
      <c r="Q191" s="421" t="s">
        <v>159</v>
      </c>
      <c r="R191" s="421" t="s">
        <v>159</v>
      </c>
      <c r="S191" s="421" t="s">
        <v>159</v>
      </c>
      <c r="T191" s="421">
        <v>22.9</v>
      </c>
      <c r="U191" s="421" t="s">
        <v>159</v>
      </c>
      <c r="V191" s="421" t="s">
        <v>159</v>
      </c>
      <c r="W191" s="422" t="s">
        <v>159</v>
      </c>
    </row>
    <row r="192" spans="1:44" s="20" customFormat="1">
      <c r="A192" s="1470"/>
      <c r="B192" s="1421"/>
      <c r="C192" s="1471" t="s">
        <v>34</v>
      </c>
      <c r="D192" s="1472"/>
      <c r="E192" s="9" t="s">
        <v>40</v>
      </c>
      <c r="F192" s="11" t="s">
        <v>159</v>
      </c>
      <c r="G192" s="11">
        <v>22.4</v>
      </c>
      <c r="H192" s="11" t="s">
        <v>159</v>
      </c>
      <c r="I192" s="11" t="s">
        <v>159</v>
      </c>
      <c r="J192" s="11" t="s">
        <v>159</v>
      </c>
      <c r="K192" s="11" t="s">
        <v>159</v>
      </c>
      <c r="L192" s="11" t="s">
        <v>159</v>
      </c>
      <c r="M192" s="11">
        <v>18.899999999999999</v>
      </c>
      <c r="N192" s="11" t="s">
        <v>159</v>
      </c>
      <c r="O192" s="11" t="s">
        <v>159</v>
      </c>
      <c r="P192" s="11" t="s">
        <v>159</v>
      </c>
      <c r="Q192" s="11" t="s">
        <v>159</v>
      </c>
      <c r="R192" s="11" t="s">
        <v>159</v>
      </c>
      <c r="S192" s="11" t="s">
        <v>159</v>
      </c>
      <c r="T192" s="11">
        <v>18.899999999999999</v>
      </c>
      <c r="U192" s="11" t="s">
        <v>159</v>
      </c>
      <c r="V192" s="11" t="s">
        <v>159</v>
      </c>
      <c r="W192" s="11" t="s">
        <v>159</v>
      </c>
    </row>
    <row r="193" spans="1:62" s="20" customFormat="1">
      <c r="A193" s="1470"/>
      <c r="B193" s="1421"/>
      <c r="C193" s="1471" t="s">
        <v>21</v>
      </c>
      <c r="D193" s="1472"/>
      <c r="E193" s="9" t="s">
        <v>40</v>
      </c>
      <c r="F193" s="10" t="s">
        <v>159</v>
      </c>
      <c r="G193" s="10">
        <v>31.7</v>
      </c>
      <c r="H193" s="10" t="s">
        <v>159</v>
      </c>
      <c r="I193" s="10">
        <v>28.1</v>
      </c>
      <c r="J193" s="10" t="s">
        <v>159</v>
      </c>
      <c r="K193" s="10" t="s">
        <v>159</v>
      </c>
      <c r="L193" s="10">
        <v>26.4</v>
      </c>
      <c r="M193" s="10" t="s">
        <v>159</v>
      </c>
      <c r="N193" s="10" t="s">
        <v>159</v>
      </c>
      <c r="O193" s="10">
        <v>26.2</v>
      </c>
      <c r="P193" s="10" t="s">
        <v>159</v>
      </c>
      <c r="Q193" s="10">
        <v>23.9</v>
      </c>
      <c r="R193" s="10" t="s">
        <v>159</v>
      </c>
      <c r="S193" s="10" t="s">
        <v>159</v>
      </c>
      <c r="T193" s="10">
        <v>23</v>
      </c>
      <c r="U193" s="10" t="s">
        <v>159</v>
      </c>
      <c r="V193" s="10" t="s">
        <v>159</v>
      </c>
      <c r="W193" s="10" t="s">
        <v>159</v>
      </c>
    </row>
    <row r="194" spans="1:62" s="20" customFormat="1">
      <c r="A194" s="1470"/>
      <c r="B194" s="1421"/>
      <c r="C194" s="1471" t="s">
        <v>37</v>
      </c>
      <c r="D194" s="1472"/>
      <c r="E194" s="9" t="s">
        <v>40</v>
      </c>
      <c r="F194" s="11">
        <v>18.899999999999999</v>
      </c>
      <c r="G194" s="11">
        <v>18.899999999999999</v>
      </c>
      <c r="H194" s="11">
        <v>17.5</v>
      </c>
      <c r="I194" s="11">
        <v>17.2</v>
      </c>
      <c r="J194" s="11">
        <v>15.9</v>
      </c>
      <c r="K194" s="11">
        <v>15.7</v>
      </c>
      <c r="L194" s="11">
        <v>15.2</v>
      </c>
      <c r="M194" s="11">
        <v>13.8</v>
      </c>
      <c r="N194" s="11">
        <v>14.6</v>
      </c>
      <c r="O194" s="11">
        <v>14</v>
      </c>
      <c r="P194" s="11">
        <v>13.6</v>
      </c>
      <c r="Q194" s="11">
        <v>13.1</v>
      </c>
      <c r="R194" s="11">
        <v>12.8</v>
      </c>
      <c r="S194" s="11">
        <v>10.7</v>
      </c>
      <c r="T194" s="11">
        <v>11.9</v>
      </c>
      <c r="U194" s="11">
        <v>11.2</v>
      </c>
      <c r="V194" s="11">
        <v>10.9</v>
      </c>
      <c r="W194" s="11" t="s">
        <v>159</v>
      </c>
    </row>
    <row r="195" spans="1:62" s="20" customFormat="1">
      <c r="A195" s="1470"/>
      <c r="B195" s="1421"/>
      <c r="C195" s="1471" t="s">
        <v>52</v>
      </c>
      <c r="D195" s="1472"/>
      <c r="E195" s="9" t="s">
        <v>40</v>
      </c>
      <c r="F195" s="10" t="s">
        <v>159</v>
      </c>
      <c r="G195" s="10" t="s">
        <v>159</v>
      </c>
      <c r="H195" s="10">
        <v>26.4</v>
      </c>
      <c r="I195" s="10" t="s">
        <v>159</v>
      </c>
      <c r="J195" s="10" t="s">
        <v>159</v>
      </c>
      <c r="K195" s="10" t="s">
        <v>159</v>
      </c>
      <c r="L195" s="10" t="s">
        <v>159</v>
      </c>
      <c r="M195" s="10">
        <v>20.399999999999999</v>
      </c>
      <c r="N195" s="10" t="s">
        <v>159</v>
      </c>
      <c r="O195" s="10" t="s">
        <v>159</v>
      </c>
      <c r="P195" s="10" t="s">
        <v>159</v>
      </c>
      <c r="Q195" s="10" t="s">
        <v>159</v>
      </c>
      <c r="R195" s="10">
        <v>20.399999999999999</v>
      </c>
      <c r="S195" s="10" t="s">
        <v>159</v>
      </c>
      <c r="T195" s="10" t="s">
        <v>159</v>
      </c>
      <c r="U195" s="10" t="s">
        <v>159</v>
      </c>
      <c r="V195" s="10" t="s">
        <v>159</v>
      </c>
      <c r="W195" s="10" t="s">
        <v>159</v>
      </c>
    </row>
    <row r="196" spans="1:62" s="20" customFormat="1">
      <c r="A196" s="1470"/>
      <c r="B196" s="1421"/>
      <c r="C196" s="1471" t="s">
        <v>53</v>
      </c>
      <c r="D196" s="1472"/>
      <c r="E196" s="9" t="s">
        <v>40</v>
      </c>
      <c r="F196" s="11" t="s">
        <v>159</v>
      </c>
      <c r="G196" s="11" t="s">
        <v>159</v>
      </c>
      <c r="H196" s="11" t="s">
        <v>159</v>
      </c>
      <c r="I196" s="11">
        <v>32.1</v>
      </c>
      <c r="J196" s="11" t="s">
        <v>159</v>
      </c>
      <c r="K196" s="11" t="s">
        <v>159</v>
      </c>
      <c r="L196" s="11">
        <v>33.4</v>
      </c>
      <c r="M196" s="11" t="s">
        <v>159</v>
      </c>
      <c r="N196" s="11">
        <v>27.4</v>
      </c>
      <c r="O196" s="11" t="s">
        <v>159</v>
      </c>
      <c r="P196" s="11">
        <v>25.4</v>
      </c>
      <c r="Q196" s="11" t="s">
        <v>159</v>
      </c>
      <c r="R196" s="11">
        <v>23.8</v>
      </c>
      <c r="S196" s="11" t="s">
        <v>159</v>
      </c>
      <c r="T196" s="11">
        <v>27.3</v>
      </c>
      <c r="U196" s="11" t="s">
        <v>159</v>
      </c>
      <c r="V196" s="11">
        <v>26.5</v>
      </c>
      <c r="W196" s="11" t="s">
        <v>159</v>
      </c>
    </row>
    <row r="197" spans="1:62" s="20" customFormat="1">
      <c r="A197" s="1470"/>
      <c r="B197" s="1421"/>
      <c r="C197" s="1471" t="s">
        <v>54</v>
      </c>
      <c r="D197" s="1472"/>
      <c r="E197" s="9" t="s">
        <v>40</v>
      </c>
      <c r="F197" s="10">
        <v>27</v>
      </c>
      <c r="G197" s="10">
        <v>27</v>
      </c>
      <c r="H197" s="10">
        <v>26</v>
      </c>
      <c r="I197" s="10">
        <v>26</v>
      </c>
      <c r="J197" s="10">
        <v>25</v>
      </c>
      <c r="K197" s="10">
        <v>24</v>
      </c>
      <c r="L197" s="10">
        <v>22</v>
      </c>
      <c r="M197" s="10">
        <v>21</v>
      </c>
      <c r="N197" s="10">
        <v>21</v>
      </c>
      <c r="O197" s="10">
        <v>21</v>
      </c>
      <c r="P197" s="10">
        <v>20</v>
      </c>
      <c r="Q197" s="10">
        <v>20</v>
      </c>
      <c r="R197" s="10">
        <v>20</v>
      </c>
      <c r="S197" s="10">
        <v>19</v>
      </c>
      <c r="T197" s="10">
        <v>19</v>
      </c>
      <c r="U197" s="10">
        <v>17.8</v>
      </c>
      <c r="V197" s="10">
        <v>16.100000000000001</v>
      </c>
      <c r="W197" s="10" t="s">
        <v>159</v>
      </c>
    </row>
    <row r="198" spans="1:62" s="20" customFormat="1">
      <c r="A198" s="1470"/>
      <c r="B198" s="1421"/>
      <c r="C198" s="1471" t="s">
        <v>55</v>
      </c>
      <c r="D198" s="1472"/>
      <c r="E198" s="9" t="s">
        <v>40</v>
      </c>
      <c r="F198" s="11">
        <v>19.100000000000001</v>
      </c>
      <c r="G198" s="11">
        <v>18.7</v>
      </c>
      <c r="H198" s="11">
        <v>18.399999999999999</v>
      </c>
      <c r="I198" s="11">
        <v>17.5</v>
      </c>
      <c r="J198" s="11">
        <v>17</v>
      </c>
      <c r="K198" s="11">
        <v>16.899999999999999</v>
      </c>
      <c r="L198" s="11">
        <v>16.7</v>
      </c>
      <c r="M198" s="11">
        <v>15.4</v>
      </c>
      <c r="N198" s="11">
        <v>16.5</v>
      </c>
      <c r="O198" s="11">
        <v>16.100000000000001</v>
      </c>
      <c r="P198" s="11">
        <v>15.1</v>
      </c>
      <c r="Q198" s="11">
        <v>14.8</v>
      </c>
      <c r="R198" s="11">
        <v>14.2</v>
      </c>
      <c r="S198" s="11">
        <v>13.7</v>
      </c>
      <c r="T198" s="11">
        <v>12.9</v>
      </c>
      <c r="U198" s="11">
        <v>11.4</v>
      </c>
      <c r="V198" s="11">
        <v>11.8</v>
      </c>
      <c r="W198" s="11" t="s">
        <v>159</v>
      </c>
    </row>
    <row r="199" spans="1:62" s="54" customFormat="1">
      <c r="A199" s="146" t="s">
        <v>58</v>
      </c>
      <c r="B199" s="58"/>
      <c r="C199" s="59"/>
      <c r="D199" s="59"/>
      <c r="E199" s="59"/>
      <c r="F199" s="59">
        <f t="shared" ref="F199:W199" si="7">AVERAGE(F163:F198)</f>
        <v>25.923529411764701</v>
      </c>
      <c r="G199" s="59">
        <f t="shared" si="7"/>
        <v>24.999999999999996</v>
      </c>
      <c r="H199" s="59">
        <f t="shared" si="7"/>
        <v>24.121052631578948</v>
      </c>
      <c r="I199" s="59">
        <f t="shared" si="7"/>
        <v>25.215000000000003</v>
      </c>
      <c r="J199" s="59">
        <f t="shared" si="7"/>
        <v>24.373684210526314</v>
      </c>
      <c r="K199" s="59">
        <f t="shared" si="7"/>
        <v>22.411764705882348</v>
      </c>
      <c r="L199" s="59">
        <f t="shared" si="7"/>
        <v>23.09090909090909</v>
      </c>
      <c r="M199" s="59">
        <f t="shared" si="7"/>
        <v>20.573684210526313</v>
      </c>
      <c r="N199" s="59">
        <f t="shared" si="7"/>
        <v>22.027272727272727</v>
      </c>
      <c r="O199" s="59">
        <f t="shared" si="7"/>
        <v>21.190909090909095</v>
      </c>
      <c r="P199" s="59">
        <f t="shared" si="7"/>
        <v>19.705263157894734</v>
      </c>
      <c r="Q199" s="59">
        <f t="shared" si="7"/>
        <v>18.14</v>
      </c>
      <c r="R199" s="59">
        <f t="shared" si="7"/>
        <v>18.673684210526318</v>
      </c>
      <c r="S199" s="59">
        <f t="shared" si="7"/>
        <v>16.778947368421051</v>
      </c>
      <c r="T199" s="59">
        <f>AVERAGE(T163:T198)</f>
        <v>19.485714285714284</v>
      </c>
      <c r="U199" s="59">
        <f t="shared" si="7"/>
        <v>15.24375</v>
      </c>
      <c r="V199" s="59">
        <f t="shared" si="7"/>
        <v>16.760000000000002</v>
      </c>
      <c r="W199" s="59">
        <f t="shared" si="7"/>
        <v>14.299999999999999</v>
      </c>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row>
    <row r="200" spans="1:62" s="54" customFormat="1">
      <c r="A200" s="146" t="s">
        <v>718</v>
      </c>
      <c r="C200" s="59"/>
      <c r="D200" s="59"/>
      <c r="E200" s="59"/>
      <c r="F200" s="59">
        <f t="shared" ref="F200:W200" si="8">STDEV(F163:F198)</f>
        <v>5.7126536534876768</v>
      </c>
      <c r="G200" s="59">
        <f t="shared" si="8"/>
        <v>3.6198284344340115</v>
      </c>
      <c r="H200" s="59">
        <f t="shared" si="8"/>
        <v>3.9093305689178894</v>
      </c>
      <c r="I200" s="59">
        <f t="shared" si="8"/>
        <v>4.442886093757636</v>
      </c>
      <c r="J200" s="59">
        <f t="shared" si="8"/>
        <v>5.2852879775701966</v>
      </c>
      <c r="K200" s="59">
        <f t="shared" si="8"/>
        <v>3.2248802987361413</v>
      </c>
      <c r="L200" s="59">
        <f t="shared" si="8"/>
        <v>5.8280854563553071</v>
      </c>
      <c r="M200" s="59">
        <f t="shared" si="8"/>
        <v>3.1155242300566712</v>
      </c>
      <c r="N200" s="59">
        <f t="shared" si="8"/>
        <v>5.7969763726390129</v>
      </c>
      <c r="O200" s="59">
        <f t="shared" si="8"/>
        <v>5.4640739284991282</v>
      </c>
      <c r="P200" s="59">
        <f t="shared" si="8"/>
        <v>3.690599723051736</v>
      </c>
      <c r="Q200" s="59">
        <f t="shared" si="8"/>
        <v>4.0224015569948</v>
      </c>
      <c r="R200" s="59">
        <f t="shared" si="8"/>
        <v>4.1346559853219889</v>
      </c>
      <c r="S200" s="59">
        <f t="shared" si="8"/>
        <v>3.281019311021852</v>
      </c>
      <c r="T200" s="59">
        <f t="shared" si="8"/>
        <v>4.5046243141509992</v>
      </c>
      <c r="U200" s="59">
        <f t="shared" si="8"/>
        <v>3.651843141939878</v>
      </c>
      <c r="V200" s="59">
        <f t="shared" si="8"/>
        <v>4.5245994297838061</v>
      </c>
      <c r="W200" s="59">
        <f t="shared" si="8"/>
        <v>4.0626346131543745</v>
      </c>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row>
    <row r="201" spans="1:62" s="54" customFormat="1">
      <c r="A201" s="303" t="s">
        <v>719</v>
      </c>
      <c r="B201" s="403"/>
      <c r="C201" s="367"/>
      <c r="D201" s="367"/>
      <c r="E201" s="367"/>
      <c r="F201" s="367"/>
      <c r="G201" s="367"/>
      <c r="H201" s="367"/>
      <c r="I201" s="367">
        <f t="shared" ref="I201:O201" si="9">(I191-I199)/I200</f>
        <v>-0.70112083322970031</v>
      </c>
      <c r="J201" s="367"/>
      <c r="K201" s="367"/>
      <c r="L201" s="367"/>
      <c r="M201" s="367"/>
      <c r="N201" s="367"/>
      <c r="O201" s="367">
        <f t="shared" si="9"/>
        <v>-0.30945940941424155</v>
      </c>
      <c r="P201" s="367"/>
      <c r="Q201" s="367"/>
      <c r="R201" s="367"/>
      <c r="S201" s="367"/>
      <c r="T201" s="367">
        <f>-(T191-T199)/T200</f>
        <v>-0.75795126877949548</v>
      </c>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BJ201" s="60" t="e">
        <f>-(BJ191-BJ199)/BJ200</f>
        <v>#DIV/0!</v>
      </c>
    </row>
    <row r="202" spans="1:62">
      <c r="A202" s="19" t="s">
        <v>735</v>
      </c>
      <c r="B202" s="20"/>
      <c r="C202" s="20"/>
      <c r="D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row>
    <row r="203" spans="1:62">
      <c r="A203" s="18" t="s">
        <v>180</v>
      </c>
      <c r="B203" s="20"/>
      <c r="C203" s="20"/>
      <c r="D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row>
    <row r="204" spans="1:62" s="20" customFormat="1">
      <c r="A204" s="23" t="s">
        <v>397</v>
      </c>
      <c r="B204" s="18" t="s">
        <v>398</v>
      </c>
    </row>
    <row r="205" spans="1:62" s="20" customFormat="1">
      <c r="A205" s="23" t="s">
        <v>282</v>
      </c>
      <c r="B205" s="18" t="s">
        <v>283</v>
      </c>
    </row>
    <row r="206" spans="1:62" s="20" customFormat="1">
      <c r="A206" s="23" t="s">
        <v>284</v>
      </c>
      <c r="B206" s="18" t="s">
        <v>285</v>
      </c>
    </row>
    <row r="207" spans="1:62" s="20" customFormat="1">
      <c r="A207" s="23" t="s">
        <v>400</v>
      </c>
      <c r="B207" s="18" t="s">
        <v>401</v>
      </c>
    </row>
    <row r="208" spans="1:62" s="20" customFormat="1"/>
    <row r="209" spans="1:2">
      <c r="A209" s="20"/>
      <c r="B209" s="20"/>
    </row>
  </sheetData>
  <mergeCells count="98">
    <mergeCell ref="C179:D179"/>
    <mergeCell ref="C174:D174"/>
    <mergeCell ref="C175:D175"/>
    <mergeCell ref="C176:D176"/>
    <mergeCell ref="C177:D177"/>
    <mergeCell ref="C178:D178"/>
    <mergeCell ref="D57:U57"/>
    <mergeCell ref="D58:U58"/>
    <mergeCell ref="D59:U59"/>
    <mergeCell ref="D60:U60"/>
    <mergeCell ref="A61:C61"/>
    <mergeCell ref="A59:C59"/>
    <mergeCell ref="A60:C60"/>
    <mergeCell ref="A57:C57"/>
    <mergeCell ref="A58:C58"/>
    <mergeCell ref="A6:C6"/>
    <mergeCell ref="D6:U6"/>
    <mergeCell ref="A7:C7"/>
    <mergeCell ref="A3:C3"/>
    <mergeCell ref="D3:U3"/>
    <mergeCell ref="A4:C4"/>
    <mergeCell ref="D4:U4"/>
    <mergeCell ref="A5:C5"/>
    <mergeCell ref="D5:U5"/>
    <mergeCell ref="C194:D194"/>
    <mergeCell ref="C195:D195"/>
    <mergeCell ref="C196:D196"/>
    <mergeCell ref="C197:D197"/>
    <mergeCell ref="C198:D198"/>
    <mergeCell ref="C193:D193"/>
    <mergeCell ref="C181:D181"/>
    <mergeCell ref="C182:D182"/>
    <mergeCell ref="C184:D184"/>
    <mergeCell ref="C185:D185"/>
    <mergeCell ref="C186:D186"/>
    <mergeCell ref="C187:D187"/>
    <mergeCell ref="C188:D188"/>
    <mergeCell ref="C189:D189"/>
    <mergeCell ref="C190:D190"/>
    <mergeCell ref="C191:D191"/>
    <mergeCell ref="C192:D192"/>
    <mergeCell ref="C183:D183"/>
    <mergeCell ref="A161:E161"/>
    <mergeCell ref="C162:D162"/>
    <mergeCell ref="A163:A198"/>
    <mergeCell ref="B163:B198"/>
    <mergeCell ref="C163:D163"/>
    <mergeCell ref="C164:D164"/>
    <mergeCell ref="C165:D165"/>
    <mergeCell ref="C166:D166"/>
    <mergeCell ref="C167:D167"/>
    <mergeCell ref="C168:D168"/>
    <mergeCell ref="C180:D180"/>
    <mergeCell ref="C169:D169"/>
    <mergeCell ref="C170:D170"/>
    <mergeCell ref="C171:D171"/>
    <mergeCell ref="C172:D172"/>
    <mergeCell ref="C173:D173"/>
    <mergeCell ref="C144:D144"/>
    <mergeCell ref="C145:D145"/>
    <mergeCell ref="C146:D146"/>
    <mergeCell ref="C147:D147"/>
    <mergeCell ref="C148:D148"/>
    <mergeCell ref="C129:D129"/>
    <mergeCell ref="C143:D143"/>
    <mergeCell ref="C131:D131"/>
    <mergeCell ref="C132:D132"/>
    <mergeCell ref="C134:D134"/>
    <mergeCell ref="C135:D135"/>
    <mergeCell ref="C136:D136"/>
    <mergeCell ref="C137:D137"/>
    <mergeCell ref="C138:D138"/>
    <mergeCell ref="C139:D139"/>
    <mergeCell ref="C140:D140"/>
    <mergeCell ref="C141:D141"/>
    <mergeCell ref="C142:D142"/>
    <mergeCell ref="C133:D133"/>
    <mergeCell ref="C124:D124"/>
    <mergeCell ref="C125:D125"/>
    <mergeCell ref="C126:D126"/>
    <mergeCell ref="C127:D127"/>
    <mergeCell ref="C128:D128"/>
    <mergeCell ref="A111:E111"/>
    <mergeCell ref="C112:D112"/>
    <mergeCell ref="A113:A148"/>
    <mergeCell ref="B113:B148"/>
    <mergeCell ref="C113:D113"/>
    <mergeCell ref="C114:D114"/>
    <mergeCell ref="C115:D115"/>
    <mergeCell ref="C116:D116"/>
    <mergeCell ref="C117:D117"/>
    <mergeCell ref="C118:D118"/>
    <mergeCell ref="C130:D130"/>
    <mergeCell ref="C119:D119"/>
    <mergeCell ref="C120:D120"/>
    <mergeCell ref="C121:D121"/>
    <mergeCell ref="C122:D122"/>
    <mergeCell ref="C123:D123"/>
  </mergeCells>
  <hyperlinks>
    <hyperlink ref="A110" r:id="rId1" display="http://stats.oecd.org/OECDStat_Metadata/ShowMetadata.ashx?Dataset=HEALTH_LVNG&amp;ShowOnWeb=true&amp;Lang=en"/>
    <hyperlink ref="A113" r:id="rId2" display="http://stats.oecd.org/OECDStat_Metadata/ShowMetadata.ashx?Dataset=HEALTH_LVNG&amp;Coords=[VAR].[ACOLALCT]&amp;ShowOnWeb=true&amp;Lang=en"/>
    <hyperlink ref="C123" r:id="rId3" display="http://stats.oecd.org/OECDStat_Metadata/ShowMetadata.ashx?Dataset=HEALTH_LVNG&amp;Coords=[COU].[DEU]&amp;ShowOnWeb=true&amp;Lang=en"/>
    <hyperlink ref="C128" r:id="rId4" display="http://stats.oecd.org/OECDStat_Metadata/ShowMetadata.ashx?Dataset=HEALTH_LVNG&amp;Coords=[COU].[ISR]&amp;ShowOnWeb=true&amp;Lang=en"/>
    <hyperlink ref="A160" r:id="rId5" display="http://stats.oecd.org/OECDStat_Metadata/ShowMetadata.ashx?Dataset=HEALTH_LVNG&amp;ShowOnWeb=true&amp;Lang=en"/>
    <hyperlink ref="A163" r:id="rId6" display="http://stats.oecd.org/OECDStat_Metadata/ShowMetadata.ashx?Dataset=HEALTH_LVNG&amp;Coords=[VAR].[TOBATBCT]&amp;ShowOnWeb=true&amp;Lang=en"/>
    <hyperlink ref="C173" r:id="rId7" display="http://stats.oecd.org/OECDStat_Metadata/ShowMetadata.ashx?Dataset=HEALTH_LVNG&amp;Coords=[COU].[DEU]&amp;ShowOnWeb=true&amp;Lang=en"/>
    <hyperlink ref="C178" r:id="rId8" display="http://stats.oecd.org/OECDStat_Metadata/ShowMetadata.ashx?Dataset=HEALTH_LVNG&amp;Coords=[COU].[ISR]&amp;ShowOnWeb=true&amp;Lang=en"/>
    <hyperlink ref="A2" r:id="rId9" display="http://stats.oecd.org/OECDStat_Metadata/ShowMetadata.ashx?Dataset=SHA&amp;ShowOnWeb=true&amp;Lang=en"/>
    <hyperlink ref="A9" r:id="rId10" display="http://stats.oecd.org/OECDStat_Metadata/ShowMetadata.ashx?Dataset=SHA&amp;Coords=[LOCATION].[AUS]&amp;ShowOnWeb=true&amp;Lang=en"/>
    <hyperlink ref="C9" r:id="rId11" display="http://stats.oecd.org/OECDStat_Metadata/ShowMetadata.ashx?Dataset=SHA&amp;Coords=[%5bHF%5d.%5bHFTOT%5d%2c%5bHC%5d.%5bHCTOT%5d%2c%5bHP%5d.%5bHPTOT%5d%2c%5bMEASURE%5d.%5bPARPIB%5d%2c%5bLOCATION%5d.%5bAUS%5d]&amp;ShowOnWeb=true&amp;Lang=en"/>
    <hyperlink ref="A10" r:id="rId12" display="http://stats.oecd.org/OECDStat_Metadata/ShowMetadata.ashx?Dataset=SHA&amp;Coords=[LOCATION].[AUT]&amp;ShowOnWeb=true&amp;Lang=en"/>
    <hyperlink ref="C10" r:id="rId13" display="http://stats.oecd.org/OECDStat_Metadata/ShowMetadata.ashx?Dataset=SHA&amp;Coords=[%5bHF%5d.%5bHFTOT%5d%2c%5bHC%5d.%5bHCTOT%5d%2c%5bHP%5d.%5bHPTOT%5d%2c%5bMEASURE%5d.%5bPARPIB%5d%2c%5bLOCATION%5d.%5bAUT%5d]&amp;ShowOnWeb=true&amp;Lang=en"/>
    <hyperlink ref="A11" r:id="rId14" display="http://stats.oecd.org/OECDStat_Metadata/ShowMetadata.ashx?Dataset=SHA&amp;Coords=[LOCATION].[BEL]&amp;ShowOnWeb=true&amp;Lang=en"/>
    <hyperlink ref="C11" r:id="rId15" display="http://stats.oecd.org/OECDStat_Metadata/ShowMetadata.ashx?Dataset=SHA&amp;Coords=[%5bHF%5d.%5bHFTOT%5d%2c%5bHC%5d.%5bHCTOT%5d%2c%5bHP%5d.%5bHPTOT%5d%2c%5bMEASURE%5d.%5bPARPIB%5d%2c%5bLOCATION%5d.%5bBEL%5d]&amp;ShowOnWeb=true&amp;Lang=en"/>
    <hyperlink ref="A12" r:id="rId16" display="http://stats.oecd.org/OECDStat_Metadata/ShowMetadata.ashx?Dataset=SHA&amp;Coords=[LOCATION].[CAN]&amp;ShowOnWeb=true&amp;Lang=en"/>
    <hyperlink ref="C12" r:id="rId17" display="http://stats.oecd.org/OECDStat_Metadata/ShowMetadata.ashx?Dataset=SHA&amp;Coords=[%5bHF%5d.%5bHFTOT%5d%2c%5bHC%5d.%5bHCTOT%5d%2c%5bHP%5d.%5bHPTOT%5d%2c%5bMEASURE%5d.%5bPARPIB%5d%2c%5bLOCATION%5d.%5bCAN%5d]&amp;ShowOnWeb=true&amp;Lang=en"/>
    <hyperlink ref="A13" r:id="rId18" display="http://stats.oecd.org/OECDStat_Metadata/ShowMetadata.ashx?Dataset=SHA&amp;Coords=[LOCATION].[CHL]&amp;ShowOnWeb=true&amp;Lang=en"/>
    <hyperlink ref="C13" r:id="rId19" display="http://stats.oecd.org/OECDStat_Metadata/ShowMetadata.ashx?Dataset=SHA&amp;Coords=[%5bHF%5d.%5bHFTOT%5d%2c%5bHC%5d.%5bHCTOT%5d%2c%5bHP%5d.%5bHPTOT%5d%2c%5bMEASURE%5d.%5bPARPIB%5d%2c%5bLOCATION%5d.%5bCHL%5d]&amp;ShowOnWeb=true&amp;Lang=en"/>
    <hyperlink ref="A14" r:id="rId20" display="http://stats.oecd.org/OECDStat_Metadata/ShowMetadata.ashx?Dataset=SHA&amp;Coords=[LOCATION].[CZE]&amp;ShowOnWeb=true&amp;Lang=en"/>
    <hyperlink ref="C14" r:id="rId21" display="http://stats.oecd.org/OECDStat_Metadata/ShowMetadata.ashx?Dataset=SHA&amp;Coords=[%5bHF%5d.%5bHFTOT%5d%2c%5bHC%5d.%5bHCTOT%5d%2c%5bHP%5d.%5bHPTOT%5d%2c%5bMEASURE%5d.%5bPARPIB%5d%2c%5bLOCATION%5d.%5bCZE%5d]&amp;ShowOnWeb=true&amp;Lang=en"/>
    <hyperlink ref="A15" r:id="rId22" display="http://stats.oecd.org/OECDStat_Metadata/ShowMetadata.ashx?Dataset=SHA&amp;Coords=[LOCATION].[DNK]&amp;ShowOnWeb=true&amp;Lang=en"/>
    <hyperlink ref="C15" r:id="rId23" display="http://stats.oecd.org/OECDStat_Metadata/ShowMetadata.ashx?Dataset=SHA&amp;Coords=[%5bHF%5d.%5bHFTOT%5d%2c%5bHC%5d.%5bHCTOT%5d%2c%5bHP%5d.%5bHPTOT%5d%2c%5bMEASURE%5d.%5bPARPIB%5d%2c%5bLOCATION%5d.%5bDNK%5d]&amp;ShowOnWeb=true&amp;Lang=en"/>
    <hyperlink ref="A16" r:id="rId24" display="http://stats.oecd.org/OECDStat_Metadata/ShowMetadata.ashx?Dataset=SHA&amp;Coords=[LOCATION].[EST]&amp;ShowOnWeb=true&amp;Lang=en"/>
    <hyperlink ref="C16" r:id="rId25" display="http://stats.oecd.org/OECDStat_Metadata/ShowMetadata.ashx?Dataset=SHA&amp;Coords=[%5bHF%5d.%5bHFTOT%5d%2c%5bHC%5d.%5bHCTOT%5d%2c%5bHP%5d.%5bHPTOT%5d%2c%5bMEASURE%5d.%5bPARPIB%5d%2c%5bLOCATION%5d.%5bEST%5d]&amp;ShowOnWeb=true&amp;Lang=en"/>
    <hyperlink ref="A17" r:id="rId26" display="http://stats.oecd.org/OECDStat_Metadata/ShowMetadata.ashx?Dataset=SHA&amp;Coords=[LOCATION].[FIN]&amp;ShowOnWeb=true&amp;Lang=en"/>
    <hyperlink ref="C17" r:id="rId27" display="http://stats.oecd.org/OECDStat_Metadata/ShowMetadata.ashx?Dataset=SHA&amp;Coords=[%5bHF%5d.%5bHFTOT%5d%2c%5bHC%5d.%5bHCTOT%5d%2c%5bHP%5d.%5bHPTOT%5d%2c%5bMEASURE%5d.%5bPARPIB%5d%2c%5bLOCATION%5d.%5bFIN%5d]&amp;ShowOnWeb=true&amp;Lang=en"/>
    <hyperlink ref="A18" r:id="rId28" display="http://stats.oecd.org/OECDStat_Metadata/ShowMetadata.ashx?Dataset=SHA&amp;Coords=[LOCATION].[FRA]&amp;ShowOnWeb=true&amp;Lang=en"/>
    <hyperlink ref="C18" r:id="rId29" display="http://stats.oecd.org/OECDStat_Metadata/ShowMetadata.ashx?Dataset=SHA&amp;Coords=[%5bHF%5d.%5bHFTOT%5d%2c%5bHC%5d.%5bHCTOT%5d%2c%5bHP%5d.%5bHPTOT%5d%2c%5bMEASURE%5d.%5bPARPIB%5d%2c%5bLOCATION%5d.%5bFRA%5d]&amp;ShowOnWeb=true&amp;Lang=en"/>
    <hyperlink ref="A19" r:id="rId30" display="http://stats.oecd.org/OECDStat_Metadata/ShowMetadata.ashx?Dataset=SHA&amp;Coords=[LOCATION].[DEU]&amp;ShowOnWeb=true&amp;Lang=en"/>
    <hyperlink ref="C19" r:id="rId31" display="http://stats.oecd.org/OECDStat_Metadata/ShowMetadata.ashx?Dataset=SHA&amp;Coords=[%5bHF%5d.%5bHFTOT%5d%2c%5bHC%5d.%5bHCTOT%5d%2c%5bHP%5d.%5bHPTOT%5d%2c%5bMEASURE%5d.%5bPARPIB%5d%2c%5bLOCATION%5d.%5bDEU%5d]&amp;ShowOnWeb=true&amp;Lang=en"/>
    <hyperlink ref="A20" r:id="rId32" display="http://stats.oecd.org/OECDStat_Metadata/ShowMetadata.ashx?Dataset=SHA&amp;Coords=[LOCATION].[GRC]&amp;ShowOnWeb=true&amp;Lang=en"/>
    <hyperlink ref="C20" r:id="rId33" display="http://stats.oecd.org/OECDStat_Metadata/ShowMetadata.ashx?Dataset=SHA&amp;Coords=[%5bHF%5d.%5bHFTOT%5d%2c%5bHC%5d.%5bHCTOT%5d%2c%5bHP%5d.%5bHPTOT%5d%2c%5bMEASURE%5d.%5bPARPIB%5d%2c%5bLOCATION%5d.%5bGRC%5d]&amp;ShowOnWeb=true&amp;Lang=en"/>
    <hyperlink ref="A21" r:id="rId34" display="http://stats.oecd.org/OECDStat_Metadata/ShowMetadata.ashx?Dataset=SHA&amp;Coords=[LOCATION].[HUN]&amp;ShowOnWeb=true&amp;Lang=en"/>
    <hyperlink ref="C21" r:id="rId35" display="http://stats.oecd.org/OECDStat_Metadata/ShowMetadata.ashx?Dataset=SHA&amp;Coords=[%5bHF%5d.%5bHFTOT%5d%2c%5bHC%5d.%5bHCTOT%5d%2c%5bHP%5d.%5bHPTOT%5d%2c%5bMEASURE%5d.%5bPARPIB%5d%2c%5bLOCATION%5d.%5bHUN%5d]&amp;ShowOnWeb=true&amp;Lang=en"/>
    <hyperlink ref="A22" r:id="rId36" display="http://stats.oecd.org/OECDStat_Metadata/ShowMetadata.ashx?Dataset=SHA&amp;Coords=[LOCATION].[ISL]&amp;ShowOnWeb=true&amp;Lang=en"/>
    <hyperlink ref="C22" r:id="rId37" display="http://stats.oecd.org/OECDStat_Metadata/ShowMetadata.ashx?Dataset=SHA&amp;Coords=[%5bHF%5d.%5bHFTOT%5d%2c%5bHC%5d.%5bHCTOT%5d%2c%5bHP%5d.%5bHPTOT%5d%2c%5bMEASURE%5d.%5bPARPIB%5d%2c%5bLOCATION%5d.%5bISL%5d]&amp;ShowOnWeb=true&amp;Lang=en"/>
    <hyperlink ref="A23" r:id="rId38" display="http://stats.oecd.org/OECDStat_Metadata/ShowMetadata.ashx?Dataset=SHA&amp;Coords=[LOCATION].[IRL]&amp;ShowOnWeb=true&amp;Lang=en"/>
    <hyperlink ref="C23" r:id="rId39" display="http://stats.oecd.org/OECDStat_Metadata/ShowMetadata.ashx?Dataset=SHA&amp;Coords=[%5bHF%5d.%5bHFTOT%5d%2c%5bHC%5d.%5bHCTOT%5d%2c%5bHP%5d.%5bHPTOT%5d%2c%5bMEASURE%5d.%5bPARPIB%5d%2c%5bLOCATION%5d.%5bIRL%5d]&amp;ShowOnWeb=true&amp;Lang=en"/>
    <hyperlink ref="A24" r:id="rId40" display="http://stats.oecd.org/OECDStat_Metadata/ShowMetadata.ashx?Dataset=SHA&amp;Coords=[LOCATION].[ISR]&amp;ShowOnWeb=true&amp;Lang=en"/>
    <hyperlink ref="C24" r:id="rId41" display="http://stats.oecd.org/OECDStat_Metadata/ShowMetadata.ashx?Dataset=SHA&amp;Coords=[%5bHF%5d.%5bHFTOT%5d%2c%5bHC%5d.%5bHCTOT%5d%2c%5bHP%5d.%5bHPTOT%5d%2c%5bMEASURE%5d.%5bPARPIB%5d%2c%5bLOCATION%5d.%5bISR%5d]&amp;ShowOnWeb=true&amp;Lang=en"/>
    <hyperlink ref="A25" r:id="rId42" display="http://stats.oecd.org/OECDStat_Metadata/ShowMetadata.ashx?Dataset=SHA&amp;Coords=[LOCATION].[ITA]&amp;ShowOnWeb=true&amp;Lang=en"/>
    <hyperlink ref="C25" r:id="rId43" display="http://stats.oecd.org/OECDStat_Metadata/ShowMetadata.ashx?Dataset=SHA&amp;Coords=[%5bHF%5d.%5bHFTOT%5d%2c%5bHC%5d.%5bHCTOT%5d%2c%5bHP%5d.%5bHPTOT%5d%2c%5bMEASURE%5d.%5bPARPIB%5d%2c%5bLOCATION%5d.%5bITA%5d]&amp;ShowOnWeb=true&amp;Lang=en"/>
    <hyperlink ref="A26" r:id="rId44" display="http://stats.oecd.org/OECDStat_Metadata/ShowMetadata.ashx?Dataset=SHA&amp;Coords=[LOCATION].[JPN]&amp;ShowOnWeb=true&amp;Lang=en"/>
    <hyperlink ref="C26" r:id="rId45" display="http://stats.oecd.org/OECDStat_Metadata/ShowMetadata.ashx?Dataset=SHA&amp;Coords=[%5bHF%5d.%5bHFTOT%5d%2c%5bHC%5d.%5bHCTOT%5d%2c%5bHP%5d.%5bHPTOT%5d%2c%5bMEASURE%5d.%5bPARPIB%5d%2c%5bLOCATION%5d.%5bJPN%5d]&amp;ShowOnWeb=true&amp;Lang=en"/>
    <hyperlink ref="A27" r:id="rId46" display="http://stats.oecd.org/OECDStat_Metadata/ShowMetadata.ashx?Dataset=SHA&amp;Coords=[LOCATION].[KOR]&amp;ShowOnWeb=true&amp;Lang=en"/>
    <hyperlink ref="C27" r:id="rId47" display="http://stats.oecd.org/OECDStat_Metadata/ShowMetadata.ashx?Dataset=SHA&amp;Coords=[%5bHF%5d.%5bHFTOT%5d%2c%5bHC%5d.%5bHCTOT%5d%2c%5bHP%5d.%5bHPTOT%5d%2c%5bMEASURE%5d.%5bPARPIB%5d%2c%5bLOCATION%5d.%5bKOR%5d]&amp;ShowOnWeb=true&amp;Lang=en"/>
    <hyperlink ref="A28" r:id="rId48" display="http://stats.oecd.org/OECDStat_Metadata/ShowMetadata.ashx?Dataset=SHA&amp;Coords=[LOCATION].[LVA]&amp;ShowOnWeb=true&amp;Lang=en"/>
    <hyperlink ref="C28" r:id="rId49" display="http://stats.oecd.org/OECDStat_Metadata/ShowMetadata.ashx?Dataset=SHA&amp;Coords=[%5bHF%5d.%5bHFTOT%5d%2c%5bHC%5d.%5bHCTOT%5d%2c%5bHP%5d.%5bHPTOT%5d%2c%5bMEASURE%5d.%5bPARPIB%5d%2c%5bLOCATION%5d.%5bLVA%5d]&amp;ShowOnWeb=true&amp;Lang=en"/>
    <hyperlink ref="A29" r:id="rId50" display="http://stats.oecd.org/OECDStat_Metadata/ShowMetadata.ashx?Dataset=SHA&amp;Coords=[LOCATION].[LTU]&amp;ShowOnWeb=true&amp;Lang=en"/>
    <hyperlink ref="C29" r:id="rId51" display="http://stats.oecd.org/OECDStat_Metadata/ShowMetadata.ashx?Dataset=SHA&amp;Coords=[%5bHF%5d.%5bHFTOT%5d%2c%5bHC%5d.%5bHCTOT%5d%2c%5bHP%5d.%5bHPTOT%5d%2c%5bMEASURE%5d.%5bPARPIB%5d%2c%5bLOCATION%5d.%5bLTU%5d]&amp;ShowOnWeb=true&amp;Lang=en"/>
    <hyperlink ref="A30" r:id="rId52" display="http://stats.oecd.org/OECDStat_Metadata/ShowMetadata.ashx?Dataset=SHA&amp;Coords=[LOCATION].[LUX]&amp;ShowOnWeb=true&amp;Lang=en"/>
    <hyperlink ref="C30" r:id="rId53" display="http://stats.oecd.org/OECDStat_Metadata/ShowMetadata.ashx?Dataset=SHA&amp;Coords=[%5bHF%5d.%5bHFTOT%5d%2c%5bHC%5d.%5bHCTOT%5d%2c%5bHP%5d.%5bHPTOT%5d%2c%5bMEASURE%5d.%5bPARPIB%5d%2c%5bLOCATION%5d.%5bLUX%5d]&amp;ShowOnWeb=true&amp;Lang=en"/>
    <hyperlink ref="A31" r:id="rId54" display="http://stats.oecd.org/OECDStat_Metadata/ShowMetadata.ashx?Dataset=SHA&amp;Coords=[LOCATION].[MEX]&amp;ShowOnWeb=true&amp;Lang=en"/>
    <hyperlink ref="C31" r:id="rId55" display="http://stats.oecd.org/OECDStat_Metadata/ShowMetadata.ashx?Dataset=SHA&amp;Coords=[%5bHF%5d.%5bHFTOT%5d%2c%5bHC%5d.%5bHCTOT%5d%2c%5bHP%5d.%5bHPTOT%5d%2c%5bMEASURE%5d.%5bPARPIB%5d%2c%5bLOCATION%5d.%5bMEX%5d]&amp;ShowOnWeb=true&amp;Lang=en"/>
    <hyperlink ref="A32" r:id="rId56" display="http://stats.oecd.org/OECDStat_Metadata/ShowMetadata.ashx?Dataset=SHA&amp;Coords=[LOCATION].[NLD]&amp;ShowOnWeb=true&amp;Lang=en"/>
    <hyperlink ref="C32" r:id="rId57" display="http://stats.oecd.org/OECDStat_Metadata/ShowMetadata.ashx?Dataset=SHA&amp;Coords=[%5bHF%5d.%5bHFTOT%5d%2c%5bHC%5d.%5bHCTOT%5d%2c%5bHP%5d.%5bHPTOT%5d%2c%5bMEASURE%5d.%5bPARPIB%5d%2c%5bLOCATION%5d.%5bNLD%5d]&amp;ShowOnWeb=true&amp;Lang=en"/>
    <hyperlink ref="A33" r:id="rId58" display="http://stats.oecd.org/OECDStat_Metadata/ShowMetadata.ashx?Dataset=SHA&amp;Coords=[LOCATION].[NZL]&amp;ShowOnWeb=true&amp;Lang=en"/>
    <hyperlink ref="C33" r:id="rId59" display="http://stats.oecd.org/OECDStat_Metadata/ShowMetadata.ashx?Dataset=SHA&amp;Coords=[%5bHF%5d.%5bHFTOT%5d%2c%5bHC%5d.%5bHCTOT%5d%2c%5bHP%5d.%5bHPTOT%5d%2c%5bMEASURE%5d.%5bPARPIB%5d%2c%5bLOCATION%5d.%5bNZL%5d]&amp;ShowOnWeb=true&amp;Lang=en"/>
    <hyperlink ref="A34" r:id="rId60" display="http://stats.oecd.org/OECDStat_Metadata/ShowMetadata.ashx?Dataset=SHA&amp;Coords=[LOCATION].[NOR]&amp;ShowOnWeb=true&amp;Lang=en"/>
    <hyperlink ref="C34" r:id="rId61" display="http://stats.oecd.org/OECDStat_Metadata/ShowMetadata.ashx?Dataset=SHA&amp;Coords=[%5bHF%5d.%5bHFTOT%5d%2c%5bHC%5d.%5bHCTOT%5d%2c%5bHP%5d.%5bHPTOT%5d%2c%5bMEASURE%5d.%5bPARPIB%5d%2c%5bLOCATION%5d.%5bNOR%5d]&amp;ShowOnWeb=true&amp;Lang=en"/>
    <hyperlink ref="A35" r:id="rId62" display="http://stats.oecd.org/OECDStat_Metadata/ShowMetadata.ashx?Dataset=SHA&amp;Coords=[LOCATION].[POL]&amp;ShowOnWeb=true&amp;Lang=en"/>
    <hyperlink ref="C35" r:id="rId63" display="http://stats.oecd.org/OECDStat_Metadata/ShowMetadata.ashx?Dataset=SHA&amp;Coords=[%5bHF%5d.%5bHFTOT%5d%2c%5bHC%5d.%5bHCTOT%5d%2c%5bHP%5d.%5bHPTOT%5d%2c%5bMEASURE%5d.%5bPARPIB%5d%2c%5bLOCATION%5d.%5bPOL%5d]&amp;ShowOnWeb=true&amp;Lang=en"/>
    <hyperlink ref="A36" r:id="rId64" display="http://stats.oecd.org/OECDStat_Metadata/ShowMetadata.ashx?Dataset=SHA&amp;Coords=[LOCATION].[PRT]&amp;ShowOnWeb=true&amp;Lang=en"/>
    <hyperlink ref="C36" r:id="rId65" display="http://stats.oecd.org/OECDStat_Metadata/ShowMetadata.ashx?Dataset=SHA&amp;Coords=[%5bHF%5d.%5bHFTOT%5d%2c%5bHC%5d.%5bHCTOT%5d%2c%5bHP%5d.%5bHPTOT%5d%2c%5bMEASURE%5d.%5bPARPIB%5d%2c%5bLOCATION%5d.%5bPRT%5d]&amp;ShowOnWeb=true&amp;Lang=en"/>
    <hyperlink ref="A37" r:id="rId66" display="http://stats.oecd.org/OECDStat_Metadata/ShowMetadata.ashx?Dataset=SHA&amp;Coords=[LOCATION].[SVK]&amp;ShowOnWeb=true&amp;Lang=en"/>
    <hyperlink ref="C37" r:id="rId67" display="http://stats.oecd.org/OECDStat_Metadata/ShowMetadata.ashx?Dataset=SHA&amp;Coords=[%5bHF%5d.%5bHFTOT%5d%2c%5bHC%5d.%5bHCTOT%5d%2c%5bHP%5d.%5bHPTOT%5d%2c%5bMEASURE%5d.%5bPARPIB%5d%2c%5bLOCATION%5d.%5bSVK%5d]&amp;ShowOnWeb=true&amp;Lang=en"/>
    <hyperlink ref="A38" r:id="rId68" display="http://stats.oecd.org/OECDStat_Metadata/ShowMetadata.ashx?Dataset=SHA&amp;Coords=[LOCATION].[SVN]&amp;ShowOnWeb=true&amp;Lang=en"/>
    <hyperlink ref="C38" r:id="rId69" display="http://stats.oecd.org/OECDStat_Metadata/ShowMetadata.ashx?Dataset=SHA&amp;Coords=[%5bHF%5d.%5bHFTOT%5d%2c%5bHC%5d.%5bHCTOT%5d%2c%5bHP%5d.%5bHPTOT%5d%2c%5bMEASURE%5d.%5bPARPIB%5d%2c%5bLOCATION%5d.%5bSVN%5d]&amp;ShowOnWeb=true&amp;Lang=en"/>
    <hyperlink ref="A39" r:id="rId70" display="http://stats.oecd.org/OECDStat_Metadata/ShowMetadata.ashx?Dataset=SHA&amp;Coords=[LOCATION].[ESP]&amp;ShowOnWeb=true&amp;Lang=en"/>
    <hyperlink ref="C39" r:id="rId71" display="http://stats.oecd.org/OECDStat_Metadata/ShowMetadata.ashx?Dataset=SHA&amp;Coords=[%5bHF%5d.%5bHFTOT%5d%2c%5bHC%5d.%5bHCTOT%5d%2c%5bHP%5d.%5bHPTOT%5d%2c%5bMEASURE%5d.%5bPARPIB%5d%2c%5bLOCATION%5d.%5bESP%5d]&amp;ShowOnWeb=true&amp;Lang=en"/>
    <hyperlink ref="A40" r:id="rId72" display="http://stats.oecd.org/OECDStat_Metadata/ShowMetadata.ashx?Dataset=SHA&amp;Coords=[LOCATION].[SWE]&amp;ShowOnWeb=true&amp;Lang=en"/>
    <hyperlink ref="C40" r:id="rId73" display="http://stats.oecd.org/OECDStat_Metadata/ShowMetadata.ashx?Dataset=SHA&amp;Coords=[%5bHF%5d.%5bHFTOT%5d%2c%5bHC%5d.%5bHCTOT%5d%2c%5bHP%5d.%5bHPTOT%5d%2c%5bMEASURE%5d.%5bPARPIB%5d%2c%5bLOCATION%5d.%5bSWE%5d]&amp;ShowOnWeb=true&amp;Lang=en"/>
    <hyperlink ref="A41" r:id="rId74" display="http://stats.oecd.org/OECDStat_Metadata/ShowMetadata.ashx?Dataset=SHA&amp;Coords=[LOCATION].[CHE]&amp;ShowOnWeb=true&amp;Lang=en"/>
    <hyperlink ref="C41" r:id="rId75" display="http://stats.oecd.org/OECDStat_Metadata/ShowMetadata.ashx?Dataset=SHA&amp;Coords=[%5bHF%5d.%5bHFTOT%5d%2c%5bHC%5d.%5bHCTOT%5d%2c%5bHP%5d.%5bHPTOT%5d%2c%5bMEASURE%5d.%5bPARPIB%5d%2c%5bLOCATION%5d.%5bCHE%5d]&amp;ShowOnWeb=true&amp;Lang=en"/>
    <hyperlink ref="A42" r:id="rId76" display="http://stats.oecd.org/OECDStat_Metadata/ShowMetadata.ashx?Dataset=SHA&amp;Coords=[LOCATION].[TUR]&amp;ShowOnWeb=true&amp;Lang=en"/>
    <hyperlink ref="C42" r:id="rId77" display="http://stats.oecd.org/OECDStat_Metadata/ShowMetadata.ashx?Dataset=SHA&amp;Coords=[%5bHF%5d.%5bHFTOT%5d%2c%5bHC%5d.%5bHCTOT%5d%2c%5bHP%5d.%5bHPTOT%5d%2c%5bMEASURE%5d.%5bPARPIB%5d%2c%5bLOCATION%5d.%5bTUR%5d]&amp;ShowOnWeb=true&amp;Lang=en"/>
    <hyperlink ref="A43" r:id="rId78" display="http://stats.oecd.org/OECDStat_Metadata/ShowMetadata.ashx?Dataset=SHA&amp;Coords=[LOCATION].[GBR]&amp;ShowOnWeb=true&amp;Lang=en"/>
    <hyperlink ref="C43" r:id="rId79" display="http://stats.oecd.org/OECDStat_Metadata/ShowMetadata.ashx?Dataset=SHA&amp;Coords=[%5bHF%5d.%5bHFTOT%5d%2c%5bHC%5d.%5bHCTOT%5d%2c%5bHP%5d.%5bHPTOT%5d%2c%5bMEASURE%5d.%5bPARPIB%5d%2c%5bLOCATION%5d.%5bGBR%5d]&amp;ShowOnWeb=true&amp;Lang=en"/>
    <hyperlink ref="A44" r:id="rId80" display="http://stats.oecd.org/OECDStat_Metadata/ShowMetadata.ashx?Dataset=SHA&amp;Coords=[LOCATION].[USA]&amp;ShowOnWeb=true&amp;Lang=en"/>
    <hyperlink ref="C44" r:id="rId81" display="http://stats.oecd.org/OECDStat_Metadata/ShowMetadata.ashx?Dataset=SHA&amp;Coords=[%5bHF%5d.%5bHFTOT%5d%2c%5bHC%5d.%5bHCTOT%5d%2c%5bHP%5d.%5bHPTOT%5d%2c%5bMEASURE%5d.%5bPARPIB%5d%2c%5bLOCATION%5d.%5bUSA%5d]&amp;ShowOnWeb=true&amp;Lang=en"/>
    <hyperlink ref="A48" r:id="rId82" display="https://stats-2.oecd.org/index.aspx?DatasetCode=SHA"/>
    <hyperlink ref="A56" r:id="rId83" display="http://stats.oecd.org/OECDStat_Metadata/ShowMetadata.ashx?Dataset=SHA&amp;ShowOnWeb=true&amp;Lang=en"/>
    <hyperlink ref="A63" r:id="rId84" display="http://stats.oecd.org/OECDStat_Metadata/ShowMetadata.ashx?Dataset=SHA&amp;Coords=[LOCATION].[AUS]&amp;ShowOnWeb=true&amp;Lang=en"/>
    <hyperlink ref="C63" r:id="rId85" display="http://stats.oecd.org/OECDStat_Metadata/ShowMetadata.ashx?Dataset=SHA&amp;Coords=[%5bHF%5d.%5bHF2HF3%5d%2c%5bHC%5d.%5bHCTOT%5d%2c%5bHP%5d.%5bHPTOT%5d%2c%5bMEASURE%5d.%5bPARPIB%5d%2c%5bLOCATION%5d.%5bAUS%5d]&amp;ShowOnWeb=true&amp;Lang=en"/>
    <hyperlink ref="A64" r:id="rId86" display="http://stats.oecd.org/OECDStat_Metadata/ShowMetadata.ashx?Dataset=SHA&amp;Coords=[LOCATION].[AUT]&amp;ShowOnWeb=true&amp;Lang=en"/>
    <hyperlink ref="C64" r:id="rId87" display="http://stats.oecd.org/OECDStat_Metadata/ShowMetadata.ashx?Dataset=SHA&amp;Coords=[%5bHF%5d.%5bHF2HF3%5d%2c%5bHC%5d.%5bHCTOT%5d%2c%5bHP%5d.%5bHPTOT%5d%2c%5bMEASURE%5d.%5bPARPIB%5d%2c%5bLOCATION%5d.%5bAUT%5d]&amp;ShowOnWeb=true&amp;Lang=en"/>
    <hyperlink ref="A65" r:id="rId88" display="http://stats.oecd.org/OECDStat_Metadata/ShowMetadata.ashx?Dataset=SHA&amp;Coords=[LOCATION].[BEL]&amp;ShowOnWeb=true&amp;Lang=en"/>
    <hyperlink ref="C65" r:id="rId89" display="http://stats.oecd.org/OECDStat_Metadata/ShowMetadata.ashx?Dataset=SHA&amp;Coords=[%5bHF%5d.%5bHF2HF3%5d%2c%5bHC%5d.%5bHCTOT%5d%2c%5bHP%5d.%5bHPTOT%5d%2c%5bMEASURE%5d.%5bPARPIB%5d%2c%5bLOCATION%5d.%5bBEL%5d]&amp;ShowOnWeb=true&amp;Lang=en"/>
    <hyperlink ref="A66" r:id="rId90" display="http://stats.oecd.org/OECDStat_Metadata/ShowMetadata.ashx?Dataset=SHA&amp;Coords=[LOCATION].[CAN]&amp;ShowOnWeb=true&amp;Lang=en"/>
    <hyperlink ref="C66" r:id="rId91" display="http://stats.oecd.org/OECDStat_Metadata/ShowMetadata.ashx?Dataset=SHA&amp;Coords=[%5bHF%5d.%5bHF2HF3%5d%2c%5bHC%5d.%5bHCTOT%5d%2c%5bHP%5d.%5bHPTOT%5d%2c%5bMEASURE%5d.%5bPARPIB%5d%2c%5bLOCATION%5d.%5bCAN%5d]&amp;ShowOnWeb=true&amp;Lang=en"/>
    <hyperlink ref="A67" r:id="rId92" display="http://stats.oecd.org/OECDStat_Metadata/ShowMetadata.ashx?Dataset=SHA&amp;Coords=[LOCATION].[CHL]&amp;ShowOnWeb=true&amp;Lang=en"/>
    <hyperlink ref="C67" r:id="rId93" display="http://stats.oecd.org/OECDStat_Metadata/ShowMetadata.ashx?Dataset=SHA&amp;Coords=[%5bHF%5d.%5bHF2HF3%5d%2c%5bHC%5d.%5bHCTOT%5d%2c%5bHP%5d.%5bHPTOT%5d%2c%5bMEASURE%5d.%5bPARPIB%5d%2c%5bLOCATION%5d.%5bCHL%5d]&amp;ShowOnWeb=true&amp;Lang=en"/>
    <hyperlink ref="A68" r:id="rId94" display="http://stats.oecd.org/OECDStat_Metadata/ShowMetadata.ashx?Dataset=SHA&amp;Coords=[LOCATION].[CZE]&amp;ShowOnWeb=true&amp;Lang=en"/>
    <hyperlink ref="C68" r:id="rId95" display="http://stats.oecd.org/OECDStat_Metadata/ShowMetadata.ashx?Dataset=SHA&amp;Coords=[%5bHF%5d.%5bHF2HF3%5d%2c%5bHC%5d.%5bHCTOT%5d%2c%5bHP%5d.%5bHPTOT%5d%2c%5bMEASURE%5d.%5bPARPIB%5d%2c%5bLOCATION%5d.%5bCZE%5d]&amp;ShowOnWeb=true&amp;Lang=en"/>
    <hyperlink ref="A69" r:id="rId96" display="http://stats.oecd.org/OECDStat_Metadata/ShowMetadata.ashx?Dataset=SHA&amp;Coords=[LOCATION].[DNK]&amp;ShowOnWeb=true&amp;Lang=en"/>
    <hyperlink ref="C69" r:id="rId97" display="http://stats.oecd.org/OECDStat_Metadata/ShowMetadata.ashx?Dataset=SHA&amp;Coords=[%5bHF%5d.%5bHF2HF3%5d%2c%5bHC%5d.%5bHCTOT%5d%2c%5bHP%5d.%5bHPTOT%5d%2c%5bMEASURE%5d.%5bPARPIB%5d%2c%5bLOCATION%5d.%5bDNK%5d]&amp;ShowOnWeb=true&amp;Lang=en"/>
    <hyperlink ref="A70" r:id="rId98" display="http://stats.oecd.org/OECDStat_Metadata/ShowMetadata.ashx?Dataset=SHA&amp;Coords=[LOCATION].[EST]&amp;ShowOnWeb=true&amp;Lang=en"/>
    <hyperlink ref="C70" r:id="rId99" display="http://stats.oecd.org/OECDStat_Metadata/ShowMetadata.ashx?Dataset=SHA&amp;Coords=[%5bHF%5d.%5bHF2HF3%5d%2c%5bHC%5d.%5bHCTOT%5d%2c%5bHP%5d.%5bHPTOT%5d%2c%5bMEASURE%5d.%5bPARPIB%5d%2c%5bLOCATION%5d.%5bEST%5d]&amp;ShowOnWeb=true&amp;Lang=en"/>
    <hyperlink ref="A71" r:id="rId100" display="http://stats.oecd.org/OECDStat_Metadata/ShowMetadata.ashx?Dataset=SHA&amp;Coords=[LOCATION].[FIN]&amp;ShowOnWeb=true&amp;Lang=en"/>
    <hyperlink ref="C71" r:id="rId101" display="http://stats.oecd.org/OECDStat_Metadata/ShowMetadata.ashx?Dataset=SHA&amp;Coords=[%5bHF%5d.%5bHF2HF3%5d%2c%5bHC%5d.%5bHCTOT%5d%2c%5bHP%5d.%5bHPTOT%5d%2c%5bMEASURE%5d.%5bPARPIB%5d%2c%5bLOCATION%5d.%5bFIN%5d]&amp;ShowOnWeb=true&amp;Lang=en"/>
    <hyperlink ref="A72" r:id="rId102" display="http://stats.oecd.org/OECDStat_Metadata/ShowMetadata.ashx?Dataset=SHA&amp;Coords=[LOCATION].[FRA]&amp;ShowOnWeb=true&amp;Lang=en"/>
    <hyperlink ref="C72" r:id="rId103" display="http://stats.oecd.org/OECDStat_Metadata/ShowMetadata.ashx?Dataset=SHA&amp;Coords=[%5bHF%5d.%5bHF2HF3%5d%2c%5bHC%5d.%5bHCTOT%5d%2c%5bHP%5d.%5bHPTOT%5d%2c%5bMEASURE%5d.%5bPARPIB%5d%2c%5bLOCATION%5d.%5bFRA%5d]&amp;ShowOnWeb=true&amp;Lang=en"/>
    <hyperlink ref="A73" r:id="rId104" display="http://stats.oecd.org/OECDStat_Metadata/ShowMetadata.ashx?Dataset=SHA&amp;Coords=[LOCATION].[DEU]&amp;ShowOnWeb=true&amp;Lang=en"/>
    <hyperlink ref="C73" r:id="rId105" display="http://stats.oecd.org/OECDStat_Metadata/ShowMetadata.ashx?Dataset=SHA&amp;Coords=[%5bHF%5d.%5bHF2HF3%5d%2c%5bHC%5d.%5bHCTOT%5d%2c%5bHP%5d.%5bHPTOT%5d%2c%5bMEASURE%5d.%5bPARPIB%5d%2c%5bLOCATION%5d.%5bDEU%5d]&amp;ShowOnWeb=true&amp;Lang=en"/>
    <hyperlink ref="A74" r:id="rId106" display="http://stats.oecd.org/OECDStat_Metadata/ShowMetadata.ashx?Dataset=SHA&amp;Coords=[LOCATION].[GRC]&amp;ShowOnWeb=true&amp;Lang=en"/>
    <hyperlink ref="C74" r:id="rId107" display="http://stats.oecd.org/OECDStat_Metadata/ShowMetadata.ashx?Dataset=SHA&amp;Coords=[%5bHF%5d.%5bHF2HF3%5d%2c%5bHC%5d.%5bHCTOT%5d%2c%5bHP%5d.%5bHPTOT%5d%2c%5bMEASURE%5d.%5bPARPIB%5d%2c%5bLOCATION%5d.%5bGRC%5d]&amp;ShowOnWeb=true&amp;Lang=en"/>
    <hyperlink ref="A75" r:id="rId108" display="http://stats.oecd.org/OECDStat_Metadata/ShowMetadata.ashx?Dataset=SHA&amp;Coords=[LOCATION].[HUN]&amp;ShowOnWeb=true&amp;Lang=en"/>
    <hyperlink ref="C75" r:id="rId109" display="http://stats.oecd.org/OECDStat_Metadata/ShowMetadata.ashx?Dataset=SHA&amp;Coords=[%5bHF%5d.%5bHF2HF3%5d%2c%5bHC%5d.%5bHCTOT%5d%2c%5bHP%5d.%5bHPTOT%5d%2c%5bMEASURE%5d.%5bPARPIB%5d%2c%5bLOCATION%5d.%5bHUN%5d]&amp;ShowOnWeb=true&amp;Lang=en"/>
    <hyperlink ref="A76" r:id="rId110" display="http://stats.oecd.org/OECDStat_Metadata/ShowMetadata.ashx?Dataset=SHA&amp;Coords=[LOCATION].[ISL]&amp;ShowOnWeb=true&amp;Lang=en"/>
    <hyperlink ref="C76" r:id="rId111" display="http://stats.oecd.org/OECDStat_Metadata/ShowMetadata.ashx?Dataset=SHA&amp;Coords=[%5bHF%5d.%5bHF2HF3%5d%2c%5bHC%5d.%5bHCTOT%5d%2c%5bHP%5d.%5bHPTOT%5d%2c%5bMEASURE%5d.%5bPARPIB%5d%2c%5bLOCATION%5d.%5bISL%5d]&amp;ShowOnWeb=true&amp;Lang=en"/>
    <hyperlink ref="A77" r:id="rId112" display="http://stats.oecd.org/OECDStat_Metadata/ShowMetadata.ashx?Dataset=SHA&amp;Coords=[LOCATION].[IRL]&amp;ShowOnWeb=true&amp;Lang=en"/>
    <hyperlink ref="C77" r:id="rId113" display="http://stats.oecd.org/OECDStat_Metadata/ShowMetadata.ashx?Dataset=SHA&amp;Coords=[%5bHF%5d.%5bHF2HF3%5d%2c%5bHC%5d.%5bHCTOT%5d%2c%5bHP%5d.%5bHPTOT%5d%2c%5bMEASURE%5d.%5bPARPIB%5d%2c%5bLOCATION%5d.%5bIRL%5d]&amp;ShowOnWeb=true&amp;Lang=en"/>
    <hyperlink ref="A78" r:id="rId114" display="http://stats.oecd.org/OECDStat_Metadata/ShowMetadata.ashx?Dataset=SHA&amp;Coords=[LOCATION].[ISR]&amp;ShowOnWeb=true&amp;Lang=en"/>
    <hyperlink ref="C78" r:id="rId115" display="http://stats.oecd.org/OECDStat_Metadata/ShowMetadata.ashx?Dataset=SHA&amp;Coords=[%5bHF%5d.%5bHF2HF3%5d%2c%5bHC%5d.%5bHCTOT%5d%2c%5bHP%5d.%5bHPTOT%5d%2c%5bMEASURE%5d.%5bPARPIB%5d%2c%5bLOCATION%5d.%5bISR%5d]&amp;ShowOnWeb=true&amp;Lang=en"/>
    <hyperlink ref="A79" r:id="rId116" display="http://stats.oecd.org/OECDStat_Metadata/ShowMetadata.ashx?Dataset=SHA&amp;Coords=[LOCATION].[ITA]&amp;ShowOnWeb=true&amp;Lang=en"/>
    <hyperlink ref="C79" r:id="rId117" display="http://stats.oecd.org/OECDStat_Metadata/ShowMetadata.ashx?Dataset=SHA&amp;Coords=[%5bHF%5d.%5bHF2HF3%5d%2c%5bHC%5d.%5bHCTOT%5d%2c%5bHP%5d.%5bHPTOT%5d%2c%5bMEASURE%5d.%5bPARPIB%5d%2c%5bLOCATION%5d.%5bITA%5d]&amp;ShowOnWeb=true&amp;Lang=en"/>
    <hyperlink ref="A80" r:id="rId118" display="http://stats.oecd.org/OECDStat_Metadata/ShowMetadata.ashx?Dataset=SHA&amp;Coords=[LOCATION].[JPN]&amp;ShowOnWeb=true&amp;Lang=en"/>
    <hyperlink ref="C80" r:id="rId119" display="http://stats.oecd.org/OECDStat_Metadata/ShowMetadata.ashx?Dataset=SHA&amp;Coords=[%5bHF%5d.%5bHF2HF3%5d%2c%5bHC%5d.%5bHCTOT%5d%2c%5bHP%5d.%5bHPTOT%5d%2c%5bMEASURE%5d.%5bPARPIB%5d%2c%5bLOCATION%5d.%5bJPN%5d]&amp;ShowOnWeb=true&amp;Lang=en"/>
    <hyperlink ref="A81" r:id="rId120" display="http://stats.oecd.org/OECDStat_Metadata/ShowMetadata.ashx?Dataset=SHA&amp;Coords=[LOCATION].[KOR]&amp;ShowOnWeb=true&amp;Lang=en"/>
    <hyperlink ref="C81" r:id="rId121" display="http://stats.oecd.org/OECDStat_Metadata/ShowMetadata.ashx?Dataset=SHA&amp;Coords=[%5bHF%5d.%5bHF2HF3%5d%2c%5bHC%5d.%5bHCTOT%5d%2c%5bHP%5d.%5bHPTOT%5d%2c%5bMEASURE%5d.%5bPARPIB%5d%2c%5bLOCATION%5d.%5bKOR%5d]&amp;ShowOnWeb=true&amp;Lang=en"/>
    <hyperlink ref="A82" r:id="rId122" display="http://stats.oecd.org/OECDStat_Metadata/ShowMetadata.ashx?Dataset=SHA&amp;Coords=[LOCATION].[LVA]&amp;ShowOnWeb=true&amp;Lang=en"/>
    <hyperlink ref="C82" r:id="rId123" display="http://stats.oecd.org/OECDStat_Metadata/ShowMetadata.ashx?Dataset=SHA&amp;Coords=[%5bHF%5d.%5bHF2HF3%5d%2c%5bHC%5d.%5bHCTOT%5d%2c%5bHP%5d.%5bHPTOT%5d%2c%5bMEASURE%5d.%5bPARPIB%5d%2c%5bLOCATION%5d.%5bLVA%5d]&amp;ShowOnWeb=true&amp;Lang=en"/>
    <hyperlink ref="A83" r:id="rId124" display="http://stats.oecd.org/OECDStat_Metadata/ShowMetadata.ashx?Dataset=SHA&amp;Coords=[LOCATION].[LTU]&amp;ShowOnWeb=true&amp;Lang=en"/>
    <hyperlink ref="C83" r:id="rId125" display="http://stats.oecd.org/OECDStat_Metadata/ShowMetadata.ashx?Dataset=SHA&amp;Coords=[%5bHF%5d.%5bHF2HF3%5d%2c%5bHC%5d.%5bHCTOT%5d%2c%5bHP%5d.%5bHPTOT%5d%2c%5bMEASURE%5d.%5bPARPIB%5d%2c%5bLOCATION%5d.%5bLTU%5d]&amp;ShowOnWeb=true&amp;Lang=en"/>
    <hyperlink ref="A84" r:id="rId126" display="http://stats.oecd.org/OECDStat_Metadata/ShowMetadata.ashx?Dataset=SHA&amp;Coords=[LOCATION].[LUX]&amp;ShowOnWeb=true&amp;Lang=en"/>
    <hyperlink ref="C84" r:id="rId127" display="http://stats.oecd.org/OECDStat_Metadata/ShowMetadata.ashx?Dataset=SHA&amp;Coords=[%5bHF%5d.%5bHF2HF3%5d%2c%5bHC%5d.%5bHCTOT%5d%2c%5bHP%5d.%5bHPTOT%5d%2c%5bMEASURE%5d.%5bPARPIB%5d%2c%5bLOCATION%5d.%5bLUX%5d]&amp;ShowOnWeb=true&amp;Lang=en"/>
    <hyperlink ref="A85" r:id="rId128" display="http://stats.oecd.org/OECDStat_Metadata/ShowMetadata.ashx?Dataset=SHA&amp;Coords=[LOCATION].[MEX]&amp;ShowOnWeb=true&amp;Lang=en"/>
    <hyperlink ref="C85" r:id="rId129" display="http://stats.oecd.org/OECDStat_Metadata/ShowMetadata.ashx?Dataset=SHA&amp;Coords=[%5bHF%5d.%5bHF2HF3%5d%2c%5bHC%5d.%5bHCTOT%5d%2c%5bHP%5d.%5bHPTOT%5d%2c%5bMEASURE%5d.%5bPARPIB%5d%2c%5bLOCATION%5d.%5bMEX%5d]&amp;ShowOnWeb=true&amp;Lang=en"/>
    <hyperlink ref="A86" r:id="rId130" display="http://stats.oecd.org/OECDStat_Metadata/ShowMetadata.ashx?Dataset=SHA&amp;Coords=[LOCATION].[NLD]&amp;ShowOnWeb=true&amp;Lang=en"/>
    <hyperlink ref="C86" r:id="rId131" display="http://stats.oecd.org/OECDStat_Metadata/ShowMetadata.ashx?Dataset=SHA&amp;Coords=[%5bHF%5d.%5bHF2HF3%5d%2c%5bHC%5d.%5bHCTOT%5d%2c%5bHP%5d.%5bHPTOT%5d%2c%5bMEASURE%5d.%5bPARPIB%5d%2c%5bLOCATION%5d.%5bNLD%5d]&amp;ShowOnWeb=true&amp;Lang=en"/>
    <hyperlink ref="A87" r:id="rId132" display="http://stats.oecd.org/OECDStat_Metadata/ShowMetadata.ashx?Dataset=SHA&amp;Coords=[LOCATION].[NZL]&amp;ShowOnWeb=true&amp;Lang=en"/>
    <hyperlink ref="C87" r:id="rId133" display="http://stats.oecd.org/OECDStat_Metadata/ShowMetadata.ashx?Dataset=SHA&amp;Coords=[%5bHF%5d.%5bHF2HF3%5d%2c%5bHC%5d.%5bHCTOT%5d%2c%5bHP%5d.%5bHPTOT%5d%2c%5bMEASURE%5d.%5bPARPIB%5d%2c%5bLOCATION%5d.%5bNZL%5d]&amp;ShowOnWeb=true&amp;Lang=en"/>
    <hyperlink ref="A88" r:id="rId134" display="http://stats.oecd.org/OECDStat_Metadata/ShowMetadata.ashx?Dataset=SHA&amp;Coords=[LOCATION].[NOR]&amp;ShowOnWeb=true&amp;Lang=en"/>
    <hyperlink ref="C88" r:id="rId135" display="http://stats.oecd.org/OECDStat_Metadata/ShowMetadata.ashx?Dataset=SHA&amp;Coords=[%5bHF%5d.%5bHF2HF3%5d%2c%5bHC%5d.%5bHCTOT%5d%2c%5bHP%5d.%5bHPTOT%5d%2c%5bMEASURE%5d.%5bPARPIB%5d%2c%5bLOCATION%5d.%5bNOR%5d]&amp;ShowOnWeb=true&amp;Lang=en"/>
    <hyperlink ref="A89" r:id="rId136" display="http://stats.oecd.org/OECDStat_Metadata/ShowMetadata.ashx?Dataset=SHA&amp;Coords=[LOCATION].[POL]&amp;ShowOnWeb=true&amp;Lang=en"/>
    <hyperlink ref="C89" r:id="rId137" display="http://stats.oecd.org/OECDStat_Metadata/ShowMetadata.ashx?Dataset=SHA&amp;Coords=[%5bHF%5d.%5bHF2HF3%5d%2c%5bHC%5d.%5bHCTOT%5d%2c%5bHP%5d.%5bHPTOT%5d%2c%5bMEASURE%5d.%5bPARPIB%5d%2c%5bLOCATION%5d.%5bPOL%5d]&amp;ShowOnWeb=true&amp;Lang=en"/>
    <hyperlink ref="A90" r:id="rId138" display="http://stats.oecd.org/OECDStat_Metadata/ShowMetadata.ashx?Dataset=SHA&amp;Coords=[LOCATION].[PRT]&amp;ShowOnWeb=true&amp;Lang=en"/>
    <hyperlink ref="C90" r:id="rId139" display="http://stats.oecd.org/OECDStat_Metadata/ShowMetadata.ashx?Dataset=SHA&amp;Coords=[%5bHF%5d.%5bHF2HF3%5d%2c%5bHC%5d.%5bHCTOT%5d%2c%5bHP%5d.%5bHPTOT%5d%2c%5bMEASURE%5d.%5bPARPIB%5d%2c%5bLOCATION%5d.%5bPRT%5d]&amp;ShowOnWeb=true&amp;Lang=en"/>
    <hyperlink ref="A91" r:id="rId140" display="http://stats.oecd.org/OECDStat_Metadata/ShowMetadata.ashx?Dataset=SHA&amp;Coords=[LOCATION].[SVK]&amp;ShowOnWeb=true&amp;Lang=en"/>
    <hyperlink ref="C91" r:id="rId141" display="http://stats.oecd.org/OECDStat_Metadata/ShowMetadata.ashx?Dataset=SHA&amp;Coords=[%5bHF%5d.%5bHF2HF3%5d%2c%5bHC%5d.%5bHCTOT%5d%2c%5bHP%5d.%5bHPTOT%5d%2c%5bMEASURE%5d.%5bPARPIB%5d%2c%5bLOCATION%5d.%5bSVK%5d]&amp;ShowOnWeb=true&amp;Lang=en"/>
    <hyperlink ref="A92" r:id="rId142" display="http://stats.oecd.org/OECDStat_Metadata/ShowMetadata.ashx?Dataset=SHA&amp;Coords=[LOCATION].[SVN]&amp;ShowOnWeb=true&amp;Lang=en"/>
    <hyperlink ref="C92" r:id="rId143" display="http://stats.oecd.org/OECDStat_Metadata/ShowMetadata.ashx?Dataset=SHA&amp;Coords=[%5bHF%5d.%5bHF2HF3%5d%2c%5bHC%5d.%5bHCTOT%5d%2c%5bHP%5d.%5bHPTOT%5d%2c%5bMEASURE%5d.%5bPARPIB%5d%2c%5bLOCATION%5d.%5bSVN%5d]&amp;ShowOnWeb=true&amp;Lang=en"/>
    <hyperlink ref="A93" r:id="rId144" display="http://stats.oecd.org/OECDStat_Metadata/ShowMetadata.ashx?Dataset=SHA&amp;Coords=[LOCATION].[ESP]&amp;ShowOnWeb=true&amp;Lang=en"/>
    <hyperlink ref="C93" r:id="rId145" display="http://stats.oecd.org/OECDStat_Metadata/ShowMetadata.ashx?Dataset=SHA&amp;Coords=[%5bHF%5d.%5bHF2HF3%5d%2c%5bHC%5d.%5bHCTOT%5d%2c%5bHP%5d.%5bHPTOT%5d%2c%5bMEASURE%5d.%5bPARPIB%5d%2c%5bLOCATION%5d.%5bESP%5d]&amp;ShowOnWeb=true&amp;Lang=en"/>
    <hyperlink ref="A94" r:id="rId146" display="http://stats.oecd.org/OECDStat_Metadata/ShowMetadata.ashx?Dataset=SHA&amp;Coords=[LOCATION].[SWE]&amp;ShowOnWeb=true&amp;Lang=en"/>
    <hyperlink ref="C94" r:id="rId147" display="http://stats.oecd.org/OECDStat_Metadata/ShowMetadata.ashx?Dataset=SHA&amp;Coords=[%5bHF%5d.%5bHF2HF3%5d%2c%5bHC%5d.%5bHCTOT%5d%2c%5bHP%5d.%5bHPTOT%5d%2c%5bMEASURE%5d.%5bPARPIB%5d%2c%5bLOCATION%5d.%5bSWE%5d]&amp;ShowOnWeb=true&amp;Lang=en"/>
    <hyperlink ref="A95" r:id="rId148" display="http://stats.oecd.org/OECDStat_Metadata/ShowMetadata.ashx?Dataset=SHA&amp;Coords=[LOCATION].[CHE]&amp;ShowOnWeb=true&amp;Lang=en"/>
    <hyperlink ref="C95" r:id="rId149" display="http://stats.oecd.org/OECDStat_Metadata/ShowMetadata.ashx?Dataset=SHA&amp;Coords=[%5bHF%5d.%5bHF2HF3%5d%2c%5bHC%5d.%5bHCTOT%5d%2c%5bHP%5d.%5bHPTOT%5d%2c%5bMEASURE%5d.%5bPARPIB%5d%2c%5bLOCATION%5d.%5bCHE%5d]&amp;ShowOnWeb=true&amp;Lang=en"/>
    <hyperlink ref="A96" r:id="rId150" display="http://stats.oecd.org/OECDStat_Metadata/ShowMetadata.ashx?Dataset=SHA&amp;Coords=[LOCATION].[TUR]&amp;ShowOnWeb=true&amp;Lang=en"/>
    <hyperlink ref="C96" r:id="rId151" display="http://stats.oecd.org/OECDStat_Metadata/ShowMetadata.ashx?Dataset=SHA&amp;Coords=[%5bHF%5d.%5bHF2HF3%5d%2c%5bHC%5d.%5bHCTOT%5d%2c%5bHP%5d.%5bHPTOT%5d%2c%5bMEASURE%5d.%5bPARPIB%5d%2c%5bLOCATION%5d.%5bTUR%5d]&amp;ShowOnWeb=true&amp;Lang=en"/>
    <hyperlink ref="A97" r:id="rId152" display="http://stats.oecd.org/OECDStat_Metadata/ShowMetadata.ashx?Dataset=SHA&amp;Coords=[LOCATION].[GBR]&amp;ShowOnWeb=true&amp;Lang=en"/>
    <hyperlink ref="C97" r:id="rId153" display="http://stats.oecd.org/OECDStat_Metadata/ShowMetadata.ashx?Dataset=SHA&amp;Coords=[%5bHF%5d.%5bHF2HF3%5d%2c%5bHC%5d.%5bHCTOT%5d%2c%5bHP%5d.%5bHPTOT%5d%2c%5bMEASURE%5d.%5bPARPIB%5d%2c%5bLOCATION%5d.%5bGBR%5d]&amp;ShowOnWeb=true&amp;Lang=en"/>
    <hyperlink ref="A98" r:id="rId154" display="http://stats.oecd.org/OECDStat_Metadata/ShowMetadata.ashx?Dataset=SHA&amp;Coords=[LOCATION].[USA]&amp;ShowOnWeb=true&amp;Lang=en"/>
    <hyperlink ref="C98" r:id="rId155" display="http://stats.oecd.org/OECDStat_Metadata/ShowMetadata.ashx?Dataset=SHA&amp;Coords=[%5bHF%5d.%5bHF2HF3%5d%2c%5bHC%5d.%5bHCTOT%5d%2c%5bHP%5d.%5bHPTOT%5d%2c%5bMEASURE%5d.%5bPARPIB%5d%2c%5bLOCATION%5d.%5bUSA%5d]&amp;ShowOnWeb=true&amp;Lang=en"/>
    <hyperlink ref="A102" r:id="rId156" display="https://stats-2.oecd.org/index.aspx?DatasetCode=SHA"/>
    <hyperlink ref="A152" r:id="rId157" display="https://stats-1.oecd.org/index.aspx?DatasetCode=HEALTH_LVNG"/>
    <hyperlink ref="A202" r:id="rId158" display="https://stats-1.oecd.org/index.aspx?DatasetCode=HEALTH_LVNG"/>
  </hyperlinks>
  <pageMargins left="0.7" right="0.7" top="0.75" bottom="0.75" header="0.3" footer="0.3"/>
  <pageSetup paperSize="9" orientation="portrait" r:id="rId159"/>
  <legacyDrawing r:id="rId16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R42"/>
  <sheetViews>
    <sheetView workbookViewId="0">
      <selection activeCell="L36" sqref="L36"/>
    </sheetView>
  </sheetViews>
  <sheetFormatPr defaultRowHeight="16.5"/>
  <cols>
    <col min="1" max="1" width="35" customWidth="1"/>
  </cols>
  <sheetData>
    <row r="1" spans="1:18">
      <c r="A1" s="94" t="s">
        <v>545</v>
      </c>
      <c r="Q1" t="s">
        <v>546</v>
      </c>
    </row>
    <row r="2" spans="1:18">
      <c r="Q2" s="187" t="s">
        <v>646</v>
      </c>
      <c r="R2" s="1"/>
    </row>
    <row r="3" spans="1:18">
      <c r="A3" s="94" t="s">
        <v>544</v>
      </c>
      <c r="B3" s="94">
        <v>2004</v>
      </c>
      <c r="C3" s="94">
        <v>2005</v>
      </c>
      <c r="D3" s="94">
        <v>2006</v>
      </c>
      <c r="E3" s="94">
        <v>2007</v>
      </c>
      <c r="F3" s="94">
        <v>2008</v>
      </c>
      <c r="G3" s="94">
        <v>2009</v>
      </c>
      <c r="H3" s="94">
        <v>2010</v>
      </c>
      <c r="I3" s="94">
        <v>2011</v>
      </c>
      <c r="J3" s="94">
        <v>2012</v>
      </c>
      <c r="K3" s="94">
        <v>2013</v>
      </c>
      <c r="L3" s="94">
        <v>2014</v>
      </c>
      <c r="M3" s="94">
        <v>2015</v>
      </c>
      <c r="N3" s="94">
        <v>2016</v>
      </c>
      <c r="Q3" s="187" t="s">
        <v>647</v>
      </c>
      <c r="R3" s="1"/>
    </row>
    <row r="4" spans="1:18">
      <c r="A4" s="20" t="s">
        <v>39</v>
      </c>
      <c r="B4" s="155">
        <v>2.09395</v>
      </c>
      <c r="C4" s="155">
        <v>2.283309</v>
      </c>
      <c r="D4" s="155">
        <v>2.2346210000000002</v>
      </c>
      <c r="E4" s="155">
        <v>2.3743120000000002</v>
      </c>
      <c r="F4" s="155">
        <v>2.2071529999999999</v>
      </c>
      <c r="G4" s="155">
        <v>2.0543</v>
      </c>
      <c r="H4" s="155">
        <v>2.0095109999999998</v>
      </c>
      <c r="I4" s="155">
        <v>1.8344800000000001</v>
      </c>
      <c r="J4" s="155">
        <v>1.9090739999999999</v>
      </c>
      <c r="K4" s="155">
        <v>1.601413</v>
      </c>
      <c r="L4" s="155">
        <v>1.446196</v>
      </c>
      <c r="M4" s="155">
        <v>1.6351169999999999</v>
      </c>
      <c r="N4" s="155"/>
      <c r="Q4" s="187" t="s">
        <v>648</v>
      </c>
      <c r="R4" s="1"/>
    </row>
    <row r="5" spans="1:18">
      <c r="A5" s="20" t="s">
        <v>31</v>
      </c>
      <c r="B5" s="155">
        <v>0.56177980000000005</v>
      </c>
      <c r="C5" s="155">
        <v>0.58255610000000002</v>
      </c>
      <c r="D5" s="155">
        <v>0.88784030000000003</v>
      </c>
      <c r="E5" s="155">
        <v>1.079831</v>
      </c>
      <c r="F5" s="155">
        <v>0.90086359999999999</v>
      </c>
      <c r="G5" s="155">
        <v>0.53822170000000003</v>
      </c>
      <c r="H5" s="155">
        <v>0.68152919999999995</v>
      </c>
      <c r="I5" s="155">
        <v>0.75541840000000005</v>
      </c>
      <c r="J5" s="155">
        <v>0.52301790000000004</v>
      </c>
      <c r="K5" s="155">
        <v>0.37678070000000002</v>
      </c>
      <c r="L5" s="155">
        <v>0.52550660000000005</v>
      </c>
      <c r="M5" s="155">
        <v>0.22753599999999999</v>
      </c>
      <c r="N5" s="155"/>
      <c r="Q5" s="187" t="s">
        <v>649</v>
      </c>
      <c r="R5" s="1"/>
    </row>
    <row r="6" spans="1:18">
      <c r="A6" s="20" t="s">
        <v>15</v>
      </c>
      <c r="B6" s="155">
        <v>0.3894958</v>
      </c>
      <c r="C6" s="155">
        <v>0.39615020000000001</v>
      </c>
      <c r="D6" s="155">
        <v>0.39698030000000001</v>
      </c>
      <c r="E6" s="155">
        <v>0.6208709</v>
      </c>
      <c r="F6" s="155">
        <v>0.18570400000000001</v>
      </c>
      <c r="G6" s="155">
        <v>0.1960693</v>
      </c>
      <c r="H6" s="155">
        <v>0.14058380000000001</v>
      </c>
      <c r="I6" s="155">
        <v>0.20240330000000001</v>
      </c>
      <c r="J6" s="155">
        <v>-0.1216965</v>
      </c>
      <c r="K6" s="155">
        <v>-0.20116880000000001</v>
      </c>
      <c r="L6" s="155">
        <v>0.20190279999999999</v>
      </c>
      <c r="M6" s="155">
        <v>1.4291399999999999E-2</v>
      </c>
      <c r="N6" s="155"/>
      <c r="Q6" s="187" t="s">
        <v>650</v>
      </c>
      <c r="R6" s="1"/>
    </row>
    <row r="7" spans="1:18">
      <c r="A7" s="20" t="s">
        <v>41</v>
      </c>
      <c r="B7" s="155">
        <v>0.75033269999999996</v>
      </c>
      <c r="C7" s="155">
        <v>0.81113429999999997</v>
      </c>
      <c r="D7" s="155">
        <v>0.8535507</v>
      </c>
      <c r="E7" s="155">
        <v>0.83922419999999998</v>
      </c>
      <c r="F7" s="155">
        <v>0.79126890000000005</v>
      </c>
      <c r="G7" s="155">
        <v>0.74747929999999996</v>
      </c>
      <c r="H7" s="155">
        <v>0.78852999999999995</v>
      </c>
      <c r="I7" s="155">
        <v>0.69696499999999995</v>
      </c>
      <c r="J7" s="155">
        <v>0.83475489999999997</v>
      </c>
      <c r="K7" s="155">
        <v>0.72976229999999997</v>
      </c>
      <c r="L7" s="155">
        <v>0.50525359999999997</v>
      </c>
      <c r="M7" s="155">
        <v>0.70962369999999997</v>
      </c>
      <c r="N7" s="155"/>
      <c r="Q7" s="187" t="s">
        <v>651</v>
      </c>
      <c r="R7" s="1"/>
    </row>
    <row r="8" spans="1:18">
      <c r="A8" s="20" t="s">
        <v>56</v>
      </c>
      <c r="B8" s="155">
        <v>0.757579</v>
      </c>
      <c r="C8" s="155">
        <v>1.1010219999999999</v>
      </c>
      <c r="D8" s="155">
        <v>1.0396799999999999</v>
      </c>
      <c r="E8" s="155">
        <v>0.36444090000000001</v>
      </c>
      <c r="F8" s="155">
        <v>0.6244904</v>
      </c>
      <c r="G8" s="155">
        <v>0.45505830000000003</v>
      </c>
      <c r="H8" s="155">
        <v>-2.45743E-2</v>
      </c>
      <c r="I8" s="155">
        <v>0.17582249999999999</v>
      </c>
      <c r="J8" s="155">
        <v>9.6522499999999997E-2</v>
      </c>
      <c r="K8" s="155">
        <v>0.38024140000000001</v>
      </c>
      <c r="L8" s="155">
        <v>0.28984369999999998</v>
      </c>
      <c r="M8" s="155">
        <v>0.5403732</v>
      </c>
      <c r="N8" s="155"/>
      <c r="Q8" s="187" t="s">
        <v>652</v>
      </c>
      <c r="R8" s="1"/>
    </row>
    <row r="9" spans="1:18">
      <c r="A9" s="20" t="s">
        <v>17</v>
      </c>
      <c r="B9" s="155">
        <v>-1.7989459999999999</v>
      </c>
      <c r="C9" s="155">
        <v>-1.5459959999999999</v>
      </c>
      <c r="D9" s="155">
        <v>-1.2124980000000001</v>
      </c>
      <c r="E9" s="155">
        <v>-1.009163</v>
      </c>
      <c r="F9" s="155">
        <v>-1.0510900000000001</v>
      </c>
      <c r="G9" s="155">
        <v>-1.301118</v>
      </c>
      <c r="H9" s="155">
        <v>-1.218121</v>
      </c>
      <c r="I9" s="155">
        <v>-1.2375719999999999</v>
      </c>
      <c r="J9" s="155">
        <v>-1.100598</v>
      </c>
      <c r="K9" s="155">
        <v>-1.506084</v>
      </c>
      <c r="L9" s="155">
        <v>-1.1798569999999999</v>
      </c>
      <c r="M9" s="155">
        <v>-1.257657</v>
      </c>
      <c r="N9" s="155">
        <v>-1.1539900000000001</v>
      </c>
    </row>
    <row r="10" spans="1:18">
      <c r="A10" s="20" t="s">
        <v>18</v>
      </c>
      <c r="B10" s="155">
        <v>-0.90693210000000002</v>
      </c>
      <c r="C10" s="155">
        <v>-0.55324859999999998</v>
      </c>
      <c r="D10" s="155">
        <v>-0.85825499999999999</v>
      </c>
      <c r="E10" s="155">
        <v>-1.01214</v>
      </c>
      <c r="F10" s="155">
        <v>-1.0818669999999999</v>
      </c>
      <c r="G10" s="155">
        <v>-1.2495799999999999</v>
      </c>
      <c r="H10" s="155">
        <v>-1.1847490000000001</v>
      </c>
      <c r="I10" s="155">
        <v>-0.82075659999999995</v>
      </c>
      <c r="J10" s="155">
        <v>-0.84859309999999999</v>
      </c>
      <c r="K10" s="155">
        <v>-0.83816679999999999</v>
      </c>
      <c r="L10" s="155">
        <v>-0.74445649999999997</v>
      </c>
      <c r="M10" s="155">
        <v>-0.68065949999999997</v>
      </c>
      <c r="N10" s="155">
        <v>-0.88053289999999995</v>
      </c>
    </row>
    <row r="11" spans="1:18">
      <c r="A11" s="20" t="s">
        <v>20</v>
      </c>
      <c r="B11" s="155">
        <v>-3.9159869999999999</v>
      </c>
      <c r="C11" s="155">
        <v>-3.5039760000000002</v>
      </c>
      <c r="D11" s="155">
        <v>-3.6074130000000002</v>
      </c>
      <c r="E11" s="155">
        <v>-3.7122389999999998</v>
      </c>
      <c r="F11" s="155">
        <v>-3.2766920000000002</v>
      </c>
      <c r="G11" s="155">
        <v>-2.7218369999999998</v>
      </c>
      <c r="H11" s="155">
        <v>-2.2951220000000001</v>
      </c>
      <c r="I11" s="155">
        <v>-2.048654</v>
      </c>
      <c r="J11" s="155">
        <v>-2.0873179999999998</v>
      </c>
      <c r="K11" s="155">
        <v>-1.669254</v>
      </c>
      <c r="L11" s="155">
        <v>-2.2594340000000002</v>
      </c>
      <c r="M11" s="155">
        <v>-1.7674829999999999</v>
      </c>
      <c r="N11" s="155">
        <v>-2.1513170000000001</v>
      </c>
    </row>
    <row r="12" spans="1:18">
      <c r="A12" s="20" t="s">
        <v>36</v>
      </c>
      <c r="B12" s="155">
        <v>0.47071079999999998</v>
      </c>
      <c r="C12" s="155">
        <v>0.43533480000000002</v>
      </c>
      <c r="D12" s="155">
        <v>0.55964659999999999</v>
      </c>
      <c r="E12" s="155">
        <v>0.5469986</v>
      </c>
      <c r="F12" s="155">
        <v>0.47779690000000002</v>
      </c>
      <c r="G12" s="155">
        <v>0.46843869999999999</v>
      </c>
      <c r="H12" s="155">
        <v>0.28855439999999999</v>
      </c>
      <c r="I12" s="155">
        <v>0.34932859999999999</v>
      </c>
      <c r="J12" s="155">
        <v>0.26760410000000001</v>
      </c>
      <c r="K12" s="155">
        <v>0.347551</v>
      </c>
      <c r="L12" s="155">
        <v>0.23702699999999999</v>
      </c>
      <c r="M12" s="155">
        <v>0.56147159999999996</v>
      </c>
      <c r="N12" s="155">
        <v>0.16408539999999999</v>
      </c>
    </row>
    <row r="13" spans="1:18">
      <c r="A13" s="20" t="s">
        <v>22</v>
      </c>
      <c r="B13" s="155">
        <v>1.73058</v>
      </c>
      <c r="C13" s="155">
        <v>1.6651210000000001</v>
      </c>
      <c r="D13" s="155">
        <v>2.0089190000000001</v>
      </c>
      <c r="E13" s="155">
        <v>2.0740159999999999</v>
      </c>
      <c r="F13" s="155">
        <v>1.9690000000000001</v>
      </c>
      <c r="G13" s="155">
        <v>1.8689039999999999</v>
      </c>
      <c r="H13" s="155">
        <v>1.873494</v>
      </c>
      <c r="I13" s="155">
        <v>2.0803729999999998</v>
      </c>
      <c r="J13" s="155">
        <v>1.7775129999999999</v>
      </c>
      <c r="K13" s="155">
        <v>1.5684100000000001</v>
      </c>
      <c r="L13" s="155">
        <v>1.7837190000000001</v>
      </c>
      <c r="M13" s="155">
        <v>1.5045299999999999</v>
      </c>
      <c r="N13" s="155"/>
    </row>
    <row r="14" spans="1:18">
      <c r="A14" s="20" t="s">
        <v>19</v>
      </c>
      <c r="B14" s="155">
        <v>0.40783229999999998</v>
      </c>
      <c r="C14" s="155">
        <v>0.52847900000000003</v>
      </c>
      <c r="D14" s="155">
        <v>0.66972810000000005</v>
      </c>
      <c r="E14" s="155">
        <v>0.82151189999999996</v>
      </c>
      <c r="F14" s="155">
        <v>0.60932459999999999</v>
      </c>
      <c r="G14" s="155">
        <v>0.2860916</v>
      </c>
      <c r="H14" s="155">
        <v>0.1722031</v>
      </c>
      <c r="I14" s="155">
        <v>-7.5248700000000002E-2</v>
      </c>
      <c r="J14" s="155">
        <v>-7.7146900000000004E-2</v>
      </c>
      <c r="K14" s="155">
        <v>-0.42709960000000002</v>
      </c>
      <c r="L14" s="155">
        <v>-0.2005661</v>
      </c>
      <c r="M14" s="155">
        <v>-0.56548770000000004</v>
      </c>
      <c r="N14" s="155">
        <v>-0.63680110000000001</v>
      </c>
    </row>
    <row r="15" spans="1:18">
      <c r="A15" s="20" t="s">
        <v>42</v>
      </c>
      <c r="B15" s="155">
        <v>1.509177</v>
      </c>
      <c r="C15" s="155">
        <v>1.558551</v>
      </c>
      <c r="D15" s="155">
        <v>1.2863450000000001</v>
      </c>
      <c r="E15" s="155">
        <v>1.0545690000000001</v>
      </c>
      <c r="F15" s="155">
        <v>1.3907970000000001</v>
      </c>
      <c r="G15" s="155">
        <v>1.074179</v>
      </c>
      <c r="H15" s="155">
        <v>1.244998</v>
      </c>
      <c r="I15" s="155">
        <v>1.2753650000000001</v>
      </c>
      <c r="J15" s="155">
        <v>1.1631199999999999</v>
      </c>
      <c r="K15" s="155">
        <v>1.767401</v>
      </c>
      <c r="L15" s="155">
        <v>1.6920010000000001</v>
      </c>
      <c r="M15" s="155">
        <v>1.331812</v>
      </c>
      <c r="N15" s="155">
        <v>1.2878719999999999</v>
      </c>
    </row>
    <row r="16" spans="1:18">
      <c r="A16" s="20" t="s">
        <v>28</v>
      </c>
      <c r="B16" s="155">
        <v>-3.9184570000000001</v>
      </c>
      <c r="C16" s="155">
        <v>-4.1370089999999999</v>
      </c>
      <c r="D16" s="155">
        <v>-3.8717190000000001</v>
      </c>
      <c r="E16" s="155">
        <v>-3.772681</v>
      </c>
      <c r="F16" s="155">
        <v>-3.571126</v>
      </c>
      <c r="G16" s="155">
        <v>-3.5330059999999999</v>
      </c>
      <c r="H16" s="155">
        <v>-3.6343049999999999</v>
      </c>
      <c r="I16" s="155">
        <v>-3.594757</v>
      </c>
      <c r="J16" s="155">
        <v>-3.456013</v>
      </c>
      <c r="K16" s="155">
        <v>-3.3292820000000001</v>
      </c>
      <c r="L16" s="155">
        <v>-3.4151929999999999</v>
      </c>
      <c r="M16" s="155">
        <v>-3.5373429999999999</v>
      </c>
      <c r="N16" s="155"/>
    </row>
    <row r="17" spans="1:14">
      <c r="A17" s="20" t="s">
        <v>43</v>
      </c>
      <c r="B17" s="155">
        <v>1.523042</v>
      </c>
      <c r="C17" s="155">
        <v>1.9847349999999999</v>
      </c>
      <c r="D17" s="155">
        <v>1.3813740000000001</v>
      </c>
      <c r="E17" s="155">
        <v>1.6134949999999999</v>
      </c>
      <c r="F17" s="155">
        <v>1.5068919999999999</v>
      </c>
      <c r="G17" s="155">
        <v>1.5125630000000001</v>
      </c>
      <c r="H17" s="155">
        <v>1.6438980000000001</v>
      </c>
      <c r="I17" s="155">
        <v>1.8182130000000001</v>
      </c>
      <c r="J17" s="155">
        <v>2.3344269999999998</v>
      </c>
      <c r="K17" s="155">
        <v>1.098268</v>
      </c>
      <c r="L17" s="155">
        <v>1.5685640000000001</v>
      </c>
      <c r="M17" s="155">
        <v>1.296028</v>
      </c>
      <c r="N17" s="155">
        <v>0.66924740000000005</v>
      </c>
    </row>
    <row r="18" spans="1:14">
      <c r="A18" s="20" t="s">
        <v>44</v>
      </c>
      <c r="B18" s="155">
        <v>0.18374789999999999</v>
      </c>
      <c r="C18" s="155">
        <v>0.33679199999999998</v>
      </c>
      <c r="D18" s="155">
        <v>0.3583191</v>
      </c>
      <c r="E18" s="155">
        <v>0.50274200000000002</v>
      </c>
      <c r="F18" s="155">
        <v>0.52293699999999999</v>
      </c>
      <c r="G18" s="155">
        <v>0.28782350000000001</v>
      </c>
      <c r="H18" s="155">
        <v>0.5912598</v>
      </c>
      <c r="I18" s="155">
        <v>0.36589509999999997</v>
      </c>
      <c r="J18" s="155">
        <v>0.34929500000000002</v>
      </c>
      <c r="K18" s="155">
        <v>0.1344986</v>
      </c>
      <c r="L18" s="155">
        <v>0.28805389999999997</v>
      </c>
      <c r="M18" s="155">
        <v>0.43179319999999999</v>
      </c>
      <c r="N18" s="155">
        <v>0.4287995</v>
      </c>
    </row>
    <row r="19" spans="1:14">
      <c r="A19" s="20" t="s">
        <v>57</v>
      </c>
      <c r="B19" s="155">
        <v>1.6528659999999999</v>
      </c>
      <c r="C19" s="155">
        <v>1.6670940000000001</v>
      </c>
      <c r="D19" s="155">
        <v>1.7825409999999999</v>
      </c>
      <c r="E19" s="155">
        <v>1.6885159999999999</v>
      </c>
      <c r="F19" s="155">
        <v>1.8863749999999999</v>
      </c>
      <c r="G19" s="155">
        <v>2.261749</v>
      </c>
      <c r="H19" s="155">
        <v>2.1329609999999999</v>
      </c>
      <c r="I19" s="155">
        <v>1.8232219999999999</v>
      </c>
      <c r="J19" s="155">
        <v>1.7872129999999999</v>
      </c>
      <c r="K19" s="155">
        <v>1.7200489999999999</v>
      </c>
      <c r="L19" s="155">
        <v>1.5092730000000001</v>
      </c>
      <c r="M19" s="155">
        <v>1.4172229999999999</v>
      </c>
      <c r="N19" s="155">
        <v>1.4853209999999999</v>
      </c>
    </row>
    <row r="20" spans="1:14">
      <c r="A20" s="20" t="s">
        <v>23</v>
      </c>
      <c r="B20" s="155">
        <v>2.2553930000000002</v>
      </c>
      <c r="C20" s="155">
        <v>1.9188449999999999</v>
      </c>
      <c r="D20" s="155">
        <v>2.077445</v>
      </c>
      <c r="E20" s="155">
        <v>2.1046140000000002</v>
      </c>
      <c r="F20" s="155">
        <v>1.8119749999999999</v>
      </c>
      <c r="G20" s="155">
        <v>1.7057450000000001</v>
      </c>
      <c r="H20" s="155">
        <v>1.9358379999999999</v>
      </c>
      <c r="I20" s="155">
        <v>1.886204</v>
      </c>
      <c r="J20" s="155">
        <v>1.8956729999999999</v>
      </c>
      <c r="K20" s="155">
        <v>2.1552169999999999</v>
      </c>
      <c r="L20" s="155">
        <v>2.3025540000000002</v>
      </c>
      <c r="M20" s="155">
        <v>1.7774220000000001</v>
      </c>
      <c r="N20" s="155">
        <v>2.1231429999999998</v>
      </c>
    </row>
    <row r="21" spans="1:14">
      <c r="A21" s="20" t="s">
        <v>45</v>
      </c>
      <c r="B21" s="155">
        <v>3.3360150000000002</v>
      </c>
      <c r="C21" s="155">
        <v>3.1019060000000001</v>
      </c>
      <c r="D21" s="155">
        <v>3.1894140000000002</v>
      </c>
      <c r="E21" s="155">
        <v>3.2151960000000002</v>
      </c>
      <c r="F21" s="155">
        <v>3.0218690000000001</v>
      </c>
      <c r="G21" s="155">
        <v>3.109245</v>
      </c>
      <c r="H21" s="155">
        <v>2.6610930000000002</v>
      </c>
      <c r="I21" s="155">
        <v>1.894099</v>
      </c>
      <c r="J21" s="155">
        <v>2.2341950000000002</v>
      </c>
      <c r="K21" s="155">
        <v>2.1351460000000002</v>
      </c>
      <c r="L21" s="155">
        <v>2.1107740000000002</v>
      </c>
      <c r="M21" s="155">
        <v>2.3825750000000001</v>
      </c>
      <c r="N21" s="155">
        <v>2.2320950000000002</v>
      </c>
    </row>
    <row r="22" spans="1:14">
      <c r="A22" s="20" t="s">
        <v>46</v>
      </c>
      <c r="B22" s="155">
        <v>1.0426219999999999</v>
      </c>
      <c r="C22" s="155">
        <v>1.1649659999999999</v>
      </c>
      <c r="D22" s="155">
        <v>1.3292360000000001</v>
      </c>
      <c r="E22" s="155">
        <v>1.5168109999999999</v>
      </c>
      <c r="F22" s="155">
        <v>1.6598759999999999</v>
      </c>
      <c r="G22" s="155">
        <v>1.729233</v>
      </c>
      <c r="H22" s="155">
        <v>1.5690409999999999</v>
      </c>
      <c r="I22" s="155">
        <v>1.672884</v>
      </c>
      <c r="J22" s="155">
        <v>1.8850309999999999</v>
      </c>
      <c r="K22" s="155">
        <v>2.0361159999999998</v>
      </c>
      <c r="L22" s="155">
        <v>2.0772219999999999</v>
      </c>
      <c r="M22" s="155">
        <v>2.3918089999999999</v>
      </c>
      <c r="N22" s="155">
        <v>2.2143079999999999</v>
      </c>
    </row>
    <row r="23" spans="1:14">
      <c r="A23" s="20" t="s">
        <v>25</v>
      </c>
      <c r="B23" s="155">
        <v>-5.391521</v>
      </c>
      <c r="C23" s="155">
        <v>-5.6103040000000002</v>
      </c>
      <c r="D23" s="155">
        <v>-6.0838000000000001</v>
      </c>
      <c r="E23" s="155">
        <v>-5.8883390000000002</v>
      </c>
      <c r="F23" s="155">
        <v>-5.0439910000000001</v>
      </c>
      <c r="G23" s="155">
        <v>-4.667891</v>
      </c>
      <c r="H23" s="155">
        <v>-4.5779649999999998</v>
      </c>
      <c r="I23" s="155">
        <v>-4.2085239999999997</v>
      </c>
      <c r="J23" s="155">
        <v>-4.0364170000000001</v>
      </c>
      <c r="K23" s="155">
        <v>-4.1435230000000001</v>
      </c>
      <c r="L23" s="155">
        <v>-4.2904309999999999</v>
      </c>
      <c r="M23" s="155">
        <v>-3.8831769999999999</v>
      </c>
      <c r="N23" s="155">
        <v>-4.1755420000000001</v>
      </c>
    </row>
    <row r="24" spans="1:14">
      <c r="A24" s="20" t="s">
        <v>26</v>
      </c>
      <c r="B24" s="155">
        <v>-3.98278</v>
      </c>
      <c r="C24" s="155">
        <v>-4.9300110000000004</v>
      </c>
      <c r="D24" s="155">
        <v>-5.5233140000000001</v>
      </c>
      <c r="E24" s="155">
        <v>-5.9957669999999998</v>
      </c>
      <c r="F24" s="155">
        <v>-5.5808289999999996</v>
      </c>
      <c r="G24" s="155">
        <v>-4.7510620000000001</v>
      </c>
      <c r="H24" s="155">
        <v>-4.5471979999999999</v>
      </c>
      <c r="I24" s="155">
        <v>-4.3673520000000003</v>
      </c>
      <c r="J24" s="155">
        <v>-4.1011119999999996</v>
      </c>
      <c r="K24" s="155">
        <v>-4.3255299999999997</v>
      </c>
      <c r="L24" s="155">
        <v>-4.1797000000000004</v>
      </c>
      <c r="M24" s="155">
        <v>-4.3729019999999998</v>
      </c>
      <c r="N24" s="155">
        <v>-4.5609390000000003</v>
      </c>
    </row>
    <row r="25" spans="1:14">
      <c r="A25" s="20" t="s">
        <v>27</v>
      </c>
      <c r="B25" s="155">
        <v>-0.39190370000000002</v>
      </c>
      <c r="C25" s="155">
        <v>-0.23983760000000001</v>
      </c>
      <c r="D25" s="155">
        <v>-0.62925109999999995</v>
      </c>
      <c r="E25" s="155">
        <v>-0.6181335</v>
      </c>
      <c r="F25" s="155">
        <v>6.6812099999999999E-2</v>
      </c>
      <c r="G25" s="155">
        <v>-4.0966799999999998E-2</v>
      </c>
      <c r="H25" s="155">
        <v>-0.2631348</v>
      </c>
      <c r="I25" s="155">
        <v>0.16239319999999999</v>
      </c>
      <c r="J25" s="155">
        <v>0.38654329999999998</v>
      </c>
      <c r="K25" s="155">
        <v>0.45812069999999999</v>
      </c>
      <c r="L25" s="155">
        <v>0.52442630000000001</v>
      </c>
      <c r="M25" s="155">
        <v>0.82788689999999998</v>
      </c>
      <c r="N25" s="155">
        <v>0.90039519999999995</v>
      </c>
    </row>
    <row r="26" spans="1:14">
      <c r="A26" s="20" t="s">
        <v>47</v>
      </c>
      <c r="B26" s="155">
        <v>-2.1490800000000001</v>
      </c>
      <c r="C26" s="155">
        <v>-2.1465230000000002</v>
      </c>
      <c r="D26" s="155">
        <v>-2.318953</v>
      </c>
      <c r="E26" s="155">
        <v>-2.5252500000000002</v>
      </c>
      <c r="F26" s="155">
        <v>-2.9577469999999999</v>
      </c>
      <c r="G26" s="155">
        <v>-3.2421880000000001</v>
      </c>
      <c r="H26" s="155">
        <v>-3.504515</v>
      </c>
      <c r="I26" s="155">
        <v>-3.7942629999999999</v>
      </c>
      <c r="J26" s="155">
        <v>-3.7756210000000001</v>
      </c>
      <c r="K26" s="155">
        <v>-3.903632</v>
      </c>
      <c r="L26" s="155">
        <v>-3.9085800000000002</v>
      </c>
      <c r="M26" s="155">
        <v>-3.5704419999999999</v>
      </c>
      <c r="N26" s="155">
        <v>-3.6353420000000001</v>
      </c>
    </row>
    <row r="27" spans="1:14">
      <c r="A27" s="20" t="s">
        <v>30</v>
      </c>
      <c r="B27" s="155">
        <v>0.49927060000000001</v>
      </c>
      <c r="C27" s="155">
        <v>0.47521970000000002</v>
      </c>
      <c r="D27" s="155">
        <v>0.2163223</v>
      </c>
      <c r="E27" s="155">
        <v>0.44052580000000002</v>
      </c>
      <c r="F27" s="155">
        <v>0.3478851</v>
      </c>
      <c r="G27" s="155">
        <v>0.43183589999999999</v>
      </c>
      <c r="H27" s="155">
        <v>0.34435270000000001</v>
      </c>
      <c r="I27" s="155">
        <v>0.31058200000000002</v>
      </c>
      <c r="J27" s="155">
        <v>0.1155045</v>
      </c>
      <c r="K27" s="155">
        <v>-4.0811199999999999E-2</v>
      </c>
      <c r="L27" s="155">
        <v>1.73309E-2</v>
      </c>
      <c r="M27" s="155">
        <v>-1.7057800000000001E-2</v>
      </c>
      <c r="N27" s="155">
        <v>-0.2972397</v>
      </c>
    </row>
    <row r="28" spans="1:14">
      <c r="A28" s="20" t="s">
        <v>48</v>
      </c>
      <c r="B28" s="155">
        <v>1.226534</v>
      </c>
      <c r="C28" s="155">
        <v>1.2783100000000001</v>
      </c>
      <c r="D28" s="155">
        <v>1.1852050000000001</v>
      </c>
      <c r="E28" s="155">
        <v>1.2482569999999999</v>
      </c>
      <c r="F28" s="155">
        <v>1.1420060000000001</v>
      </c>
      <c r="G28" s="155">
        <v>1.0657760000000001</v>
      </c>
      <c r="H28" s="155">
        <v>0.95880589999999999</v>
      </c>
      <c r="I28" s="155">
        <v>0.84750369999999997</v>
      </c>
      <c r="J28" s="155">
        <v>0.93194120000000003</v>
      </c>
      <c r="K28" s="155">
        <v>0.79756769999999999</v>
      </c>
      <c r="L28" s="155">
        <v>0.56082149999999997</v>
      </c>
      <c r="M28" s="155">
        <v>0.85154269999999999</v>
      </c>
      <c r="N28" s="155">
        <v>0.53945460000000001</v>
      </c>
    </row>
    <row r="29" spans="1:14">
      <c r="A29" s="20" t="s">
        <v>49</v>
      </c>
      <c r="B29" s="155">
        <v>0.23432310000000001</v>
      </c>
      <c r="C29" s="155">
        <v>0.30336459999999998</v>
      </c>
      <c r="D29" s="155">
        <v>0.30566559999999998</v>
      </c>
      <c r="E29" s="155">
        <v>0.1836334</v>
      </c>
      <c r="F29" s="155">
        <v>5.65231E-2</v>
      </c>
      <c r="G29" s="155">
        <v>9.1873200000000002E-2</v>
      </c>
      <c r="H29" s="155">
        <v>1.41098E-2</v>
      </c>
      <c r="I29" s="155">
        <v>-0.13953550000000001</v>
      </c>
      <c r="J29" s="155">
        <v>-0.2051849</v>
      </c>
      <c r="K29" s="155">
        <v>-0.2170136</v>
      </c>
      <c r="L29" s="155">
        <v>-0.16074069999999999</v>
      </c>
      <c r="M29" s="155">
        <v>0.13182679999999999</v>
      </c>
      <c r="N29" s="155">
        <v>-3.0891399999999999E-2</v>
      </c>
    </row>
    <row r="30" spans="1:14">
      <c r="A30" s="20" t="s">
        <v>32</v>
      </c>
      <c r="B30" s="892">
        <v>-1.611162</v>
      </c>
      <c r="C30" s="892">
        <v>-1.5496730000000001</v>
      </c>
      <c r="D30" s="892">
        <v>-1.594028</v>
      </c>
      <c r="E30" s="892">
        <v>-1.7061550000000001</v>
      </c>
      <c r="F30" s="892">
        <v>-1.8641559999999999</v>
      </c>
      <c r="G30" s="892">
        <v>-2.0830869999999999</v>
      </c>
      <c r="H30" s="892">
        <v>-1.73214</v>
      </c>
      <c r="I30" s="892">
        <v>-1.7077519999999999</v>
      </c>
      <c r="J30" s="892">
        <v>-1.7122820000000001</v>
      </c>
      <c r="K30" s="892">
        <v>-1.8023439999999999</v>
      </c>
      <c r="L30" s="892">
        <v>-1.539677</v>
      </c>
      <c r="M30" s="892">
        <v>-1.582533</v>
      </c>
      <c r="N30" s="892">
        <v>-1.5738749999999999</v>
      </c>
    </row>
    <row r="31" spans="1:14">
      <c r="A31" s="20" t="s">
        <v>50</v>
      </c>
      <c r="B31" s="155">
        <v>0.72167049999999999</v>
      </c>
      <c r="C31" s="155">
        <v>0.31806489999999998</v>
      </c>
      <c r="D31" s="155">
        <v>0.88346100000000005</v>
      </c>
      <c r="E31" s="155">
        <v>0.93543549999999998</v>
      </c>
      <c r="F31" s="155">
        <v>0.91526030000000003</v>
      </c>
      <c r="G31" s="155">
        <v>0.83957979999999999</v>
      </c>
      <c r="H31" s="155">
        <v>0.90696719999999997</v>
      </c>
      <c r="I31" s="155">
        <v>1.3668149999999999</v>
      </c>
      <c r="J31" s="155">
        <v>1.2075419999999999</v>
      </c>
      <c r="K31" s="155">
        <v>1.1473359999999999</v>
      </c>
      <c r="L31" s="155">
        <v>1.2420610000000001</v>
      </c>
      <c r="M31" s="155">
        <v>1.346454</v>
      </c>
      <c r="N31" s="155">
        <v>0.99388430000000005</v>
      </c>
    </row>
    <row r="32" spans="1:14">
      <c r="A32" s="277" t="s">
        <v>51</v>
      </c>
      <c r="B32" s="398">
        <v>-2.8246120000000001</v>
      </c>
      <c r="C32" s="398">
        <v>-2.9040569999999999</v>
      </c>
      <c r="D32" s="398">
        <v>-3.08867</v>
      </c>
      <c r="E32" s="398">
        <v>-3.2773129999999999</v>
      </c>
      <c r="F32" s="398">
        <v>-3.1911999999999998</v>
      </c>
      <c r="G32" s="398">
        <v>-3.1951939999999999</v>
      </c>
      <c r="H32" s="398">
        <v>-3.2463669999999998</v>
      </c>
      <c r="I32" s="398">
        <v>-2.9913539999999998</v>
      </c>
      <c r="J32" s="398">
        <v>-3.0170940000000002</v>
      </c>
      <c r="K32" s="398">
        <v>-3.0779269999999999</v>
      </c>
      <c r="L32" s="398">
        <v>-2.979654</v>
      </c>
      <c r="M32" s="398">
        <v>-3.050503</v>
      </c>
      <c r="N32" s="398">
        <v>-2.9110140000000002</v>
      </c>
    </row>
    <row r="33" spans="1:14">
      <c r="A33" s="20" t="s">
        <v>34</v>
      </c>
      <c r="B33" s="155">
        <v>-0.3643845</v>
      </c>
      <c r="C33" s="155">
        <v>-0.68464049999999999</v>
      </c>
      <c r="D33" s="155">
        <v>0.1764954</v>
      </c>
      <c r="E33" s="155">
        <v>-1.72836E-2</v>
      </c>
      <c r="F33" s="155">
        <v>0.34476620000000002</v>
      </c>
      <c r="G33" s="155">
        <v>0.36921389999999998</v>
      </c>
      <c r="H33" s="155">
        <v>0.59884340000000003</v>
      </c>
      <c r="I33" s="155">
        <v>0.63315739999999998</v>
      </c>
      <c r="J33" s="155">
        <v>0.72199550000000001</v>
      </c>
      <c r="K33" s="155">
        <v>0.46604000000000001</v>
      </c>
      <c r="L33" s="155">
        <v>1.1557269999999999</v>
      </c>
      <c r="M33" s="155">
        <v>1.009398</v>
      </c>
      <c r="N33" s="155">
        <v>0.9230469</v>
      </c>
    </row>
    <row r="34" spans="1:14">
      <c r="A34" s="20" t="s">
        <v>21</v>
      </c>
      <c r="B34" s="155">
        <v>2.4994869999999998</v>
      </c>
      <c r="C34" s="155">
        <v>2.255147</v>
      </c>
      <c r="D34" s="155">
        <v>2.6629809999999998</v>
      </c>
      <c r="E34" s="155">
        <v>2.5081359999999999</v>
      </c>
      <c r="F34" s="155">
        <v>2.350136</v>
      </c>
      <c r="G34" s="155">
        <v>2.4956649999999998</v>
      </c>
      <c r="H34" s="155">
        <v>2.7877489999999998</v>
      </c>
      <c r="I34" s="155">
        <v>2.6563349999999999</v>
      </c>
      <c r="J34" s="155">
        <v>2.5271379999999999</v>
      </c>
      <c r="K34" s="155">
        <v>2.9954179999999999</v>
      </c>
      <c r="L34" s="155">
        <v>2.7654920000000001</v>
      </c>
      <c r="M34" s="155">
        <v>2.3558720000000002</v>
      </c>
      <c r="N34" s="155">
        <v>2.561156</v>
      </c>
    </row>
    <row r="35" spans="1:14">
      <c r="A35" s="20" t="s">
        <v>37</v>
      </c>
      <c r="B35" s="155">
        <v>1.3011109999999999</v>
      </c>
      <c r="C35" s="155">
        <v>1.331996</v>
      </c>
      <c r="D35" s="155">
        <v>1.3457790000000001</v>
      </c>
      <c r="E35" s="155">
        <v>1.3063750000000001</v>
      </c>
      <c r="F35" s="155">
        <v>1.2122090000000001</v>
      </c>
      <c r="G35" s="155">
        <v>1.3038099999999999</v>
      </c>
      <c r="H35" s="155">
        <v>1.196863</v>
      </c>
      <c r="I35" s="155">
        <v>0.74943389999999999</v>
      </c>
      <c r="J35" s="155">
        <v>0.50556639999999997</v>
      </c>
      <c r="K35" s="155">
        <v>0.4244308</v>
      </c>
      <c r="L35" s="155">
        <v>0.39873960000000003</v>
      </c>
      <c r="M35" s="155">
        <v>0.50170590000000004</v>
      </c>
      <c r="N35" s="155">
        <v>0.28616940000000002</v>
      </c>
    </row>
    <row r="36" spans="1:14">
      <c r="A36" s="20" t="s">
        <v>52</v>
      </c>
      <c r="B36" s="155">
        <v>2.1934010000000002</v>
      </c>
      <c r="C36" s="155">
        <v>2.2044130000000002</v>
      </c>
      <c r="D36" s="155">
        <v>2.2588680000000001</v>
      </c>
      <c r="E36" s="155">
        <v>2.4004750000000001</v>
      </c>
      <c r="F36" s="155">
        <v>2.2445629999999999</v>
      </c>
      <c r="G36" s="155">
        <v>2.133</v>
      </c>
      <c r="H36" s="155">
        <v>2.1834880000000001</v>
      </c>
      <c r="I36" s="155">
        <v>2.0207950000000001</v>
      </c>
      <c r="J36" s="155">
        <v>1.8306929999999999</v>
      </c>
      <c r="K36" s="155">
        <v>1.5755520000000001</v>
      </c>
      <c r="L36" s="155">
        <v>1.5987819999999999</v>
      </c>
      <c r="M36" s="155">
        <v>1.3212969999999999</v>
      </c>
      <c r="N36" s="155">
        <v>1.6696200000000001</v>
      </c>
    </row>
    <row r="37" spans="1:14">
      <c r="A37" s="20" t="s">
        <v>53</v>
      </c>
      <c r="B37" s="155">
        <v>-4.1683240000000001</v>
      </c>
      <c r="C37" s="155">
        <v>-3.8848940000000001</v>
      </c>
      <c r="D37" s="155">
        <v>-4.117845</v>
      </c>
      <c r="E37" s="155">
        <v>-4.022481</v>
      </c>
      <c r="F37" s="155">
        <v>-4.2093369999999997</v>
      </c>
      <c r="G37" s="155">
        <v>-4.3150089999999999</v>
      </c>
      <c r="H37" s="155">
        <v>-4.3222069999999997</v>
      </c>
      <c r="I37" s="155">
        <v>-4.3643169999999998</v>
      </c>
      <c r="J37" s="155">
        <v>-4.4135960000000001</v>
      </c>
      <c r="K37" s="155">
        <v>-1.3650439999999999</v>
      </c>
      <c r="L37" s="155">
        <v>-1.7226939999999999</v>
      </c>
      <c r="M37" s="155">
        <v>-1.592346</v>
      </c>
      <c r="N37" s="155">
        <v>-2.0003660000000001</v>
      </c>
    </row>
    <row r="38" spans="1:14" s="20" customFormat="1">
      <c r="A38" s="20" t="s">
        <v>54</v>
      </c>
      <c r="B38" s="155">
        <v>0.68110660000000001</v>
      </c>
      <c r="C38" s="155">
        <v>0.72663420000000001</v>
      </c>
      <c r="D38" s="155">
        <v>0.6430283</v>
      </c>
      <c r="E38" s="155">
        <v>0.76473539999999995</v>
      </c>
      <c r="F38" s="155">
        <v>0.5145615</v>
      </c>
      <c r="G38" s="155">
        <v>0.81233820000000001</v>
      </c>
      <c r="H38" s="155">
        <v>0.75445709999999999</v>
      </c>
      <c r="I38" s="155">
        <v>0.87488560000000004</v>
      </c>
      <c r="J38" s="155">
        <v>0.75276949999999998</v>
      </c>
      <c r="K38" s="155">
        <v>0.31969599999999998</v>
      </c>
      <c r="L38" s="155">
        <v>0.2908463</v>
      </c>
      <c r="M38" s="155">
        <v>-1.29395E-2</v>
      </c>
      <c r="N38" s="155">
        <v>-0.13795930000000001</v>
      </c>
    </row>
    <row r="39" spans="1:14" s="20" customFormat="1">
      <c r="A39" s="20" t="s">
        <v>55</v>
      </c>
      <c r="B39" s="155">
        <v>-1.8020160000000001</v>
      </c>
      <c r="C39" s="155">
        <v>-1.94303</v>
      </c>
      <c r="D39" s="155">
        <v>-2.031787</v>
      </c>
      <c r="E39" s="155">
        <v>-1.851836</v>
      </c>
      <c r="F39" s="155">
        <v>-2.1370840000000002</v>
      </c>
      <c r="G39" s="155">
        <v>-1.941292</v>
      </c>
      <c r="H39" s="155">
        <v>-2.1327959999999999</v>
      </c>
      <c r="I39" s="155">
        <v>-2.3065690000000001</v>
      </c>
      <c r="J39" s="155">
        <v>-2.2885239999999998</v>
      </c>
      <c r="K39" s="155">
        <v>-2.5922040000000002</v>
      </c>
      <c r="L39" s="155">
        <v>-3.715204</v>
      </c>
      <c r="M39" s="155">
        <v>-3.8811309999999999</v>
      </c>
      <c r="N39" s="155"/>
    </row>
    <row r="40" spans="1:14">
      <c r="A40" s="94" t="s">
        <v>58</v>
      </c>
      <c r="B40" s="414">
        <f t="shared" ref="B40:K40" si="0">AVERAGE(B4:B39)</f>
        <v>-0.14455772777777776</v>
      </c>
      <c r="C40" s="414">
        <f t="shared" si="0"/>
        <v>-0.14455708055555552</v>
      </c>
      <c r="D40" s="414">
        <f t="shared" si="0"/>
        <v>-0.14455798333333331</v>
      </c>
      <c r="E40" s="414">
        <f t="shared" si="0"/>
        <v>-0.14455720833333327</v>
      </c>
      <c r="F40" s="414">
        <f t="shared" si="0"/>
        <v>-0.1445576194444444</v>
      </c>
      <c r="G40" s="414">
        <f t="shared" si="0"/>
        <v>-0.14455662222222218</v>
      </c>
      <c r="H40" s="414">
        <f t="shared" si="0"/>
        <v>-0.14455732500000004</v>
      </c>
      <c r="I40" s="414">
        <f t="shared" si="0"/>
        <v>-0.14455780833333332</v>
      </c>
      <c r="J40" s="414">
        <f t="shared" si="0"/>
        <v>-0.14455729444444448</v>
      </c>
      <c r="K40" s="414">
        <f t="shared" si="0"/>
        <v>-0.14455746666666669</v>
      </c>
      <c r="L40" s="414">
        <f>AVERAGE(L4:L39)</f>
        <v>-0.14455750277777779</v>
      </c>
      <c r="M40" s="414">
        <f t="shared" ref="M40:N40" si="1">AVERAGE(M4:M39)</f>
        <v>-0.14455758611111108</v>
      </c>
      <c r="N40" s="414">
        <f t="shared" si="1"/>
        <v>-0.20240041785714288</v>
      </c>
    </row>
    <row r="41" spans="1:14">
      <c r="A41" s="94" t="s">
        <v>718</v>
      </c>
      <c r="B41" s="414">
        <f t="shared" ref="B41:K41" si="2">STDEV(B4:B39)</f>
        <v>2.1686746123737524</v>
      </c>
      <c r="C41" s="414">
        <f t="shared" si="2"/>
        <v>2.2103485170851345</v>
      </c>
      <c r="D41" s="414">
        <f t="shared" si="2"/>
        <v>2.3198649915277594</v>
      </c>
      <c r="E41" s="414">
        <f t="shared" si="2"/>
        <v>2.3551814708785703</v>
      </c>
      <c r="F41" s="414">
        <f t="shared" si="2"/>
        <v>2.2385896218307941</v>
      </c>
      <c r="G41" s="414">
        <f t="shared" si="2"/>
        <v>2.1569131319012844</v>
      </c>
      <c r="H41" s="414">
        <f t="shared" si="2"/>
        <v>2.1336499036792791</v>
      </c>
      <c r="I41" s="414">
        <f t="shared" si="2"/>
        <v>2.0623585304297429</v>
      </c>
      <c r="J41" s="414">
        <f t="shared" si="2"/>
        <v>2.0378229040030829</v>
      </c>
      <c r="K41" s="414">
        <f t="shared" si="2"/>
        <v>1.9236887127982034</v>
      </c>
      <c r="L41" s="414">
        <f>STDEV(L4:L39)</f>
        <v>1.9918421481502948</v>
      </c>
      <c r="M41" s="414">
        <f t="shared" ref="M41:N41" si="3">STDEV(M4:M39)</f>
        <v>1.9399578541459495</v>
      </c>
      <c r="N41" s="414">
        <f t="shared" si="3"/>
        <v>1.9606762872655474</v>
      </c>
    </row>
    <row r="42" spans="1:14">
      <c r="A42" s="305" t="s">
        <v>719</v>
      </c>
      <c r="B42" s="405">
        <f t="shared" ref="B42:J42" si="4">(B32-B40)/B41</f>
        <v>-1.2358028525490656</v>
      </c>
      <c r="C42" s="405">
        <f t="shared" si="4"/>
        <v>-1.2484456175641909</v>
      </c>
      <c r="D42" s="405">
        <f t="shared" si="4"/>
        <v>-1.2690876526947399</v>
      </c>
      <c r="E42" s="405">
        <f t="shared" si="4"/>
        <v>-1.3301547377145559</v>
      </c>
      <c r="F42" s="405">
        <f t="shared" si="4"/>
        <v>-1.3609651143043844</v>
      </c>
      <c r="G42" s="405">
        <f t="shared" si="4"/>
        <v>-1.4143533796786194</v>
      </c>
      <c r="H42" s="405">
        <f t="shared" si="4"/>
        <v>-1.4537575586562819</v>
      </c>
      <c r="I42" s="405">
        <f t="shared" si="4"/>
        <v>-1.3803595008640261</v>
      </c>
      <c r="J42" s="405">
        <f t="shared" si="4"/>
        <v>-1.409610570139715</v>
      </c>
      <c r="K42" s="405">
        <f>(K32-K40)/K41</f>
        <v>-1.5248670503797077</v>
      </c>
      <c r="L42" s="405">
        <f t="shared" ref="L42:N42" si="5">(L32-L40)/L41</f>
        <v>-1.4233540041589177</v>
      </c>
      <c r="M42" s="405">
        <f t="shared" si="5"/>
        <v>-1.4979425494623477</v>
      </c>
      <c r="N42" s="405">
        <f t="shared" si="5"/>
        <v>-1.3814690368497387</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E42"/>
  <sheetViews>
    <sheetView topLeftCell="A19" workbookViewId="0"/>
  </sheetViews>
  <sheetFormatPr defaultRowHeight="16.5"/>
  <cols>
    <col min="1" max="1" width="36.85546875" customWidth="1"/>
    <col min="2" max="2" width="20" customWidth="1"/>
    <col min="3" max="3" width="17.5703125" customWidth="1"/>
    <col min="5" max="5" width="57" customWidth="1"/>
  </cols>
  <sheetData>
    <row r="1" spans="1:5">
      <c r="A1" s="5" t="s">
        <v>552</v>
      </c>
      <c r="E1" t="s">
        <v>553</v>
      </c>
    </row>
    <row r="2" spans="1:5">
      <c r="E2" t="s">
        <v>551</v>
      </c>
    </row>
    <row r="3" spans="1:5">
      <c r="A3" t="s">
        <v>104</v>
      </c>
      <c r="B3" s="419">
        <v>43427.392731481479</v>
      </c>
      <c r="E3" t="s">
        <v>552</v>
      </c>
    </row>
    <row r="4" spans="1:5">
      <c r="A4" t="s">
        <v>105</v>
      </c>
      <c r="B4" s="419">
        <v>43439.693264027781</v>
      </c>
    </row>
    <row r="5" spans="1:5">
      <c r="A5" t="s">
        <v>106</v>
      </c>
      <c r="B5" t="s">
        <v>2</v>
      </c>
    </row>
    <row r="7" spans="1:5">
      <c r="A7" t="s">
        <v>107</v>
      </c>
      <c r="B7" t="s">
        <v>554</v>
      </c>
    </row>
    <row r="8" spans="1:5">
      <c r="A8" t="s">
        <v>135</v>
      </c>
      <c r="B8" t="s">
        <v>136</v>
      </c>
    </row>
    <row r="9" spans="1:5">
      <c r="A9" t="s">
        <v>388</v>
      </c>
      <c r="B9">
        <v>2015</v>
      </c>
    </row>
    <row r="10" spans="1:5">
      <c r="E10" s="416"/>
    </row>
    <row r="11" spans="1:5">
      <c r="A11" s="94" t="s">
        <v>389</v>
      </c>
      <c r="B11" s="94" t="s">
        <v>549</v>
      </c>
      <c r="C11" s="94" t="s">
        <v>550</v>
      </c>
      <c r="E11" s="416"/>
    </row>
    <row r="12" spans="1:5">
      <c r="A12" t="s">
        <v>15</v>
      </c>
      <c r="B12">
        <v>94.04</v>
      </c>
      <c r="C12">
        <v>216.42</v>
      </c>
      <c r="E12" s="417"/>
    </row>
    <row r="13" spans="1:5">
      <c r="A13" t="s">
        <v>16</v>
      </c>
      <c r="B13">
        <v>282.27</v>
      </c>
      <c r="C13">
        <v>271.08</v>
      </c>
      <c r="E13" s="417"/>
    </row>
    <row r="14" spans="1:5">
      <c r="A14" t="s">
        <v>17</v>
      </c>
      <c r="B14">
        <v>179.48</v>
      </c>
      <c r="C14">
        <v>284.7</v>
      </c>
      <c r="E14" s="417"/>
    </row>
    <row r="15" spans="1:5">
      <c r="A15" t="s">
        <v>18</v>
      </c>
      <c r="B15">
        <v>97.84</v>
      </c>
      <c r="C15">
        <v>205.59</v>
      </c>
      <c r="E15" s="417"/>
    </row>
    <row r="16" spans="1:5">
      <c r="A16" t="s">
        <v>109</v>
      </c>
      <c r="B16">
        <v>116.13</v>
      </c>
      <c r="C16">
        <v>214.72</v>
      </c>
      <c r="E16" s="417"/>
    </row>
    <row r="17" spans="1:5">
      <c r="A17" t="s">
        <v>20</v>
      </c>
      <c r="B17">
        <v>224.06</v>
      </c>
      <c r="C17">
        <v>307.35000000000002</v>
      </c>
      <c r="E17" s="417"/>
    </row>
    <row r="18" spans="1:5">
      <c r="A18" t="s">
        <v>44</v>
      </c>
      <c r="B18">
        <v>110.52</v>
      </c>
      <c r="C18">
        <v>188.45</v>
      </c>
      <c r="E18" s="417"/>
    </row>
    <row r="19" spans="1:5">
      <c r="A19" t="s">
        <v>42</v>
      </c>
      <c r="B19">
        <v>126.99</v>
      </c>
      <c r="C19">
        <v>182.24</v>
      </c>
      <c r="E19" s="417"/>
    </row>
    <row r="20" spans="1:5">
      <c r="A20" t="s">
        <v>21</v>
      </c>
      <c r="B20">
        <v>87.55</v>
      </c>
      <c r="C20">
        <v>158.63</v>
      </c>
      <c r="E20" s="417"/>
    </row>
    <row r="21" spans="1:5">
      <c r="A21" t="s">
        <v>22</v>
      </c>
      <c r="B21">
        <v>77.790000000000006</v>
      </c>
      <c r="C21">
        <v>184.28</v>
      </c>
      <c r="E21" s="417"/>
    </row>
    <row r="22" spans="1:5">
      <c r="A22" t="s">
        <v>63</v>
      </c>
      <c r="B22">
        <v>216.4</v>
      </c>
      <c r="C22">
        <v>326.89999999999998</v>
      </c>
      <c r="E22" s="418"/>
    </row>
    <row r="23" spans="1:5">
      <c r="A23" t="s">
        <v>23</v>
      </c>
      <c r="B23">
        <v>92.98</v>
      </c>
      <c r="C23">
        <v>151.03</v>
      </c>
      <c r="E23" s="417"/>
    </row>
    <row r="24" spans="1:5">
      <c r="A24" t="s">
        <v>24</v>
      </c>
      <c r="B24">
        <v>98.39</v>
      </c>
      <c r="C24">
        <v>154.99</v>
      </c>
      <c r="E24" s="417"/>
    </row>
    <row r="25" spans="1:5">
      <c r="A25" t="s">
        <v>25</v>
      </c>
      <c r="B25">
        <v>325.63</v>
      </c>
      <c r="C25">
        <v>414.65</v>
      </c>
      <c r="E25" s="417"/>
    </row>
    <row r="26" spans="1:5">
      <c r="A26" t="s">
        <v>26</v>
      </c>
      <c r="B26">
        <v>325.89999999999998</v>
      </c>
      <c r="C26">
        <v>445.88</v>
      </c>
      <c r="E26" s="418"/>
    </row>
    <row r="27" spans="1:5">
      <c r="A27" t="s">
        <v>27</v>
      </c>
      <c r="B27">
        <v>90.94</v>
      </c>
      <c r="C27">
        <v>196.04</v>
      </c>
      <c r="E27" s="417"/>
    </row>
    <row r="28" spans="1:5">
      <c r="A28" t="s">
        <v>28</v>
      </c>
      <c r="B28">
        <v>267.67</v>
      </c>
      <c r="C28">
        <v>417.97</v>
      </c>
      <c r="E28" s="417"/>
    </row>
    <row r="29" spans="1:5">
      <c r="A29" t="s">
        <v>29</v>
      </c>
      <c r="B29">
        <v>110.27</v>
      </c>
      <c r="C29">
        <v>163.33000000000001</v>
      </c>
      <c r="E29" s="417"/>
    </row>
    <row r="30" spans="1:5">
      <c r="A30" t="s">
        <v>30</v>
      </c>
      <c r="B30">
        <v>90.55</v>
      </c>
      <c r="C30">
        <v>188.78</v>
      </c>
      <c r="E30" s="417"/>
    </row>
    <row r="31" spans="1:5">
      <c r="A31" t="s">
        <v>31</v>
      </c>
      <c r="B31">
        <v>109.16</v>
      </c>
      <c r="C31">
        <v>220.94</v>
      </c>
      <c r="E31" s="417"/>
    </row>
    <row r="32" spans="1:5">
      <c r="A32" t="s">
        <v>32</v>
      </c>
      <c r="B32">
        <v>168.53</v>
      </c>
      <c r="C32">
        <v>276.02999999999997</v>
      </c>
      <c r="E32" s="417"/>
    </row>
    <row r="33" spans="1:5">
      <c r="A33" t="s">
        <v>50</v>
      </c>
      <c r="B33">
        <v>111.04</v>
      </c>
      <c r="C33">
        <v>186.36</v>
      </c>
      <c r="E33" s="417"/>
    </row>
    <row r="34" spans="1:5">
      <c r="A34" t="s">
        <v>33</v>
      </c>
      <c r="B34">
        <v>317.99</v>
      </c>
      <c r="C34">
        <v>362.7</v>
      </c>
      <c r="E34" s="417"/>
    </row>
    <row r="35" spans="1:5">
      <c r="A35" t="s">
        <v>34</v>
      </c>
      <c r="B35">
        <v>128.06</v>
      </c>
      <c r="C35">
        <v>265.33999999999997</v>
      </c>
      <c r="E35" s="417"/>
    </row>
    <row r="36" spans="1:5">
      <c r="A36" s="277" t="s">
        <v>35</v>
      </c>
      <c r="B36" s="277">
        <v>249.96</v>
      </c>
      <c r="C36" s="277">
        <v>362.17</v>
      </c>
      <c r="E36" s="417"/>
    </row>
    <row r="37" spans="1:5">
      <c r="A37" t="s">
        <v>36</v>
      </c>
      <c r="B37">
        <v>111.3</v>
      </c>
      <c r="C37">
        <v>213.34</v>
      </c>
      <c r="D37" s="20"/>
      <c r="E37" s="418"/>
    </row>
    <row r="38" spans="1:5">
      <c r="A38" t="s">
        <v>37</v>
      </c>
      <c r="B38">
        <v>96.73</v>
      </c>
      <c r="C38">
        <v>173.87</v>
      </c>
      <c r="D38" s="20"/>
      <c r="E38" s="417"/>
    </row>
    <row r="39" spans="1:5">
      <c r="A39" t="s">
        <v>54</v>
      </c>
      <c r="B39">
        <v>117.44</v>
      </c>
      <c r="C39">
        <v>211.27</v>
      </c>
      <c r="D39" s="20"/>
      <c r="E39" s="417"/>
    </row>
    <row r="40" spans="1:5">
      <c r="A40" s="94" t="s">
        <v>58</v>
      </c>
      <c r="B40" s="304">
        <f>AVERAGE(B12:B39)</f>
        <v>158.05749999999998</v>
      </c>
      <c r="C40" s="304">
        <f>AVERAGE(C12:C39)</f>
        <v>248.03749999999999</v>
      </c>
      <c r="D40" s="20"/>
      <c r="E40" s="416"/>
    </row>
    <row r="41" spans="1:5">
      <c r="A41" s="94" t="s">
        <v>718</v>
      </c>
      <c r="B41" s="304">
        <f>STDEV(B12:B39)</f>
        <v>82.194338978941786</v>
      </c>
      <c r="C41" s="304">
        <f>STDEV(C12:C39)</f>
        <v>86.613551998603555</v>
      </c>
    </row>
    <row r="42" spans="1:5">
      <c r="A42" s="305" t="s">
        <v>719</v>
      </c>
      <c r="B42" s="306">
        <f>-(B36-B40)/B41</f>
        <v>-1.1181122829340531</v>
      </c>
      <c r="C42" s="306">
        <f>-(C36-C40)/C41</f>
        <v>-1.3177210421048215</v>
      </c>
    </row>
  </sheetData>
  <hyperlinks>
    <hyperlink ref="A1"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election activeCell="B29" sqref="B29"/>
    </sheetView>
  </sheetViews>
  <sheetFormatPr defaultRowHeight="16.5"/>
  <cols>
    <col min="1" max="1" width="27.28515625" customWidth="1"/>
    <col min="2" max="2" width="12.42578125" customWidth="1"/>
  </cols>
  <sheetData>
    <row r="1" spans="1:2">
      <c r="A1" t="s">
        <v>541</v>
      </c>
    </row>
    <row r="2" spans="1:2" ht="36.75" customHeight="1"/>
    <row r="3" spans="1:2">
      <c r="A3" s="94" t="s">
        <v>77</v>
      </c>
      <c r="B3" s="94" t="s">
        <v>1160</v>
      </c>
    </row>
    <row r="4" spans="1:2">
      <c r="A4" t="s">
        <v>18</v>
      </c>
      <c r="B4">
        <v>88</v>
      </c>
    </row>
    <row r="5" spans="1:2">
      <c r="A5" t="s">
        <v>36</v>
      </c>
      <c r="B5" s="20">
        <v>85</v>
      </c>
    </row>
    <row r="6" spans="1:2">
      <c r="A6" t="s">
        <v>37</v>
      </c>
      <c r="B6" s="20">
        <v>85</v>
      </c>
    </row>
    <row r="7" spans="1:2">
      <c r="A7" t="s">
        <v>30</v>
      </c>
      <c r="B7" s="20">
        <v>82</v>
      </c>
    </row>
    <row r="8" spans="1:2">
      <c r="A8" t="s">
        <v>19</v>
      </c>
      <c r="B8" s="20">
        <v>80</v>
      </c>
    </row>
    <row r="9" spans="1:2">
      <c r="A9" t="s">
        <v>27</v>
      </c>
      <c r="B9" s="20">
        <v>81</v>
      </c>
    </row>
    <row r="10" spans="1:2">
      <c r="A10" t="s">
        <v>54</v>
      </c>
      <c r="B10" s="20">
        <v>80</v>
      </c>
    </row>
    <row r="11" spans="1:2">
      <c r="A11" t="s">
        <v>15</v>
      </c>
      <c r="B11" s="20">
        <v>75</v>
      </c>
    </row>
    <row r="12" spans="1:2">
      <c r="A12" t="s">
        <v>31</v>
      </c>
      <c r="B12" s="20">
        <v>76</v>
      </c>
    </row>
    <row r="13" spans="1:2">
      <c r="A13" t="s">
        <v>44</v>
      </c>
      <c r="B13" s="20">
        <v>73</v>
      </c>
    </row>
    <row r="14" spans="1:2">
      <c r="A14" t="s">
        <v>20</v>
      </c>
      <c r="B14" s="20">
        <v>73</v>
      </c>
    </row>
    <row r="15" spans="1:2">
      <c r="A15" t="s">
        <v>22</v>
      </c>
      <c r="B15" s="20">
        <v>72</v>
      </c>
    </row>
    <row r="16" spans="1:2">
      <c r="A16" t="s">
        <v>32</v>
      </c>
      <c r="B16" s="20">
        <v>60</v>
      </c>
    </row>
    <row r="17" spans="1:2">
      <c r="A17" t="s">
        <v>50</v>
      </c>
      <c r="B17" s="20">
        <v>64</v>
      </c>
    </row>
    <row r="18" spans="1:2">
      <c r="A18" t="s">
        <v>34</v>
      </c>
      <c r="B18" s="20">
        <v>60</v>
      </c>
    </row>
    <row r="19" spans="1:2">
      <c r="A19" t="s">
        <v>26</v>
      </c>
      <c r="B19" s="20">
        <v>59</v>
      </c>
    </row>
    <row r="20" spans="1:2">
      <c r="A20" t="s">
        <v>21</v>
      </c>
      <c r="B20" s="20">
        <v>58</v>
      </c>
    </row>
    <row r="21" spans="1:2">
      <c r="A21" t="s">
        <v>25</v>
      </c>
      <c r="B21" s="20">
        <v>58</v>
      </c>
    </row>
    <row r="22" spans="1:2">
      <c r="A22" t="s">
        <v>24</v>
      </c>
      <c r="B22" s="20">
        <v>59</v>
      </c>
    </row>
    <row r="23" spans="1:2">
      <c r="A23" t="s">
        <v>17</v>
      </c>
      <c r="B23" s="20">
        <v>59</v>
      </c>
    </row>
    <row r="24" spans="1:2">
      <c r="A24" t="s">
        <v>29</v>
      </c>
      <c r="B24" s="20">
        <v>54</v>
      </c>
    </row>
    <row r="25" spans="1:2">
      <c r="A25" s="277" t="s">
        <v>35</v>
      </c>
      <c r="B25" s="277">
        <v>50</v>
      </c>
    </row>
    <row r="26" spans="1:2">
      <c r="A26" t="s">
        <v>63</v>
      </c>
      <c r="B26" s="20">
        <v>48</v>
      </c>
    </row>
    <row r="27" spans="1:2">
      <c r="A27" t="s">
        <v>28</v>
      </c>
      <c r="B27" s="20">
        <v>46</v>
      </c>
    </row>
    <row r="28" spans="1:2">
      <c r="A28" t="s">
        <v>33</v>
      </c>
      <c r="B28" s="20">
        <v>47</v>
      </c>
    </row>
    <row r="29" spans="1:2">
      <c r="A29" t="s">
        <v>23</v>
      </c>
      <c r="B29" s="20">
        <v>52</v>
      </c>
    </row>
    <row r="30" spans="1:2">
      <c r="A30" t="s">
        <v>42</v>
      </c>
      <c r="B30" s="20">
        <v>45</v>
      </c>
    </row>
    <row r="31" spans="1:2">
      <c r="A31" t="s">
        <v>16</v>
      </c>
      <c r="B31" s="20">
        <v>42</v>
      </c>
    </row>
    <row r="32" spans="1:2">
      <c r="A32" s="94" t="s">
        <v>58</v>
      </c>
      <c r="B32" s="304">
        <f>AVERAGE(B4:B31)</f>
        <v>64.678571428571431</v>
      </c>
    </row>
    <row r="33" spans="1:2">
      <c r="A33" s="94" t="s">
        <v>718</v>
      </c>
      <c r="B33" s="304">
        <f>STDEV(B4:B31)</f>
        <v>14.134417074352452</v>
      </c>
    </row>
    <row r="34" spans="1:2">
      <c r="A34" s="305" t="s">
        <v>719</v>
      </c>
      <c r="B34" s="306">
        <f>(B25-B32)/B33</f>
        <v>-1.03849853526725</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C30" sqref="C30"/>
    </sheetView>
  </sheetViews>
  <sheetFormatPr defaultRowHeight="16.5"/>
  <cols>
    <col min="1" max="1" width="42.85546875" customWidth="1"/>
    <col min="2" max="2" width="15.5703125" style="20" customWidth="1"/>
    <col min="4" max="4" width="78.5703125" customWidth="1"/>
  </cols>
  <sheetData>
    <row r="1" spans="1:11" s="20" customFormat="1" ht="69.75" customHeight="1">
      <c r="A1" s="78" t="s">
        <v>738</v>
      </c>
      <c r="B1" s="90" t="s">
        <v>1164</v>
      </c>
      <c r="C1" s="1486" t="s">
        <v>1165</v>
      </c>
      <c r="D1" s="1486"/>
      <c r="J1" s="672"/>
    </row>
    <row r="2" spans="1:11" ht="43.5" customHeight="1">
      <c r="A2" t="s">
        <v>412</v>
      </c>
      <c r="B2" s="6" t="s">
        <v>538</v>
      </c>
      <c r="C2" s="6" t="s">
        <v>410</v>
      </c>
      <c r="J2" s="672"/>
    </row>
    <row r="3" spans="1:11">
      <c r="A3" s="152" t="s">
        <v>77</v>
      </c>
      <c r="B3" s="89" t="s">
        <v>152</v>
      </c>
      <c r="C3" s="89" t="s">
        <v>411</v>
      </c>
      <c r="K3" s="20"/>
    </row>
    <row r="4" spans="1:11">
      <c r="A4" s="437" t="s">
        <v>39</v>
      </c>
      <c r="B4" s="444">
        <v>63.6</v>
      </c>
      <c r="C4" s="444">
        <v>1</v>
      </c>
      <c r="D4" s="20"/>
      <c r="K4" s="20"/>
    </row>
    <row r="5" spans="1:11">
      <c r="A5" s="437" t="s">
        <v>31</v>
      </c>
      <c r="B5" s="443">
        <v>80.7</v>
      </c>
      <c r="C5" s="443">
        <v>0.4</v>
      </c>
      <c r="D5" s="20"/>
    </row>
    <row r="6" spans="1:11">
      <c r="A6" s="437" t="s">
        <v>15</v>
      </c>
      <c r="B6" s="444">
        <v>70.7</v>
      </c>
      <c r="C6" s="444">
        <v>1</v>
      </c>
      <c r="D6" s="20"/>
    </row>
    <row r="7" spans="1:11">
      <c r="A7" s="437" t="s">
        <v>41</v>
      </c>
      <c r="B7" s="443">
        <v>80.900000000000006</v>
      </c>
      <c r="C7" s="443">
        <v>1.4</v>
      </c>
      <c r="D7" s="20"/>
    </row>
    <row r="8" spans="1:11">
      <c r="A8" s="437" t="s">
        <v>56</v>
      </c>
      <c r="B8" s="444">
        <v>51.1</v>
      </c>
      <c r="C8" s="444">
        <v>4.5</v>
      </c>
      <c r="D8" s="20"/>
    </row>
    <row r="9" spans="1:11">
      <c r="A9" s="437" t="s">
        <v>17</v>
      </c>
      <c r="B9" s="443">
        <v>68.3</v>
      </c>
      <c r="C9" s="443">
        <v>0.8</v>
      </c>
      <c r="D9" s="20"/>
    </row>
    <row r="10" spans="1:11">
      <c r="A10" s="437" t="s">
        <v>18</v>
      </c>
      <c r="B10" s="444">
        <v>83</v>
      </c>
      <c r="C10" s="444">
        <v>0.7</v>
      </c>
      <c r="D10" s="20"/>
    </row>
    <row r="11" spans="1:11">
      <c r="A11" s="437" t="s">
        <v>20</v>
      </c>
      <c r="B11" s="443">
        <v>67.2</v>
      </c>
      <c r="C11" s="443">
        <v>3.1</v>
      </c>
      <c r="D11" s="20"/>
    </row>
    <row r="12" spans="1:11">
      <c r="A12" s="437" t="s">
        <v>36</v>
      </c>
      <c r="B12" s="444">
        <v>82.9</v>
      </c>
      <c r="C12" s="444">
        <v>1.4</v>
      </c>
      <c r="D12" s="20"/>
    </row>
    <row r="13" spans="1:11">
      <c r="A13" s="437" t="s">
        <v>22</v>
      </c>
      <c r="B13" s="443">
        <v>69.599999999999994</v>
      </c>
      <c r="C13" s="443">
        <v>0.6</v>
      </c>
      <c r="D13" s="20"/>
    </row>
    <row r="14" spans="1:11">
      <c r="A14" s="439" t="s">
        <v>19</v>
      </c>
      <c r="B14" s="444">
        <v>75.900000000000006</v>
      </c>
      <c r="C14" s="444">
        <v>0.4</v>
      </c>
      <c r="D14" s="20"/>
    </row>
    <row r="15" spans="1:11">
      <c r="A15" s="437" t="s">
        <v>42</v>
      </c>
      <c r="B15" s="443">
        <v>61.8</v>
      </c>
      <c r="C15" s="443">
        <v>1</v>
      </c>
      <c r="D15" s="20"/>
    </row>
    <row r="16" spans="1:11">
      <c r="A16" s="437" t="s">
        <v>28</v>
      </c>
      <c r="B16" s="444">
        <v>50.7</v>
      </c>
      <c r="C16" s="444">
        <v>1.2</v>
      </c>
      <c r="D16" s="20"/>
    </row>
    <row r="17" spans="1:3">
      <c r="A17" s="437" t="s">
        <v>43</v>
      </c>
      <c r="B17" s="443">
        <v>87</v>
      </c>
      <c r="C17" s="443">
        <v>0.9</v>
      </c>
    </row>
    <row r="18" spans="1:3">
      <c r="A18" s="437" t="s">
        <v>44</v>
      </c>
      <c r="B18" s="444">
        <v>75.5</v>
      </c>
      <c r="C18" s="444">
        <v>0.6</v>
      </c>
    </row>
    <row r="19" spans="1:3">
      <c r="A19" s="439" t="s">
        <v>57</v>
      </c>
      <c r="B19" s="443">
        <v>70.2</v>
      </c>
      <c r="C19" s="443">
        <v>1.7</v>
      </c>
    </row>
    <row r="20" spans="1:3">
      <c r="A20" s="437" t="s">
        <v>23</v>
      </c>
      <c r="B20" s="444">
        <v>58.3</v>
      </c>
      <c r="C20" s="444">
        <v>0.8</v>
      </c>
    </row>
    <row r="21" spans="1:3">
      <c r="A21" s="437" t="s">
        <v>45</v>
      </c>
      <c r="B21" s="443">
        <v>70.599999999999994</v>
      </c>
      <c r="C21" s="443">
        <v>0.3</v>
      </c>
    </row>
    <row r="22" spans="1:3">
      <c r="A22" s="437" t="s">
        <v>46</v>
      </c>
      <c r="B22" s="444">
        <v>63.9</v>
      </c>
      <c r="C22" s="444">
        <v>1.1000000000000001</v>
      </c>
    </row>
    <row r="23" spans="1:3">
      <c r="A23" s="439" t="s">
        <v>25</v>
      </c>
      <c r="B23" s="443">
        <v>60.7</v>
      </c>
      <c r="C23" s="443">
        <v>6.6</v>
      </c>
    </row>
    <row r="24" spans="1:3">
      <c r="A24" s="437" t="s">
        <v>27</v>
      </c>
      <c r="B24" s="444">
        <v>72</v>
      </c>
      <c r="C24" s="444">
        <v>0.6</v>
      </c>
    </row>
    <row r="25" spans="1:3">
      <c r="A25" s="437" t="s">
        <v>30</v>
      </c>
      <c r="B25" s="444">
        <v>81.2</v>
      </c>
      <c r="C25" s="444">
        <v>0.6</v>
      </c>
    </row>
    <row r="26" spans="1:3">
      <c r="A26" s="437" t="s">
        <v>48</v>
      </c>
      <c r="B26" s="443">
        <v>64.8</v>
      </c>
      <c r="C26" s="443">
        <v>1.3</v>
      </c>
    </row>
    <row r="27" spans="1:3">
      <c r="A27" s="437" t="s">
        <v>49</v>
      </c>
      <c r="B27" s="444">
        <v>87.7</v>
      </c>
      <c r="C27" s="444">
        <v>0.6</v>
      </c>
    </row>
    <row r="28" spans="1:3">
      <c r="A28" s="437" t="s">
        <v>32</v>
      </c>
      <c r="B28" s="443">
        <v>66.3</v>
      </c>
      <c r="C28" s="443">
        <v>0.8</v>
      </c>
    </row>
    <row r="29" spans="1:3">
      <c r="A29" s="437" t="s">
        <v>50</v>
      </c>
      <c r="B29" s="444">
        <v>72.099999999999994</v>
      </c>
      <c r="C29" s="444">
        <v>1</v>
      </c>
    </row>
    <row r="30" spans="1:3">
      <c r="A30" s="438" t="s">
        <v>51</v>
      </c>
      <c r="B30" s="442">
        <v>60.1</v>
      </c>
      <c r="C30" s="442">
        <v>0.8</v>
      </c>
    </row>
    <row r="31" spans="1:3">
      <c r="A31" s="437" t="s">
        <v>34</v>
      </c>
      <c r="B31" s="444">
        <v>84.7</v>
      </c>
      <c r="C31" s="444">
        <v>0.6</v>
      </c>
    </row>
    <row r="32" spans="1:3">
      <c r="A32" s="437" t="s">
        <v>21</v>
      </c>
      <c r="B32" s="443">
        <v>83.1</v>
      </c>
      <c r="C32" s="443">
        <v>0.6</v>
      </c>
    </row>
    <row r="33" spans="1:3">
      <c r="A33" s="437" t="s">
        <v>37</v>
      </c>
      <c r="B33" s="444">
        <v>75.900000000000006</v>
      </c>
      <c r="C33" s="444">
        <v>1</v>
      </c>
    </row>
    <row r="34" spans="1:3">
      <c r="A34" s="437" t="s">
        <v>52</v>
      </c>
      <c r="B34" s="443">
        <v>84</v>
      </c>
      <c r="C34" s="443">
        <v>0.5</v>
      </c>
    </row>
    <row r="35" spans="1:3">
      <c r="A35" s="437" t="s">
        <v>53</v>
      </c>
      <c r="B35" s="444">
        <v>60.6</v>
      </c>
      <c r="C35" s="444">
        <v>1.7</v>
      </c>
    </row>
    <row r="36" spans="1:3">
      <c r="A36" s="437" t="s">
        <v>54</v>
      </c>
      <c r="B36" s="443">
        <v>77.400000000000006</v>
      </c>
      <c r="C36" s="443">
        <v>0.2</v>
      </c>
    </row>
    <row r="37" spans="1:3">
      <c r="A37" s="437" t="s">
        <v>55</v>
      </c>
      <c r="B37" s="444">
        <v>74.099999999999994</v>
      </c>
      <c r="C37" s="444">
        <v>4.9000000000000004</v>
      </c>
    </row>
    <row r="38" spans="1:3">
      <c r="A38" s="146" t="s">
        <v>58</v>
      </c>
      <c r="B38" s="59">
        <f>AVERAGE(B4:B37)</f>
        <v>71.664705882352933</v>
      </c>
      <c r="C38" s="59">
        <f>AVERAGE(C4:C37)</f>
        <v>1.3147058823529412</v>
      </c>
    </row>
    <row r="39" spans="1:3">
      <c r="A39" s="146" t="s">
        <v>718</v>
      </c>
      <c r="B39" s="59">
        <f>STDEV(B4:B37)</f>
        <v>10.004752881201188</v>
      </c>
      <c r="C39" s="59">
        <f>STDEV(C4:C37)</f>
        <v>1.4011104585056977</v>
      </c>
    </row>
    <row r="40" spans="1:3">
      <c r="A40" s="303" t="s">
        <v>719</v>
      </c>
      <c r="B40" s="367">
        <f>(B30-B38)/B39</f>
        <v>-1.1559211926246451</v>
      </c>
      <c r="C40" s="367">
        <f>-(C30-C38)/C39</f>
        <v>0.36735567793982604</v>
      </c>
    </row>
    <row r="41" spans="1:3">
      <c r="A41" t="s">
        <v>543</v>
      </c>
    </row>
    <row r="42" spans="1:3">
      <c r="A42" s="153" t="s">
        <v>47</v>
      </c>
      <c r="B42" s="443">
        <v>45.9</v>
      </c>
      <c r="C42" s="443">
        <v>17.899999999999999</v>
      </c>
    </row>
  </sheetData>
  <mergeCells count="1">
    <mergeCell ref="C1:D1"/>
  </mergeCells>
  <hyperlinks>
    <hyperlink ref="C2" r:id="rId1" display="http://stats.oecd.org/OECDStat_Metadata/ShowMetadata.ashx?Dataset=BLI&amp;Coords=%5bINDICATOR%5d.%5bPS_REPH%5d&amp;ShowOnWeb=true&amp;Lang=en"/>
    <hyperlink ref="A1" r:id="rId2" display="http://stats.oecd.org/OECDStat_Metadata/ShowMetadata.ashx?Dataset=BLI&amp;ShowOnWeb=true&amp;Lang=en"/>
    <hyperlink ref="A23" r:id="rId3" display="http://stats.oecd.org/OECDStat_Metadata/ShowMetadata.ashx?Dataset=BLI&amp;Coords=[LOCATION].[LVA]&amp;ShowOnWeb=true&amp;Lang=en"/>
    <hyperlink ref="A19" r:id="rId4" display="http://stats.oecd.org/OECDStat_Metadata/ShowMetadata.ashx?Dataset=BLI&amp;Coords=[LOCATION].[ISR]&amp;ShowOnWeb=true&amp;Lang=en"/>
    <hyperlink ref="A14" r:id="rId5" display="http://stats.oecd.org/OECDStat_Metadata/ShowMetadata.ashx?Dataset=BLI&amp;Coords=[LOCATION].[DEU]&amp;ShowOnWeb=true&amp;Lang=en"/>
    <hyperlink ref="B2" r:id="rId6" display="http://stats.oecd.org/OECDStat_Metadata/ShowMetadata.ashx?Dataset=BLI&amp;Coords=[INDICATOR].[PS_FSAFEN]&amp;ShowOnWeb=true&amp;Lang=en"/>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7"/>
  <sheetViews>
    <sheetView workbookViewId="0">
      <selection activeCell="AD28" sqref="AD28"/>
    </sheetView>
  </sheetViews>
  <sheetFormatPr defaultRowHeight="12.75"/>
  <cols>
    <col min="1" max="1" width="19.42578125" style="665" customWidth="1"/>
    <col min="2" max="2" width="9.140625" style="665"/>
    <col min="3" max="10" width="6.5703125" style="665" customWidth="1"/>
    <col min="11" max="11" width="6.7109375" style="665" customWidth="1"/>
    <col min="12" max="12" width="9.140625" style="665"/>
    <col min="13" max="20" width="7" style="665" customWidth="1"/>
    <col min="21" max="21" width="8.42578125" style="665" customWidth="1"/>
    <col min="22" max="16384" width="9.140625" style="665"/>
  </cols>
  <sheetData>
    <row r="1" spans="1:30" ht="22.5">
      <c r="A1" s="664" t="s">
        <v>638</v>
      </c>
      <c r="M1" s="663"/>
      <c r="N1" s="663"/>
      <c r="O1" s="663"/>
      <c r="P1" s="663"/>
      <c r="Q1" s="663"/>
      <c r="R1" s="663"/>
      <c r="S1" s="663"/>
      <c r="T1" s="663"/>
      <c r="U1" s="663"/>
    </row>
    <row r="2" spans="1:30" ht="13.5">
      <c r="A2" s="1409" t="s">
        <v>179</v>
      </c>
      <c r="B2" s="1410"/>
      <c r="C2" s="1439"/>
      <c r="D2" s="1439"/>
      <c r="E2" s="1439"/>
      <c r="F2" s="1439"/>
      <c r="G2" s="1439"/>
      <c r="H2" s="1439"/>
      <c r="I2" s="1439"/>
      <c r="J2" s="1439"/>
      <c r="K2" s="1440"/>
      <c r="L2" s="1032" t="s">
        <v>236</v>
      </c>
      <c r="M2" s="1146"/>
      <c r="N2" s="1146"/>
      <c r="O2" s="1146"/>
      <c r="P2" s="1146"/>
      <c r="Q2" s="1146"/>
      <c r="R2" s="1146"/>
      <c r="S2" s="1146"/>
      <c r="T2" s="1146"/>
      <c r="U2" s="1146"/>
      <c r="V2" s="282"/>
      <c r="W2" s="282"/>
      <c r="X2" s="282"/>
      <c r="Y2" s="282"/>
      <c r="Z2" s="282"/>
      <c r="AA2" s="282"/>
      <c r="AB2" s="282"/>
      <c r="AC2" s="282"/>
      <c r="AD2" s="282"/>
    </row>
    <row r="3" spans="1:30" ht="13.5">
      <c r="A3" s="1409" t="s">
        <v>153</v>
      </c>
      <c r="B3" s="1410"/>
      <c r="C3" s="1406"/>
      <c r="D3" s="1406"/>
      <c r="E3" s="1406"/>
      <c r="F3" s="1406"/>
      <c r="G3" s="1406"/>
      <c r="H3" s="1406"/>
      <c r="I3" s="1406"/>
      <c r="J3" s="1406"/>
      <c r="K3" s="1411"/>
      <c r="L3" s="1032" t="s">
        <v>238</v>
      </c>
      <c r="M3" s="1146"/>
      <c r="N3" s="1146"/>
      <c r="O3" s="1146"/>
      <c r="P3" s="1146"/>
      <c r="Q3" s="1146"/>
      <c r="R3" s="1146"/>
      <c r="S3" s="1146"/>
      <c r="T3" s="1146"/>
      <c r="U3" s="1146"/>
      <c r="V3" s="282" t="s">
        <v>1099</v>
      </c>
      <c r="W3" s="282"/>
      <c r="X3" s="282"/>
      <c r="Y3" s="282"/>
      <c r="Z3" s="282"/>
      <c r="AA3" s="282"/>
      <c r="AB3" s="282"/>
      <c r="AC3" s="282"/>
      <c r="AD3" s="282"/>
    </row>
    <row r="4" spans="1:30" ht="13.5">
      <c r="A4" s="1407" t="s">
        <v>163</v>
      </c>
      <c r="B4" s="1408"/>
      <c r="C4" s="15" t="s">
        <v>94</v>
      </c>
      <c r="D4" s="15" t="s">
        <v>95</v>
      </c>
      <c r="E4" s="15" t="s">
        <v>96</v>
      </c>
      <c r="F4" s="15" t="s">
        <v>97</v>
      </c>
      <c r="G4" s="15" t="s">
        <v>110</v>
      </c>
      <c r="H4" s="15" t="s">
        <v>120</v>
      </c>
      <c r="I4" s="15" t="s">
        <v>379</v>
      </c>
      <c r="J4" s="15" t="s">
        <v>537</v>
      </c>
      <c r="K4" s="15" t="s">
        <v>729</v>
      </c>
      <c r="L4" s="1147" t="s">
        <v>108</v>
      </c>
      <c r="M4" s="1148" t="s">
        <v>94</v>
      </c>
      <c r="N4" s="1148" t="s">
        <v>95</v>
      </c>
      <c r="O4" s="1148" t="s">
        <v>96</v>
      </c>
      <c r="P4" s="1148" t="s">
        <v>97</v>
      </c>
      <c r="Q4" s="1148" t="s">
        <v>110</v>
      </c>
      <c r="R4" s="1148" t="s">
        <v>120</v>
      </c>
      <c r="S4" s="1148" t="s">
        <v>379</v>
      </c>
      <c r="T4" s="1148" t="s">
        <v>537</v>
      </c>
      <c r="U4" s="1148" t="s">
        <v>729</v>
      </c>
      <c r="V4" s="1149" t="s">
        <v>94</v>
      </c>
      <c r="W4" s="1149" t="s">
        <v>95</v>
      </c>
      <c r="X4" s="1149" t="s">
        <v>96</v>
      </c>
      <c r="Y4" s="1149" t="s">
        <v>97</v>
      </c>
      <c r="Z4" s="1149" t="s">
        <v>110</v>
      </c>
      <c r="AA4" s="1149" t="s">
        <v>120</v>
      </c>
      <c r="AB4" s="1149" t="s">
        <v>379</v>
      </c>
      <c r="AC4" s="1149" t="s">
        <v>537</v>
      </c>
      <c r="AD4" s="1149" t="s">
        <v>729</v>
      </c>
    </row>
    <row r="5" spans="1:30" ht="13.5">
      <c r="A5" s="4" t="s">
        <v>31</v>
      </c>
      <c r="B5" s="666" t="s">
        <v>118</v>
      </c>
      <c r="C5" s="10">
        <v>633</v>
      </c>
      <c r="D5" s="10">
        <v>552</v>
      </c>
      <c r="E5" s="10">
        <v>523</v>
      </c>
      <c r="F5" s="10">
        <v>531</v>
      </c>
      <c r="G5" s="10">
        <v>455</v>
      </c>
      <c r="H5" s="10">
        <v>430</v>
      </c>
      <c r="I5" s="10">
        <v>479</v>
      </c>
      <c r="J5" s="10">
        <v>432</v>
      </c>
      <c r="K5" s="10" t="s">
        <v>159</v>
      </c>
      <c r="L5" s="1147" t="s">
        <v>31</v>
      </c>
      <c r="M5" s="1150">
        <v>8341.48</v>
      </c>
      <c r="N5" s="1150">
        <v>8361.07</v>
      </c>
      <c r="O5" s="1150">
        <v>8388.5300000000007</v>
      </c>
      <c r="P5" s="1150">
        <v>8426.31</v>
      </c>
      <c r="Q5" s="1150">
        <v>8477.23</v>
      </c>
      <c r="R5" s="1150">
        <v>8543.93</v>
      </c>
      <c r="S5" s="1150">
        <v>8629.52</v>
      </c>
      <c r="T5" s="1150">
        <v>8739.81</v>
      </c>
      <c r="U5" s="1151">
        <v>8795.07</v>
      </c>
      <c r="V5" s="1152">
        <f>C5*1000/M5</f>
        <v>75.885814028206028</v>
      </c>
      <c r="W5" s="1152">
        <f t="shared" ref="V5:AC8" si="0">D5*1000/N5</f>
        <v>66.020258172697993</v>
      </c>
      <c r="X5" s="1152">
        <f t="shared" si="0"/>
        <v>62.347038158056293</v>
      </c>
      <c r="Y5" s="1152">
        <f t="shared" si="0"/>
        <v>63.016907756776099</v>
      </c>
      <c r="Z5" s="1152">
        <f t="shared" si="0"/>
        <v>53.673192776413998</v>
      </c>
      <c r="AA5" s="1152">
        <f t="shared" si="0"/>
        <v>50.328127688312051</v>
      </c>
      <c r="AB5" s="1152">
        <f t="shared" si="0"/>
        <v>55.507142923360739</v>
      </c>
      <c r="AC5" s="1152">
        <f t="shared" si="0"/>
        <v>49.428992163445201</v>
      </c>
      <c r="AD5" s="1152"/>
    </row>
    <row r="6" spans="1:30" ht="13.5">
      <c r="A6" s="4" t="s">
        <v>15</v>
      </c>
      <c r="B6" s="666" t="s">
        <v>40</v>
      </c>
      <c r="C6" s="11">
        <v>956</v>
      </c>
      <c r="D6" s="11">
        <v>850</v>
      </c>
      <c r="E6" s="11">
        <v>884</v>
      </c>
      <c r="F6" s="11">
        <v>827</v>
      </c>
      <c r="G6" s="11">
        <v>764</v>
      </c>
      <c r="H6" s="11">
        <v>745</v>
      </c>
      <c r="I6" s="11">
        <v>762</v>
      </c>
      <c r="J6" s="11">
        <v>670</v>
      </c>
      <c r="K6" s="11">
        <v>615</v>
      </c>
      <c r="L6" s="1147" t="s">
        <v>15</v>
      </c>
      <c r="M6" s="1150">
        <v>10796</v>
      </c>
      <c r="N6" s="1150">
        <v>10896</v>
      </c>
      <c r="O6" s="1150">
        <v>10994</v>
      </c>
      <c r="P6" s="1150">
        <v>11068</v>
      </c>
      <c r="Q6" s="1150">
        <v>11125</v>
      </c>
      <c r="R6" s="1150">
        <v>11180</v>
      </c>
      <c r="S6" s="1150">
        <v>11238</v>
      </c>
      <c r="T6" s="1150">
        <v>11295</v>
      </c>
      <c r="U6" s="1151">
        <v>11349</v>
      </c>
      <c r="V6" s="1152">
        <f t="shared" si="0"/>
        <v>88.551315301963683</v>
      </c>
      <c r="W6" s="1152">
        <f t="shared" si="0"/>
        <v>78.010279001468433</v>
      </c>
      <c r="X6" s="1152">
        <f t="shared" si="0"/>
        <v>80.407494997271243</v>
      </c>
      <c r="Y6" s="1152">
        <f t="shared" si="0"/>
        <v>74.719913263462232</v>
      </c>
      <c r="Z6" s="1152">
        <f t="shared" si="0"/>
        <v>68.674157303370791</v>
      </c>
      <c r="AA6" s="1152">
        <f t="shared" si="0"/>
        <v>66.636851520572449</v>
      </c>
      <c r="AB6" s="1152">
        <f t="shared" si="0"/>
        <v>67.805659369994657</v>
      </c>
      <c r="AC6" s="1152">
        <f t="shared" si="0"/>
        <v>59.318282425852146</v>
      </c>
      <c r="AD6" s="1152">
        <f>K6*1000/U6</f>
        <v>54.189796457837694</v>
      </c>
    </row>
    <row r="7" spans="1:30" ht="13.5">
      <c r="A7" s="4" t="s">
        <v>16</v>
      </c>
      <c r="B7" s="666" t="s">
        <v>40</v>
      </c>
      <c r="C7" s="11">
        <v>901</v>
      </c>
      <c r="D7" s="11">
        <v>776</v>
      </c>
      <c r="E7" s="11">
        <v>657</v>
      </c>
      <c r="F7" s="11">
        <v>601</v>
      </c>
      <c r="G7" s="11">
        <v>601</v>
      </c>
      <c r="H7" s="11">
        <v>660</v>
      </c>
      <c r="I7" s="11">
        <v>708</v>
      </c>
      <c r="J7" s="11">
        <v>708</v>
      </c>
      <c r="K7" s="11">
        <v>682</v>
      </c>
      <c r="L7" s="1147" t="s">
        <v>16</v>
      </c>
      <c r="M7" s="1150">
        <v>7585.13</v>
      </c>
      <c r="N7" s="1150">
        <v>7534.29</v>
      </c>
      <c r="O7" s="1150">
        <v>7348.33</v>
      </c>
      <c r="P7" s="1150">
        <v>7305.89</v>
      </c>
      <c r="Q7" s="1150">
        <v>7265.12</v>
      </c>
      <c r="R7" s="1150">
        <v>7223.94</v>
      </c>
      <c r="S7" s="1150">
        <v>7177.99</v>
      </c>
      <c r="T7" s="1150">
        <v>7127.82</v>
      </c>
      <c r="U7" s="1151">
        <v>7075.95</v>
      </c>
      <c r="V7" s="1152">
        <f t="shared" si="0"/>
        <v>118.78504389509474</v>
      </c>
      <c r="W7" s="1152">
        <f t="shared" si="0"/>
        <v>102.99577000619833</v>
      </c>
      <c r="X7" s="1152">
        <f t="shared" si="0"/>
        <v>89.408069588600398</v>
      </c>
      <c r="Y7" s="1152">
        <f t="shared" si="0"/>
        <v>82.262393767220686</v>
      </c>
      <c r="Z7" s="1152">
        <f t="shared" si="0"/>
        <v>82.724029334684076</v>
      </c>
      <c r="AA7" s="1152">
        <f t="shared" si="0"/>
        <v>91.362885073796292</v>
      </c>
      <c r="AB7" s="1152">
        <f t="shared" si="0"/>
        <v>98.634854604144067</v>
      </c>
      <c r="AC7" s="1152">
        <f t="shared" si="0"/>
        <v>99.329107637398252</v>
      </c>
      <c r="AD7" s="1152">
        <f>K7*1000/U7</f>
        <v>96.382817854846351</v>
      </c>
    </row>
    <row r="8" spans="1:30" ht="13.5">
      <c r="A8" s="4" t="s">
        <v>63</v>
      </c>
      <c r="B8" s="666" t="s">
        <v>40</v>
      </c>
      <c r="C8" s="10">
        <v>548</v>
      </c>
      <c r="D8" s="10">
        <v>426</v>
      </c>
      <c r="E8" s="10">
        <v>418</v>
      </c>
      <c r="F8" s="10">
        <v>393</v>
      </c>
      <c r="G8" s="10">
        <v>368</v>
      </c>
      <c r="H8" s="10">
        <v>308</v>
      </c>
      <c r="I8" s="10">
        <v>348</v>
      </c>
      <c r="J8" s="10">
        <v>307</v>
      </c>
      <c r="K8" s="10">
        <v>331</v>
      </c>
      <c r="L8" s="1147" t="s">
        <v>63</v>
      </c>
      <c r="M8" s="1150">
        <v>4307.28</v>
      </c>
      <c r="N8" s="1150">
        <v>4295.97</v>
      </c>
      <c r="O8" s="1150">
        <v>4286.55</v>
      </c>
      <c r="P8" s="1150">
        <v>4268.4399999999996</v>
      </c>
      <c r="Q8" s="1150">
        <v>4257.45</v>
      </c>
      <c r="R8" s="1150">
        <v>4239.5</v>
      </c>
      <c r="S8" s="1150">
        <v>4201.4799999999996</v>
      </c>
      <c r="T8" s="1150">
        <v>4171.2299999999996</v>
      </c>
      <c r="U8" s="1151">
        <v>4142.76</v>
      </c>
      <c r="V8" s="1152">
        <f t="shared" si="0"/>
        <v>127.2264631043257</v>
      </c>
      <c r="W8" s="1152">
        <f t="shared" si="0"/>
        <v>99.162703650165156</v>
      </c>
      <c r="X8" s="1152">
        <f t="shared" si="0"/>
        <v>97.514318041315278</v>
      </c>
      <c r="Y8" s="1152">
        <f t="shared" si="0"/>
        <v>92.071107945760048</v>
      </c>
      <c r="Z8" s="1152">
        <f t="shared" si="0"/>
        <v>86.436716814055359</v>
      </c>
      <c r="AA8" s="1152">
        <f t="shared" si="0"/>
        <v>72.650076659983483</v>
      </c>
      <c r="AB8" s="1152">
        <f t="shared" si="0"/>
        <v>82.827955863172036</v>
      </c>
      <c r="AC8" s="1152">
        <f t="shared" si="0"/>
        <v>73.599393943752816</v>
      </c>
      <c r="AD8" s="1152">
        <f>K8*1000/U8</f>
        <v>79.898425204453062</v>
      </c>
    </row>
    <row r="9" spans="1:30" ht="13.5">
      <c r="A9" s="4" t="s">
        <v>24</v>
      </c>
      <c r="B9" s="666"/>
      <c r="C9" s="10"/>
      <c r="D9" s="10"/>
      <c r="E9" s="10"/>
      <c r="F9" s="10"/>
      <c r="G9" s="10"/>
      <c r="H9" s="10"/>
      <c r="I9" s="10"/>
      <c r="J9" s="10"/>
      <c r="K9" s="10"/>
      <c r="L9" s="1147" t="s">
        <v>24</v>
      </c>
      <c r="M9" s="1150">
        <v>808.04</v>
      </c>
      <c r="N9" s="1150">
        <v>829.45</v>
      </c>
      <c r="O9" s="1150">
        <v>850.88</v>
      </c>
      <c r="P9" s="1150">
        <v>863.95</v>
      </c>
      <c r="Q9" s="1150">
        <v>861.94</v>
      </c>
      <c r="R9" s="1150">
        <v>852.5</v>
      </c>
      <c r="S9" s="1150">
        <v>847.66</v>
      </c>
      <c r="T9" s="1150">
        <v>851.56</v>
      </c>
      <c r="U9" s="1151">
        <v>859.52</v>
      </c>
      <c r="V9" s="1152"/>
      <c r="W9" s="1152"/>
      <c r="X9" s="1152"/>
      <c r="Y9" s="1152"/>
      <c r="Z9" s="1152"/>
      <c r="AA9" s="1152"/>
      <c r="AB9" s="1152"/>
      <c r="AC9" s="1152"/>
      <c r="AD9" s="1152"/>
    </row>
    <row r="10" spans="1:30" ht="13.5">
      <c r="A10" s="12" t="s">
        <v>17</v>
      </c>
      <c r="B10" s="666" t="s">
        <v>40</v>
      </c>
      <c r="C10" s="11">
        <v>901</v>
      </c>
      <c r="D10" s="11">
        <v>802</v>
      </c>
      <c r="E10" s="11">
        <v>773</v>
      </c>
      <c r="F10" s="11">
        <v>742</v>
      </c>
      <c r="G10" s="11">
        <v>654</v>
      </c>
      <c r="H10" s="11">
        <v>688</v>
      </c>
      <c r="I10" s="11">
        <v>738</v>
      </c>
      <c r="J10" s="11">
        <v>611</v>
      </c>
      <c r="K10" s="11">
        <v>577</v>
      </c>
      <c r="L10" s="1147" t="s">
        <v>737</v>
      </c>
      <c r="M10" s="1150">
        <v>10491.49</v>
      </c>
      <c r="N10" s="1150">
        <v>10517.25</v>
      </c>
      <c r="O10" s="1150">
        <v>10496.67</v>
      </c>
      <c r="P10" s="1150">
        <v>10509.29</v>
      </c>
      <c r="Q10" s="1150">
        <v>10510.72</v>
      </c>
      <c r="R10" s="1150">
        <v>10524.78</v>
      </c>
      <c r="S10" s="1150">
        <v>10542.94</v>
      </c>
      <c r="T10" s="1150">
        <v>10565.28</v>
      </c>
      <c r="U10" s="1151">
        <v>10589.53</v>
      </c>
      <c r="V10" s="1152">
        <f t="shared" ref="V10:AD25" si="1">C10*1000/M10</f>
        <v>85.879126797051711</v>
      </c>
      <c r="W10" s="1152">
        <f t="shared" si="1"/>
        <v>76.255675200266225</v>
      </c>
      <c r="X10" s="1152">
        <f t="shared" si="1"/>
        <v>73.642402781072477</v>
      </c>
      <c r="Y10" s="1152">
        <f t="shared" si="1"/>
        <v>70.60419876128644</v>
      </c>
      <c r="Z10" s="1152">
        <f t="shared" si="1"/>
        <v>62.222188394325038</v>
      </c>
      <c r="AA10" s="1152">
        <f t="shared" si="1"/>
        <v>65.369537415508916</v>
      </c>
      <c r="AB10" s="1152">
        <f t="shared" si="1"/>
        <v>69.999449868822168</v>
      </c>
      <c r="AC10" s="1152">
        <f t="shared" si="1"/>
        <v>57.830933018339309</v>
      </c>
      <c r="AD10" s="1152">
        <f t="shared" si="1"/>
        <v>54.487781799569952</v>
      </c>
    </row>
    <row r="11" spans="1:30" ht="13.5">
      <c r="A11" s="4" t="s">
        <v>18</v>
      </c>
      <c r="B11" s="666" t="s">
        <v>40</v>
      </c>
      <c r="C11" s="10">
        <v>303</v>
      </c>
      <c r="D11" s="10">
        <v>255</v>
      </c>
      <c r="E11" s="10">
        <v>220</v>
      </c>
      <c r="F11" s="10">
        <v>167</v>
      </c>
      <c r="G11" s="10">
        <v>191</v>
      </c>
      <c r="H11" s="10">
        <v>182</v>
      </c>
      <c r="I11" s="10">
        <v>178</v>
      </c>
      <c r="J11" s="10">
        <v>211</v>
      </c>
      <c r="K11" s="10" t="s">
        <v>159</v>
      </c>
      <c r="L11" s="1147" t="s">
        <v>18</v>
      </c>
      <c r="M11" s="1150">
        <v>5523</v>
      </c>
      <c r="N11" s="1150">
        <v>5547</v>
      </c>
      <c r="O11" s="1150">
        <v>5570</v>
      </c>
      <c r="P11" s="1150">
        <v>5591</v>
      </c>
      <c r="Q11" s="1150">
        <v>5613</v>
      </c>
      <c r="R11" s="1150">
        <v>5643</v>
      </c>
      <c r="S11" s="1150">
        <v>5682</v>
      </c>
      <c r="T11" s="1150">
        <v>5729</v>
      </c>
      <c r="U11" s="1151">
        <v>5767</v>
      </c>
      <c r="V11" s="1152">
        <f t="shared" si="1"/>
        <v>54.861488321564366</v>
      </c>
      <c r="W11" s="1152">
        <f t="shared" si="1"/>
        <v>45.970795024337477</v>
      </c>
      <c r="X11" s="1152">
        <f t="shared" si="1"/>
        <v>39.497307001795335</v>
      </c>
      <c r="Y11" s="1152">
        <f t="shared" si="1"/>
        <v>29.869433017349312</v>
      </c>
      <c r="Z11" s="1152">
        <f t="shared" si="1"/>
        <v>34.028148939960808</v>
      </c>
      <c r="AA11" s="1152">
        <f t="shared" si="1"/>
        <v>32.252348041821726</v>
      </c>
      <c r="AB11" s="1152">
        <f t="shared" si="1"/>
        <v>31.326997536078846</v>
      </c>
      <c r="AC11" s="1152">
        <f t="shared" si="1"/>
        <v>36.830162331995112</v>
      </c>
      <c r="AD11" s="1152"/>
    </row>
    <row r="12" spans="1:30" ht="13.5">
      <c r="A12" s="4" t="s">
        <v>20</v>
      </c>
      <c r="B12" s="666" t="s">
        <v>40</v>
      </c>
      <c r="C12" s="11">
        <v>100</v>
      </c>
      <c r="D12" s="11">
        <v>79</v>
      </c>
      <c r="E12" s="11">
        <v>101</v>
      </c>
      <c r="F12" s="11">
        <v>87</v>
      </c>
      <c r="G12" s="11">
        <v>81</v>
      </c>
      <c r="H12" s="11">
        <v>78</v>
      </c>
      <c r="I12" s="11">
        <v>67</v>
      </c>
      <c r="J12" s="11">
        <v>71</v>
      </c>
      <c r="K12" s="11">
        <v>48</v>
      </c>
      <c r="L12" s="1147" t="s">
        <v>20</v>
      </c>
      <c r="M12" s="1150">
        <v>1335.7</v>
      </c>
      <c r="N12" s="1150">
        <v>1333.3</v>
      </c>
      <c r="O12" s="1150">
        <v>1329.7</v>
      </c>
      <c r="P12" s="1150">
        <v>1325.2</v>
      </c>
      <c r="Q12" s="1150">
        <v>1320.2</v>
      </c>
      <c r="R12" s="1150">
        <v>1315.8</v>
      </c>
      <c r="S12" s="1150">
        <v>1313.3</v>
      </c>
      <c r="T12" s="1150">
        <v>1315.9</v>
      </c>
      <c r="U12" s="1151">
        <v>1315.6</v>
      </c>
      <c r="V12" s="1152">
        <f t="shared" si="1"/>
        <v>74.867110878191212</v>
      </c>
      <c r="W12" s="1152">
        <f t="shared" si="1"/>
        <v>59.251481287032178</v>
      </c>
      <c r="X12" s="1152">
        <f t="shared" si="1"/>
        <v>75.956982778070241</v>
      </c>
      <c r="Y12" s="1152">
        <f t="shared" si="1"/>
        <v>65.650467853908836</v>
      </c>
      <c r="Z12" s="1152">
        <f t="shared" si="1"/>
        <v>61.354340251477048</v>
      </c>
      <c r="AA12" s="1152">
        <f t="shared" si="1"/>
        <v>59.279525763793892</v>
      </c>
      <c r="AB12" s="1152">
        <f t="shared" si="1"/>
        <v>51.016523262011731</v>
      </c>
      <c r="AC12" s="1152">
        <f t="shared" si="1"/>
        <v>53.955467740709778</v>
      </c>
      <c r="AD12" s="1152">
        <f t="shared" si="1"/>
        <v>36.485253876558225</v>
      </c>
    </row>
    <row r="13" spans="1:30" ht="13.5">
      <c r="A13" s="4" t="s">
        <v>36</v>
      </c>
      <c r="B13" s="666" t="s">
        <v>40</v>
      </c>
      <c r="C13" s="10">
        <v>279</v>
      </c>
      <c r="D13" s="10">
        <v>272</v>
      </c>
      <c r="E13" s="10">
        <v>292</v>
      </c>
      <c r="F13" s="10">
        <v>255</v>
      </c>
      <c r="G13" s="10">
        <v>258</v>
      </c>
      <c r="H13" s="10">
        <v>229</v>
      </c>
      <c r="I13" s="10">
        <v>270</v>
      </c>
      <c r="J13" s="10">
        <v>256</v>
      </c>
      <c r="K13" s="10">
        <v>230</v>
      </c>
      <c r="L13" s="1147" t="s">
        <v>36</v>
      </c>
      <c r="M13" s="1150">
        <v>5338.9</v>
      </c>
      <c r="N13" s="1150">
        <v>5363.4</v>
      </c>
      <c r="O13" s="1150">
        <v>5388.3</v>
      </c>
      <c r="P13" s="1150">
        <v>5414</v>
      </c>
      <c r="Q13" s="1150">
        <v>5439</v>
      </c>
      <c r="R13" s="1150">
        <v>5462.5</v>
      </c>
      <c r="S13" s="1150">
        <v>5480.5</v>
      </c>
      <c r="T13" s="1150">
        <v>5495.3</v>
      </c>
      <c r="U13" s="1151">
        <v>5508.2</v>
      </c>
      <c r="V13" s="1152">
        <f t="shared" si="1"/>
        <v>52.257955758676886</v>
      </c>
      <c r="W13" s="1152">
        <f t="shared" si="1"/>
        <v>50.714099265391361</v>
      </c>
      <c r="X13" s="1152">
        <f t="shared" si="1"/>
        <v>54.19148896683555</v>
      </c>
      <c r="Y13" s="1152">
        <f t="shared" si="1"/>
        <v>47.100110823790175</v>
      </c>
      <c r="Z13" s="1152">
        <f t="shared" si="1"/>
        <v>47.435190292333147</v>
      </c>
      <c r="AA13" s="1152">
        <f t="shared" si="1"/>
        <v>41.922196796338675</v>
      </c>
      <c r="AB13" s="1152">
        <f t="shared" si="1"/>
        <v>49.265577958215488</v>
      </c>
      <c r="AC13" s="1152">
        <f t="shared" si="1"/>
        <v>46.585263770858731</v>
      </c>
      <c r="AD13" s="1152">
        <f t="shared" si="1"/>
        <v>41.75592752623362</v>
      </c>
    </row>
    <row r="14" spans="1:30" ht="13.5">
      <c r="A14" s="4" t="s">
        <v>22</v>
      </c>
      <c r="B14" s="666" t="s">
        <v>40</v>
      </c>
      <c r="C14" s="11">
        <v>4273</v>
      </c>
      <c r="D14" s="11">
        <v>3992</v>
      </c>
      <c r="E14" s="11">
        <v>3963</v>
      </c>
      <c r="F14" s="11">
        <v>3653</v>
      </c>
      <c r="G14" s="11">
        <v>3268</v>
      </c>
      <c r="H14" s="11">
        <v>3384</v>
      </c>
      <c r="I14" s="11">
        <v>3461</v>
      </c>
      <c r="J14" s="11">
        <v>3477</v>
      </c>
      <c r="K14" s="11">
        <v>3448</v>
      </c>
      <c r="L14" s="1147" t="s">
        <v>22</v>
      </c>
      <c r="M14" s="1150">
        <v>64692</v>
      </c>
      <c r="N14" s="1150">
        <v>65011</v>
      </c>
      <c r="O14" s="1150">
        <v>65330</v>
      </c>
      <c r="P14" s="1150">
        <v>65651</v>
      </c>
      <c r="Q14" s="1150">
        <v>65990</v>
      </c>
      <c r="R14" s="1150">
        <v>66311</v>
      </c>
      <c r="S14" s="1150">
        <v>66593</v>
      </c>
      <c r="T14" s="1150">
        <v>66860</v>
      </c>
      <c r="U14" s="1151">
        <v>67106</v>
      </c>
      <c r="V14" s="1152">
        <f t="shared" si="1"/>
        <v>66.051443764298526</v>
      </c>
      <c r="W14" s="1152">
        <f t="shared" si="1"/>
        <v>61.404993001184415</v>
      </c>
      <c r="X14" s="1152">
        <f t="shared" si="1"/>
        <v>60.661258227460586</v>
      </c>
      <c r="Y14" s="1152">
        <f t="shared" si="1"/>
        <v>55.642716790300227</v>
      </c>
      <c r="Z14" s="1152">
        <f t="shared" si="1"/>
        <v>49.522654947719353</v>
      </c>
      <c r="AA14" s="1152">
        <f t="shared" si="1"/>
        <v>51.032257091583595</v>
      </c>
      <c r="AB14" s="1152">
        <f t="shared" si="1"/>
        <v>51.972429534635772</v>
      </c>
      <c r="AC14" s="1152">
        <f t="shared" si="1"/>
        <v>52.004187855219861</v>
      </c>
      <c r="AD14" s="1152">
        <f t="shared" si="1"/>
        <v>51.381396596429532</v>
      </c>
    </row>
    <row r="15" spans="1:30" ht="13.5">
      <c r="A15" s="12" t="s">
        <v>19</v>
      </c>
      <c r="B15" s="666" t="s">
        <v>40</v>
      </c>
      <c r="C15" s="10">
        <v>4152</v>
      </c>
      <c r="D15" s="10">
        <v>3648</v>
      </c>
      <c r="E15" s="10">
        <v>4009</v>
      </c>
      <c r="F15" s="10">
        <v>3600</v>
      </c>
      <c r="G15" s="10">
        <v>3339</v>
      </c>
      <c r="H15" s="10">
        <v>3377</v>
      </c>
      <c r="I15" s="10">
        <v>3459</v>
      </c>
      <c r="J15" s="10">
        <v>3206</v>
      </c>
      <c r="K15" s="10">
        <v>3180</v>
      </c>
      <c r="L15" s="1147" t="s">
        <v>109</v>
      </c>
      <c r="M15" s="1150">
        <v>80483</v>
      </c>
      <c r="N15" s="1150">
        <v>80284</v>
      </c>
      <c r="O15" s="1150">
        <v>80275</v>
      </c>
      <c r="P15" s="1150">
        <v>80426</v>
      </c>
      <c r="Q15" s="1150">
        <v>80646</v>
      </c>
      <c r="R15" s="1150">
        <v>80983</v>
      </c>
      <c r="S15" s="1150">
        <v>81687</v>
      </c>
      <c r="T15" s="1150">
        <v>82349</v>
      </c>
      <c r="U15" s="1151">
        <v>82657</v>
      </c>
      <c r="V15" s="1152">
        <f t="shared" si="1"/>
        <v>51.588534224618861</v>
      </c>
      <c r="W15" s="1152">
        <f t="shared" si="1"/>
        <v>45.438692641124007</v>
      </c>
      <c r="X15" s="1152">
        <f t="shared" si="1"/>
        <v>49.940828402366861</v>
      </c>
      <c r="Y15" s="1152">
        <f t="shared" si="1"/>
        <v>44.761644244398575</v>
      </c>
      <c r="Z15" s="1152">
        <f t="shared" si="1"/>
        <v>41.403169407038163</v>
      </c>
      <c r="AA15" s="1152">
        <f t="shared" si="1"/>
        <v>41.700109899608563</v>
      </c>
      <c r="AB15" s="1152">
        <f t="shared" si="1"/>
        <v>42.344559109772668</v>
      </c>
      <c r="AC15" s="1152">
        <f t="shared" si="1"/>
        <v>38.931863167737312</v>
      </c>
      <c r="AD15" s="1152">
        <f t="shared" si="1"/>
        <v>38.472240705566378</v>
      </c>
    </row>
    <row r="16" spans="1:30" ht="13.5">
      <c r="A16" s="12" t="s">
        <v>42</v>
      </c>
      <c r="B16" s="666" t="s">
        <v>40</v>
      </c>
      <c r="C16" s="11">
        <v>1456</v>
      </c>
      <c r="D16" s="11">
        <v>1258</v>
      </c>
      <c r="E16" s="11">
        <v>1141</v>
      </c>
      <c r="F16" s="11">
        <v>988</v>
      </c>
      <c r="G16" s="11">
        <v>879</v>
      </c>
      <c r="H16" s="11">
        <v>795</v>
      </c>
      <c r="I16" s="11">
        <v>793</v>
      </c>
      <c r="J16" s="11">
        <v>824</v>
      </c>
      <c r="K16" s="11">
        <v>732</v>
      </c>
      <c r="L16" s="1147" t="s">
        <v>42</v>
      </c>
      <c r="M16" s="1150">
        <v>11107.02</v>
      </c>
      <c r="N16" s="1150">
        <v>11121.38</v>
      </c>
      <c r="O16" s="1150">
        <v>11105</v>
      </c>
      <c r="P16" s="1150">
        <v>11045.04</v>
      </c>
      <c r="Q16" s="1150">
        <v>10965.24</v>
      </c>
      <c r="R16" s="1150">
        <v>10892.37</v>
      </c>
      <c r="S16" s="1150">
        <v>10820.96</v>
      </c>
      <c r="T16" s="1150">
        <v>10775.99</v>
      </c>
      <c r="U16" s="1151">
        <v>10768.19</v>
      </c>
      <c r="V16" s="1152">
        <f t="shared" si="1"/>
        <v>131.08826669979885</v>
      </c>
      <c r="W16" s="1152">
        <f t="shared" si="1"/>
        <v>113.11545869307587</v>
      </c>
      <c r="X16" s="1152">
        <f t="shared" si="1"/>
        <v>102.74651058081945</v>
      </c>
      <c r="Y16" s="1152">
        <f t="shared" si="1"/>
        <v>89.451916878526461</v>
      </c>
      <c r="Z16" s="1152">
        <f t="shared" si="1"/>
        <v>80.162404106066077</v>
      </c>
      <c r="AA16" s="1152">
        <f t="shared" si="1"/>
        <v>72.986870625951923</v>
      </c>
      <c r="AB16" s="1152">
        <f t="shared" si="1"/>
        <v>73.283701261255942</v>
      </c>
      <c r="AC16" s="1152">
        <f t="shared" si="1"/>
        <v>76.466292192179097</v>
      </c>
      <c r="AD16" s="1152">
        <f t="shared" si="1"/>
        <v>67.97799815939355</v>
      </c>
    </row>
    <row r="17" spans="1:30" ht="13.5">
      <c r="A17" s="4" t="s">
        <v>28</v>
      </c>
      <c r="B17" s="666" t="s">
        <v>40</v>
      </c>
      <c r="C17" s="10">
        <v>822</v>
      </c>
      <c r="D17" s="10">
        <v>740</v>
      </c>
      <c r="E17" s="10">
        <v>638</v>
      </c>
      <c r="F17" s="10">
        <v>605</v>
      </c>
      <c r="G17" s="10">
        <v>591</v>
      </c>
      <c r="H17" s="10">
        <v>626</v>
      </c>
      <c r="I17" s="10">
        <v>644</v>
      </c>
      <c r="J17" s="10">
        <v>607</v>
      </c>
      <c r="K17" s="10">
        <v>625</v>
      </c>
      <c r="L17" s="1147" t="s">
        <v>28</v>
      </c>
      <c r="M17" s="1150">
        <v>10022.65</v>
      </c>
      <c r="N17" s="1150">
        <v>10000.02</v>
      </c>
      <c r="O17" s="1150">
        <v>9971.73</v>
      </c>
      <c r="P17" s="1150">
        <v>9920.36</v>
      </c>
      <c r="Q17" s="1150">
        <v>9893.08</v>
      </c>
      <c r="R17" s="1150">
        <v>9866.4699999999993</v>
      </c>
      <c r="S17" s="1150">
        <v>9843.0300000000007</v>
      </c>
      <c r="T17" s="1150">
        <v>9814.02</v>
      </c>
      <c r="U17" s="1151">
        <v>9787.9699999999993</v>
      </c>
      <c r="V17" s="1152">
        <f t="shared" si="1"/>
        <v>82.014237751492871</v>
      </c>
      <c r="W17" s="1152">
        <f t="shared" si="1"/>
        <v>73.999852000296002</v>
      </c>
      <c r="X17" s="1152">
        <f t="shared" si="1"/>
        <v>63.980873930601817</v>
      </c>
      <c r="Y17" s="1152">
        <f t="shared" si="1"/>
        <v>60.985690035442261</v>
      </c>
      <c r="Z17" s="1152">
        <f t="shared" si="1"/>
        <v>59.738726463346097</v>
      </c>
      <c r="AA17" s="1152">
        <f t="shared" si="1"/>
        <v>63.447210603184324</v>
      </c>
      <c r="AB17" s="1152">
        <f t="shared" si="1"/>
        <v>65.42700774050266</v>
      </c>
      <c r="AC17" s="1152">
        <f t="shared" si="1"/>
        <v>61.850291725511049</v>
      </c>
      <c r="AD17" s="1152">
        <f t="shared" si="1"/>
        <v>63.853894116961946</v>
      </c>
    </row>
    <row r="18" spans="1:30" ht="13.5">
      <c r="A18" s="4" t="s">
        <v>44</v>
      </c>
      <c r="B18" s="666" t="s">
        <v>40</v>
      </c>
      <c r="C18" s="11">
        <v>238</v>
      </c>
      <c r="D18" s="11">
        <v>212</v>
      </c>
      <c r="E18" s="11">
        <v>186</v>
      </c>
      <c r="F18" s="11">
        <v>163</v>
      </c>
      <c r="G18" s="11">
        <v>188</v>
      </c>
      <c r="H18" s="11">
        <v>193</v>
      </c>
      <c r="I18" s="11">
        <v>162</v>
      </c>
      <c r="J18" s="11">
        <v>186</v>
      </c>
      <c r="K18" s="11">
        <v>157</v>
      </c>
      <c r="L18" s="1147" t="s">
        <v>44</v>
      </c>
      <c r="M18" s="1150">
        <v>4539.1499999999996</v>
      </c>
      <c r="N18" s="1150">
        <v>4559.7700000000004</v>
      </c>
      <c r="O18" s="1150">
        <v>4578.54</v>
      </c>
      <c r="P18" s="1150">
        <v>4597.4399999999996</v>
      </c>
      <c r="Q18" s="1150">
        <v>4620.04</v>
      </c>
      <c r="R18" s="1150">
        <v>4652.46</v>
      </c>
      <c r="S18" s="1150">
        <v>4695.7700000000004</v>
      </c>
      <c r="T18" s="1150">
        <v>4748.99</v>
      </c>
      <c r="U18" s="1151">
        <v>4802.2700000000004</v>
      </c>
      <c r="V18" s="1152">
        <f t="shared" si="1"/>
        <v>52.432724188449384</v>
      </c>
      <c r="W18" s="1152">
        <f t="shared" si="1"/>
        <v>46.493573140750513</v>
      </c>
      <c r="X18" s="1152">
        <f t="shared" si="1"/>
        <v>40.624303817374098</v>
      </c>
      <c r="Y18" s="1152">
        <f t="shared" si="1"/>
        <v>35.454513816384775</v>
      </c>
      <c r="Z18" s="1152">
        <f t="shared" si="1"/>
        <v>40.692288378455601</v>
      </c>
      <c r="AA18" s="1152">
        <f t="shared" si="1"/>
        <v>41.483430271297337</v>
      </c>
      <c r="AB18" s="1152">
        <f t="shared" si="1"/>
        <v>34.499134327277524</v>
      </c>
      <c r="AC18" s="1152">
        <f t="shared" si="1"/>
        <v>39.166222712618897</v>
      </c>
      <c r="AD18" s="1152">
        <f t="shared" si="1"/>
        <v>32.692872329127681</v>
      </c>
    </row>
    <row r="19" spans="1:30" ht="13.5">
      <c r="A19" s="4" t="s">
        <v>23</v>
      </c>
      <c r="B19" s="666" t="s">
        <v>40</v>
      </c>
      <c r="C19" s="11">
        <v>4237</v>
      </c>
      <c r="D19" s="11">
        <v>4114</v>
      </c>
      <c r="E19" s="11">
        <v>3860</v>
      </c>
      <c r="F19" s="11">
        <v>3753</v>
      </c>
      <c r="G19" s="11">
        <v>3401</v>
      </c>
      <c r="H19" s="11">
        <v>3381</v>
      </c>
      <c r="I19" s="11">
        <v>3428</v>
      </c>
      <c r="J19" s="11">
        <v>3283</v>
      </c>
      <c r="K19" s="11">
        <v>3378</v>
      </c>
      <c r="L19" s="1147" t="s">
        <v>23</v>
      </c>
      <c r="M19" s="1150">
        <v>59578.3</v>
      </c>
      <c r="N19" s="1150">
        <v>59829.599999999999</v>
      </c>
      <c r="O19" s="1150">
        <v>60060</v>
      </c>
      <c r="P19" s="1150">
        <v>60339.1</v>
      </c>
      <c r="Q19" s="1150">
        <v>60646.400000000001</v>
      </c>
      <c r="R19" s="1150">
        <v>60789.1</v>
      </c>
      <c r="S19" s="1150">
        <v>60730.6</v>
      </c>
      <c r="T19" s="1150">
        <v>60627.5</v>
      </c>
      <c r="U19" s="1151">
        <v>60536.7</v>
      </c>
      <c r="V19" s="1152">
        <f t="shared" si="1"/>
        <v>71.116497113882062</v>
      </c>
      <c r="W19" s="1152">
        <f t="shared" si="1"/>
        <v>68.761950606388808</v>
      </c>
      <c r="X19" s="1152">
        <f t="shared" si="1"/>
        <v>64.269064269064273</v>
      </c>
      <c r="Y19" s="1152">
        <f t="shared" si="1"/>
        <v>62.198474952394058</v>
      </c>
      <c r="Z19" s="1152">
        <f t="shared" si="1"/>
        <v>56.079173701983962</v>
      </c>
      <c r="AA19" s="1152">
        <f t="shared" si="1"/>
        <v>55.618523715600332</v>
      </c>
      <c r="AB19" s="1152">
        <f t="shared" si="1"/>
        <v>56.446009095908821</v>
      </c>
      <c r="AC19" s="1152">
        <f t="shared" si="1"/>
        <v>54.15034431569832</v>
      </c>
      <c r="AD19" s="1152">
        <f t="shared" si="1"/>
        <v>55.800861295709879</v>
      </c>
    </row>
    <row r="20" spans="1:30" ht="13.5">
      <c r="A20" s="4" t="s">
        <v>25</v>
      </c>
      <c r="B20" s="666" t="s">
        <v>40</v>
      </c>
      <c r="C20" s="10">
        <v>254</v>
      </c>
      <c r="D20" s="10">
        <v>218</v>
      </c>
      <c r="E20" s="10">
        <v>179</v>
      </c>
      <c r="F20" s="10">
        <v>177</v>
      </c>
      <c r="G20" s="10">
        <v>179</v>
      </c>
      <c r="H20" s="10">
        <v>212</v>
      </c>
      <c r="I20" s="10">
        <v>188</v>
      </c>
      <c r="J20" s="10">
        <v>158</v>
      </c>
      <c r="K20" s="10">
        <v>136</v>
      </c>
      <c r="L20" s="1147" t="s">
        <v>25</v>
      </c>
      <c r="M20" s="1150">
        <v>2141.9899999999998</v>
      </c>
      <c r="N20" s="1150">
        <v>2097.29</v>
      </c>
      <c r="O20" s="1150">
        <v>2058.83</v>
      </c>
      <c r="P20" s="1150">
        <v>2033.65</v>
      </c>
      <c r="Q20" s="1150">
        <v>2012.81</v>
      </c>
      <c r="R20" s="1150">
        <v>1994.25</v>
      </c>
      <c r="S20" s="1150">
        <v>1977.31</v>
      </c>
      <c r="T20" s="1150">
        <v>1959.34</v>
      </c>
      <c r="U20" s="1151">
        <v>1941.16</v>
      </c>
      <c r="V20" s="1152">
        <f t="shared" si="1"/>
        <v>118.58131924051935</v>
      </c>
      <c r="W20" s="1152">
        <f t="shared" si="1"/>
        <v>103.9436606287161</v>
      </c>
      <c r="X20" s="1152">
        <f t="shared" si="1"/>
        <v>86.94258389473633</v>
      </c>
      <c r="Y20" s="1152">
        <f t="shared" si="1"/>
        <v>87.035625599291905</v>
      </c>
      <c r="Z20" s="1152">
        <f t="shared" si="1"/>
        <v>88.930400782984989</v>
      </c>
      <c r="AA20" s="1152">
        <f t="shared" si="1"/>
        <v>106.30562868246209</v>
      </c>
      <c r="AB20" s="1152">
        <f t="shared" si="1"/>
        <v>95.078667482589992</v>
      </c>
      <c r="AC20" s="1152">
        <f t="shared" si="1"/>
        <v>80.639398981289617</v>
      </c>
      <c r="AD20" s="1152">
        <f t="shared" si="1"/>
        <v>70.061200519277136</v>
      </c>
    </row>
    <row r="21" spans="1:30" ht="13.5">
      <c r="A21" s="4" t="s">
        <v>26</v>
      </c>
      <c r="B21" s="666" t="s">
        <v>40</v>
      </c>
      <c r="C21" s="10">
        <v>370</v>
      </c>
      <c r="D21" s="10">
        <v>299</v>
      </c>
      <c r="E21" s="10">
        <v>296</v>
      </c>
      <c r="F21" s="10">
        <v>302</v>
      </c>
      <c r="G21" s="10">
        <v>256</v>
      </c>
      <c r="H21" s="10">
        <v>267</v>
      </c>
      <c r="I21" s="10">
        <v>242</v>
      </c>
      <c r="J21" s="10">
        <v>192</v>
      </c>
      <c r="K21" s="10">
        <v>191</v>
      </c>
      <c r="L21" s="1147" t="s">
        <v>26</v>
      </c>
      <c r="M21" s="1150">
        <v>3162.92</v>
      </c>
      <c r="N21" s="1150">
        <v>3097.28</v>
      </c>
      <c r="O21" s="1150">
        <v>3028.12</v>
      </c>
      <c r="P21" s="1150">
        <v>2987.77</v>
      </c>
      <c r="Q21" s="1150">
        <v>2957.69</v>
      </c>
      <c r="R21" s="1150">
        <v>2932.37</v>
      </c>
      <c r="S21" s="1150">
        <v>2904.91</v>
      </c>
      <c r="T21" s="1150">
        <v>2868.23</v>
      </c>
      <c r="U21" s="1151">
        <v>2822.28</v>
      </c>
      <c r="V21" s="1152">
        <f t="shared" si="1"/>
        <v>116.98051167908135</v>
      </c>
      <c r="W21" s="1152">
        <f t="shared" si="1"/>
        <v>96.536315735096593</v>
      </c>
      <c r="X21" s="1152">
        <f t="shared" si="1"/>
        <v>97.750419402137297</v>
      </c>
      <c r="Y21" s="1152">
        <f t="shared" si="1"/>
        <v>101.07873095987978</v>
      </c>
      <c r="Z21" s="1152">
        <f t="shared" si="1"/>
        <v>86.554033722262986</v>
      </c>
      <c r="AA21" s="1152">
        <f t="shared" si="1"/>
        <v>91.052629784099551</v>
      </c>
      <c r="AB21" s="1152">
        <f t="shared" si="1"/>
        <v>83.307228106894883</v>
      </c>
      <c r="AC21" s="1152">
        <f t="shared" si="1"/>
        <v>66.940238404869902</v>
      </c>
      <c r="AD21" s="1152">
        <f t="shared" si="1"/>
        <v>67.675779865924</v>
      </c>
    </row>
    <row r="22" spans="1:30" ht="13.5">
      <c r="A22" s="4" t="s">
        <v>27</v>
      </c>
      <c r="B22" s="666" t="s">
        <v>40</v>
      </c>
      <c r="C22" s="11">
        <v>48</v>
      </c>
      <c r="D22" s="11">
        <v>32</v>
      </c>
      <c r="E22" s="11">
        <v>33</v>
      </c>
      <c r="F22" s="11">
        <v>34</v>
      </c>
      <c r="G22" s="11">
        <v>45</v>
      </c>
      <c r="H22" s="11">
        <v>35</v>
      </c>
      <c r="I22" s="11">
        <v>36</v>
      </c>
      <c r="J22" s="11" t="s">
        <v>159</v>
      </c>
      <c r="K22" s="11" t="s">
        <v>159</v>
      </c>
      <c r="L22" s="1147" t="s">
        <v>27</v>
      </c>
      <c r="M22" s="1150">
        <v>498.22</v>
      </c>
      <c r="N22" s="1150">
        <v>507.54</v>
      </c>
      <c r="O22" s="1150">
        <v>519.42999999999995</v>
      </c>
      <c r="P22" s="1150">
        <v>531.5</v>
      </c>
      <c r="Q22" s="1150">
        <v>545.33000000000004</v>
      </c>
      <c r="R22" s="1150">
        <v>558.33000000000004</v>
      </c>
      <c r="S22" s="1150">
        <v>569.4</v>
      </c>
      <c r="T22" s="1150">
        <v>584.13</v>
      </c>
      <c r="U22" s="1151">
        <v>596.98</v>
      </c>
      <c r="V22" s="1152">
        <f t="shared" si="1"/>
        <v>96.342981012404152</v>
      </c>
      <c r="W22" s="1152">
        <f t="shared" si="1"/>
        <v>63.049217795641724</v>
      </c>
      <c r="X22" s="1152">
        <f t="shared" si="1"/>
        <v>63.5311784071001</v>
      </c>
      <c r="Y22" s="1152">
        <f t="shared" si="1"/>
        <v>63.969896519285044</v>
      </c>
      <c r="Z22" s="1152">
        <f t="shared" si="1"/>
        <v>82.518841802211497</v>
      </c>
      <c r="AA22" s="1152">
        <f t="shared" si="1"/>
        <v>62.686941414575607</v>
      </c>
      <c r="AB22" s="1152">
        <f t="shared" si="1"/>
        <v>63.224446786090624</v>
      </c>
      <c r="AC22" s="1152"/>
      <c r="AD22" s="1152"/>
    </row>
    <row r="23" spans="1:30" ht="13.5">
      <c r="A23" s="4" t="s">
        <v>29</v>
      </c>
      <c r="B23" s="666" t="s">
        <v>40</v>
      </c>
      <c r="C23" s="10">
        <v>21</v>
      </c>
      <c r="D23" s="10">
        <v>15</v>
      </c>
      <c r="E23" s="10">
        <v>17</v>
      </c>
      <c r="F23" s="10">
        <v>9</v>
      </c>
      <c r="G23" s="10">
        <v>18</v>
      </c>
      <c r="H23" s="10">
        <v>10</v>
      </c>
      <c r="I23" s="10">
        <v>11</v>
      </c>
      <c r="J23" s="10">
        <v>23</v>
      </c>
      <c r="K23" s="10">
        <v>19</v>
      </c>
      <c r="L23" s="1147" t="s">
        <v>29</v>
      </c>
      <c r="M23" s="1150">
        <v>412.45</v>
      </c>
      <c r="N23" s="1150">
        <v>414.47</v>
      </c>
      <c r="O23" s="1150">
        <v>416.27</v>
      </c>
      <c r="P23" s="1150">
        <v>420.06</v>
      </c>
      <c r="Q23" s="1150">
        <v>426.07</v>
      </c>
      <c r="R23" s="1150">
        <v>434.88</v>
      </c>
      <c r="S23" s="1150">
        <v>445.34</v>
      </c>
      <c r="T23" s="1150">
        <v>455.67</v>
      </c>
      <c r="U23" s="1151">
        <v>468.5</v>
      </c>
      <c r="V23" s="1152">
        <f t="shared" si="1"/>
        <v>50.915262456055281</v>
      </c>
      <c r="W23" s="1152">
        <f t="shared" si="1"/>
        <v>36.190797886457403</v>
      </c>
      <c r="X23" s="1152">
        <f t="shared" si="1"/>
        <v>40.838878612439046</v>
      </c>
      <c r="Y23" s="1152">
        <f t="shared" si="1"/>
        <v>21.425510641336952</v>
      </c>
      <c r="Z23" s="1152">
        <f t="shared" si="1"/>
        <v>42.246579200600841</v>
      </c>
      <c r="AA23" s="1152">
        <f t="shared" si="1"/>
        <v>22.994849153789552</v>
      </c>
      <c r="AB23" s="1152">
        <f t="shared" si="1"/>
        <v>24.70022903848745</v>
      </c>
      <c r="AC23" s="1152">
        <f t="shared" si="1"/>
        <v>50.475124541883382</v>
      </c>
      <c r="AD23" s="1152">
        <f>K23*1000/U23</f>
        <v>40.554962646744933</v>
      </c>
    </row>
    <row r="24" spans="1:30" ht="13.5">
      <c r="A24" s="4" t="s">
        <v>30</v>
      </c>
      <c r="B24" s="666" t="s">
        <v>118</v>
      </c>
      <c r="C24" s="10">
        <v>720</v>
      </c>
      <c r="D24" s="10">
        <v>640</v>
      </c>
      <c r="E24" s="10">
        <v>661</v>
      </c>
      <c r="F24" s="10">
        <v>650</v>
      </c>
      <c r="G24" s="10">
        <v>570</v>
      </c>
      <c r="H24" s="10">
        <v>570</v>
      </c>
      <c r="I24" s="10">
        <v>621</v>
      </c>
      <c r="J24" s="10">
        <v>629</v>
      </c>
      <c r="K24" s="10">
        <v>613</v>
      </c>
      <c r="L24" s="1147" t="s">
        <v>30</v>
      </c>
      <c r="M24" s="1150">
        <v>16526</v>
      </c>
      <c r="N24" s="1150">
        <v>16612</v>
      </c>
      <c r="O24" s="1150">
        <v>16693</v>
      </c>
      <c r="P24" s="1150">
        <v>16752</v>
      </c>
      <c r="Q24" s="1150">
        <v>16800</v>
      </c>
      <c r="R24" s="1150">
        <v>16863</v>
      </c>
      <c r="S24" s="1150">
        <v>16931</v>
      </c>
      <c r="T24" s="1150">
        <v>17026</v>
      </c>
      <c r="U24" s="1151">
        <v>17127</v>
      </c>
      <c r="V24" s="1152">
        <f t="shared" si="1"/>
        <v>43.567711484932836</v>
      </c>
      <c r="W24" s="1152">
        <f t="shared" si="1"/>
        <v>38.526366482061164</v>
      </c>
      <c r="X24" s="1152">
        <f t="shared" si="1"/>
        <v>39.597436051039359</v>
      </c>
      <c r="Y24" s="1152">
        <f t="shared" si="1"/>
        <v>38.801337153772685</v>
      </c>
      <c r="Z24" s="1152">
        <f t="shared" si="1"/>
        <v>33.928571428571431</v>
      </c>
      <c r="AA24" s="1152">
        <f t="shared" si="1"/>
        <v>33.801814623732433</v>
      </c>
      <c r="AB24" s="1152">
        <f t="shared" si="1"/>
        <v>36.678282440493767</v>
      </c>
      <c r="AC24" s="1152">
        <f t="shared" si="1"/>
        <v>36.943498179255258</v>
      </c>
      <c r="AD24" s="1152">
        <f>K24*1000/U24</f>
        <v>35.791440415717872</v>
      </c>
    </row>
    <row r="25" spans="1:30" ht="13.5">
      <c r="A25" s="4" t="s">
        <v>32</v>
      </c>
      <c r="B25" s="666" t="s">
        <v>40</v>
      </c>
      <c r="C25" s="11">
        <v>4572</v>
      </c>
      <c r="D25" s="11">
        <v>3907</v>
      </c>
      <c r="E25" s="11">
        <v>4189</v>
      </c>
      <c r="F25" s="11">
        <v>3577</v>
      </c>
      <c r="G25" s="11">
        <v>3357</v>
      </c>
      <c r="H25" s="11">
        <v>3202</v>
      </c>
      <c r="I25" s="11">
        <v>2938</v>
      </c>
      <c r="J25" s="11">
        <v>3026</v>
      </c>
      <c r="K25" s="11">
        <v>2831</v>
      </c>
      <c r="L25" s="1147" t="s">
        <v>32</v>
      </c>
      <c r="M25" s="1150">
        <v>38483</v>
      </c>
      <c r="N25" s="1150">
        <v>38517</v>
      </c>
      <c r="O25" s="1150">
        <v>38526</v>
      </c>
      <c r="P25" s="1150">
        <v>38534</v>
      </c>
      <c r="Q25" s="1150">
        <v>38502</v>
      </c>
      <c r="R25" s="1150">
        <v>38484</v>
      </c>
      <c r="S25" s="1150">
        <v>38455</v>
      </c>
      <c r="T25" s="1150">
        <v>38427</v>
      </c>
      <c r="U25" s="1151">
        <v>38422</v>
      </c>
      <c r="V25" s="1152">
        <f t="shared" si="1"/>
        <v>118.80570641581997</v>
      </c>
      <c r="W25" s="1152">
        <f t="shared" si="1"/>
        <v>101.4357296778046</v>
      </c>
      <c r="X25" s="1152">
        <f t="shared" si="1"/>
        <v>108.7317655609199</v>
      </c>
      <c r="Y25" s="1152">
        <f t="shared" si="1"/>
        <v>92.827113717755751</v>
      </c>
      <c r="Z25" s="1152">
        <f t="shared" si="1"/>
        <v>87.190275829827016</v>
      </c>
      <c r="AA25" s="1152">
        <f t="shared" si="1"/>
        <v>83.203409209021927</v>
      </c>
      <c r="AB25" s="1152">
        <f t="shared" si="1"/>
        <v>76.400988167988558</v>
      </c>
      <c r="AC25" s="1152">
        <f t="shared" si="1"/>
        <v>78.746714549665597</v>
      </c>
      <c r="AD25" s="1152">
        <f>K25*1000/U25</f>
        <v>73.681744833689038</v>
      </c>
    </row>
    <row r="26" spans="1:30" ht="13.5">
      <c r="A26" s="4" t="s">
        <v>50</v>
      </c>
      <c r="B26" s="666" t="s">
        <v>118</v>
      </c>
      <c r="C26" s="10">
        <v>737</v>
      </c>
      <c r="D26" s="10">
        <v>937</v>
      </c>
      <c r="E26" s="10">
        <v>891</v>
      </c>
      <c r="F26" s="10">
        <v>718</v>
      </c>
      <c r="G26" s="10">
        <v>637</v>
      </c>
      <c r="H26" s="10">
        <v>638</v>
      </c>
      <c r="I26" s="10">
        <v>593</v>
      </c>
      <c r="J26" s="10">
        <v>563</v>
      </c>
      <c r="K26" s="10" t="s">
        <v>159</v>
      </c>
      <c r="L26" s="1147" t="s">
        <v>50</v>
      </c>
      <c r="M26" s="1150">
        <v>10568.2</v>
      </c>
      <c r="N26" s="1150">
        <v>10573.1</v>
      </c>
      <c r="O26" s="1150">
        <v>10557.6</v>
      </c>
      <c r="P26" s="1150">
        <v>10514.8</v>
      </c>
      <c r="Q26" s="1150">
        <v>10457.299999999999</v>
      </c>
      <c r="R26" s="1150">
        <v>10401.1</v>
      </c>
      <c r="S26" s="1150">
        <v>10358.1</v>
      </c>
      <c r="T26" s="1150">
        <v>10325.5</v>
      </c>
      <c r="U26" s="1151">
        <v>10300.299999999999</v>
      </c>
      <c r="V26" s="1152">
        <f t="shared" ref="V26:AC32" si="2">C26*1000/M26</f>
        <v>69.737514430082697</v>
      </c>
      <c r="W26" s="1152">
        <f t="shared" si="2"/>
        <v>88.621123416973262</v>
      </c>
      <c r="X26" s="1152">
        <f t="shared" si="2"/>
        <v>84.39418049556717</v>
      </c>
      <c r="Y26" s="1152">
        <f t="shared" si="2"/>
        <v>68.284703465591363</v>
      </c>
      <c r="Z26" s="1152">
        <f t="shared" si="2"/>
        <v>60.914385166343131</v>
      </c>
      <c r="AA26" s="1152">
        <f t="shared" si="2"/>
        <v>61.339665996865712</v>
      </c>
      <c r="AB26" s="1152">
        <f t="shared" si="2"/>
        <v>57.249881735067241</v>
      </c>
      <c r="AC26" s="1152">
        <f t="shared" si="2"/>
        <v>54.525204590576728</v>
      </c>
      <c r="AD26" s="1152"/>
    </row>
    <row r="27" spans="1:30" ht="13.5">
      <c r="A27" s="4" t="s">
        <v>33</v>
      </c>
      <c r="B27" s="666" t="s">
        <v>118</v>
      </c>
      <c r="C27" s="11">
        <v>2797</v>
      </c>
      <c r="D27" s="11">
        <v>2377</v>
      </c>
      <c r="E27" s="11">
        <v>2018</v>
      </c>
      <c r="F27" s="11">
        <v>2042</v>
      </c>
      <c r="G27" s="11">
        <v>1861</v>
      </c>
      <c r="H27" s="11">
        <v>1818</v>
      </c>
      <c r="I27" s="11">
        <v>1893</v>
      </c>
      <c r="J27" s="11">
        <v>1913</v>
      </c>
      <c r="K27" s="11">
        <v>1951</v>
      </c>
      <c r="L27" s="1147" t="s">
        <v>33</v>
      </c>
      <c r="M27" s="1150">
        <v>20367.439999999999</v>
      </c>
      <c r="N27" s="1150">
        <v>20246.8</v>
      </c>
      <c r="O27" s="1150">
        <v>20147.66</v>
      </c>
      <c r="P27" s="1150">
        <v>20060.18</v>
      </c>
      <c r="Q27" s="1150">
        <v>19988.689999999999</v>
      </c>
      <c r="R27" s="1150">
        <v>19916.45</v>
      </c>
      <c r="S27" s="1150">
        <v>19819.7</v>
      </c>
      <c r="T27" s="1150">
        <v>19706.53</v>
      </c>
      <c r="U27" s="1151">
        <v>19644.349999999999</v>
      </c>
      <c r="V27" s="1152">
        <f t="shared" si="2"/>
        <v>137.32702784444191</v>
      </c>
      <c r="W27" s="1152">
        <f t="shared" si="2"/>
        <v>117.40126834857854</v>
      </c>
      <c r="X27" s="1152">
        <f t="shared" si="2"/>
        <v>100.16051491835776</v>
      </c>
      <c r="Y27" s="1152">
        <f t="shared" si="2"/>
        <v>101.79370274842998</v>
      </c>
      <c r="Z27" s="1152">
        <f t="shared" si="2"/>
        <v>93.102649548319576</v>
      </c>
      <c r="AA27" s="1152">
        <f t="shared" si="2"/>
        <v>91.281327746661674</v>
      </c>
      <c r="AB27" s="1152">
        <f t="shared" si="2"/>
        <v>95.511031953056801</v>
      </c>
      <c r="AC27" s="1152">
        <f t="shared" si="2"/>
        <v>97.074421524235888</v>
      </c>
      <c r="AD27" s="1152">
        <f>K27*1000/U27</f>
        <v>99.316088340922462</v>
      </c>
    </row>
    <row r="28" spans="1:30" s="1073" customFormat="1" ht="13.5">
      <c r="A28" s="1143" t="s">
        <v>51</v>
      </c>
      <c r="B28" s="1144" t="s">
        <v>40</v>
      </c>
      <c r="C28" s="1145">
        <v>384</v>
      </c>
      <c r="D28" s="1145">
        <v>353</v>
      </c>
      <c r="E28" s="1145">
        <v>325</v>
      </c>
      <c r="F28" s="1145">
        <v>352</v>
      </c>
      <c r="G28" s="1145">
        <v>251</v>
      </c>
      <c r="H28" s="1145">
        <v>295</v>
      </c>
      <c r="I28" s="1145">
        <v>310</v>
      </c>
      <c r="J28" s="1145">
        <v>275</v>
      </c>
      <c r="K28" s="1145">
        <v>276</v>
      </c>
      <c r="L28" s="1153" t="s">
        <v>35</v>
      </c>
      <c r="M28" s="1154">
        <v>5417.76</v>
      </c>
      <c r="N28" s="1154">
        <v>5429.97</v>
      </c>
      <c r="O28" s="1154">
        <v>5398.11</v>
      </c>
      <c r="P28" s="1154">
        <v>5406.24</v>
      </c>
      <c r="Q28" s="1154">
        <v>5413</v>
      </c>
      <c r="R28" s="1154">
        <v>5418.56</v>
      </c>
      <c r="S28" s="1154">
        <v>5422.34</v>
      </c>
      <c r="T28" s="1154">
        <v>5430.8</v>
      </c>
      <c r="U28" s="1155">
        <v>5438.39</v>
      </c>
      <c r="V28" s="1156">
        <f t="shared" si="2"/>
        <v>70.878001240365023</v>
      </c>
      <c r="W28" s="1156">
        <f t="shared" si="2"/>
        <v>65.009567272010713</v>
      </c>
      <c r="X28" s="1156">
        <f t="shared" si="2"/>
        <v>60.206257375266532</v>
      </c>
      <c r="Y28" s="1156">
        <f t="shared" si="2"/>
        <v>65.109947024179476</v>
      </c>
      <c r="Z28" s="1156">
        <f t="shared" si="2"/>
        <v>46.369850360243859</v>
      </c>
      <c r="AA28" s="1156">
        <f t="shared" si="2"/>
        <v>54.442508710801391</v>
      </c>
      <c r="AB28" s="1156">
        <f t="shared" si="2"/>
        <v>57.170889320846719</v>
      </c>
      <c r="AC28" s="1156">
        <f t="shared" si="2"/>
        <v>50.637106871915741</v>
      </c>
      <c r="AD28" s="1156">
        <f>K28*1000/U28</f>
        <v>50.75031397159821</v>
      </c>
    </row>
    <row r="29" spans="1:30" ht="13.5">
      <c r="A29" s="4" t="s">
        <v>34</v>
      </c>
      <c r="B29" s="666" t="s">
        <v>40</v>
      </c>
      <c r="C29" s="11">
        <v>171</v>
      </c>
      <c r="D29" s="11">
        <v>138</v>
      </c>
      <c r="E29" s="11">
        <v>141</v>
      </c>
      <c r="F29" s="11">
        <v>130</v>
      </c>
      <c r="G29" s="11">
        <v>125</v>
      </c>
      <c r="H29" s="11">
        <v>108</v>
      </c>
      <c r="I29" s="11">
        <v>120</v>
      </c>
      <c r="J29" s="11">
        <v>130</v>
      </c>
      <c r="K29" s="11">
        <v>104</v>
      </c>
      <c r="L29" s="1147" t="s">
        <v>34</v>
      </c>
      <c r="M29" s="1150">
        <v>2041.66</v>
      </c>
      <c r="N29" s="1150">
        <v>2048.8200000000002</v>
      </c>
      <c r="O29" s="1150">
        <v>2052.84</v>
      </c>
      <c r="P29" s="1150">
        <v>2056.77</v>
      </c>
      <c r="Q29" s="1150">
        <v>2059.5500000000002</v>
      </c>
      <c r="R29" s="1150">
        <v>2061.8000000000002</v>
      </c>
      <c r="S29" s="1150">
        <v>2063.3000000000002</v>
      </c>
      <c r="T29" s="1150">
        <v>2064.63</v>
      </c>
      <c r="U29" s="1151">
        <v>2065.8200000000002</v>
      </c>
      <c r="V29" s="1152">
        <f t="shared" si="2"/>
        <v>83.755375527756826</v>
      </c>
      <c r="W29" s="1152">
        <f t="shared" si="2"/>
        <v>67.355843851582861</v>
      </c>
      <c r="X29" s="1152">
        <f t="shared" si="2"/>
        <v>68.685333489214941</v>
      </c>
      <c r="Y29" s="1152">
        <f t="shared" si="2"/>
        <v>63.205900513912589</v>
      </c>
      <c r="Z29" s="1152">
        <f t="shared" si="2"/>
        <v>60.692869801655696</v>
      </c>
      <c r="AA29" s="1152">
        <f t="shared" si="2"/>
        <v>52.381414298186044</v>
      </c>
      <c r="AB29" s="1152">
        <f t="shared" si="2"/>
        <v>58.159259438763144</v>
      </c>
      <c r="AC29" s="1152">
        <f t="shared" si="2"/>
        <v>62.965277071436525</v>
      </c>
      <c r="AD29" s="1152">
        <f>K29*1000/U29</f>
        <v>50.343205119516703</v>
      </c>
    </row>
    <row r="30" spans="1:30" ht="13.5">
      <c r="A30" s="4" t="s">
        <v>21</v>
      </c>
      <c r="B30" s="666" t="s">
        <v>40</v>
      </c>
      <c r="C30" s="10">
        <v>2714</v>
      </c>
      <c r="D30" s="10">
        <v>2478</v>
      </c>
      <c r="E30" s="10">
        <v>2060</v>
      </c>
      <c r="F30" s="10">
        <v>1903</v>
      </c>
      <c r="G30" s="10">
        <v>1680</v>
      </c>
      <c r="H30" s="10">
        <v>1688</v>
      </c>
      <c r="I30" s="10">
        <v>1689</v>
      </c>
      <c r="J30" s="10">
        <v>1810</v>
      </c>
      <c r="K30" s="10" t="s">
        <v>159</v>
      </c>
      <c r="L30" s="1147" t="s">
        <v>21</v>
      </c>
      <c r="M30" s="1150">
        <v>46368</v>
      </c>
      <c r="N30" s="1150">
        <v>46562</v>
      </c>
      <c r="O30" s="1150">
        <v>46736</v>
      </c>
      <c r="P30" s="1150">
        <v>46766</v>
      </c>
      <c r="Q30" s="1150">
        <v>46593</v>
      </c>
      <c r="R30" s="1150">
        <v>46455</v>
      </c>
      <c r="S30" s="1150">
        <v>46410</v>
      </c>
      <c r="T30" s="1150">
        <v>46450</v>
      </c>
      <c r="U30" s="1151">
        <v>46534</v>
      </c>
      <c r="V30" s="1152">
        <f t="shared" si="2"/>
        <v>58.531746031746032</v>
      </c>
      <c r="W30" s="1152">
        <f t="shared" si="2"/>
        <v>53.219363429405952</v>
      </c>
      <c r="X30" s="1152">
        <f t="shared" si="2"/>
        <v>44.07737076343718</v>
      </c>
      <c r="Y30" s="1152">
        <f t="shared" si="2"/>
        <v>40.691955694307829</v>
      </c>
      <c r="Z30" s="1152">
        <f t="shared" si="2"/>
        <v>36.056918421222072</v>
      </c>
      <c r="AA30" s="1152">
        <f t="shared" si="2"/>
        <v>36.336239371434722</v>
      </c>
      <c r="AB30" s="1152">
        <f t="shared" si="2"/>
        <v>36.393018745959921</v>
      </c>
      <c r="AC30" s="1152">
        <f t="shared" si="2"/>
        <v>38.966630785791175</v>
      </c>
      <c r="AD30" s="1152"/>
    </row>
    <row r="31" spans="1:30" ht="13.5">
      <c r="A31" s="4" t="s">
        <v>37</v>
      </c>
      <c r="B31" s="666" t="s">
        <v>118</v>
      </c>
      <c r="C31" s="11">
        <v>358</v>
      </c>
      <c r="D31" s="11">
        <v>266</v>
      </c>
      <c r="E31" s="11">
        <v>319</v>
      </c>
      <c r="F31" s="11">
        <v>285</v>
      </c>
      <c r="G31" s="11">
        <v>260</v>
      </c>
      <c r="H31" s="11">
        <v>270</v>
      </c>
      <c r="I31" s="11">
        <v>259</v>
      </c>
      <c r="J31" s="11">
        <v>270</v>
      </c>
      <c r="K31" s="11">
        <v>253</v>
      </c>
      <c r="L31" s="1147" t="s">
        <v>37</v>
      </c>
      <c r="M31" s="1150">
        <v>9298.5</v>
      </c>
      <c r="N31" s="1150">
        <v>9378.1</v>
      </c>
      <c r="O31" s="1150">
        <v>9449.2000000000007</v>
      </c>
      <c r="P31" s="1150">
        <v>9519.4</v>
      </c>
      <c r="Q31" s="1150">
        <v>9600.4</v>
      </c>
      <c r="R31" s="1150">
        <v>9696.1</v>
      </c>
      <c r="S31" s="1150">
        <v>9799.2000000000007</v>
      </c>
      <c r="T31" s="1150">
        <v>9923.1</v>
      </c>
      <c r="U31" s="1151">
        <v>10057.700000000001</v>
      </c>
      <c r="V31" s="1152">
        <f t="shared" si="2"/>
        <v>38.50083346776362</v>
      </c>
      <c r="W31" s="1152">
        <f t="shared" si="2"/>
        <v>28.363954319105147</v>
      </c>
      <c r="X31" s="1152">
        <f t="shared" si="2"/>
        <v>33.759471701308044</v>
      </c>
      <c r="Y31" s="1152">
        <f t="shared" si="2"/>
        <v>29.938861692963844</v>
      </c>
      <c r="Z31" s="1152">
        <f t="shared" si="2"/>
        <v>27.08220490812883</v>
      </c>
      <c r="AA31" s="1152">
        <f t="shared" si="2"/>
        <v>27.846247460319095</v>
      </c>
      <c r="AB31" s="1152">
        <f t="shared" si="2"/>
        <v>26.430729039105231</v>
      </c>
      <c r="AC31" s="1152">
        <f t="shared" si="2"/>
        <v>27.209239048281283</v>
      </c>
      <c r="AD31" s="1152">
        <f>K31*1000/U31</f>
        <v>25.154856478121239</v>
      </c>
    </row>
    <row r="32" spans="1:30" ht="13.5">
      <c r="A32" s="4" t="s">
        <v>54</v>
      </c>
      <c r="B32" s="666" t="s">
        <v>40</v>
      </c>
      <c r="C32" s="11">
        <v>2337</v>
      </c>
      <c r="D32" s="11">
        <v>1905</v>
      </c>
      <c r="E32" s="11">
        <v>1960</v>
      </c>
      <c r="F32" s="11">
        <v>1802</v>
      </c>
      <c r="G32" s="11">
        <v>1770</v>
      </c>
      <c r="H32" s="11">
        <v>1854</v>
      </c>
      <c r="I32" s="11">
        <v>1804</v>
      </c>
      <c r="J32" s="11">
        <v>1860</v>
      </c>
      <c r="K32" s="11">
        <v>1856</v>
      </c>
      <c r="L32" s="1147" t="s">
        <v>54</v>
      </c>
      <c r="M32" s="1150">
        <v>62261</v>
      </c>
      <c r="N32" s="1150">
        <v>62760</v>
      </c>
      <c r="O32" s="1150">
        <v>63285</v>
      </c>
      <c r="P32" s="1150">
        <v>63705</v>
      </c>
      <c r="Q32" s="1150">
        <v>64106</v>
      </c>
      <c r="R32" s="1150">
        <v>64597</v>
      </c>
      <c r="S32" s="1150">
        <v>65110</v>
      </c>
      <c r="T32" s="1150">
        <v>65648</v>
      </c>
      <c r="U32" s="1151">
        <v>66040</v>
      </c>
      <c r="V32" s="1152">
        <f t="shared" si="2"/>
        <v>37.535535889240457</v>
      </c>
      <c r="W32" s="1152">
        <f t="shared" si="2"/>
        <v>30.353728489483746</v>
      </c>
      <c r="X32" s="1152">
        <f t="shared" si="2"/>
        <v>30.97100418740618</v>
      </c>
      <c r="Y32" s="1152">
        <f t="shared" si="2"/>
        <v>28.286633702221177</v>
      </c>
      <c r="Z32" s="1152">
        <f t="shared" si="2"/>
        <v>27.610520076123919</v>
      </c>
      <c r="AA32" s="1152">
        <f t="shared" si="2"/>
        <v>28.701023267334396</v>
      </c>
      <c r="AB32" s="1152">
        <f t="shared" si="2"/>
        <v>27.706957456611889</v>
      </c>
      <c r="AC32" s="1152">
        <f t="shared" si="2"/>
        <v>28.332927126492809</v>
      </c>
      <c r="AD32" s="1152">
        <f>K32*1000/U32</f>
        <v>28.104179285281649</v>
      </c>
    </row>
    <row r="33" spans="1:30" ht="13.5">
      <c r="A33" s="19" t="s">
        <v>1097</v>
      </c>
      <c r="L33" s="282"/>
      <c r="M33" s="1146"/>
      <c r="N33" s="1146"/>
      <c r="O33" s="1146"/>
      <c r="P33" s="1146"/>
      <c r="Q33" s="1146"/>
      <c r="R33" s="1146"/>
      <c r="S33" s="1146"/>
      <c r="T33" s="1146"/>
      <c r="U33" s="1157" t="s">
        <v>58</v>
      </c>
      <c r="V33" s="1158">
        <f>AVERAGE(V5:V32)</f>
        <v>80.520946242512011</v>
      </c>
      <c r="W33" s="1158">
        <f t="shared" ref="W33:AD33" si="3">AVERAGE(W5:W32)</f>
        <v>69.540834037899799</v>
      </c>
      <c r="X33" s="1158">
        <f t="shared" si="3"/>
        <v>67.216086533319739</v>
      </c>
      <c r="Y33" s="1158">
        <f t="shared" si="3"/>
        <v>62.082941086664022</v>
      </c>
      <c r="Z33" s="1158">
        <f t="shared" si="3"/>
        <v>59.160906746656487</v>
      </c>
      <c r="AA33" s="1158">
        <f t="shared" si="3"/>
        <v>57.720135218023614</v>
      </c>
      <c r="AB33" s="1158">
        <f t="shared" si="3"/>
        <v>58.087726376559601</v>
      </c>
      <c r="AC33" s="1158">
        <f t="shared" si="3"/>
        <v>56.650099487577307</v>
      </c>
      <c r="AD33" s="1158">
        <f t="shared" si="3"/>
        <v>55.21877442724913</v>
      </c>
    </row>
    <row r="34" spans="1:30" ht="13.5">
      <c r="A34" s="18" t="s">
        <v>180</v>
      </c>
      <c r="L34" s="282"/>
      <c r="M34" s="1146"/>
      <c r="N34" s="1146"/>
      <c r="O34" s="1146"/>
      <c r="P34" s="1146"/>
      <c r="Q34" s="1146"/>
      <c r="R34" s="1146"/>
      <c r="S34" s="1146"/>
      <c r="T34" s="1146"/>
      <c r="U34" s="1157" t="s">
        <v>1096</v>
      </c>
      <c r="V34" s="1158">
        <f>STDEV(V5:V32)</f>
        <v>30.389861633235199</v>
      </c>
      <c r="W34" s="1158">
        <f t="shared" ref="W34:AD34" si="4">STDEV(W5:W32)</f>
        <v>25.916050487984492</v>
      </c>
      <c r="X34" s="1158">
        <f t="shared" si="4"/>
        <v>23.131124978002106</v>
      </c>
      <c r="Y34" s="1158">
        <f t="shared" si="4"/>
        <v>23.338169971472624</v>
      </c>
      <c r="Z34" s="1158">
        <f t="shared" si="4"/>
        <v>20.73023048817555</v>
      </c>
      <c r="AA34" s="1158">
        <f t="shared" si="4"/>
        <v>21.994261617863046</v>
      </c>
      <c r="AB34" s="1158">
        <f t="shared" si="4"/>
        <v>21.670007725710803</v>
      </c>
      <c r="AC34" s="1158">
        <f t="shared" si="4"/>
        <v>19.005398358350845</v>
      </c>
      <c r="AD34" s="1158">
        <f t="shared" si="4"/>
        <v>20.486692834138001</v>
      </c>
    </row>
    <row r="35" spans="1:30" ht="39">
      <c r="A35" s="23"/>
      <c r="B35" s="18"/>
      <c r="L35" s="282"/>
      <c r="M35" s="1146"/>
      <c r="N35" s="1146"/>
      <c r="O35" s="1146"/>
      <c r="P35" s="1146"/>
      <c r="Q35" s="1146"/>
      <c r="R35" s="1146"/>
      <c r="S35" s="1146"/>
      <c r="T35" s="1146"/>
      <c r="U35" s="1159" t="s">
        <v>983</v>
      </c>
      <c r="V35" s="1160">
        <f>-(V28-V33)/V34</f>
        <v>0.31730796008630702</v>
      </c>
      <c r="W35" s="1160">
        <f t="shared" ref="W35:AD35" si="5">-(W28-W33)/W34</f>
        <v>0.17484403219502623</v>
      </c>
      <c r="X35" s="1160">
        <f t="shared" si="5"/>
        <v>0.30304748103343931</v>
      </c>
      <c r="Y35" s="1160">
        <f t="shared" si="5"/>
        <v>-0.12970194069267257</v>
      </c>
      <c r="Z35" s="1160">
        <f t="shared" si="5"/>
        <v>0.61702432077195668</v>
      </c>
      <c r="AA35" s="1160">
        <f t="shared" si="5"/>
        <v>0.14902189326329729</v>
      </c>
      <c r="AB35" s="1160">
        <f t="shared" si="5"/>
        <v>4.2309032249447848E-2</v>
      </c>
      <c r="AC35" s="1160">
        <f t="shared" si="5"/>
        <v>0.31638340340388066</v>
      </c>
      <c r="AD35" s="1160">
        <f t="shared" si="5"/>
        <v>0.2181152659352075</v>
      </c>
    </row>
    <row r="36" spans="1:30">
      <c r="A36" s="23"/>
      <c r="B36" s="18"/>
      <c r="M36" s="663"/>
      <c r="N36" s="663"/>
      <c r="O36" s="663"/>
      <c r="P36" s="663"/>
      <c r="Q36" s="663"/>
      <c r="R36" s="663"/>
      <c r="S36" s="663"/>
      <c r="T36" s="663"/>
      <c r="U36" s="663"/>
    </row>
    <row r="37" spans="1:30">
      <c r="A37" s="23"/>
      <c r="B37" s="18"/>
      <c r="M37" s="663"/>
      <c r="N37" s="663"/>
      <c r="O37" s="663"/>
      <c r="P37" s="663"/>
      <c r="Q37" s="663"/>
      <c r="R37" s="663"/>
      <c r="S37" s="663"/>
      <c r="T37" s="663"/>
      <c r="U37" s="663"/>
    </row>
    <row r="38" spans="1:30">
      <c r="A38" s="23"/>
      <c r="B38" s="18"/>
      <c r="M38" s="663"/>
      <c r="N38" s="663"/>
      <c r="O38" s="663"/>
      <c r="P38" s="663"/>
      <c r="Q38" s="663"/>
      <c r="R38" s="663"/>
      <c r="S38" s="663"/>
      <c r="T38" s="663"/>
      <c r="U38" s="663"/>
    </row>
    <row r="40" spans="1:30" ht="16.5">
      <c r="M40" s="479"/>
      <c r="N40" s="20"/>
    </row>
    <row r="41" spans="1:30" ht="16.5">
      <c r="M41" s="20"/>
      <c r="N41" s="20"/>
    </row>
    <row r="42" spans="1:30" ht="13.5">
      <c r="M42" s="479"/>
      <c r="N42" s="480"/>
    </row>
    <row r="43" spans="1:30" ht="13.5">
      <c r="M43" s="479"/>
      <c r="N43" s="480"/>
    </row>
    <row r="44" spans="1:30" ht="13.5">
      <c r="M44" s="479"/>
      <c r="N44" s="479"/>
    </row>
    <row r="45" spans="1:30" ht="16.5">
      <c r="M45" s="20"/>
      <c r="N45" s="20"/>
    </row>
    <row r="46" spans="1:30" ht="13.5">
      <c r="M46" s="479"/>
      <c r="N46" s="479"/>
    </row>
    <row r="47" spans="1:30" ht="13.5">
      <c r="M47" s="479"/>
      <c r="N47" s="479"/>
    </row>
    <row r="77" ht="16.5" customHeight="1"/>
  </sheetData>
  <mergeCells count="5">
    <mergeCell ref="A2:B2"/>
    <mergeCell ref="C2:K2"/>
    <mergeCell ref="A3:B3"/>
    <mergeCell ref="C3:K3"/>
    <mergeCell ref="A4:B4"/>
  </mergeCells>
  <hyperlinks>
    <hyperlink ref="A1" r:id="rId1" display="http://stats.oecd.org/OECDStat_Metadata/ShowMetadata.ashx?Dataset=ITF_ROAD_ACCIDENTS&amp;ShowOnWeb=true&amp;Lang=en"/>
    <hyperlink ref="B5" r:id="rId2" display="http://stats.oecd.org/OECDStat_Metadata/ShowMetadata.ashx?Dataset=ITF_ROAD_ACCIDENTS&amp;Coords=[%5bVARIABLE%5d.%5bT-ACCI-KIL%5d%2c%5bCOUNTRY%5d.%5bAUT%5d]&amp;ShowOnWeb=true&amp;Lang=en"/>
    <hyperlink ref="A10" r:id="rId3" display="http://stats.oecd.org/OECDStat_Metadata/ShowMetadata.ashx?Dataset=ITF_ROAD_ACCIDENTS&amp;Coords=[COUNTRY].[CZE]&amp;ShowOnWeb=true&amp;Lang=en"/>
    <hyperlink ref="A15" r:id="rId4" display="http://stats.oecd.org/OECDStat_Metadata/ShowMetadata.ashx?Dataset=ITF_ROAD_ACCIDENTS&amp;Coords=[COUNTRY].[DEU]&amp;ShowOnWeb=true&amp;Lang=en"/>
    <hyperlink ref="A16" r:id="rId5" display="http://stats.oecd.org/OECDStat_Metadata/ShowMetadata.ashx?Dataset=ITF_ROAD_ACCIDENTS&amp;Coords=[COUNTRY].[GRC]&amp;ShowOnWeb=true&amp;Lang=en"/>
    <hyperlink ref="B24" r:id="rId6" display="http://stats.oecd.org/OECDStat_Metadata/ShowMetadata.ashx?Dataset=ITF_ROAD_ACCIDENTS&amp;Coords=[%5bVARIABLE%5d.%5bT-ACCI-KIL%5d%2c%5bCOUNTRY%5d.%5bNLD%5d]&amp;ShowOnWeb=true&amp;Lang=en"/>
    <hyperlink ref="B26" r:id="rId7" display="http://stats.oecd.org/OECDStat_Metadata/ShowMetadata.ashx?Dataset=ITF_ROAD_ACCIDENTS&amp;Coords=[%5bVARIABLE%5d.%5bT-ACCI-KIL%5d%2c%5bCOUNTRY%5d.%5bPRT%5d]&amp;ShowOnWeb=true&amp;Lang=en"/>
    <hyperlink ref="B27" r:id="rId8" display="http://stats.oecd.org/OECDStat_Metadata/ShowMetadata.ashx?Dataset=ITF_ROAD_ACCIDENTS&amp;Coords=[%5bVARIABLE%5d.%5bT-ACCI-KIL%5d%2c%5bCOUNTRY%5d.%5bROU%5d]&amp;ShowOnWeb=true&amp;Lang=en"/>
    <hyperlink ref="A28" r:id="rId9" display="http://stats.oecd.org/OECDStat_Metadata/ShowMetadata.ashx?Dataset=ITF_ROAD_ACCIDENTS&amp;Coords=[COUNTRY].[SVK]&amp;ShowOnWeb=true&amp;Lang=en"/>
    <hyperlink ref="B31" r:id="rId10" display="http://stats.oecd.org/OECDStat_Metadata/ShowMetadata.ashx?Dataset=ITF_ROAD_ACCIDENTS&amp;Coords=[%5bVARIABLE%5d.%5bT-ACCI-KIL%5d%2c%5bCOUNTRY%5d.%5bSWE%5d]&amp;ShowOnWeb=true&amp;Lang=en"/>
    <hyperlink ref="A33" r:id="rId11" display="https://stats-2.oecd.org/index.aspx?DatasetCode=ITF_ROAD_ACCIDENTS"/>
  </hyperlinks>
  <pageMargins left="0.7" right="0.7" top="0.75" bottom="0.75" header="0.3" footer="0.3"/>
  <pageSetup paperSize="9" orientation="portrait" r:id="rId1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16" workbookViewId="0">
      <selection activeCell="J48" sqref="J48"/>
    </sheetView>
  </sheetViews>
  <sheetFormatPr defaultRowHeight="16.5"/>
  <cols>
    <col min="1" max="1" width="31.5703125" customWidth="1"/>
  </cols>
  <sheetData>
    <row r="1" spans="1:10" s="25" customFormat="1">
      <c r="A1" s="1267" t="s">
        <v>1841</v>
      </c>
      <c r="B1" s="1267" t="s">
        <v>1842</v>
      </c>
    </row>
    <row r="2" spans="1:10" s="25" customFormat="1">
      <c r="A2" s="1267" t="s">
        <v>107</v>
      </c>
      <c r="B2" s="1267" t="s">
        <v>1843</v>
      </c>
    </row>
    <row r="3" spans="1:10">
      <c r="A3" s="20"/>
      <c r="B3" s="20"/>
      <c r="C3" s="20"/>
      <c r="D3" s="20"/>
      <c r="E3" s="20"/>
      <c r="F3" s="20"/>
      <c r="G3" s="20"/>
      <c r="H3" s="20"/>
      <c r="I3" s="20"/>
      <c r="J3" s="20"/>
    </row>
    <row r="4" spans="1:10">
      <c r="A4" s="1264" t="s">
        <v>108</v>
      </c>
      <c r="B4" s="1264" t="s">
        <v>93</v>
      </c>
      <c r="C4" s="1264" t="s">
        <v>94</v>
      </c>
      <c r="D4" s="1264" t="s">
        <v>95</v>
      </c>
      <c r="E4" s="1264" t="s">
        <v>96</v>
      </c>
      <c r="F4" s="1264" t="s">
        <v>97</v>
      </c>
      <c r="G4" s="1264" t="s">
        <v>110</v>
      </c>
      <c r="H4" s="1264" t="s">
        <v>120</v>
      </c>
      <c r="I4" s="1264" t="s">
        <v>379</v>
      </c>
      <c r="J4" s="1264" t="s">
        <v>537</v>
      </c>
    </row>
    <row r="5" spans="1:10">
      <c r="A5" s="1264" t="s">
        <v>15</v>
      </c>
      <c r="B5" s="1265">
        <v>600.55999999999995</v>
      </c>
      <c r="C5" s="1265">
        <v>645.91999999999996</v>
      </c>
      <c r="D5" s="1265">
        <v>586.70000000000005</v>
      </c>
      <c r="E5" s="1265">
        <v>636.66</v>
      </c>
      <c r="F5" s="1265">
        <v>681.76</v>
      </c>
      <c r="G5" s="1265">
        <v>676.25</v>
      </c>
      <c r="H5" s="1265">
        <v>650</v>
      </c>
      <c r="I5" s="1265">
        <v>590.66</v>
      </c>
      <c r="J5" s="1266" t="s">
        <v>101</v>
      </c>
    </row>
    <row r="6" spans="1:10">
      <c r="A6" s="1264" t="s">
        <v>16</v>
      </c>
      <c r="B6" s="1265">
        <v>89.72</v>
      </c>
      <c r="C6" s="1265">
        <v>106.64</v>
      </c>
      <c r="D6" s="1265">
        <v>112.35</v>
      </c>
      <c r="E6" s="1265">
        <v>88.99</v>
      </c>
      <c r="F6" s="1265">
        <v>88.11</v>
      </c>
      <c r="G6" s="1265">
        <v>87.8</v>
      </c>
      <c r="H6" s="1265">
        <v>73.77</v>
      </c>
      <c r="I6" s="1265">
        <v>61.55</v>
      </c>
      <c r="J6" s="1266" t="s">
        <v>101</v>
      </c>
    </row>
    <row r="7" spans="1:10">
      <c r="A7" s="1264" t="s">
        <v>737</v>
      </c>
      <c r="B7" s="1265">
        <v>44.8</v>
      </c>
      <c r="C7" s="1265">
        <v>45.94</v>
      </c>
      <c r="D7" s="1265">
        <v>51.36</v>
      </c>
      <c r="E7" s="1265">
        <v>50.13</v>
      </c>
      <c r="F7" s="1265">
        <v>52.15</v>
      </c>
      <c r="G7" s="1265">
        <v>151.75</v>
      </c>
      <c r="H7" s="1265">
        <v>122.07</v>
      </c>
      <c r="I7" s="1265">
        <v>89.65</v>
      </c>
      <c r="J7" s="1265">
        <v>76.05</v>
      </c>
    </row>
    <row r="8" spans="1:10">
      <c r="A8" s="1264" t="s">
        <v>18</v>
      </c>
      <c r="B8" s="1265">
        <v>1073.6300000000001</v>
      </c>
      <c r="C8" s="1265">
        <v>1213.49</v>
      </c>
      <c r="D8" s="1265">
        <v>1128.33</v>
      </c>
      <c r="E8" s="1265">
        <v>1139.98</v>
      </c>
      <c r="F8" s="1265">
        <v>1038.02</v>
      </c>
      <c r="G8" s="1265">
        <v>1008.92</v>
      </c>
      <c r="H8" s="1265">
        <v>900.02</v>
      </c>
      <c r="I8" s="1265">
        <v>807.92</v>
      </c>
      <c r="J8" s="1265">
        <v>777.59</v>
      </c>
    </row>
    <row r="9" spans="1:10">
      <c r="A9" s="1264" t="s">
        <v>109</v>
      </c>
      <c r="B9" s="1265">
        <v>131.69999999999999</v>
      </c>
      <c r="C9" s="1265">
        <v>138.78</v>
      </c>
      <c r="D9" s="1265">
        <v>148.34</v>
      </c>
      <c r="E9" s="1265">
        <v>165.28</v>
      </c>
      <c r="F9" s="1265">
        <v>179.41</v>
      </c>
      <c r="G9" s="1265">
        <v>185.66</v>
      </c>
      <c r="H9" s="1265">
        <v>188.35</v>
      </c>
      <c r="I9" s="1265">
        <v>205.84</v>
      </c>
      <c r="J9" s="1265">
        <v>184.08</v>
      </c>
    </row>
    <row r="10" spans="1:10">
      <c r="A10" s="1264" t="s">
        <v>20</v>
      </c>
      <c r="B10" s="1265">
        <v>248.12</v>
      </c>
      <c r="C10" s="1265">
        <v>226.62</v>
      </c>
      <c r="D10" s="1265">
        <v>239.71</v>
      </c>
      <c r="E10" s="1265">
        <v>209.98</v>
      </c>
      <c r="F10" s="1265">
        <v>205.1</v>
      </c>
      <c r="G10" s="1265">
        <v>161.49</v>
      </c>
      <c r="H10" s="1265">
        <v>157.47</v>
      </c>
      <c r="I10" s="1265">
        <v>126.4</v>
      </c>
      <c r="J10" s="1265">
        <v>100.92</v>
      </c>
    </row>
    <row r="11" spans="1:10">
      <c r="A11" s="1264" t="s">
        <v>44</v>
      </c>
      <c r="B11" s="1266" t="s">
        <v>101</v>
      </c>
      <c r="C11" s="1266" t="s">
        <v>101</v>
      </c>
      <c r="D11" s="1266" t="s">
        <v>101</v>
      </c>
      <c r="E11" s="1266" t="s">
        <v>101</v>
      </c>
      <c r="F11" s="1266" t="s">
        <v>101</v>
      </c>
      <c r="G11" s="1266" t="s">
        <v>101</v>
      </c>
      <c r="H11" s="1266" t="s">
        <v>101</v>
      </c>
      <c r="I11" s="1266" t="s">
        <v>101</v>
      </c>
      <c r="J11" s="1266" t="s">
        <v>101</v>
      </c>
    </row>
    <row r="12" spans="1:10">
      <c r="A12" s="1264" t="s">
        <v>42</v>
      </c>
      <c r="B12" s="1265">
        <v>160.55000000000001</v>
      </c>
      <c r="C12" s="1265">
        <v>169.89</v>
      </c>
      <c r="D12" s="1265">
        <v>221.26</v>
      </c>
      <c r="E12" s="1265">
        <v>248.04</v>
      </c>
      <c r="F12" s="1265">
        <v>254.3</v>
      </c>
      <c r="G12" s="1265">
        <v>232.62</v>
      </c>
      <c r="H12" s="1265">
        <v>209.4</v>
      </c>
      <c r="I12" s="1265">
        <v>221.24</v>
      </c>
      <c r="J12" s="1265">
        <v>217.18</v>
      </c>
    </row>
    <row r="13" spans="1:10">
      <c r="A13" s="1264" t="s">
        <v>21</v>
      </c>
      <c r="B13" s="1265">
        <v>205.65</v>
      </c>
      <c r="C13" s="1265">
        <v>211.62</v>
      </c>
      <c r="D13" s="1265">
        <v>237.12</v>
      </c>
      <c r="E13" s="1265">
        <v>215.95</v>
      </c>
      <c r="F13" s="1265">
        <v>270.02999999999997</v>
      </c>
      <c r="G13" s="1265">
        <v>272.74</v>
      </c>
      <c r="H13" s="1265">
        <v>261.82</v>
      </c>
      <c r="I13" s="1265">
        <v>195.37</v>
      </c>
      <c r="J13" s="1265">
        <v>243.99</v>
      </c>
    </row>
    <row r="14" spans="1:10">
      <c r="A14" s="1264" t="s">
        <v>22</v>
      </c>
      <c r="B14" s="1265">
        <v>259.74</v>
      </c>
      <c r="C14" s="1265">
        <v>278.8</v>
      </c>
      <c r="D14" s="1265">
        <v>293.77</v>
      </c>
      <c r="E14" s="1265">
        <v>338.65</v>
      </c>
      <c r="F14" s="1265">
        <v>364.73</v>
      </c>
      <c r="G14" s="1265">
        <v>381.75</v>
      </c>
      <c r="H14" s="1265">
        <v>357.31</v>
      </c>
      <c r="I14" s="1265">
        <v>348.61</v>
      </c>
      <c r="J14" s="1265">
        <v>361.29</v>
      </c>
    </row>
    <row r="15" spans="1:10">
      <c r="A15" s="1264" t="s">
        <v>63</v>
      </c>
      <c r="B15" s="1265">
        <v>62.94</v>
      </c>
      <c r="C15" s="1265">
        <v>64.430000000000007</v>
      </c>
      <c r="D15" s="1265">
        <v>95.47</v>
      </c>
      <c r="E15" s="1265">
        <v>107.6</v>
      </c>
      <c r="F15" s="1265">
        <v>132.46</v>
      </c>
      <c r="G15" s="1265">
        <v>140.68</v>
      </c>
      <c r="H15" s="1265">
        <v>116.42</v>
      </c>
      <c r="I15" s="1265">
        <v>116.18</v>
      </c>
      <c r="J15" s="1265">
        <v>105.21</v>
      </c>
    </row>
    <row r="16" spans="1:10">
      <c r="A16" s="1264" t="s">
        <v>23</v>
      </c>
      <c r="B16" s="1265">
        <v>257.04000000000002</v>
      </c>
      <c r="C16" s="1265">
        <v>255.66</v>
      </c>
      <c r="D16" s="1265">
        <v>285.8</v>
      </c>
      <c r="E16" s="1265">
        <v>345.14</v>
      </c>
      <c r="F16" s="1265">
        <v>399.63</v>
      </c>
      <c r="G16" s="1265">
        <v>421.25</v>
      </c>
      <c r="H16" s="1265">
        <v>420.99</v>
      </c>
      <c r="I16" s="1265">
        <v>386.09</v>
      </c>
      <c r="J16" s="1265">
        <v>352.84</v>
      </c>
    </row>
    <row r="17" spans="1:10">
      <c r="A17" s="1264" t="s">
        <v>24</v>
      </c>
      <c r="B17" s="1266" t="s">
        <v>101</v>
      </c>
      <c r="C17" s="1266" t="s">
        <v>101</v>
      </c>
      <c r="D17" s="1266" t="s">
        <v>101</v>
      </c>
      <c r="E17" s="1265">
        <v>233.52</v>
      </c>
      <c r="F17" s="1265">
        <v>233.18</v>
      </c>
      <c r="G17" s="1265">
        <v>206.15</v>
      </c>
      <c r="H17" s="1265">
        <v>189.39</v>
      </c>
      <c r="I17" s="1265">
        <v>160.80000000000001</v>
      </c>
      <c r="J17" s="1265">
        <v>128.25</v>
      </c>
    </row>
    <row r="18" spans="1:10">
      <c r="A18" s="1264" t="s">
        <v>25</v>
      </c>
      <c r="B18" s="1265">
        <v>78.34</v>
      </c>
      <c r="C18" s="1265">
        <v>83.64</v>
      </c>
      <c r="D18" s="1265">
        <v>37.729999999999997</v>
      </c>
      <c r="E18" s="1266" t="s">
        <v>101</v>
      </c>
      <c r="F18" s="1265">
        <v>35.75</v>
      </c>
      <c r="G18" s="1265">
        <v>34.74</v>
      </c>
      <c r="H18" s="1265">
        <v>21.58</v>
      </c>
      <c r="I18" s="1265">
        <v>12.84</v>
      </c>
      <c r="J18" s="1265">
        <v>88.02</v>
      </c>
    </row>
    <row r="19" spans="1:10">
      <c r="A19" s="1264" t="s">
        <v>26</v>
      </c>
      <c r="B19" s="1265">
        <v>189.13</v>
      </c>
      <c r="C19" s="1265">
        <v>182.14</v>
      </c>
      <c r="D19" s="1265">
        <v>156.11000000000001</v>
      </c>
      <c r="E19" s="1265">
        <v>133.69</v>
      </c>
      <c r="F19" s="1265">
        <v>117.39</v>
      </c>
      <c r="G19" s="1265">
        <v>109.86</v>
      </c>
      <c r="H19" s="1265">
        <v>113.54</v>
      </c>
      <c r="I19" s="1265">
        <v>102.66</v>
      </c>
      <c r="J19" s="1265">
        <v>91.98</v>
      </c>
    </row>
    <row r="20" spans="1:10">
      <c r="A20" s="1264" t="s">
        <v>27</v>
      </c>
      <c r="B20" s="1265">
        <v>308.39</v>
      </c>
      <c r="C20" s="1265">
        <v>332.12</v>
      </c>
      <c r="D20" s="1265">
        <v>269.29000000000002</v>
      </c>
      <c r="E20" s="1265">
        <v>420.83</v>
      </c>
      <c r="F20" s="1265">
        <v>354.77</v>
      </c>
      <c r="G20" s="1265">
        <v>414.87</v>
      </c>
      <c r="H20" s="1265">
        <v>603.08000000000004</v>
      </c>
      <c r="I20" s="1265">
        <v>478.9</v>
      </c>
      <c r="J20" s="1265">
        <v>368.42</v>
      </c>
    </row>
    <row r="21" spans="1:10">
      <c r="A21" s="1264" t="s">
        <v>28</v>
      </c>
      <c r="B21" s="1265">
        <v>191.52</v>
      </c>
      <c r="C21" s="1265">
        <v>175.71</v>
      </c>
      <c r="D21" s="1265">
        <v>219.48</v>
      </c>
      <c r="E21" s="1265">
        <v>225.66</v>
      </c>
      <c r="F21" s="1265">
        <v>239.02</v>
      </c>
      <c r="G21" s="1265">
        <v>218.05</v>
      </c>
      <c r="H21" s="1265">
        <v>244.26</v>
      </c>
      <c r="I21" s="1265">
        <v>205.88</v>
      </c>
      <c r="J21" s="1266" t="s">
        <v>101</v>
      </c>
    </row>
    <row r="22" spans="1:10">
      <c r="A22" s="1264" t="s">
        <v>29</v>
      </c>
      <c r="B22" s="1265">
        <v>193.22</v>
      </c>
      <c r="C22" s="1265">
        <v>197.6</v>
      </c>
      <c r="D22" s="1265">
        <v>214.96</v>
      </c>
      <c r="E22" s="1265">
        <v>229.4</v>
      </c>
      <c r="F22" s="1265">
        <v>240.45</v>
      </c>
      <c r="G22" s="1265">
        <v>184.4</v>
      </c>
      <c r="H22" s="1265">
        <v>219.1</v>
      </c>
      <c r="I22" s="1265">
        <v>165.83</v>
      </c>
      <c r="J22" s="1265">
        <v>177.72</v>
      </c>
    </row>
    <row r="23" spans="1:10">
      <c r="A23" s="1264" t="s">
        <v>30</v>
      </c>
      <c r="B23" s="1265">
        <v>556.19000000000005</v>
      </c>
      <c r="C23" s="1265">
        <v>573.71</v>
      </c>
      <c r="D23" s="1265">
        <v>618.66999999999996</v>
      </c>
      <c r="E23" s="1265">
        <v>650.82000000000005</v>
      </c>
      <c r="F23" s="1265">
        <v>669.47</v>
      </c>
      <c r="G23" s="1265">
        <v>667.51</v>
      </c>
      <c r="H23" s="1265">
        <v>658.49</v>
      </c>
      <c r="I23" s="1265">
        <v>551.01</v>
      </c>
      <c r="J23" s="1266" t="s">
        <v>101</v>
      </c>
    </row>
    <row r="24" spans="1:10">
      <c r="A24" s="1264" t="s">
        <v>31</v>
      </c>
      <c r="B24" s="1265">
        <v>206.79</v>
      </c>
      <c r="C24" s="1265">
        <v>236.57</v>
      </c>
      <c r="D24" s="1265">
        <v>175.37</v>
      </c>
      <c r="E24" s="1265">
        <v>186.46</v>
      </c>
      <c r="F24" s="1265">
        <v>184.1</v>
      </c>
      <c r="G24" s="1265">
        <v>195.79</v>
      </c>
      <c r="H24" s="1265">
        <v>201.13</v>
      </c>
      <c r="I24" s="1265">
        <v>180.92</v>
      </c>
      <c r="J24" s="1265">
        <v>149.31</v>
      </c>
    </row>
    <row r="25" spans="1:10">
      <c r="A25" s="1264" t="s">
        <v>32</v>
      </c>
      <c r="B25" s="1265">
        <v>54.81</v>
      </c>
      <c r="C25" s="1265">
        <v>58.2</v>
      </c>
      <c r="D25" s="1265">
        <v>63.44</v>
      </c>
      <c r="E25" s="1265">
        <v>67.11</v>
      </c>
      <c r="F25" s="1265">
        <v>70.47</v>
      </c>
      <c r="G25" s="1265">
        <v>60.11</v>
      </c>
      <c r="H25" s="1265">
        <v>33.04</v>
      </c>
      <c r="I25" s="1265">
        <v>30.04</v>
      </c>
      <c r="J25" s="1266" t="s">
        <v>101</v>
      </c>
    </row>
    <row r="26" spans="1:10">
      <c r="A26" s="1264" t="s">
        <v>50</v>
      </c>
      <c r="B26" s="1265">
        <v>281.08</v>
      </c>
      <c r="C26" s="1265">
        <v>246.57</v>
      </c>
      <c r="D26" s="1265">
        <v>252.07</v>
      </c>
      <c r="E26" s="1265">
        <v>267.74</v>
      </c>
      <c r="F26" s="1265">
        <v>238.57</v>
      </c>
      <c r="G26" s="1265">
        <v>211.74</v>
      </c>
      <c r="H26" s="1265">
        <v>185.21</v>
      </c>
      <c r="I26" s="1265">
        <v>156.01</v>
      </c>
      <c r="J26" s="1265">
        <v>138.94999999999999</v>
      </c>
    </row>
    <row r="27" spans="1:10">
      <c r="A27" s="1264" t="s">
        <v>33</v>
      </c>
      <c r="B27" s="1265">
        <v>49.84</v>
      </c>
      <c r="C27" s="1265">
        <v>56.62</v>
      </c>
      <c r="D27" s="1265">
        <v>66.150000000000006</v>
      </c>
      <c r="E27" s="1265">
        <v>76.17</v>
      </c>
      <c r="F27" s="1265">
        <v>76.09</v>
      </c>
      <c r="G27" s="1265">
        <v>75.349999999999994</v>
      </c>
      <c r="H27" s="1265">
        <v>128.30000000000001</v>
      </c>
      <c r="I27" s="1265">
        <v>76.069999999999993</v>
      </c>
      <c r="J27" s="1265">
        <v>75.069999999999993</v>
      </c>
    </row>
    <row r="28" spans="1:10">
      <c r="A28" s="1264" t="s">
        <v>34</v>
      </c>
      <c r="B28" s="1265">
        <v>101.28</v>
      </c>
      <c r="C28" s="1265">
        <v>109.77</v>
      </c>
      <c r="D28" s="1265">
        <v>125.21</v>
      </c>
      <c r="E28" s="1265">
        <v>121.26</v>
      </c>
      <c r="F28" s="1265">
        <v>132.18</v>
      </c>
      <c r="G28" s="1265">
        <v>185.3</v>
      </c>
      <c r="H28" s="1265">
        <v>178.06</v>
      </c>
      <c r="I28" s="1265">
        <v>151.1</v>
      </c>
      <c r="J28" s="1265">
        <v>154.25</v>
      </c>
    </row>
    <row r="29" spans="1:10">
      <c r="A29" s="1264" t="s">
        <v>35</v>
      </c>
      <c r="B29" s="1269">
        <v>39.4</v>
      </c>
      <c r="C29" s="1269">
        <v>43.29</v>
      </c>
      <c r="D29" s="1269">
        <v>64.84</v>
      </c>
      <c r="E29" s="1269">
        <v>56.08</v>
      </c>
      <c r="F29" s="1269">
        <v>58.53</v>
      </c>
      <c r="G29" s="1269">
        <v>59.62</v>
      </c>
      <c r="H29" s="1269">
        <v>50</v>
      </c>
      <c r="I29" s="1269">
        <v>35.49</v>
      </c>
      <c r="J29" s="1269">
        <v>32.51</v>
      </c>
    </row>
    <row r="30" spans="1:10">
      <c r="A30" s="1264" t="s">
        <v>36</v>
      </c>
      <c r="B30" s="1265">
        <v>112.78</v>
      </c>
      <c r="C30" s="1265">
        <v>121.98</v>
      </c>
      <c r="D30" s="1265">
        <v>120.58</v>
      </c>
      <c r="E30" s="1265">
        <v>124.12</v>
      </c>
      <c r="F30" s="1265">
        <v>116.29</v>
      </c>
      <c r="G30" s="1265">
        <v>105.92</v>
      </c>
      <c r="H30" s="1265">
        <v>116.76</v>
      </c>
      <c r="I30" s="1265">
        <v>109.4</v>
      </c>
      <c r="J30" s="1265">
        <v>96.57</v>
      </c>
    </row>
    <row r="31" spans="1:10">
      <c r="A31" s="1264" t="s">
        <v>37</v>
      </c>
      <c r="B31" s="1265">
        <v>412.4</v>
      </c>
      <c r="C31" s="1265">
        <v>428.89</v>
      </c>
      <c r="D31" s="1265">
        <v>434.25</v>
      </c>
      <c r="E31" s="1265">
        <v>455.07</v>
      </c>
      <c r="F31" s="1265">
        <v>417.09</v>
      </c>
      <c r="G31" s="1265">
        <v>425.43</v>
      </c>
      <c r="H31" s="1265">
        <v>438.96</v>
      </c>
      <c r="I31" s="1265">
        <v>435.94</v>
      </c>
      <c r="J31" s="1265">
        <v>428.6</v>
      </c>
    </row>
    <row r="32" spans="1:10">
      <c r="A32" s="1264" t="s">
        <v>1844</v>
      </c>
      <c r="B32" s="1265">
        <v>520.79</v>
      </c>
      <c r="C32" s="1265">
        <v>488.03</v>
      </c>
      <c r="D32" s="1265">
        <v>465.46</v>
      </c>
      <c r="E32" s="1265">
        <v>438.59</v>
      </c>
      <c r="F32" s="1265">
        <v>403.19</v>
      </c>
      <c r="G32" s="1265">
        <v>373.49</v>
      </c>
      <c r="H32" s="1265">
        <v>344.53</v>
      </c>
      <c r="I32" s="1265">
        <v>335.99</v>
      </c>
      <c r="J32" s="1265">
        <v>354.05</v>
      </c>
    </row>
    <row r="33" spans="1:10">
      <c r="A33" s="1264" t="s">
        <v>1703</v>
      </c>
      <c r="B33" s="1265">
        <v>332.11</v>
      </c>
      <c r="C33" s="1265">
        <v>320.63</v>
      </c>
      <c r="D33" s="1265">
        <v>336.54</v>
      </c>
      <c r="E33" s="1265">
        <v>329.04</v>
      </c>
      <c r="F33" s="1265">
        <v>295.05</v>
      </c>
      <c r="G33" s="1265">
        <v>307.02</v>
      </c>
      <c r="H33" s="1265">
        <v>284.14</v>
      </c>
      <c r="I33" s="1265">
        <v>243.65</v>
      </c>
      <c r="J33" s="1265">
        <v>223.86</v>
      </c>
    </row>
    <row r="34" spans="1:10">
      <c r="A34" s="1264" t="s">
        <v>1711</v>
      </c>
      <c r="B34" s="1265">
        <v>397.72</v>
      </c>
      <c r="C34" s="1265">
        <v>421.23</v>
      </c>
      <c r="D34" s="1265">
        <v>395.55</v>
      </c>
      <c r="E34" s="1265">
        <v>384.46</v>
      </c>
      <c r="F34" s="1265">
        <v>322.61</v>
      </c>
      <c r="G34" s="1265">
        <v>317.74</v>
      </c>
      <c r="H34" s="1265">
        <v>310.95</v>
      </c>
      <c r="I34" s="1265">
        <v>330.3</v>
      </c>
      <c r="J34" s="1265">
        <v>267.04000000000002</v>
      </c>
    </row>
    <row r="35" spans="1:10">
      <c r="A35" s="1264" t="s">
        <v>43</v>
      </c>
      <c r="B35" s="1266" t="s">
        <v>101</v>
      </c>
      <c r="C35" s="1265">
        <v>303.10000000000002</v>
      </c>
      <c r="D35" s="1265">
        <v>296.26</v>
      </c>
      <c r="E35" s="1265">
        <v>192.49</v>
      </c>
      <c r="F35" s="1265">
        <v>141.75</v>
      </c>
      <c r="G35" s="1265">
        <v>118.69</v>
      </c>
      <c r="H35" s="1265">
        <v>119.45</v>
      </c>
      <c r="I35" s="1265">
        <v>122.15</v>
      </c>
      <c r="J35" s="1265">
        <v>92.92</v>
      </c>
    </row>
    <row r="36" spans="1:10">
      <c r="A36" s="1264" t="s">
        <v>1845</v>
      </c>
      <c r="B36" s="1265">
        <v>296.98</v>
      </c>
      <c r="C36" s="1265">
        <v>542.29999999999995</v>
      </c>
      <c r="D36" s="1266" t="s">
        <v>101</v>
      </c>
      <c r="E36" s="1265">
        <v>248.97</v>
      </c>
      <c r="F36" s="1265">
        <v>139.82</v>
      </c>
      <c r="G36" s="1265">
        <v>249.74</v>
      </c>
      <c r="H36" s="1265">
        <v>312.42</v>
      </c>
      <c r="I36" s="1265">
        <v>272.98</v>
      </c>
      <c r="J36" s="1265">
        <v>204.67</v>
      </c>
    </row>
    <row r="37" spans="1:10">
      <c r="A37" s="1264" t="s">
        <v>49</v>
      </c>
      <c r="B37" s="1265">
        <v>171.52</v>
      </c>
      <c r="C37" s="1265">
        <v>188.26</v>
      </c>
      <c r="D37" s="1265">
        <v>149.93</v>
      </c>
      <c r="E37" s="1265">
        <v>117.68</v>
      </c>
      <c r="F37" s="1265">
        <v>120.08</v>
      </c>
      <c r="G37" s="1265">
        <v>108.05</v>
      </c>
      <c r="H37" s="1265">
        <v>98.57</v>
      </c>
      <c r="I37" s="1266" t="s">
        <v>101</v>
      </c>
      <c r="J37" s="1266" t="s">
        <v>101</v>
      </c>
    </row>
    <row r="38" spans="1:10">
      <c r="A38" s="1264" t="s">
        <v>52</v>
      </c>
      <c r="B38" s="1266" t="s">
        <v>101</v>
      </c>
      <c r="C38" s="1265">
        <v>338.89</v>
      </c>
      <c r="D38" s="1265">
        <v>322.05</v>
      </c>
      <c r="E38" s="1265">
        <v>361.94</v>
      </c>
      <c r="F38" s="1265">
        <v>450.06</v>
      </c>
      <c r="G38" s="1265">
        <v>493.49</v>
      </c>
      <c r="H38" s="1265">
        <v>450.84</v>
      </c>
      <c r="I38" s="1265">
        <v>372.24</v>
      </c>
      <c r="J38" s="1265">
        <v>312.8</v>
      </c>
    </row>
    <row r="39" spans="1:10">
      <c r="A39" s="1264" t="s">
        <v>67</v>
      </c>
      <c r="B39" s="1266" t="s">
        <v>101</v>
      </c>
      <c r="C39" s="1266" t="s">
        <v>101</v>
      </c>
      <c r="D39" s="1266" t="s">
        <v>101</v>
      </c>
      <c r="E39" s="1266" t="s">
        <v>101</v>
      </c>
      <c r="F39" s="1266" t="s">
        <v>101</v>
      </c>
      <c r="G39" s="1266" t="s">
        <v>101</v>
      </c>
      <c r="H39" s="1266" t="s">
        <v>101</v>
      </c>
      <c r="I39" s="1266" t="s">
        <v>101</v>
      </c>
      <c r="J39" s="1266" t="s">
        <v>101</v>
      </c>
    </row>
    <row r="40" spans="1:10">
      <c r="A40" s="1264" t="s">
        <v>1730</v>
      </c>
      <c r="B40" s="1265">
        <v>65.81</v>
      </c>
      <c r="C40" s="1265">
        <v>78.69</v>
      </c>
      <c r="D40" s="1265">
        <v>78.430000000000007</v>
      </c>
      <c r="E40" s="1265">
        <v>104.99</v>
      </c>
      <c r="F40" s="1265">
        <v>96.47</v>
      </c>
      <c r="G40" s="1265">
        <v>127.96</v>
      </c>
      <c r="H40" s="1265">
        <v>139.46</v>
      </c>
      <c r="I40" s="1266" t="s">
        <v>101</v>
      </c>
      <c r="J40" s="1266" t="s">
        <v>101</v>
      </c>
    </row>
    <row r="41" spans="1:10">
      <c r="A41" s="1264" t="s">
        <v>59</v>
      </c>
      <c r="B41" s="1265">
        <v>21.99</v>
      </c>
      <c r="C41" s="1265">
        <v>23.77</v>
      </c>
      <c r="D41" s="1266" t="s">
        <v>101</v>
      </c>
      <c r="E41" s="1265">
        <v>34.57</v>
      </c>
      <c r="F41" s="1266" t="s">
        <v>101</v>
      </c>
      <c r="G41" s="1266" t="s">
        <v>101</v>
      </c>
      <c r="H41" s="1265">
        <v>57.21</v>
      </c>
      <c r="I41" s="1265">
        <v>47.95</v>
      </c>
      <c r="J41" s="1265">
        <v>42.13</v>
      </c>
    </row>
    <row r="42" spans="1:10">
      <c r="A42" s="1264" t="s">
        <v>1173</v>
      </c>
      <c r="B42" s="1265">
        <v>81.58</v>
      </c>
      <c r="C42" s="1265">
        <v>83.45</v>
      </c>
      <c r="D42" s="1265">
        <v>81.38</v>
      </c>
      <c r="E42" s="1265">
        <v>95.5</v>
      </c>
      <c r="F42" s="1265">
        <v>93.37</v>
      </c>
      <c r="G42" s="1265">
        <v>94.63</v>
      </c>
      <c r="H42" s="1265">
        <v>85.45</v>
      </c>
      <c r="I42" s="1265">
        <v>77.459999999999994</v>
      </c>
      <c r="J42" s="1265">
        <v>73.63</v>
      </c>
    </row>
    <row r="43" spans="1:10">
      <c r="A43" s="1264" t="s">
        <v>53</v>
      </c>
      <c r="B43" s="1266" t="s">
        <v>101</v>
      </c>
      <c r="C43" s="1265">
        <v>61.86</v>
      </c>
      <c r="D43" s="1265">
        <v>64.069999999999993</v>
      </c>
      <c r="E43" s="1265">
        <v>64.47</v>
      </c>
      <c r="F43" s="1265">
        <v>72.510000000000005</v>
      </c>
      <c r="G43" s="1266" t="s">
        <v>101</v>
      </c>
      <c r="H43" s="1266" t="s">
        <v>101</v>
      </c>
      <c r="I43" s="1266" t="s">
        <v>101</v>
      </c>
      <c r="J43" s="1266" t="s">
        <v>101</v>
      </c>
    </row>
    <row r="44" spans="1:10">
      <c r="A44" s="1264" t="s">
        <v>1846</v>
      </c>
      <c r="B44" s="1266" t="s">
        <v>101</v>
      </c>
      <c r="C44" s="1265">
        <v>95.55</v>
      </c>
      <c r="D44" s="1266" t="s">
        <v>101</v>
      </c>
      <c r="E44" s="1266" t="s">
        <v>101</v>
      </c>
      <c r="F44" s="1266" t="s">
        <v>101</v>
      </c>
      <c r="G44" s="1266" t="s">
        <v>101</v>
      </c>
      <c r="H44" s="1266" t="s">
        <v>101</v>
      </c>
      <c r="I44" s="1266" t="s">
        <v>101</v>
      </c>
      <c r="J44" s="1266" t="s">
        <v>101</v>
      </c>
    </row>
    <row r="45" spans="1:10">
      <c r="A45" s="1264" t="s">
        <v>1847</v>
      </c>
      <c r="B45" s="1265">
        <v>110.35</v>
      </c>
      <c r="C45" s="1265">
        <v>105.7</v>
      </c>
      <c r="D45" s="1265">
        <v>134.82</v>
      </c>
      <c r="E45" s="1265">
        <v>185.54</v>
      </c>
      <c r="F45" s="1266" t="s">
        <v>101</v>
      </c>
      <c r="G45" s="1266" t="s">
        <v>101</v>
      </c>
      <c r="H45" s="1266" t="s">
        <v>101</v>
      </c>
      <c r="I45" s="1266" t="s">
        <v>101</v>
      </c>
      <c r="J45" s="1265">
        <v>252.14</v>
      </c>
    </row>
    <row r="46" spans="1:10">
      <c r="A46" s="94" t="s">
        <v>58</v>
      </c>
      <c r="B46" s="1268">
        <f>AVERAGE(B5:B34)</f>
        <v>255.72285714285709</v>
      </c>
      <c r="C46" s="1268">
        <f t="shared" ref="C46:J46" si="0">AVERAGE(C5:C34)</f>
        <v>265.51749999999993</v>
      </c>
      <c r="D46" s="1268">
        <f t="shared" si="0"/>
        <v>264.85392857142853</v>
      </c>
      <c r="E46" s="1268">
        <f t="shared" si="0"/>
        <v>283.80071428571421</v>
      </c>
      <c r="F46" s="1268">
        <f t="shared" si="0"/>
        <v>271.37586206896555</v>
      </c>
      <c r="G46" s="1268">
        <f t="shared" si="0"/>
        <v>271.51724137931035</v>
      </c>
      <c r="H46" s="1268">
        <f t="shared" si="0"/>
        <v>268.21172413793107</v>
      </c>
      <c r="I46" s="1268">
        <f t="shared" si="0"/>
        <v>238.35655172413792</v>
      </c>
      <c r="J46" s="1268">
        <f t="shared" si="0"/>
        <v>216.40625</v>
      </c>
    </row>
    <row r="47" spans="1:10">
      <c r="A47" s="94" t="s">
        <v>718</v>
      </c>
      <c r="B47">
        <f>STDEV(B5:B34)</f>
        <v>224.3326393890066</v>
      </c>
      <c r="C47" s="20">
        <f t="shared" ref="C47:J47" si="1">STDEV(C5:C34)</f>
        <v>245.3134138293903</v>
      </c>
      <c r="D47" s="20">
        <f t="shared" si="1"/>
        <v>229.14664650069227</v>
      </c>
      <c r="E47" s="20">
        <f t="shared" si="1"/>
        <v>233.11326957366194</v>
      </c>
      <c r="F47" s="20">
        <f t="shared" si="1"/>
        <v>220.49080883852275</v>
      </c>
      <c r="G47" s="20">
        <f t="shared" si="1"/>
        <v>216.49401156179405</v>
      </c>
      <c r="H47" s="20">
        <f t="shared" si="1"/>
        <v>210.52527581655224</v>
      </c>
      <c r="I47" s="20">
        <f t="shared" si="1"/>
        <v>189.5496059135192</v>
      </c>
      <c r="J47" s="20">
        <f t="shared" si="1"/>
        <v>163.54663230253328</v>
      </c>
    </row>
    <row r="48" spans="1:10">
      <c r="A48" s="305" t="s">
        <v>719</v>
      </c>
      <c r="B48" s="271">
        <f>-(B29-B46)/B47</f>
        <v>0.96429506527465203</v>
      </c>
      <c r="C48" s="271">
        <f t="shared" ref="C48:J48" si="2">-(C29-C46)/C47</f>
        <v>0.9058921668040294</v>
      </c>
      <c r="D48" s="271">
        <f t="shared" si="2"/>
        <v>0.87286430600599807</v>
      </c>
      <c r="E48" s="271">
        <f t="shared" si="2"/>
        <v>0.9768672315488085</v>
      </c>
      <c r="F48" s="271">
        <f t="shared" si="2"/>
        <v>0.96532759433452842</v>
      </c>
      <c r="G48" s="271">
        <f t="shared" si="2"/>
        <v>0.97876721785825638</v>
      </c>
      <c r="H48" s="271">
        <f t="shared" si="2"/>
        <v>1.0365108098852542</v>
      </c>
      <c r="I48" s="271">
        <f t="shared" si="2"/>
        <v>1.070255729345565</v>
      </c>
      <c r="J48" s="271">
        <f t="shared" si="2"/>
        <v>1.1244270053804801</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11" workbookViewId="0">
      <selection activeCell="J48" sqref="J48"/>
    </sheetView>
  </sheetViews>
  <sheetFormatPr defaultRowHeight="16.5"/>
  <cols>
    <col min="1" max="1" width="31.85546875" customWidth="1"/>
  </cols>
  <sheetData>
    <row r="1" spans="1:10">
      <c r="A1" s="1267" t="s">
        <v>1841</v>
      </c>
      <c r="B1" s="1267" t="s">
        <v>1848</v>
      </c>
      <c r="C1" s="20"/>
      <c r="D1" s="20"/>
      <c r="E1" s="20"/>
      <c r="F1" s="20"/>
      <c r="G1" s="20"/>
      <c r="H1" s="20"/>
      <c r="I1" s="20"/>
      <c r="J1" s="20"/>
    </row>
    <row r="2" spans="1:10">
      <c r="A2" s="1267" t="s">
        <v>107</v>
      </c>
      <c r="B2" s="1267" t="s">
        <v>1843</v>
      </c>
      <c r="C2" s="25"/>
      <c r="D2" s="25"/>
      <c r="E2" s="20"/>
      <c r="F2" s="20"/>
      <c r="G2" s="20"/>
      <c r="H2" s="20"/>
      <c r="I2" s="20"/>
      <c r="J2" s="20"/>
    </row>
    <row r="3" spans="1:10">
      <c r="A3" s="20"/>
      <c r="B3" s="20"/>
      <c r="C3" s="20"/>
      <c r="D3" s="20"/>
      <c r="E3" s="20"/>
      <c r="F3" s="20"/>
      <c r="G3" s="20"/>
      <c r="H3" s="20"/>
      <c r="I3" s="20"/>
      <c r="J3" s="20"/>
    </row>
    <row r="4" spans="1:10">
      <c r="A4" s="1264" t="s">
        <v>108</v>
      </c>
      <c r="B4" s="1264" t="s">
        <v>93</v>
      </c>
      <c r="C4" s="1264" t="s">
        <v>94</v>
      </c>
      <c r="D4" s="1264" t="s">
        <v>95</v>
      </c>
      <c r="E4" s="1264" t="s">
        <v>96</v>
      </c>
      <c r="F4" s="1264" t="s">
        <v>97</v>
      </c>
      <c r="G4" s="1264" t="s">
        <v>110</v>
      </c>
      <c r="H4" s="1264" t="s">
        <v>120</v>
      </c>
      <c r="I4" s="1264" t="s">
        <v>379</v>
      </c>
      <c r="J4" s="1264" t="s">
        <v>537</v>
      </c>
    </row>
    <row r="5" spans="1:10">
      <c r="A5" s="1264" t="s">
        <v>15</v>
      </c>
      <c r="B5" s="1265">
        <v>218.46</v>
      </c>
      <c r="C5" s="1265">
        <v>203.72</v>
      </c>
      <c r="D5" s="1265">
        <v>183.13</v>
      </c>
      <c r="E5" s="1265">
        <v>176.13</v>
      </c>
      <c r="F5" s="1265">
        <v>155.13999999999999</v>
      </c>
      <c r="G5" s="1265">
        <v>141.5</v>
      </c>
      <c r="H5" s="1265">
        <v>141.16</v>
      </c>
      <c r="I5" s="1265">
        <v>132.06</v>
      </c>
      <c r="J5" s="1266" t="s">
        <v>101</v>
      </c>
    </row>
    <row r="6" spans="1:10">
      <c r="A6" s="1264" t="s">
        <v>16</v>
      </c>
      <c r="B6" s="1265">
        <v>61.45</v>
      </c>
      <c r="C6" s="1265">
        <v>59.86</v>
      </c>
      <c r="D6" s="1265">
        <v>53.06</v>
      </c>
      <c r="E6" s="1265">
        <v>43.88</v>
      </c>
      <c r="F6" s="1265">
        <v>42.06</v>
      </c>
      <c r="G6" s="1265">
        <v>49.19</v>
      </c>
      <c r="H6" s="1265">
        <v>51.35</v>
      </c>
      <c r="I6" s="1265">
        <v>55.86</v>
      </c>
      <c r="J6" s="1265">
        <v>44.87</v>
      </c>
    </row>
    <row r="7" spans="1:10">
      <c r="A7" s="1264" t="s">
        <v>737</v>
      </c>
      <c r="B7" s="1265">
        <v>236.48</v>
      </c>
      <c r="C7" s="1265">
        <v>201.93</v>
      </c>
      <c r="D7" s="1265">
        <v>202.09</v>
      </c>
      <c r="E7" s="1265">
        <v>206.1</v>
      </c>
      <c r="F7" s="1265">
        <v>190.18</v>
      </c>
      <c r="G7" s="1265">
        <v>204.25</v>
      </c>
      <c r="H7" s="1265">
        <v>165.15</v>
      </c>
      <c r="I7" s="1265">
        <v>107.49</v>
      </c>
      <c r="J7" s="1265">
        <v>82.76</v>
      </c>
    </row>
    <row r="8" spans="1:10">
      <c r="A8" s="1264" t="s">
        <v>18</v>
      </c>
      <c r="B8" s="1265">
        <v>13.61</v>
      </c>
      <c r="C8" s="1265">
        <v>14.06</v>
      </c>
      <c r="D8" s="1265">
        <v>9.9700000000000006</v>
      </c>
      <c r="E8" s="1265">
        <v>8.1999999999999993</v>
      </c>
      <c r="F8" s="1265">
        <v>6</v>
      </c>
      <c r="G8" s="1265">
        <v>5.14</v>
      </c>
      <c r="H8" s="1265">
        <v>5.05</v>
      </c>
      <c r="I8" s="1265">
        <v>4.0599999999999996</v>
      </c>
      <c r="J8" s="1265">
        <v>4.22</v>
      </c>
    </row>
    <row r="9" spans="1:10">
      <c r="A9" s="1264" t="s">
        <v>109</v>
      </c>
      <c r="B9" s="1265">
        <v>108.29</v>
      </c>
      <c r="C9" s="1265">
        <v>106.94</v>
      </c>
      <c r="D9" s="1265">
        <v>93.06</v>
      </c>
      <c r="E9" s="1265">
        <v>88.31</v>
      </c>
      <c r="F9" s="1265">
        <v>79.69</v>
      </c>
      <c r="G9" s="1265">
        <v>73.930000000000007</v>
      </c>
      <c r="H9" s="1265">
        <v>72.31</v>
      </c>
      <c r="I9" s="1265">
        <v>69.66</v>
      </c>
      <c r="J9" s="1265">
        <v>72.569999999999993</v>
      </c>
    </row>
    <row r="10" spans="1:10">
      <c r="A10" s="1264" t="s">
        <v>20</v>
      </c>
      <c r="B10" s="1265">
        <v>77.33</v>
      </c>
      <c r="C10" s="1265">
        <v>69.92</v>
      </c>
      <c r="D10" s="1265">
        <v>65.25</v>
      </c>
      <c r="E10" s="1265">
        <v>56.56</v>
      </c>
      <c r="F10" s="1265">
        <v>46.78</v>
      </c>
      <c r="G10" s="1265">
        <v>41.43</v>
      </c>
      <c r="H10" s="1265">
        <v>45.37</v>
      </c>
      <c r="I10" s="1265">
        <v>38.409999999999997</v>
      </c>
      <c r="J10" s="1265">
        <v>28.34</v>
      </c>
    </row>
    <row r="11" spans="1:10">
      <c r="A11" s="1264" t="s">
        <v>44</v>
      </c>
      <c r="B11" s="1265">
        <v>324.39999999999998</v>
      </c>
      <c r="C11" s="1265">
        <v>294.39999999999998</v>
      </c>
      <c r="D11" s="1265">
        <v>255.39</v>
      </c>
      <c r="E11" s="1265">
        <v>229.29</v>
      </c>
      <c r="F11" s="1265">
        <v>184.99</v>
      </c>
      <c r="G11" s="1265">
        <v>160.29</v>
      </c>
      <c r="H11" s="1265">
        <v>168.6</v>
      </c>
      <c r="I11" s="1265">
        <v>139.41</v>
      </c>
      <c r="J11" s="1265">
        <v>102.48</v>
      </c>
    </row>
    <row r="12" spans="1:10">
      <c r="A12" s="1264" t="s">
        <v>42</v>
      </c>
      <c r="B12" s="1265">
        <v>212.91</v>
      </c>
      <c r="C12" s="1265">
        <v>240.75</v>
      </c>
      <c r="D12" s="1265">
        <v>248.1</v>
      </c>
      <c r="E12" s="1265">
        <v>289.86</v>
      </c>
      <c r="F12" s="1265">
        <v>281.12</v>
      </c>
      <c r="G12" s="1265">
        <v>262.44</v>
      </c>
      <c r="H12" s="1265">
        <v>229.66</v>
      </c>
      <c r="I12" s="1265">
        <v>245.51</v>
      </c>
      <c r="J12" s="1265">
        <v>244.01</v>
      </c>
    </row>
    <row r="13" spans="1:10">
      <c r="A13" s="1264" t="s">
        <v>21</v>
      </c>
      <c r="B13" s="1265">
        <v>201.88</v>
      </c>
      <c r="C13" s="1265">
        <v>168.47</v>
      </c>
      <c r="D13" s="1265">
        <v>141.27000000000001</v>
      </c>
      <c r="E13" s="1265">
        <v>111</v>
      </c>
      <c r="F13" s="1265">
        <v>100.66</v>
      </c>
      <c r="G13" s="1265">
        <v>88.81</v>
      </c>
      <c r="H13" s="1265">
        <v>78.400000000000006</v>
      </c>
      <c r="I13" s="1265">
        <v>67.03</v>
      </c>
      <c r="J13" s="1265">
        <v>68.209999999999994</v>
      </c>
    </row>
    <row r="14" spans="1:10">
      <c r="A14" s="1264" t="s">
        <v>22</v>
      </c>
      <c r="B14" s="1265">
        <v>330.41</v>
      </c>
      <c r="C14" s="1265">
        <v>323.14999999999998</v>
      </c>
      <c r="D14" s="1265">
        <v>302.14999999999998</v>
      </c>
      <c r="E14" s="1265">
        <v>287.52</v>
      </c>
      <c r="F14" s="1265">
        <v>273.19</v>
      </c>
      <c r="G14" s="1265">
        <v>264.07</v>
      </c>
      <c r="H14" s="1265">
        <v>256.41000000000003</v>
      </c>
      <c r="I14" s="1265">
        <v>252.78</v>
      </c>
      <c r="J14" s="1265">
        <v>241.93</v>
      </c>
    </row>
    <row r="15" spans="1:10">
      <c r="A15" s="1264" t="s">
        <v>63</v>
      </c>
      <c r="B15" s="1265">
        <v>44.69</v>
      </c>
      <c r="C15" s="1265">
        <v>42.42</v>
      </c>
      <c r="D15" s="1265">
        <v>32.119999999999997</v>
      </c>
      <c r="E15" s="1265">
        <v>30.65</v>
      </c>
      <c r="F15" s="1265">
        <v>26.71</v>
      </c>
      <c r="G15" s="1265">
        <v>20.32</v>
      </c>
      <c r="H15" s="1265">
        <v>14.91</v>
      </c>
      <c r="I15" s="1265">
        <v>17.989999999999998</v>
      </c>
      <c r="J15" s="1265">
        <v>21.24</v>
      </c>
    </row>
    <row r="16" spans="1:10">
      <c r="A16" s="1264" t="s">
        <v>23</v>
      </c>
      <c r="B16" s="1265">
        <v>392.07</v>
      </c>
      <c r="C16" s="1265">
        <v>361.7</v>
      </c>
      <c r="D16" s="1265">
        <v>333.81</v>
      </c>
      <c r="E16" s="1265">
        <v>334.84</v>
      </c>
      <c r="F16" s="1265">
        <v>330.99</v>
      </c>
      <c r="G16" s="1265">
        <v>307.42</v>
      </c>
      <c r="H16" s="1265">
        <v>290.31</v>
      </c>
      <c r="I16" s="1265">
        <v>272.47000000000003</v>
      </c>
      <c r="J16" s="1265">
        <v>258.7</v>
      </c>
    </row>
    <row r="17" spans="1:10">
      <c r="A17" s="1264" t="s">
        <v>24</v>
      </c>
      <c r="B17" s="1265">
        <v>230.06</v>
      </c>
      <c r="C17" s="1265">
        <v>204.16</v>
      </c>
      <c r="D17" s="1265">
        <v>208.15</v>
      </c>
      <c r="E17" s="1265">
        <v>212.32</v>
      </c>
      <c r="F17" s="1265">
        <v>202.9</v>
      </c>
      <c r="G17" s="1265">
        <v>152.1</v>
      </c>
      <c r="H17" s="1265">
        <v>138.34</v>
      </c>
      <c r="I17" s="1265">
        <v>113.46</v>
      </c>
      <c r="J17" s="1265">
        <v>116.58</v>
      </c>
    </row>
    <row r="18" spans="1:10">
      <c r="A18" s="1264" t="s">
        <v>25</v>
      </c>
      <c r="B18" s="1265">
        <v>100.6</v>
      </c>
      <c r="C18" s="1265">
        <v>96.91</v>
      </c>
      <c r="D18" s="1265">
        <v>67.959999999999994</v>
      </c>
      <c r="E18" s="1266" t="s">
        <v>101</v>
      </c>
      <c r="F18" s="1265">
        <v>44.5</v>
      </c>
      <c r="G18" s="1265">
        <v>66.56</v>
      </c>
      <c r="H18" s="1265">
        <v>66.099999999999994</v>
      </c>
      <c r="I18" s="1265">
        <v>74.67</v>
      </c>
      <c r="J18" s="1265">
        <v>49.52</v>
      </c>
    </row>
    <row r="19" spans="1:10">
      <c r="A19" s="1264" t="s">
        <v>26</v>
      </c>
      <c r="B19" s="1265">
        <v>79.47</v>
      </c>
      <c r="C19" s="1265">
        <v>61.78</v>
      </c>
      <c r="D19" s="1265">
        <v>65.56</v>
      </c>
      <c r="E19" s="1265">
        <v>59.2</v>
      </c>
      <c r="F19" s="1265">
        <v>57.4</v>
      </c>
      <c r="G19" s="1265">
        <v>50.61</v>
      </c>
      <c r="H19" s="1265">
        <v>42.64</v>
      </c>
      <c r="I19" s="1265">
        <v>38.96</v>
      </c>
      <c r="J19" s="1265">
        <v>43.72</v>
      </c>
    </row>
    <row r="20" spans="1:10">
      <c r="A20" s="1264" t="s">
        <v>27</v>
      </c>
      <c r="B20" s="1265">
        <v>71.099999999999994</v>
      </c>
      <c r="C20" s="1265">
        <v>84.9</v>
      </c>
      <c r="D20" s="1265">
        <v>83.26</v>
      </c>
      <c r="E20" s="1265">
        <v>89.09</v>
      </c>
      <c r="F20" s="1265">
        <v>70.88</v>
      </c>
      <c r="G20" s="1265">
        <v>425.48</v>
      </c>
      <c r="H20" s="1265">
        <v>407.51</v>
      </c>
      <c r="I20" s="1265">
        <v>359.88</v>
      </c>
      <c r="J20" s="1265">
        <v>295.70999999999998</v>
      </c>
    </row>
    <row r="21" spans="1:10">
      <c r="A21" s="1264" t="s">
        <v>28</v>
      </c>
      <c r="B21" s="1265">
        <v>79.459999999999994</v>
      </c>
      <c r="C21" s="1265">
        <v>79.900000000000006</v>
      </c>
      <c r="D21" s="1265">
        <v>58.58</v>
      </c>
      <c r="E21" s="1265">
        <v>61.72</v>
      </c>
      <c r="F21" s="1265">
        <v>69.680000000000007</v>
      </c>
      <c r="G21" s="1265">
        <v>57.44</v>
      </c>
      <c r="H21" s="1265">
        <v>48.63</v>
      </c>
      <c r="I21" s="1265">
        <v>32.22</v>
      </c>
      <c r="J21" s="1266" t="s">
        <v>101</v>
      </c>
    </row>
    <row r="22" spans="1:10">
      <c r="A22" s="1264" t="s">
        <v>29</v>
      </c>
      <c r="B22" s="1265">
        <v>97.59</v>
      </c>
      <c r="C22" s="1265">
        <v>97.58</v>
      </c>
      <c r="D22" s="1265">
        <v>89.85</v>
      </c>
      <c r="E22" s="1265">
        <v>87.71</v>
      </c>
      <c r="F22" s="1265">
        <v>73.290000000000006</v>
      </c>
      <c r="G22" s="1265">
        <v>77.13</v>
      </c>
      <c r="H22" s="1265">
        <v>56.89</v>
      </c>
      <c r="I22" s="1265">
        <v>53.34</v>
      </c>
      <c r="J22" s="1265">
        <v>58.93</v>
      </c>
    </row>
    <row r="23" spans="1:10">
      <c r="A23" s="1264" t="s">
        <v>30</v>
      </c>
      <c r="B23" s="1265">
        <v>132.06</v>
      </c>
      <c r="C23" s="1265">
        <v>132.54</v>
      </c>
      <c r="D23" s="1265">
        <v>131.1</v>
      </c>
      <c r="E23" s="1265">
        <v>126.14</v>
      </c>
      <c r="F23" s="1265">
        <v>120.35</v>
      </c>
      <c r="G23" s="1265">
        <v>125.42</v>
      </c>
      <c r="H23" s="1265">
        <v>115.25</v>
      </c>
      <c r="I23" s="1265">
        <v>106.27</v>
      </c>
      <c r="J23" s="1266" t="s">
        <v>101</v>
      </c>
    </row>
    <row r="24" spans="1:10">
      <c r="A24" s="1264" t="s">
        <v>31</v>
      </c>
      <c r="B24" s="1265">
        <v>108.92</v>
      </c>
      <c r="C24" s="1265">
        <v>111.45</v>
      </c>
      <c r="D24" s="1265">
        <v>61.66</v>
      </c>
      <c r="E24" s="1265">
        <v>61.59</v>
      </c>
      <c r="F24" s="1265">
        <v>52.88</v>
      </c>
      <c r="G24" s="1265">
        <v>135.80000000000001</v>
      </c>
      <c r="H24" s="1265">
        <v>121.13</v>
      </c>
      <c r="I24" s="1265">
        <v>113.6</v>
      </c>
      <c r="J24" s="1265">
        <v>103.83</v>
      </c>
    </row>
    <row r="25" spans="1:10">
      <c r="A25" s="1264" t="s">
        <v>32</v>
      </c>
      <c r="B25" s="1265">
        <v>46.36</v>
      </c>
      <c r="C25" s="1265">
        <v>45.29</v>
      </c>
      <c r="D25" s="1265">
        <v>43.5</v>
      </c>
      <c r="E25" s="1265">
        <v>43.55</v>
      </c>
      <c r="F25" s="1265">
        <v>42.64</v>
      </c>
      <c r="G25" s="1265">
        <v>47.91</v>
      </c>
      <c r="H25" s="1265">
        <v>44.93</v>
      </c>
      <c r="I25" s="1265">
        <v>40.28</v>
      </c>
      <c r="J25" s="1265">
        <v>37.770000000000003</v>
      </c>
    </row>
    <row r="26" spans="1:10">
      <c r="A26" s="1264" t="s">
        <v>50</v>
      </c>
      <c r="B26" s="1265">
        <v>239.49</v>
      </c>
      <c r="C26" s="1265">
        <v>213.38</v>
      </c>
      <c r="D26" s="1265">
        <v>192.08</v>
      </c>
      <c r="E26" s="1265">
        <v>184.44</v>
      </c>
      <c r="F26" s="1265">
        <v>150.82</v>
      </c>
      <c r="G26" s="1265">
        <v>141.11000000000001</v>
      </c>
      <c r="H26" s="1265">
        <v>131.61000000000001</v>
      </c>
      <c r="I26" s="1265">
        <v>115.83</v>
      </c>
      <c r="J26" s="1265">
        <v>111.5</v>
      </c>
    </row>
    <row r="27" spans="1:10">
      <c r="A27" s="1264" t="s">
        <v>33</v>
      </c>
      <c r="B27" s="1265">
        <v>11.41</v>
      </c>
      <c r="C27" s="1265">
        <v>14.52</v>
      </c>
      <c r="D27" s="1265">
        <v>11.79</v>
      </c>
      <c r="E27" s="1265">
        <v>8.7799999999999994</v>
      </c>
      <c r="F27" s="1265">
        <v>8.1</v>
      </c>
      <c r="G27" s="1265">
        <v>14.45</v>
      </c>
      <c r="H27" s="1265">
        <v>27.21</v>
      </c>
      <c r="I27" s="1265">
        <v>23.45</v>
      </c>
      <c r="J27" s="1265">
        <v>6.9</v>
      </c>
    </row>
    <row r="28" spans="1:10">
      <c r="A28" s="1264" t="s">
        <v>34</v>
      </c>
      <c r="B28" s="1265">
        <v>28.95</v>
      </c>
      <c r="C28" s="1265">
        <v>28.83</v>
      </c>
      <c r="D28" s="1265">
        <v>26.09</v>
      </c>
      <c r="E28" s="1265">
        <v>25.75</v>
      </c>
      <c r="F28" s="1265">
        <v>26.22</v>
      </c>
      <c r="G28" s="1265">
        <v>30.16</v>
      </c>
      <c r="H28" s="1265">
        <v>28.82</v>
      </c>
      <c r="I28" s="1265">
        <v>37.57</v>
      </c>
      <c r="J28" s="1265">
        <v>39.479999999999997</v>
      </c>
    </row>
    <row r="29" spans="1:10">
      <c r="A29" s="1264" t="s">
        <v>35</v>
      </c>
      <c r="B29" s="1269">
        <v>76.92</v>
      </c>
      <c r="C29" s="1269">
        <v>70.209999999999994</v>
      </c>
      <c r="D29" s="1269">
        <v>62.22</v>
      </c>
      <c r="E29" s="1269">
        <v>49.96</v>
      </c>
      <c r="F29" s="1269">
        <v>47.11</v>
      </c>
      <c r="G29" s="1269">
        <v>44.93</v>
      </c>
      <c r="H29" s="1269">
        <v>42.41</v>
      </c>
      <c r="I29" s="1269">
        <v>35.64</v>
      </c>
      <c r="J29" s="1269">
        <v>30.79</v>
      </c>
    </row>
    <row r="30" spans="1:10">
      <c r="A30" s="1264" t="s">
        <v>36</v>
      </c>
      <c r="B30" s="1270">
        <v>260.39999999999998</v>
      </c>
      <c r="C30" s="1270">
        <v>228.8</v>
      </c>
      <c r="D30" s="1270">
        <v>228.4</v>
      </c>
      <c r="E30" s="1270">
        <v>222.9</v>
      </c>
      <c r="F30" s="1270">
        <v>163.19999999999999</v>
      </c>
      <c r="G30" s="1265">
        <v>146.69999999999999</v>
      </c>
      <c r="H30" s="1265">
        <v>142.61000000000001</v>
      </c>
      <c r="I30" s="1265">
        <v>136.16999999999999</v>
      </c>
      <c r="J30" s="1265">
        <v>122.14</v>
      </c>
    </row>
    <row r="31" spans="1:10">
      <c r="A31" s="1264" t="s">
        <v>37</v>
      </c>
      <c r="B31" s="1265">
        <v>486.95</v>
      </c>
      <c r="C31" s="1265">
        <v>436.01</v>
      </c>
      <c r="D31" s="1265">
        <v>374.8</v>
      </c>
      <c r="E31" s="1265">
        <v>366.1</v>
      </c>
      <c r="F31" s="1265">
        <v>305.02999999999997</v>
      </c>
      <c r="G31" s="1265">
        <v>290.12</v>
      </c>
      <c r="H31" s="1265">
        <v>290.26</v>
      </c>
      <c r="I31" s="1265">
        <v>272.02999999999997</v>
      </c>
      <c r="J31" s="1265">
        <v>255.65</v>
      </c>
    </row>
    <row r="32" spans="1:10">
      <c r="A32" s="1264" t="s">
        <v>1844</v>
      </c>
      <c r="B32" s="1265">
        <v>269.58999999999997</v>
      </c>
      <c r="C32" s="1265">
        <v>213.82</v>
      </c>
      <c r="D32" s="1265">
        <v>191.4</v>
      </c>
      <c r="E32" s="1265">
        <v>164.58</v>
      </c>
      <c r="F32" s="1265">
        <v>141.6</v>
      </c>
      <c r="G32" s="1265">
        <v>132.68</v>
      </c>
      <c r="H32" s="1265">
        <v>132.53</v>
      </c>
      <c r="I32" s="1265">
        <v>129.28</v>
      </c>
      <c r="J32" s="1265">
        <v>149.80000000000001</v>
      </c>
    </row>
    <row r="33" spans="1:10">
      <c r="A33" s="1264" t="s">
        <v>1703</v>
      </c>
      <c r="B33" s="1265">
        <v>222.74</v>
      </c>
      <c r="C33" s="1265">
        <v>178.34</v>
      </c>
      <c r="D33" s="1265">
        <v>166.13</v>
      </c>
      <c r="E33" s="1265">
        <v>133.69999999999999</v>
      </c>
      <c r="F33" s="1265">
        <v>108</v>
      </c>
      <c r="G33" s="1265">
        <v>112.33</v>
      </c>
      <c r="H33" s="1265">
        <v>101.6</v>
      </c>
      <c r="I33" s="1265">
        <v>93.87</v>
      </c>
      <c r="J33" s="1265">
        <v>97.01</v>
      </c>
    </row>
    <row r="34" spans="1:10">
      <c r="A34" s="1264" t="s">
        <v>1711</v>
      </c>
      <c r="B34" s="1265">
        <v>173.75</v>
      </c>
      <c r="C34" s="1265">
        <v>164.37</v>
      </c>
      <c r="D34" s="1265">
        <v>156.91999999999999</v>
      </c>
      <c r="E34" s="1265">
        <v>133.29</v>
      </c>
      <c r="F34" s="1265">
        <v>115.51</v>
      </c>
      <c r="G34" s="1265">
        <v>116.11</v>
      </c>
      <c r="H34" s="1265">
        <v>110.22</v>
      </c>
      <c r="I34" s="1265">
        <v>91.93</v>
      </c>
      <c r="J34" s="1265">
        <v>83.99</v>
      </c>
    </row>
    <row r="35" spans="1:10">
      <c r="A35" s="1264" t="s">
        <v>43</v>
      </c>
      <c r="B35" s="1265">
        <v>122.36</v>
      </c>
      <c r="C35" s="1265">
        <v>148.72999999999999</v>
      </c>
      <c r="D35" s="1265">
        <v>16.690000000000001</v>
      </c>
      <c r="E35" s="1265">
        <v>17.27</v>
      </c>
      <c r="F35" s="1265">
        <v>14.08</v>
      </c>
      <c r="G35" s="1265">
        <v>9.6300000000000008</v>
      </c>
      <c r="H35" s="1265">
        <v>17.809999999999999</v>
      </c>
      <c r="I35" s="1265">
        <v>20.97</v>
      </c>
      <c r="J35" s="1265">
        <v>17.14</v>
      </c>
    </row>
    <row r="36" spans="1:10">
      <c r="A36" s="1264" t="s">
        <v>1845</v>
      </c>
      <c r="B36" s="1265">
        <v>45.25</v>
      </c>
      <c r="C36" s="1265">
        <v>19.670000000000002</v>
      </c>
      <c r="D36" s="1265">
        <v>8.36</v>
      </c>
      <c r="E36" s="1265">
        <v>2.77</v>
      </c>
      <c r="F36" s="1265">
        <v>16.45</v>
      </c>
      <c r="G36" s="1265">
        <v>13.57</v>
      </c>
      <c r="H36" s="1265">
        <v>13.47</v>
      </c>
      <c r="I36" s="1265">
        <v>21.41</v>
      </c>
      <c r="J36" s="1265">
        <v>10.63</v>
      </c>
    </row>
    <row r="37" spans="1:10">
      <c r="A37" s="1264" t="s">
        <v>49</v>
      </c>
      <c r="B37" s="1265">
        <v>251.23</v>
      </c>
      <c r="C37" s="1265">
        <v>250.33</v>
      </c>
      <c r="D37" s="1265">
        <v>223.5</v>
      </c>
      <c r="E37" s="1265">
        <v>189.38</v>
      </c>
      <c r="F37" s="1265">
        <v>159.51</v>
      </c>
      <c r="G37" s="1265">
        <v>131.33000000000001</v>
      </c>
      <c r="H37" s="1265">
        <v>128.94</v>
      </c>
      <c r="I37" s="1265">
        <v>103.84</v>
      </c>
      <c r="J37" s="1265">
        <v>85.75</v>
      </c>
    </row>
    <row r="38" spans="1:10">
      <c r="A38" s="1264" t="s">
        <v>52</v>
      </c>
      <c r="B38" s="1266" t="s">
        <v>101</v>
      </c>
      <c r="C38" s="1265">
        <v>119.75</v>
      </c>
      <c r="D38" s="1265">
        <v>102.25</v>
      </c>
      <c r="E38" s="1265">
        <v>101.78</v>
      </c>
      <c r="F38" s="1265">
        <v>102.19</v>
      </c>
      <c r="G38" s="1265">
        <v>78.39</v>
      </c>
      <c r="H38" s="1265">
        <v>81.16</v>
      </c>
      <c r="I38" s="1265">
        <v>76.75</v>
      </c>
      <c r="J38" s="1265">
        <v>72.59</v>
      </c>
    </row>
    <row r="39" spans="1:10">
      <c r="A39" s="1264" t="s">
        <v>67</v>
      </c>
      <c r="B39" s="1265">
        <v>3.57</v>
      </c>
      <c r="C39" s="1265">
        <v>8.26</v>
      </c>
      <c r="D39" s="1265">
        <v>6.46</v>
      </c>
      <c r="E39" s="1265">
        <v>7.74</v>
      </c>
      <c r="F39" s="1265">
        <v>6.93</v>
      </c>
      <c r="G39" s="1265">
        <v>6.28</v>
      </c>
      <c r="H39" s="1265">
        <v>3.38</v>
      </c>
      <c r="I39" s="1265">
        <v>5.14</v>
      </c>
      <c r="J39" s="1265">
        <v>6.11</v>
      </c>
    </row>
    <row r="40" spans="1:10">
      <c r="A40" s="1264" t="s">
        <v>1730</v>
      </c>
      <c r="B40" s="1265">
        <v>28.41</v>
      </c>
      <c r="C40" s="1265">
        <v>29.63</v>
      </c>
      <c r="D40" s="1265">
        <v>25.67</v>
      </c>
      <c r="E40" s="1265">
        <v>23.67</v>
      </c>
      <c r="F40" s="1265">
        <v>18.010000000000002</v>
      </c>
      <c r="G40" s="1265">
        <v>24.58</v>
      </c>
      <c r="H40" s="1265">
        <v>26.24</v>
      </c>
      <c r="I40" s="1266" t="s">
        <v>101</v>
      </c>
      <c r="J40" s="1266" t="s">
        <v>101</v>
      </c>
    </row>
    <row r="41" spans="1:10">
      <c r="A41" s="1264" t="s">
        <v>59</v>
      </c>
      <c r="B41" s="1265">
        <v>12.56</v>
      </c>
      <c r="C41" s="1265">
        <v>15.83</v>
      </c>
      <c r="D41" s="1266" t="s">
        <v>101</v>
      </c>
      <c r="E41" s="1265">
        <v>21.58</v>
      </c>
      <c r="F41" s="1266" t="s">
        <v>101</v>
      </c>
      <c r="G41" s="1266" t="s">
        <v>101</v>
      </c>
      <c r="H41" s="1265">
        <v>13.84</v>
      </c>
      <c r="I41" s="1265">
        <v>9.57</v>
      </c>
      <c r="J41" s="1265">
        <v>10.32</v>
      </c>
    </row>
    <row r="42" spans="1:10">
      <c r="A42" s="1264" t="s">
        <v>1173</v>
      </c>
      <c r="B42" s="1265">
        <v>55.43</v>
      </c>
      <c r="C42" s="1265">
        <v>44.92</v>
      </c>
      <c r="D42" s="1265">
        <v>44.92</v>
      </c>
      <c r="E42" s="1265">
        <v>46.47</v>
      </c>
      <c r="F42" s="1265">
        <v>38.26</v>
      </c>
      <c r="G42" s="1265">
        <v>30.9</v>
      </c>
      <c r="H42" s="1265">
        <v>26.53</v>
      </c>
      <c r="I42" s="1265">
        <v>23.75</v>
      </c>
      <c r="J42" s="1265">
        <v>21.3</v>
      </c>
    </row>
    <row r="43" spans="1:10">
      <c r="A43" s="1264" t="s">
        <v>53</v>
      </c>
      <c r="B43" s="1266" t="s">
        <v>101</v>
      </c>
      <c r="C43" s="1265">
        <v>42.19</v>
      </c>
      <c r="D43" s="1265">
        <v>39.08</v>
      </c>
      <c r="E43" s="1265">
        <v>37.25</v>
      </c>
      <c r="F43" s="1265">
        <v>41.5</v>
      </c>
      <c r="G43" s="1266" t="s">
        <v>101</v>
      </c>
      <c r="H43" s="1266" t="s">
        <v>101</v>
      </c>
      <c r="I43" s="1266" t="s">
        <v>101</v>
      </c>
      <c r="J43" s="1266" t="s">
        <v>101</v>
      </c>
    </row>
    <row r="44" spans="1:10">
      <c r="A44" s="1264" t="s">
        <v>1846</v>
      </c>
      <c r="B44" s="1265">
        <v>44.88</v>
      </c>
      <c r="C44" s="1265">
        <v>45.21</v>
      </c>
      <c r="D44" s="1265">
        <v>42.35</v>
      </c>
      <c r="E44" s="1265">
        <v>28.39</v>
      </c>
      <c r="F44" s="1265">
        <v>34.590000000000003</v>
      </c>
      <c r="G44" s="1266" t="s">
        <v>101</v>
      </c>
      <c r="H44" s="1266" t="s">
        <v>101</v>
      </c>
      <c r="I44" s="1266" t="s">
        <v>101</v>
      </c>
      <c r="J44" s="1266" t="s">
        <v>101</v>
      </c>
    </row>
    <row r="45" spans="1:10">
      <c r="A45" s="1264" t="s">
        <v>1847</v>
      </c>
      <c r="B45" s="1265">
        <v>21.5</v>
      </c>
      <c r="C45" s="1265">
        <v>17.84</v>
      </c>
      <c r="D45" s="1265">
        <v>15.35</v>
      </c>
      <c r="E45" s="1265">
        <v>24.19</v>
      </c>
      <c r="F45" s="1266" t="s">
        <v>101</v>
      </c>
      <c r="G45" s="1266" t="s">
        <v>101</v>
      </c>
      <c r="H45" s="1266" t="s">
        <v>101</v>
      </c>
      <c r="I45" s="1266" t="s">
        <v>101</v>
      </c>
      <c r="J45" s="1265">
        <v>16.649999999999999</v>
      </c>
    </row>
    <row r="46" spans="1:10">
      <c r="A46" s="94" t="s">
        <v>58</v>
      </c>
      <c r="B46" s="1268">
        <f>AVERAGE(B5:B34)</f>
        <v>164.59333333333333</v>
      </c>
      <c r="C46" s="1268">
        <f t="shared" ref="C46:J46" si="0">AVERAGE(C5:C34)</f>
        <v>151.67033333333333</v>
      </c>
      <c r="D46" s="1268">
        <f t="shared" si="0"/>
        <v>137.96166666666664</v>
      </c>
      <c r="E46" s="1268">
        <f t="shared" si="0"/>
        <v>134.24689655172412</v>
      </c>
      <c r="F46" s="1268">
        <f t="shared" si="0"/>
        <v>117.254</v>
      </c>
      <c r="G46" s="1268">
        <f t="shared" si="0"/>
        <v>126.1943333333333</v>
      </c>
      <c r="H46" s="1268">
        <f t="shared" si="0"/>
        <v>118.91233333333335</v>
      </c>
      <c r="I46" s="1268">
        <f t="shared" si="0"/>
        <v>109.03933333333335</v>
      </c>
      <c r="J46" s="1268">
        <f t="shared" si="0"/>
        <v>102.69074074074076</v>
      </c>
    </row>
    <row r="47" spans="1:10">
      <c r="A47" s="94" t="s">
        <v>718</v>
      </c>
      <c r="B47">
        <f>STDEV(B5:B34)</f>
        <v>119.21493939398975</v>
      </c>
      <c r="C47" s="20">
        <f t="shared" ref="C47:J47" si="1">STDEV(C5:C34)</f>
        <v>106.81501539427016</v>
      </c>
      <c r="D47" s="20">
        <f t="shared" si="1"/>
        <v>99.367459742851111</v>
      </c>
      <c r="E47" s="20">
        <f t="shared" si="1"/>
        <v>100.32178677006763</v>
      </c>
      <c r="F47" s="20">
        <f t="shared" si="1"/>
        <v>90.526240493743217</v>
      </c>
      <c r="G47" s="20">
        <f t="shared" si="1"/>
        <v>100.00758532208458</v>
      </c>
      <c r="H47" s="20">
        <f t="shared" si="1"/>
        <v>95.193033962877095</v>
      </c>
      <c r="I47" s="20">
        <f t="shared" si="1"/>
        <v>88.432138483594358</v>
      </c>
      <c r="J47" s="20">
        <f t="shared" si="1"/>
        <v>84.596990532302613</v>
      </c>
    </row>
    <row r="48" spans="1:10">
      <c r="A48" s="305" t="s">
        <v>719</v>
      </c>
      <c r="B48" s="271">
        <f>-(B29-B46)/B47</f>
        <v>0.73542237054354787</v>
      </c>
      <c r="C48" s="271">
        <f t="shared" ref="C48:J48" si="2">-(C29-C46)/C47</f>
        <v>0.76262998261668635</v>
      </c>
      <c r="D48" s="271">
        <f t="shared" si="2"/>
        <v>0.76223812969230909</v>
      </c>
      <c r="E48" s="271">
        <f t="shared" si="2"/>
        <v>0.84016542433504837</v>
      </c>
      <c r="F48" s="271">
        <f t="shared" si="2"/>
        <v>0.77484715611102906</v>
      </c>
      <c r="G48" s="271">
        <f t="shared" si="2"/>
        <v>0.81258169639446109</v>
      </c>
      <c r="H48" s="271">
        <f t="shared" si="2"/>
        <v>0.80365474392976433</v>
      </c>
      <c r="I48" s="271">
        <f t="shared" si="2"/>
        <v>0.8300074451659919</v>
      </c>
      <c r="J48" s="271">
        <f t="shared" si="2"/>
        <v>0.84992078664176707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13" workbookViewId="0">
      <selection activeCell="J48" sqref="J48"/>
    </sheetView>
  </sheetViews>
  <sheetFormatPr defaultRowHeight="16.5"/>
  <cols>
    <col min="1" max="1" width="33.140625" customWidth="1"/>
  </cols>
  <sheetData>
    <row r="1" spans="1:10" s="25" customFormat="1">
      <c r="A1" s="1267" t="s">
        <v>1841</v>
      </c>
      <c r="B1" s="1267" t="s">
        <v>1849</v>
      </c>
    </row>
    <row r="2" spans="1:10" s="25" customFormat="1">
      <c r="A2" s="1267" t="s">
        <v>107</v>
      </c>
      <c r="B2" s="1267" t="s">
        <v>1843</v>
      </c>
    </row>
    <row r="3" spans="1:10">
      <c r="A3" s="20"/>
      <c r="B3" s="20"/>
      <c r="C3" s="20"/>
      <c r="D3" s="20"/>
      <c r="E3" s="20"/>
      <c r="F3" s="20"/>
      <c r="G3" s="20"/>
      <c r="H3" s="20"/>
      <c r="I3" s="20"/>
      <c r="J3" s="20"/>
    </row>
    <row r="4" spans="1:10">
      <c r="A4" s="1264" t="s">
        <v>108</v>
      </c>
      <c r="B4" s="1264" t="s">
        <v>93</v>
      </c>
      <c r="C4" s="1264" t="s">
        <v>94</v>
      </c>
      <c r="D4" s="1264" t="s">
        <v>95</v>
      </c>
      <c r="E4" s="1264" t="s">
        <v>96</v>
      </c>
      <c r="F4" s="1264" t="s">
        <v>97</v>
      </c>
      <c r="G4" s="1264" t="s">
        <v>110</v>
      </c>
      <c r="H4" s="1264" t="s">
        <v>120</v>
      </c>
      <c r="I4" s="1264" t="s">
        <v>379</v>
      </c>
      <c r="J4" s="1264" t="s">
        <v>537</v>
      </c>
    </row>
    <row r="5" spans="1:10">
      <c r="A5" s="1264" t="s">
        <v>15</v>
      </c>
      <c r="B5" s="1265">
        <v>139.25</v>
      </c>
      <c r="C5" s="1265">
        <v>139.12</v>
      </c>
      <c r="D5" s="1265">
        <v>136.07</v>
      </c>
      <c r="E5" s="1265">
        <v>125.67</v>
      </c>
      <c r="F5" s="1265">
        <v>102.16</v>
      </c>
      <c r="G5" s="1265">
        <v>102.31</v>
      </c>
      <c r="H5" s="1265">
        <v>111.94</v>
      </c>
      <c r="I5" s="1265">
        <v>106.22</v>
      </c>
      <c r="J5" s="1266" t="s">
        <v>101</v>
      </c>
    </row>
    <row r="6" spans="1:10">
      <c r="A6" s="1264" t="s">
        <v>16</v>
      </c>
      <c r="B6" s="1265">
        <v>38</v>
      </c>
      <c r="C6" s="1265">
        <v>49.04</v>
      </c>
      <c r="D6" s="1265">
        <v>50.73</v>
      </c>
      <c r="E6" s="1265">
        <v>38.799999999999997</v>
      </c>
      <c r="F6" s="1265">
        <v>40.4</v>
      </c>
      <c r="G6" s="1265">
        <v>41.9</v>
      </c>
      <c r="H6" s="1265">
        <v>44.7</v>
      </c>
      <c r="I6" s="1265">
        <v>55.68</v>
      </c>
      <c r="J6" s="1265">
        <v>66.23</v>
      </c>
    </row>
    <row r="7" spans="1:10">
      <c r="A7" s="1264" t="s">
        <v>737</v>
      </c>
      <c r="B7" s="1265">
        <v>27.19</v>
      </c>
      <c r="C7" s="1265">
        <v>29.22</v>
      </c>
      <c r="D7" s="1265">
        <v>28.77</v>
      </c>
      <c r="E7" s="1265">
        <v>34.659999999999997</v>
      </c>
      <c r="F7" s="1265">
        <v>36.299999999999997</v>
      </c>
      <c r="G7" s="1265">
        <v>48.66</v>
      </c>
      <c r="H7" s="1265">
        <v>53.24</v>
      </c>
      <c r="I7" s="1265">
        <v>52.66</v>
      </c>
      <c r="J7" s="1265">
        <v>52.81</v>
      </c>
    </row>
    <row r="8" spans="1:10">
      <c r="A8" s="1264" t="s">
        <v>18</v>
      </c>
      <c r="B8" s="1265">
        <v>369.99</v>
      </c>
      <c r="C8" s="1265">
        <v>347.6</v>
      </c>
      <c r="D8" s="1265">
        <v>353.89</v>
      </c>
      <c r="E8" s="1265">
        <v>414.95</v>
      </c>
      <c r="F8" s="1265">
        <v>414.67</v>
      </c>
      <c r="G8" s="1265">
        <v>460.18</v>
      </c>
      <c r="H8" s="1265">
        <v>499.23</v>
      </c>
      <c r="I8" s="1265">
        <v>438.41</v>
      </c>
      <c r="J8" s="1265">
        <v>414.96</v>
      </c>
    </row>
    <row r="9" spans="1:10">
      <c r="A9" s="1264" t="s">
        <v>109</v>
      </c>
      <c r="B9" s="1265">
        <v>291.85000000000002</v>
      </c>
      <c r="C9" s="1265">
        <v>287.60000000000002</v>
      </c>
      <c r="D9" s="1265">
        <v>282.39</v>
      </c>
      <c r="E9" s="1265">
        <v>294.77</v>
      </c>
      <c r="F9" s="1265">
        <v>295.22000000000003</v>
      </c>
      <c r="G9" s="1265">
        <v>314.85000000000002</v>
      </c>
      <c r="H9" s="1265">
        <v>342.63</v>
      </c>
      <c r="I9" s="1265">
        <v>348.05</v>
      </c>
      <c r="J9" s="1265">
        <v>368.23</v>
      </c>
    </row>
    <row r="10" spans="1:10">
      <c r="A10" s="1264" t="s">
        <v>20</v>
      </c>
      <c r="B10" s="1265">
        <v>573.13</v>
      </c>
      <c r="C10" s="1265">
        <v>317.5</v>
      </c>
      <c r="D10" s="1265">
        <v>223.28</v>
      </c>
      <c r="E10" s="1265">
        <v>287.36</v>
      </c>
      <c r="F10" s="1265">
        <v>348.32</v>
      </c>
      <c r="G10" s="1265">
        <v>351.32</v>
      </c>
      <c r="H10" s="1265">
        <v>307.95</v>
      </c>
      <c r="I10" s="1265">
        <v>378.9</v>
      </c>
      <c r="J10" s="1265">
        <v>429.58</v>
      </c>
    </row>
    <row r="11" spans="1:10">
      <c r="A11" s="1264" t="s">
        <v>44</v>
      </c>
      <c r="B11" s="1265">
        <v>523.92999999999995</v>
      </c>
      <c r="C11" s="1265">
        <v>483.75</v>
      </c>
      <c r="D11" s="1265">
        <v>435.06</v>
      </c>
      <c r="E11" s="1265">
        <v>384.43</v>
      </c>
      <c r="F11" s="1265">
        <v>357.45</v>
      </c>
      <c r="G11" s="1265">
        <v>333.82</v>
      </c>
      <c r="H11" s="1265">
        <v>344.52</v>
      </c>
      <c r="I11" s="1265">
        <v>325.24</v>
      </c>
      <c r="J11" s="1265">
        <v>339.58</v>
      </c>
    </row>
    <row r="12" spans="1:10">
      <c r="A12" s="1264" t="s">
        <v>42</v>
      </c>
      <c r="B12" s="1265">
        <v>109.97</v>
      </c>
      <c r="C12" s="1265">
        <v>113.93</v>
      </c>
      <c r="D12" s="1265">
        <v>93.99</v>
      </c>
      <c r="E12" s="1265">
        <v>87.98</v>
      </c>
      <c r="F12" s="1265">
        <v>91.5</v>
      </c>
      <c r="G12" s="1265">
        <v>95.18</v>
      </c>
      <c r="H12" s="1265">
        <v>99.34</v>
      </c>
      <c r="I12" s="1265">
        <v>99.35</v>
      </c>
      <c r="J12" s="1265">
        <v>102.8</v>
      </c>
    </row>
    <row r="13" spans="1:10">
      <c r="A13" s="1264" t="s">
        <v>21</v>
      </c>
      <c r="B13" s="1265">
        <v>31.89</v>
      </c>
      <c r="C13" s="1265">
        <v>31.02</v>
      </c>
      <c r="D13" s="1265">
        <v>30.96</v>
      </c>
      <c r="E13" s="1265">
        <v>32.61</v>
      </c>
      <c r="F13" s="1265">
        <v>30.99</v>
      </c>
      <c r="G13" s="1265">
        <v>30.59</v>
      </c>
      <c r="H13" s="1265">
        <v>28.83</v>
      </c>
      <c r="I13" s="1265">
        <v>25.98</v>
      </c>
      <c r="J13" s="1265">
        <v>26.8</v>
      </c>
    </row>
    <row r="14" spans="1:10">
      <c r="A14" s="1264" t="s">
        <v>22</v>
      </c>
      <c r="B14" s="1265">
        <v>9.57</v>
      </c>
      <c r="C14" s="1265">
        <v>9.33</v>
      </c>
      <c r="D14" s="1265">
        <v>9.08</v>
      </c>
      <c r="E14" s="1265">
        <v>9.1199999999999992</v>
      </c>
      <c r="F14" s="1265">
        <v>9.0399999999999991</v>
      </c>
      <c r="G14" s="1265">
        <v>9.84</v>
      </c>
      <c r="H14" s="1265">
        <v>10.46</v>
      </c>
      <c r="I14" s="1265">
        <v>11.25</v>
      </c>
      <c r="J14" s="1265">
        <v>12.98</v>
      </c>
    </row>
    <row r="15" spans="1:10">
      <c r="A15" s="1264" t="s">
        <v>63</v>
      </c>
      <c r="B15" s="1265">
        <v>182.79</v>
      </c>
      <c r="C15" s="1265">
        <v>163.88</v>
      </c>
      <c r="D15" s="1265">
        <v>180.9</v>
      </c>
      <c r="E15" s="1265">
        <v>181.05</v>
      </c>
      <c r="F15" s="1265">
        <v>170.6</v>
      </c>
      <c r="G15" s="1265">
        <v>62.95</v>
      </c>
      <c r="H15" s="1265">
        <v>63.74</v>
      </c>
      <c r="I15" s="1265">
        <v>67.260000000000005</v>
      </c>
      <c r="J15" s="1265">
        <v>67.72</v>
      </c>
    </row>
    <row r="16" spans="1:10">
      <c r="A16" s="1264" t="s">
        <v>23</v>
      </c>
      <c r="B16" s="1265">
        <v>58.11</v>
      </c>
      <c r="C16" s="1265">
        <v>57.8</v>
      </c>
      <c r="D16" s="1265">
        <v>55.35</v>
      </c>
      <c r="E16" s="1265">
        <v>57.33</v>
      </c>
      <c r="F16" s="1265">
        <v>57</v>
      </c>
      <c r="G16" s="1265">
        <v>56.26</v>
      </c>
      <c r="H16" s="1265">
        <v>54.7</v>
      </c>
      <c r="I16" s="1265">
        <v>53.66</v>
      </c>
      <c r="J16" s="1265">
        <v>59.56</v>
      </c>
    </row>
    <row r="17" spans="1:10">
      <c r="A17" s="1264" t="s">
        <v>24</v>
      </c>
      <c r="B17" s="1265">
        <v>100.34</v>
      </c>
      <c r="C17" s="1265">
        <v>88.59</v>
      </c>
      <c r="D17" s="1265">
        <v>103.89</v>
      </c>
      <c r="E17" s="1265">
        <v>111.46</v>
      </c>
      <c r="F17" s="1265">
        <v>119.49</v>
      </c>
      <c r="G17" s="1265">
        <v>115.03</v>
      </c>
      <c r="H17" s="1265">
        <v>125.87</v>
      </c>
      <c r="I17" s="1265">
        <v>111.45</v>
      </c>
      <c r="J17" s="1265">
        <v>105.27</v>
      </c>
    </row>
    <row r="18" spans="1:10">
      <c r="A18" s="1264" t="s">
        <v>25</v>
      </c>
      <c r="B18" s="1265">
        <v>114.61</v>
      </c>
      <c r="C18" s="1265">
        <v>106.67</v>
      </c>
      <c r="D18" s="1265">
        <v>103.23</v>
      </c>
      <c r="E18" s="1265">
        <v>94.81</v>
      </c>
      <c r="F18" s="1265">
        <v>134.49</v>
      </c>
      <c r="G18" s="1265">
        <v>80.89</v>
      </c>
      <c r="H18" s="1265">
        <v>134.75</v>
      </c>
      <c r="I18" s="1265">
        <v>177.69</v>
      </c>
      <c r="J18" s="1265">
        <v>135.25</v>
      </c>
    </row>
    <row r="19" spans="1:10">
      <c r="A19" s="1264" t="s">
        <v>26</v>
      </c>
      <c r="B19" s="1265">
        <v>57.18</v>
      </c>
      <c r="C19" s="1265">
        <v>68.75</v>
      </c>
      <c r="D19" s="1265">
        <v>70.47</v>
      </c>
      <c r="E19" s="1265">
        <v>73.900000000000006</v>
      </c>
      <c r="F19" s="1265">
        <v>100.08</v>
      </c>
      <c r="G19" s="1265">
        <v>79.209999999999994</v>
      </c>
      <c r="H19" s="1265">
        <v>87.89</v>
      </c>
      <c r="I19" s="1265">
        <v>86.4</v>
      </c>
      <c r="J19" s="1265">
        <v>79.209999999999994</v>
      </c>
    </row>
    <row r="20" spans="1:10">
      <c r="A20" s="1264" t="s">
        <v>27</v>
      </c>
      <c r="B20" s="1265">
        <v>277.58999999999997</v>
      </c>
      <c r="C20" s="1265">
        <v>452.28</v>
      </c>
      <c r="D20" s="1265">
        <v>512.67999999999995</v>
      </c>
      <c r="E20" s="1265">
        <v>574.59</v>
      </c>
      <c r="F20" s="1265">
        <v>492.14</v>
      </c>
      <c r="G20" s="1265">
        <v>599.96</v>
      </c>
      <c r="H20" s="1265">
        <v>762.26</v>
      </c>
      <c r="I20" s="1265">
        <v>830.43</v>
      </c>
      <c r="J20" s="1265">
        <v>690.85</v>
      </c>
    </row>
    <row r="21" spans="1:10">
      <c r="A21" s="1264" t="s">
        <v>28</v>
      </c>
      <c r="B21" s="1265">
        <v>54.39</v>
      </c>
      <c r="C21" s="1265">
        <v>45.03</v>
      </c>
      <c r="D21" s="1265">
        <v>57.81</v>
      </c>
      <c r="E21" s="1265">
        <v>59.98</v>
      </c>
      <c r="F21" s="1265">
        <v>52.49</v>
      </c>
      <c r="G21" s="1265">
        <v>54.58</v>
      </c>
      <c r="H21" s="1265">
        <v>61.99</v>
      </c>
      <c r="I21" s="1265">
        <v>61.16</v>
      </c>
      <c r="J21" s="1265">
        <v>58.57</v>
      </c>
    </row>
    <row r="22" spans="1:10">
      <c r="A22" s="1264" t="s">
        <v>29</v>
      </c>
      <c r="B22" s="1265">
        <v>44.14</v>
      </c>
      <c r="C22" s="1265">
        <v>45.51</v>
      </c>
      <c r="D22" s="1265">
        <v>43.72</v>
      </c>
      <c r="E22" s="1265">
        <v>42.89</v>
      </c>
      <c r="F22" s="1265">
        <v>48.62</v>
      </c>
      <c r="G22" s="1265">
        <v>49.36</v>
      </c>
      <c r="H22" s="1265">
        <v>45.14</v>
      </c>
      <c r="I22" s="1265">
        <v>36.57</v>
      </c>
      <c r="J22" s="1265">
        <v>49.95</v>
      </c>
    </row>
    <row r="23" spans="1:10">
      <c r="A23" s="1264" t="s">
        <v>30</v>
      </c>
      <c r="B23" s="1265">
        <v>115.05</v>
      </c>
      <c r="C23" s="1265">
        <v>112.7</v>
      </c>
      <c r="D23" s="1265">
        <v>104.71</v>
      </c>
      <c r="E23" s="1265">
        <v>100.3</v>
      </c>
      <c r="F23" s="1265">
        <v>99.73</v>
      </c>
      <c r="G23" s="1265">
        <v>95.85</v>
      </c>
      <c r="H23" s="1265">
        <v>90.28</v>
      </c>
      <c r="I23" s="1265">
        <v>82.03</v>
      </c>
      <c r="J23" s="1266" t="s">
        <v>101</v>
      </c>
    </row>
    <row r="24" spans="1:10">
      <c r="A24" s="1264" t="s">
        <v>31</v>
      </c>
      <c r="B24" s="1265">
        <v>23.83</v>
      </c>
      <c r="C24" s="1265">
        <v>25.18</v>
      </c>
      <c r="D24" s="1265">
        <v>25.95</v>
      </c>
      <c r="E24" s="1265">
        <v>27.7</v>
      </c>
      <c r="F24" s="1265">
        <v>23.67</v>
      </c>
      <c r="G24" s="1265">
        <v>322.19</v>
      </c>
      <c r="H24" s="1265">
        <v>342.83</v>
      </c>
      <c r="I24" s="1265">
        <v>385.72</v>
      </c>
      <c r="J24" s="1265">
        <v>416.97</v>
      </c>
    </row>
    <row r="25" spans="1:10">
      <c r="A25" s="1264" t="s">
        <v>32</v>
      </c>
      <c r="B25" s="1265">
        <v>150.55000000000001</v>
      </c>
      <c r="C25" s="1265">
        <v>179.06</v>
      </c>
      <c r="D25" s="1265">
        <v>190.34</v>
      </c>
      <c r="E25" s="1265">
        <v>195.82</v>
      </c>
      <c r="F25" s="1265">
        <v>200.6</v>
      </c>
      <c r="G25" s="1265">
        <v>189</v>
      </c>
      <c r="H25" s="1265">
        <v>167.83</v>
      </c>
      <c r="I25" s="1265">
        <v>144.76</v>
      </c>
      <c r="J25" s="1265">
        <v>159.21</v>
      </c>
    </row>
    <row r="26" spans="1:10">
      <c r="A26" s="1264" t="s">
        <v>50</v>
      </c>
      <c r="B26" s="1265">
        <v>35.33</v>
      </c>
      <c r="C26" s="1265">
        <v>40.4</v>
      </c>
      <c r="D26" s="1265">
        <v>43.08</v>
      </c>
      <c r="E26" s="1265">
        <v>39.86</v>
      </c>
      <c r="F26" s="1265">
        <v>43.99</v>
      </c>
      <c r="G26" s="1265">
        <v>44.34</v>
      </c>
      <c r="H26" s="1265">
        <v>45.56</v>
      </c>
      <c r="I26" s="1265">
        <v>51.07</v>
      </c>
      <c r="J26" s="1265">
        <v>55.56</v>
      </c>
    </row>
    <row r="27" spans="1:10">
      <c r="A27" s="1264" t="s">
        <v>33</v>
      </c>
      <c r="B27" s="1265">
        <v>17.55</v>
      </c>
      <c r="C27" s="1265">
        <v>15.79</v>
      </c>
      <c r="D27" s="1265">
        <v>17.95</v>
      </c>
      <c r="E27" s="1265">
        <v>16.14</v>
      </c>
      <c r="F27" s="1265">
        <v>14.29</v>
      </c>
      <c r="G27" s="1265">
        <v>12.28</v>
      </c>
      <c r="H27" s="1265">
        <v>12.07</v>
      </c>
      <c r="I27" s="1265">
        <v>21.28</v>
      </c>
      <c r="J27" s="1265">
        <v>20.260000000000002</v>
      </c>
    </row>
    <row r="28" spans="1:10">
      <c r="A28" s="1264" t="s">
        <v>34</v>
      </c>
      <c r="B28" s="1265">
        <v>71.33</v>
      </c>
      <c r="C28" s="1265">
        <v>103.13</v>
      </c>
      <c r="D28" s="1265">
        <v>85.79</v>
      </c>
      <c r="E28" s="1265">
        <v>73.41</v>
      </c>
      <c r="F28" s="1265">
        <v>85.62</v>
      </c>
      <c r="G28" s="1265">
        <v>83.15</v>
      </c>
      <c r="H28" s="1265">
        <v>80.64</v>
      </c>
      <c r="I28" s="1265">
        <v>84.2</v>
      </c>
      <c r="J28" s="1265">
        <v>69.62</v>
      </c>
    </row>
    <row r="29" spans="1:10">
      <c r="A29" s="1264" t="s">
        <v>35</v>
      </c>
      <c r="B29" s="1269">
        <v>10.01</v>
      </c>
      <c r="C29" s="1269">
        <v>11.39</v>
      </c>
      <c r="D29" s="1269">
        <v>11.58</v>
      </c>
      <c r="E29" s="1269">
        <v>14.13</v>
      </c>
      <c r="F29" s="1269">
        <v>14.04</v>
      </c>
      <c r="G29" s="1269">
        <v>35.67</v>
      </c>
      <c r="H29" s="1269">
        <v>29.71</v>
      </c>
      <c r="I29" s="1269">
        <v>32.28</v>
      </c>
      <c r="J29" s="1269">
        <v>27.51</v>
      </c>
    </row>
    <row r="30" spans="1:10">
      <c r="A30" s="1264" t="s">
        <v>36</v>
      </c>
      <c r="B30" s="1265">
        <v>292.08</v>
      </c>
      <c r="C30" s="1265">
        <v>347.78</v>
      </c>
      <c r="D30" s="1265">
        <v>368.57</v>
      </c>
      <c r="E30" s="1265">
        <v>379.4</v>
      </c>
      <c r="F30" s="1265">
        <v>372.17</v>
      </c>
      <c r="G30" s="1265">
        <v>417.49</v>
      </c>
      <c r="H30" s="1265">
        <v>399.56</v>
      </c>
      <c r="I30" s="1265">
        <v>428.25</v>
      </c>
      <c r="J30" s="1265">
        <v>457.8</v>
      </c>
    </row>
    <row r="31" spans="1:10">
      <c r="A31" s="1264" t="s">
        <v>37</v>
      </c>
      <c r="B31" s="1265">
        <v>868.94</v>
      </c>
      <c r="C31" s="1265">
        <v>885.96</v>
      </c>
      <c r="D31" s="1265">
        <v>964.27</v>
      </c>
      <c r="E31" s="1265">
        <v>977.07</v>
      </c>
      <c r="F31" s="1265">
        <v>1026.8900000000001</v>
      </c>
      <c r="G31" s="1265">
        <v>1037.8399999999999</v>
      </c>
      <c r="H31" s="1265">
        <v>1018.36</v>
      </c>
      <c r="I31" s="1265">
        <v>990.61</v>
      </c>
      <c r="J31" s="1265">
        <v>949.62</v>
      </c>
    </row>
    <row r="32" spans="1:10">
      <c r="A32" s="1264" t="s">
        <v>1844</v>
      </c>
      <c r="B32" s="1265">
        <v>54.72</v>
      </c>
      <c r="C32" s="1265">
        <v>60.36</v>
      </c>
      <c r="D32" s="1265">
        <v>58.3</v>
      </c>
      <c r="E32" s="1265">
        <v>55.99</v>
      </c>
      <c r="F32" s="1265">
        <v>52.77</v>
      </c>
      <c r="G32" s="1265">
        <v>51.71</v>
      </c>
      <c r="H32" s="1265">
        <v>47.04</v>
      </c>
      <c r="I32" s="1265">
        <v>44.05</v>
      </c>
      <c r="J32" s="1265">
        <v>41.91</v>
      </c>
    </row>
    <row r="33" spans="1:10">
      <c r="A33" s="1264" t="s">
        <v>1703</v>
      </c>
      <c r="B33" s="1265">
        <v>198.9</v>
      </c>
      <c r="C33" s="1265">
        <v>189.79</v>
      </c>
      <c r="D33" s="1265">
        <v>136.05000000000001</v>
      </c>
      <c r="E33" s="1265">
        <v>126.58</v>
      </c>
      <c r="F33" s="1265">
        <v>102.35</v>
      </c>
      <c r="G33" s="1265">
        <v>668.07</v>
      </c>
      <c r="H33" s="1265">
        <v>688.34</v>
      </c>
      <c r="I33" s="1265">
        <v>660.41</v>
      </c>
      <c r="J33" s="1265">
        <v>605.01</v>
      </c>
    </row>
    <row r="34" spans="1:10">
      <c r="A34" s="1264" t="s">
        <v>1711</v>
      </c>
      <c r="B34" s="1265">
        <v>34.29</v>
      </c>
      <c r="C34" s="1265">
        <v>35.33</v>
      </c>
      <c r="D34" s="1265">
        <v>41.24</v>
      </c>
      <c r="E34" s="1265">
        <v>44.54</v>
      </c>
      <c r="F34" s="1265">
        <v>50.14</v>
      </c>
      <c r="G34" s="1265">
        <v>243.4</v>
      </c>
      <c r="H34" s="1265">
        <v>269.42</v>
      </c>
      <c r="I34" s="1265">
        <v>291.86</v>
      </c>
      <c r="J34" s="1265">
        <v>296.89999999999998</v>
      </c>
    </row>
    <row r="35" spans="1:10">
      <c r="A35" s="1264" t="s">
        <v>43</v>
      </c>
      <c r="B35" s="1265">
        <v>463.13</v>
      </c>
      <c r="C35" s="1265">
        <v>403.92</v>
      </c>
      <c r="D35" s="1265">
        <v>472.25</v>
      </c>
      <c r="E35" s="1265">
        <v>544.20000000000005</v>
      </c>
      <c r="F35" s="1265">
        <v>586.4</v>
      </c>
      <c r="G35" s="1265">
        <v>663.03</v>
      </c>
      <c r="H35" s="1266" t="s">
        <v>101</v>
      </c>
      <c r="I35" s="1266" t="s">
        <v>101</v>
      </c>
      <c r="J35" s="1266" t="s">
        <v>101</v>
      </c>
    </row>
    <row r="36" spans="1:10">
      <c r="A36" s="1264" t="s">
        <v>1845</v>
      </c>
      <c r="B36" s="1265">
        <v>593.96</v>
      </c>
      <c r="C36" s="1265">
        <v>1003.12</v>
      </c>
      <c r="D36" s="1265">
        <v>1479.36</v>
      </c>
      <c r="E36" s="1265">
        <v>1200.5899999999999</v>
      </c>
      <c r="F36" s="1265">
        <v>704.59</v>
      </c>
      <c r="G36" s="1265">
        <v>1172.7</v>
      </c>
      <c r="H36" s="1265">
        <v>1018.07</v>
      </c>
      <c r="I36" s="1265">
        <v>738.64</v>
      </c>
      <c r="J36" s="1265">
        <v>1185.48</v>
      </c>
    </row>
    <row r="37" spans="1:10">
      <c r="A37" s="1264" t="s">
        <v>49</v>
      </c>
      <c r="B37" s="1265">
        <v>762.84</v>
      </c>
      <c r="C37" s="1265">
        <v>786.7</v>
      </c>
      <c r="D37" s="1265">
        <v>905.99</v>
      </c>
      <c r="E37" s="1265">
        <v>838.78</v>
      </c>
      <c r="F37" s="1265">
        <v>885.46</v>
      </c>
      <c r="G37" s="1265">
        <v>936.12</v>
      </c>
      <c r="H37" s="1265">
        <v>888.18</v>
      </c>
      <c r="I37" s="1265">
        <v>805.15</v>
      </c>
      <c r="J37" s="1265">
        <v>694.41</v>
      </c>
    </row>
    <row r="38" spans="1:10">
      <c r="A38" s="1264" t="s">
        <v>52</v>
      </c>
      <c r="B38" s="1265">
        <v>626.72</v>
      </c>
      <c r="C38" s="1265">
        <v>1113.26</v>
      </c>
      <c r="D38" s="1265">
        <v>1145.32</v>
      </c>
      <c r="E38" s="1265">
        <v>1158.95</v>
      </c>
      <c r="F38" s="1265">
        <v>1167.3900000000001</v>
      </c>
      <c r="G38" s="1265">
        <v>1210.2</v>
      </c>
      <c r="H38" s="1265">
        <v>994.96</v>
      </c>
      <c r="I38" s="1265">
        <v>1045.54</v>
      </c>
      <c r="J38" s="1265">
        <v>999.96</v>
      </c>
    </row>
    <row r="39" spans="1:10">
      <c r="A39" s="1264" t="s">
        <v>67</v>
      </c>
      <c r="B39" s="1265">
        <v>74.73</v>
      </c>
      <c r="C39" s="1265">
        <v>64.489999999999995</v>
      </c>
      <c r="D39" s="1265">
        <v>49.6</v>
      </c>
      <c r="E39" s="1265">
        <v>50.98</v>
      </c>
      <c r="F39" s="1265">
        <v>30.15</v>
      </c>
      <c r="G39" s="1265">
        <v>27.7</v>
      </c>
      <c r="H39" s="1265">
        <v>28.8</v>
      </c>
      <c r="I39" s="1265">
        <v>29.58</v>
      </c>
      <c r="J39" s="1265">
        <v>33.11</v>
      </c>
    </row>
    <row r="40" spans="1:10">
      <c r="A40" s="1264" t="s">
        <v>1730</v>
      </c>
      <c r="B40" s="1265">
        <v>20.29</v>
      </c>
      <c r="C40" s="1265">
        <v>26.9</v>
      </c>
      <c r="D40" s="1265">
        <v>28.16</v>
      </c>
      <c r="E40" s="1265">
        <v>28.63</v>
      </c>
      <c r="F40" s="1265">
        <v>28.84</v>
      </c>
      <c r="G40" s="1266" t="s">
        <v>101</v>
      </c>
      <c r="H40" s="1266" t="s">
        <v>101</v>
      </c>
      <c r="I40" s="1266" t="s">
        <v>101</v>
      </c>
      <c r="J40" s="1266" t="s">
        <v>101</v>
      </c>
    </row>
    <row r="41" spans="1:10">
      <c r="A41" s="1264" t="s">
        <v>59</v>
      </c>
      <c r="B41" s="1265">
        <v>20.6</v>
      </c>
      <c r="C41" s="1265">
        <v>20.32</v>
      </c>
      <c r="D41" s="1266" t="s">
        <v>101</v>
      </c>
      <c r="E41" s="1265">
        <v>26.13</v>
      </c>
      <c r="F41" s="1266" t="s">
        <v>101</v>
      </c>
      <c r="G41" s="1266" t="s">
        <v>101</v>
      </c>
      <c r="H41" s="1265">
        <v>61.32</v>
      </c>
      <c r="I41" s="1265">
        <v>80.69</v>
      </c>
      <c r="J41" s="1265">
        <v>112.54</v>
      </c>
    </row>
    <row r="42" spans="1:10">
      <c r="A42" s="1264" t="s">
        <v>1173</v>
      </c>
      <c r="B42" s="1265">
        <v>82.13</v>
      </c>
      <c r="C42" s="1265">
        <v>74.98</v>
      </c>
      <c r="D42" s="1265">
        <v>76.27</v>
      </c>
      <c r="E42" s="1265">
        <v>68.14</v>
      </c>
      <c r="F42" s="1265">
        <v>66.150000000000006</v>
      </c>
      <c r="G42" s="1265">
        <v>78.650000000000006</v>
      </c>
      <c r="H42" s="1265">
        <v>86.98</v>
      </c>
      <c r="I42" s="1265">
        <v>80.2</v>
      </c>
      <c r="J42" s="1265">
        <v>99.18</v>
      </c>
    </row>
    <row r="43" spans="1:10">
      <c r="A43" s="1264" t="s">
        <v>53</v>
      </c>
      <c r="B43" s="1266" t="s">
        <v>101</v>
      </c>
      <c r="C43" s="1266" t="s">
        <v>101</v>
      </c>
      <c r="D43" s="1266" t="s">
        <v>101</v>
      </c>
      <c r="E43" s="1266" t="s">
        <v>101</v>
      </c>
      <c r="F43" s="1266" t="s">
        <v>101</v>
      </c>
      <c r="G43" s="1266" t="s">
        <v>101</v>
      </c>
      <c r="H43" s="1266" t="s">
        <v>101</v>
      </c>
      <c r="I43" s="1266" t="s">
        <v>101</v>
      </c>
      <c r="J43" s="1266" t="s">
        <v>101</v>
      </c>
    </row>
    <row r="44" spans="1:10">
      <c r="A44" s="1264" t="s">
        <v>1846</v>
      </c>
      <c r="B44" s="1265">
        <v>39.520000000000003</v>
      </c>
      <c r="C44" s="1265">
        <v>1.35</v>
      </c>
      <c r="D44" s="1265">
        <v>0.99</v>
      </c>
      <c r="E44" s="1265">
        <v>1.41</v>
      </c>
      <c r="F44" s="1265">
        <v>1.1200000000000001</v>
      </c>
      <c r="G44" s="1266" t="s">
        <v>101</v>
      </c>
      <c r="H44" s="1266" t="s">
        <v>101</v>
      </c>
      <c r="I44" s="1266" t="s">
        <v>101</v>
      </c>
      <c r="J44" s="1266" t="s">
        <v>101</v>
      </c>
    </row>
    <row r="45" spans="1:10">
      <c r="A45" s="1264" t="s">
        <v>1847</v>
      </c>
      <c r="B45" s="1265">
        <v>14.58</v>
      </c>
      <c r="C45" s="1265">
        <v>16.690000000000001</v>
      </c>
      <c r="D45" s="1265">
        <v>21.83</v>
      </c>
      <c r="E45" s="1265">
        <v>29.82</v>
      </c>
      <c r="F45" s="1266" t="s">
        <v>101</v>
      </c>
      <c r="G45" s="1266" t="s">
        <v>101</v>
      </c>
      <c r="H45" s="1266" t="s">
        <v>101</v>
      </c>
      <c r="I45" s="1266" t="s">
        <v>101</v>
      </c>
      <c r="J45" s="1265">
        <v>44.2</v>
      </c>
    </row>
    <row r="46" spans="1:10">
      <c r="A46" s="94" t="s">
        <v>58</v>
      </c>
      <c r="B46" s="1268">
        <f>AVERAGE(B5:B34)</f>
        <v>162.55000000000001</v>
      </c>
      <c r="C46" s="1268">
        <f t="shared" ref="C46:J46" si="0">AVERAGE(C5:C34)</f>
        <v>161.44966666666667</v>
      </c>
      <c r="D46" s="1268">
        <f t="shared" si="0"/>
        <v>160.66999999999999</v>
      </c>
      <c r="E46" s="1268">
        <f t="shared" si="0"/>
        <v>165.24333333333331</v>
      </c>
      <c r="F46" s="1268">
        <f t="shared" si="0"/>
        <v>166.24066666666667</v>
      </c>
      <c r="G46" s="1268">
        <f t="shared" si="0"/>
        <v>202.92933333333335</v>
      </c>
      <c r="H46" s="1268">
        <f t="shared" si="0"/>
        <v>212.36066666666665</v>
      </c>
      <c r="I46" s="1268">
        <f t="shared" si="0"/>
        <v>216.096</v>
      </c>
      <c r="J46" s="1268">
        <f t="shared" si="0"/>
        <v>220.02571428571426</v>
      </c>
    </row>
    <row r="47" spans="1:10">
      <c r="A47" s="94" t="s">
        <v>718</v>
      </c>
      <c r="B47" s="20">
        <f>STDEV(B5:B34)</f>
        <v>198.24124095100166</v>
      </c>
      <c r="C47" s="20">
        <f t="shared" ref="C47:J47" si="1">STDEV(C5:C34)</f>
        <v>191.24473128615244</v>
      </c>
      <c r="D47" s="20">
        <f t="shared" si="1"/>
        <v>201.59418717673452</v>
      </c>
      <c r="E47" s="20">
        <f t="shared" si="1"/>
        <v>209.47828167128452</v>
      </c>
      <c r="F47" s="20">
        <f t="shared" si="1"/>
        <v>211.16939356557</v>
      </c>
      <c r="G47" s="20">
        <f t="shared" si="1"/>
        <v>238.69168550784235</v>
      </c>
      <c r="H47" s="20">
        <f t="shared" si="1"/>
        <v>249.12872930486654</v>
      </c>
      <c r="I47" s="20">
        <f t="shared" si="1"/>
        <v>250.43232371792305</v>
      </c>
      <c r="J47" s="20">
        <f t="shared" si="1"/>
        <v>241.39624202218619</v>
      </c>
    </row>
    <row r="48" spans="1:10">
      <c r="A48" s="305" t="s">
        <v>719</v>
      </c>
      <c r="B48" s="271">
        <f>-(B29-B46)/B47</f>
        <v>0.76946653112256602</v>
      </c>
      <c r="C48" s="271">
        <f t="shared" ref="C48:J48" si="2">-(C29-C46)/C47</f>
        <v>0.7846473241771974</v>
      </c>
      <c r="D48" s="271">
        <f t="shared" si="2"/>
        <v>0.73955505408147049</v>
      </c>
      <c r="E48" s="271">
        <f t="shared" si="2"/>
        <v>0.7213794772789951</v>
      </c>
      <c r="F48" s="271">
        <f t="shared" si="2"/>
        <v>0.72075154498848815</v>
      </c>
      <c r="G48" s="271">
        <f t="shared" si="2"/>
        <v>0.70073380636393368</v>
      </c>
      <c r="H48" s="271">
        <f t="shared" si="2"/>
        <v>0.73315778222892691</v>
      </c>
      <c r="I48" s="271">
        <f t="shared" si="2"/>
        <v>0.73399470671782363</v>
      </c>
      <c r="J48" s="271">
        <f t="shared" si="2"/>
        <v>0.79750916034567176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39"/>
  <sheetViews>
    <sheetView topLeftCell="A2" workbookViewId="0">
      <selection activeCell="B33" sqref="B33"/>
    </sheetView>
  </sheetViews>
  <sheetFormatPr defaultRowHeight="16.5"/>
  <cols>
    <col min="1" max="1" width="37.5703125" style="1" customWidth="1"/>
    <col min="2" max="8" width="12" style="1" bestFit="1" customWidth="1"/>
    <col min="9" max="9" width="11.42578125" style="1" bestFit="1" customWidth="1"/>
    <col min="10" max="10" width="12" style="1" bestFit="1" customWidth="1"/>
    <col min="11" max="11" width="14.42578125" style="1" customWidth="1"/>
    <col min="12" max="13" width="9.140625" style="1"/>
    <col min="14" max="14" width="20.140625" style="1" customWidth="1"/>
    <col min="15" max="16384" width="9.140625" style="1"/>
  </cols>
  <sheetData>
    <row r="1" spans="1:11">
      <c r="A1" s="1019" t="s">
        <v>962</v>
      </c>
    </row>
    <row r="3" spans="1:11">
      <c r="A3" s="1019" t="s">
        <v>104</v>
      </c>
      <c r="B3" s="1020">
        <v>43269.496886574074</v>
      </c>
    </row>
    <row r="4" spans="1:11">
      <c r="A4" s="1019" t="s">
        <v>105</v>
      </c>
      <c r="B4" s="1020">
        <v>43453.495609965277</v>
      </c>
    </row>
    <row r="5" spans="1:11">
      <c r="A5" s="1019" t="s">
        <v>106</v>
      </c>
      <c r="B5" s="1019" t="s">
        <v>2</v>
      </c>
    </row>
    <row r="7" spans="1:11">
      <c r="A7" s="1019" t="s">
        <v>107</v>
      </c>
      <c r="B7" s="1019" t="s">
        <v>152</v>
      </c>
    </row>
    <row r="8" spans="1:11">
      <c r="A8" s="1021" t="s">
        <v>108</v>
      </c>
      <c r="B8" s="1022" t="s">
        <v>93</v>
      </c>
      <c r="C8" s="1022" t="s">
        <v>94</v>
      </c>
      <c r="D8" s="1022" t="s">
        <v>95</v>
      </c>
      <c r="E8" s="1022" t="s">
        <v>96</v>
      </c>
      <c r="F8" s="1022" t="s">
        <v>97</v>
      </c>
      <c r="G8" s="1022" t="s">
        <v>110</v>
      </c>
      <c r="H8" s="1022" t="s">
        <v>120</v>
      </c>
      <c r="I8" s="1022" t="s">
        <v>379</v>
      </c>
      <c r="J8" s="1022" t="s">
        <v>537</v>
      </c>
      <c r="K8" s="1022" t="s">
        <v>729</v>
      </c>
    </row>
    <row r="9" spans="1:11">
      <c r="A9" s="1021" t="s">
        <v>15</v>
      </c>
      <c r="B9" s="1023">
        <v>6.8</v>
      </c>
      <c r="C9" s="1023">
        <v>8.8000000000000007</v>
      </c>
      <c r="D9" s="1023">
        <v>8.4</v>
      </c>
      <c r="E9" s="1023">
        <v>7.7</v>
      </c>
      <c r="F9" s="1023">
        <v>8.6</v>
      </c>
      <c r="G9" s="1023">
        <v>8.6999999999999993</v>
      </c>
      <c r="H9" s="1023">
        <v>9.6</v>
      </c>
      <c r="I9" s="1023">
        <v>10.199999999999999</v>
      </c>
      <c r="J9" s="1023">
        <v>10</v>
      </c>
      <c r="K9" s="1023">
        <v>9.8000000000000007</v>
      </c>
    </row>
    <row r="10" spans="1:11">
      <c r="A10" s="1021" t="s">
        <v>16</v>
      </c>
      <c r="B10" s="1023">
        <v>3.6</v>
      </c>
      <c r="C10" s="1023">
        <v>4.5999999999999996</v>
      </c>
      <c r="D10" s="1023">
        <v>4.0999999999999996</v>
      </c>
      <c r="E10" s="1023">
        <v>3.7</v>
      </c>
      <c r="F10" s="1023">
        <v>3.8</v>
      </c>
      <c r="G10" s="1023">
        <v>4</v>
      </c>
      <c r="H10" s="1023">
        <v>3.9</v>
      </c>
      <c r="I10" s="1023">
        <v>4.4000000000000004</v>
      </c>
      <c r="J10" s="1023">
        <v>5.0999999999999996</v>
      </c>
      <c r="K10" s="1023">
        <v>5.4</v>
      </c>
    </row>
    <row r="11" spans="1:11">
      <c r="A11" s="1021" t="s">
        <v>737</v>
      </c>
      <c r="B11" s="1023">
        <v>14.1</v>
      </c>
      <c r="C11" s="1023">
        <v>15.2</v>
      </c>
      <c r="D11" s="1023">
        <v>16.100000000000001</v>
      </c>
      <c r="E11" s="1023">
        <v>16.399999999999999</v>
      </c>
      <c r="F11" s="1023">
        <v>16.100000000000001</v>
      </c>
      <c r="G11" s="1023">
        <v>15.1</v>
      </c>
      <c r="H11" s="1023">
        <v>15.3</v>
      </c>
      <c r="I11" s="1023">
        <v>15.5</v>
      </c>
      <c r="J11" s="1023">
        <v>15</v>
      </c>
      <c r="K11" s="1023">
        <v>15.3</v>
      </c>
    </row>
    <row r="12" spans="1:11">
      <c r="A12" s="1021" t="s">
        <v>18</v>
      </c>
      <c r="B12" s="1023">
        <v>10.7</v>
      </c>
      <c r="C12" s="1023">
        <v>12.3</v>
      </c>
      <c r="D12" s="1023">
        <v>9.3000000000000007</v>
      </c>
      <c r="E12" s="1023">
        <v>9.3000000000000007</v>
      </c>
      <c r="F12" s="1023">
        <v>9.3000000000000007</v>
      </c>
      <c r="G12" s="1023">
        <v>9.3000000000000007</v>
      </c>
      <c r="H12" s="1023">
        <v>9.8000000000000007</v>
      </c>
      <c r="I12" s="1023">
        <v>10.7</v>
      </c>
      <c r="J12" s="1023">
        <v>10.6</v>
      </c>
      <c r="K12" s="1023">
        <v>9.6</v>
      </c>
    </row>
    <row r="13" spans="1:11">
      <c r="A13" s="1021" t="s">
        <v>109</v>
      </c>
      <c r="B13" s="1023">
        <v>12.4</v>
      </c>
      <c r="C13" s="1023">
        <v>14</v>
      </c>
      <c r="D13" s="1023">
        <v>14</v>
      </c>
      <c r="E13" s="1023">
        <v>13.5</v>
      </c>
      <c r="F13" s="1023">
        <v>14.2</v>
      </c>
      <c r="G13" s="1023">
        <v>14.3</v>
      </c>
      <c r="H13" s="1023">
        <v>14.3</v>
      </c>
      <c r="I13" s="1023">
        <v>14.9</v>
      </c>
      <c r="J13" s="1023">
        <v>15.2</v>
      </c>
      <c r="K13" s="1023">
        <v>14.8</v>
      </c>
    </row>
    <row r="14" spans="1:11">
      <c r="A14" s="1021" t="s">
        <v>20</v>
      </c>
      <c r="B14" s="1023">
        <v>7.5</v>
      </c>
      <c r="C14" s="1023">
        <v>6.9</v>
      </c>
      <c r="D14" s="1023">
        <v>10.4</v>
      </c>
      <c r="E14" s="1023">
        <v>14.8</v>
      </c>
      <c r="F14" s="1023">
        <v>14.1</v>
      </c>
      <c r="G14" s="1023">
        <v>14.9</v>
      </c>
      <c r="H14" s="1023">
        <v>16.3</v>
      </c>
      <c r="I14" s="1023">
        <v>15.5</v>
      </c>
      <c r="J14" s="1023">
        <v>15.6</v>
      </c>
      <c r="K14" s="1023">
        <v>12</v>
      </c>
    </row>
    <row r="15" spans="1:11">
      <c r="A15" s="1021" t="s">
        <v>44</v>
      </c>
      <c r="B15" s="1023">
        <v>24.3</v>
      </c>
      <c r="C15" s="1023">
        <v>22.1</v>
      </c>
      <c r="D15" s="1023">
        <v>19.5</v>
      </c>
      <c r="E15" s="1023">
        <v>21.2</v>
      </c>
      <c r="F15" s="1023">
        <v>21.7</v>
      </c>
      <c r="G15" s="1023">
        <v>20.9</v>
      </c>
      <c r="H15" s="1023">
        <v>20.9</v>
      </c>
      <c r="I15" s="1023">
        <v>24.4</v>
      </c>
      <c r="J15" s="1023">
        <v>28.7</v>
      </c>
      <c r="K15" s="1023">
        <v>34.299999999999997</v>
      </c>
    </row>
    <row r="16" spans="1:11">
      <c r="A16" s="1021" t="s">
        <v>42</v>
      </c>
      <c r="B16" s="1023">
        <v>4.9000000000000004</v>
      </c>
      <c r="C16" s="1023">
        <v>7.7</v>
      </c>
      <c r="D16" s="1023">
        <v>5.6</v>
      </c>
      <c r="E16" s="1023">
        <v>4.5999999999999996</v>
      </c>
      <c r="F16" s="1023">
        <v>3.2</v>
      </c>
      <c r="G16" s="1023">
        <v>2.7</v>
      </c>
      <c r="H16" s="1023">
        <v>3.7</v>
      </c>
      <c r="I16" s="1023">
        <v>4.5999999999999996</v>
      </c>
      <c r="J16" s="1023">
        <v>5</v>
      </c>
      <c r="K16" s="1023">
        <v>4.3</v>
      </c>
    </row>
    <row r="17" spans="1:11">
      <c r="A17" s="1021" t="s">
        <v>21</v>
      </c>
      <c r="B17" s="1023">
        <v>4.2</v>
      </c>
      <c r="C17" s="1023">
        <v>4.8</v>
      </c>
      <c r="D17" s="1023">
        <v>4.8</v>
      </c>
      <c r="E17" s="1023">
        <v>4.8</v>
      </c>
      <c r="F17" s="1023">
        <v>5</v>
      </c>
      <c r="G17" s="1023">
        <v>5.4</v>
      </c>
      <c r="H17" s="1023">
        <v>5.2</v>
      </c>
      <c r="I17" s="1023">
        <v>5.5</v>
      </c>
      <c r="J17" s="1023">
        <v>5.8</v>
      </c>
      <c r="K17" s="1023">
        <v>6</v>
      </c>
    </row>
    <row r="18" spans="1:11">
      <c r="A18" s="1021" t="s">
        <v>22</v>
      </c>
      <c r="B18" s="1023">
        <v>17.600000000000001</v>
      </c>
      <c r="C18" s="1023">
        <v>19.7</v>
      </c>
      <c r="D18" s="1023">
        <v>20.399999999999999</v>
      </c>
      <c r="E18" s="1023">
        <v>18.7</v>
      </c>
      <c r="F18" s="1023">
        <v>20</v>
      </c>
      <c r="G18" s="1023">
        <v>20.399999999999999</v>
      </c>
      <c r="H18" s="1023">
        <v>20.8</v>
      </c>
      <c r="I18" s="1023">
        <v>21.7</v>
      </c>
      <c r="J18" s="1023">
        <v>21.7</v>
      </c>
      <c r="K18" s="1023">
        <v>20.5</v>
      </c>
    </row>
    <row r="19" spans="1:11">
      <c r="A19" s="1021" t="s">
        <v>63</v>
      </c>
      <c r="B19" s="1023">
        <v>6.7</v>
      </c>
      <c r="C19" s="1023">
        <v>7.6</v>
      </c>
      <c r="D19" s="1023">
        <v>7</v>
      </c>
      <c r="E19" s="1023">
        <v>5.8</v>
      </c>
      <c r="F19" s="1023">
        <v>7.2</v>
      </c>
      <c r="G19" s="1023">
        <v>7.9</v>
      </c>
      <c r="H19" s="1023">
        <v>6.6</v>
      </c>
      <c r="I19" s="1023">
        <v>7.1</v>
      </c>
      <c r="J19" s="1023">
        <v>9.6999999999999993</v>
      </c>
      <c r="K19" s="1023">
        <v>9.3000000000000007</v>
      </c>
    </row>
    <row r="20" spans="1:11">
      <c r="A20" s="1021" t="s">
        <v>23</v>
      </c>
      <c r="B20" s="1023">
        <v>5.9</v>
      </c>
      <c r="C20" s="1023">
        <v>6.8</v>
      </c>
      <c r="D20" s="1023">
        <v>6.5</v>
      </c>
      <c r="E20" s="1023">
        <v>6.4</v>
      </c>
      <c r="F20" s="1023">
        <v>6.4</v>
      </c>
      <c r="G20" s="1023">
        <v>6.6</v>
      </c>
      <c r="H20" s="1023">
        <v>6.7</v>
      </c>
      <c r="I20" s="1023">
        <v>7</v>
      </c>
      <c r="J20" s="1023">
        <v>7.1</v>
      </c>
      <c r="K20" s="1023">
        <v>7.5</v>
      </c>
    </row>
    <row r="21" spans="1:11">
      <c r="A21" s="1021" t="s">
        <v>24</v>
      </c>
      <c r="B21" s="1023">
        <v>19.100000000000001</v>
      </c>
      <c r="C21" s="1023">
        <v>20.100000000000001</v>
      </c>
      <c r="D21" s="1023">
        <v>19.3</v>
      </c>
      <c r="E21" s="1023">
        <v>14.8</v>
      </c>
      <c r="F21" s="1023">
        <v>11.7</v>
      </c>
      <c r="G21" s="1023">
        <v>18.100000000000001</v>
      </c>
      <c r="H21" s="1023">
        <v>5.2</v>
      </c>
      <c r="I21" s="1023">
        <v>10.9</v>
      </c>
      <c r="J21" s="1023">
        <v>6.9</v>
      </c>
      <c r="K21" s="1023">
        <v>9.9</v>
      </c>
    </row>
    <row r="22" spans="1:11">
      <c r="A22" s="1021" t="s">
        <v>25</v>
      </c>
      <c r="B22" s="1023">
        <v>4.5999999999999996</v>
      </c>
      <c r="C22" s="1023">
        <v>5.3</v>
      </c>
      <c r="D22" s="1023">
        <v>4.8</v>
      </c>
      <c r="E22" s="1023">
        <v>6.7</v>
      </c>
      <c r="F22" s="1023">
        <v>6.4</v>
      </c>
      <c r="G22" s="1023">
        <v>8</v>
      </c>
      <c r="H22" s="1023">
        <v>9.6999999999999993</v>
      </c>
      <c r="I22" s="1023">
        <v>11</v>
      </c>
      <c r="J22" s="1023">
        <v>10.199999999999999</v>
      </c>
      <c r="K22" s="1023">
        <v>10.199999999999999</v>
      </c>
    </row>
    <row r="23" spans="1:11">
      <c r="A23" s="1021" t="s">
        <v>26</v>
      </c>
      <c r="B23" s="1023">
        <v>6.5</v>
      </c>
      <c r="C23" s="1023">
        <v>5.8</v>
      </c>
      <c r="D23" s="1023">
        <v>6</v>
      </c>
      <c r="E23" s="1023">
        <v>5.6</v>
      </c>
      <c r="F23" s="1023">
        <v>5.8</v>
      </c>
      <c r="G23" s="1023">
        <v>5.8</v>
      </c>
      <c r="H23" s="1023">
        <v>6.6</v>
      </c>
      <c r="I23" s="1023">
        <v>7.6</v>
      </c>
      <c r="J23" s="1023">
        <v>7.8</v>
      </c>
      <c r="K23" s="1023">
        <v>8.1</v>
      </c>
    </row>
    <row r="24" spans="1:11">
      <c r="A24" s="1021" t="s">
        <v>27</v>
      </c>
      <c r="B24" s="1023">
        <v>35.6</v>
      </c>
      <c r="C24" s="1023">
        <v>41.9</v>
      </c>
      <c r="D24" s="1023">
        <v>30.7</v>
      </c>
      <c r="E24" s="1023">
        <v>25.8</v>
      </c>
      <c r="F24" s="1023">
        <v>26.7</v>
      </c>
      <c r="G24" s="1023">
        <v>21.9</v>
      </c>
      <c r="H24" s="1023">
        <v>19.600000000000001</v>
      </c>
      <c r="I24" s="1023">
        <v>19.8</v>
      </c>
      <c r="J24" s="1023">
        <v>15.3</v>
      </c>
      <c r="K24" s="1023">
        <v>6.8</v>
      </c>
    </row>
    <row r="25" spans="1:11">
      <c r="A25" s="1021" t="s">
        <v>28</v>
      </c>
      <c r="B25" s="1023">
        <v>20.2</v>
      </c>
      <c r="C25" s="1023">
        <v>22.2</v>
      </c>
      <c r="D25" s="1023">
        <v>21.8</v>
      </c>
      <c r="E25" s="1023">
        <v>20.9</v>
      </c>
      <c r="F25" s="1023">
        <v>17.3</v>
      </c>
      <c r="G25" s="1023">
        <v>16.3</v>
      </c>
      <c r="H25" s="1023">
        <v>14.5</v>
      </c>
      <c r="I25" s="1023">
        <v>15.4</v>
      </c>
      <c r="J25" s="1023">
        <v>15.9</v>
      </c>
      <c r="K25" s="1023">
        <v>15.7</v>
      </c>
    </row>
    <row r="26" spans="1:11">
      <c r="A26" s="1021" t="s">
        <v>29</v>
      </c>
      <c r="B26" s="1023">
        <v>38.299999999999997</v>
      </c>
      <c r="C26" s="1023">
        <v>35.200000000000003</v>
      </c>
      <c r="D26" s="1023">
        <v>32.9</v>
      </c>
      <c r="E26" s="1023">
        <v>30.1</v>
      </c>
      <c r="F26" s="1023">
        <v>29.6</v>
      </c>
      <c r="G26" s="1023">
        <v>28.6</v>
      </c>
      <c r="H26" s="1023">
        <v>28.7</v>
      </c>
      <c r="I26" s="1023">
        <v>24.1</v>
      </c>
      <c r="J26" s="1023">
        <v>18.5</v>
      </c>
      <c r="K26" s="1023">
        <v>25.5</v>
      </c>
    </row>
    <row r="27" spans="1:11">
      <c r="A27" s="1021" t="s">
        <v>30</v>
      </c>
      <c r="B27" s="1023">
        <v>16.2</v>
      </c>
      <c r="C27" s="1023">
        <v>18.399999999999999</v>
      </c>
      <c r="D27" s="1023">
        <v>18.600000000000001</v>
      </c>
      <c r="E27" s="1023">
        <v>17.3</v>
      </c>
      <c r="F27" s="1023">
        <v>18.8</v>
      </c>
      <c r="G27" s="1023">
        <v>17.7</v>
      </c>
      <c r="H27" s="1023">
        <v>18.600000000000001</v>
      </c>
      <c r="I27" s="1023">
        <v>20.399999999999999</v>
      </c>
      <c r="J27" s="1023">
        <v>20.399999999999999</v>
      </c>
      <c r="K27" s="1023">
        <v>21.6</v>
      </c>
    </row>
    <row r="28" spans="1:11">
      <c r="A28" s="1021" t="s">
        <v>31</v>
      </c>
      <c r="B28" s="1023">
        <v>10.8</v>
      </c>
      <c r="C28" s="1023">
        <v>11.7</v>
      </c>
      <c r="D28" s="1023">
        <v>11.8</v>
      </c>
      <c r="E28" s="1023">
        <v>11.2</v>
      </c>
      <c r="F28" s="1023">
        <v>12.8</v>
      </c>
      <c r="G28" s="1023">
        <v>14.2</v>
      </c>
      <c r="H28" s="1023">
        <v>14.4</v>
      </c>
      <c r="I28" s="1023">
        <v>14.2</v>
      </c>
      <c r="J28" s="1023">
        <v>13.9</v>
      </c>
      <c r="K28" s="1023">
        <v>14.8</v>
      </c>
    </row>
    <row r="29" spans="1:11">
      <c r="A29" s="1021" t="s">
        <v>32</v>
      </c>
      <c r="B29" s="1023">
        <v>4.3</v>
      </c>
      <c r="C29" s="1023">
        <v>5.7</v>
      </c>
      <c r="D29" s="1023">
        <v>6</v>
      </c>
      <c r="E29" s="1023">
        <v>5.0999999999999996</v>
      </c>
      <c r="F29" s="1023">
        <v>6</v>
      </c>
      <c r="G29" s="1023">
        <v>6.7</v>
      </c>
      <c r="H29" s="1023">
        <v>7.9</v>
      </c>
      <c r="I29" s="1023">
        <v>8.5</v>
      </c>
      <c r="J29" s="1023">
        <v>8.4</v>
      </c>
      <c r="K29" s="1023">
        <v>8.5</v>
      </c>
    </row>
    <row r="30" spans="1:11">
      <c r="A30" s="1021" t="s">
        <v>50</v>
      </c>
      <c r="B30" s="1023">
        <v>6.3</v>
      </c>
      <c r="C30" s="1023">
        <v>3.7</v>
      </c>
      <c r="D30" s="1023">
        <v>3</v>
      </c>
      <c r="E30" s="1023">
        <v>3.1</v>
      </c>
      <c r="F30" s="1023">
        <v>3.3</v>
      </c>
      <c r="G30" s="1023">
        <v>3.4</v>
      </c>
      <c r="H30" s="1023">
        <v>3.6</v>
      </c>
      <c r="I30" s="1023">
        <v>3.8</v>
      </c>
      <c r="J30" s="1023">
        <v>4.4000000000000004</v>
      </c>
      <c r="K30" s="1023">
        <v>4.5</v>
      </c>
    </row>
    <row r="31" spans="1:11">
      <c r="A31" s="1021" t="s">
        <v>33</v>
      </c>
      <c r="B31" s="1023">
        <v>5.4</v>
      </c>
      <c r="C31" s="1023">
        <v>8.1999999999999993</v>
      </c>
      <c r="D31" s="1023">
        <v>9.8000000000000007</v>
      </c>
      <c r="E31" s="1023">
        <v>8.8000000000000007</v>
      </c>
      <c r="F31" s="1023">
        <v>6.3</v>
      </c>
      <c r="G31" s="1023">
        <v>5.6</v>
      </c>
      <c r="H31" s="1023">
        <v>6.4</v>
      </c>
      <c r="I31" s="1023">
        <v>7.3</v>
      </c>
      <c r="J31" s="1023">
        <v>8.3000000000000007</v>
      </c>
      <c r="K31" s="1023">
        <v>7.9</v>
      </c>
    </row>
    <row r="32" spans="1:11">
      <c r="A32" s="1021" t="s">
        <v>34</v>
      </c>
      <c r="B32" s="1025">
        <v>5.2</v>
      </c>
      <c r="C32" s="1025">
        <v>5.5</v>
      </c>
      <c r="D32" s="1025">
        <v>5.3</v>
      </c>
      <c r="E32" s="1025">
        <v>5.3</v>
      </c>
      <c r="F32" s="1025">
        <v>5.2</v>
      </c>
      <c r="G32" s="1025">
        <v>5.5</v>
      </c>
      <c r="H32" s="1025">
        <v>5.4</v>
      </c>
      <c r="I32" s="1025">
        <v>5.9</v>
      </c>
      <c r="J32" s="1025">
        <v>5.7</v>
      </c>
      <c r="K32" s="1025">
        <v>5.5</v>
      </c>
    </row>
    <row r="33" spans="1:11">
      <c r="A33" s="1024" t="s">
        <v>35</v>
      </c>
      <c r="B33" s="1027">
        <v>5.2</v>
      </c>
      <c r="C33" s="1027">
        <v>5.9</v>
      </c>
      <c r="D33" s="1027">
        <v>6.6</v>
      </c>
      <c r="E33" s="1027">
        <v>6.6</v>
      </c>
      <c r="F33" s="1027">
        <v>8.1999999999999993</v>
      </c>
      <c r="G33" s="1027">
        <v>9.6</v>
      </c>
      <c r="H33" s="1027">
        <v>9.9</v>
      </c>
      <c r="I33" s="1027">
        <v>10</v>
      </c>
      <c r="J33" s="1027">
        <v>9.6999999999999993</v>
      </c>
      <c r="K33" s="1027">
        <v>10.6</v>
      </c>
    </row>
    <row r="34" spans="1:11">
      <c r="A34" s="1021" t="s">
        <v>36</v>
      </c>
      <c r="B34" s="1026">
        <v>17.3</v>
      </c>
      <c r="C34" s="1026">
        <v>13.9</v>
      </c>
      <c r="D34" s="1026">
        <v>10</v>
      </c>
      <c r="E34" s="1026">
        <v>8</v>
      </c>
      <c r="F34" s="1026">
        <v>7.3</v>
      </c>
      <c r="G34" s="1026">
        <v>6.2</v>
      </c>
      <c r="H34" s="1026">
        <v>6.7</v>
      </c>
      <c r="I34" s="1026">
        <v>7</v>
      </c>
      <c r="J34" s="1026">
        <v>6.8</v>
      </c>
      <c r="K34" s="1026">
        <v>6.6</v>
      </c>
    </row>
    <row r="35" spans="1:11">
      <c r="A35" s="1021" t="s">
        <v>37</v>
      </c>
      <c r="B35" s="1023">
        <v>13.2</v>
      </c>
      <c r="C35" s="1023">
        <v>14.6</v>
      </c>
      <c r="D35" s="1023">
        <v>14.5</v>
      </c>
      <c r="E35" s="1023">
        <v>13.8</v>
      </c>
      <c r="F35" s="1023">
        <v>12.8</v>
      </c>
      <c r="G35" s="1023">
        <v>13</v>
      </c>
      <c r="H35" s="1023">
        <v>12.9</v>
      </c>
      <c r="I35" s="1023">
        <v>13.5</v>
      </c>
      <c r="J35" s="1023">
        <v>13.4</v>
      </c>
      <c r="K35" s="1023">
        <v>11.9</v>
      </c>
    </row>
    <row r="36" spans="1:11">
      <c r="A36" s="1021" t="s">
        <v>54</v>
      </c>
      <c r="B36" s="1023">
        <v>15.4</v>
      </c>
      <c r="C36" s="1023">
        <v>19</v>
      </c>
      <c r="D36" s="1023">
        <v>17.7</v>
      </c>
      <c r="E36" s="1023">
        <v>16.399999999999999</v>
      </c>
      <c r="F36" s="1023">
        <v>17.399999999999999</v>
      </c>
      <c r="G36" s="1023">
        <v>15.5</v>
      </c>
      <c r="H36" s="1023">
        <v>15.6</v>
      </c>
      <c r="I36" s="1023">
        <v>16.7</v>
      </c>
      <c r="J36" s="1023">
        <v>18.399999999999999</v>
      </c>
      <c r="K36" s="1023">
        <v>18.100000000000001</v>
      </c>
    </row>
    <row r="37" spans="1:11">
      <c r="A37" s="94" t="s">
        <v>58</v>
      </c>
      <c r="B37" s="481">
        <f>AVERAGE(B9:B36)</f>
        <v>12.224999999999998</v>
      </c>
      <c r="C37" s="481">
        <f t="shared" ref="C37:K37" si="0">AVERAGE(C9:C36)</f>
        <v>13.128571428571425</v>
      </c>
      <c r="D37" s="481">
        <f t="shared" si="0"/>
        <v>12.317857142857147</v>
      </c>
      <c r="E37" s="481">
        <f t="shared" si="0"/>
        <v>11.65714285714286</v>
      </c>
      <c r="F37" s="481">
        <f t="shared" si="0"/>
        <v>11.614285714285714</v>
      </c>
      <c r="G37" s="481">
        <f t="shared" si="0"/>
        <v>11.653571428571428</v>
      </c>
      <c r="H37" s="481">
        <f t="shared" si="0"/>
        <v>11.385714285714283</v>
      </c>
      <c r="I37" s="481">
        <f t="shared" si="0"/>
        <v>12.057142857142859</v>
      </c>
      <c r="J37" s="481">
        <f t="shared" si="0"/>
        <v>11.910714285714281</v>
      </c>
      <c r="K37" s="481">
        <f t="shared" si="0"/>
        <v>11.964285714285714</v>
      </c>
    </row>
    <row r="38" spans="1:11">
      <c r="A38" s="94" t="s">
        <v>718</v>
      </c>
      <c r="B38" s="481">
        <f>STDEV(B9:B36)</f>
        <v>9.0700820772961546</v>
      </c>
      <c r="C38" s="481">
        <f t="shared" ref="C38:J38" si="1">STDEV(C9:C36)</f>
        <v>9.3012088876923347</v>
      </c>
      <c r="D38" s="481">
        <f t="shared" si="1"/>
        <v>7.897400114685114</v>
      </c>
      <c r="E38" s="481">
        <f t="shared" si="1"/>
        <v>7.1475159410094378</v>
      </c>
      <c r="F38" s="481">
        <f t="shared" si="1"/>
        <v>7.1346164103441003</v>
      </c>
      <c r="G38" s="481">
        <f t="shared" si="1"/>
        <v>6.6300931306155064</v>
      </c>
      <c r="H38" s="481">
        <f t="shared" si="1"/>
        <v>6.4141460726483244</v>
      </c>
      <c r="I38" s="481">
        <f t="shared" si="1"/>
        <v>6.0775499797709385</v>
      </c>
      <c r="J38" s="481">
        <f t="shared" si="1"/>
        <v>5.9753406402644424</v>
      </c>
      <c r="K38" s="481">
        <f>STDEV(K9:K36)</f>
        <v>6.957448142536502</v>
      </c>
    </row>
    <row r="39" spans="1:11">
      <c r="A39" s="305" t="s">
        <v>719</v>
      </c>
      <c r="B39" s="979">
        <f>(B33-B37)/B38</f>
        <v>-0.7745244133550544</v>
      </c>
      <c r="C39" s="979">
        <f t="shared" ref="C39:J39" si="2">(C33-C37)/C38</f>
        <v>-0.77716472297880623</v>
      </c>
      <c r="D39" s="979">
        <f t="shared" si="2"/>
        <v>-0.72401765895397208</v>
      </c>
      <c r="E39" s="979">
        <f t="shared" si="2"/>
        <v>-0.70753852091844993</v>
      </c>
      <c r="F39" s="979">
        <f t="shared" si="2"/>
        <v>-0.47855210678678162</v>
      </c>
      <c r="G39" s="979">
        <f t="shared" si="2"/>
        <v>-0.30973492952742054</v>
      </c>
      <c r="H39" s="979">
        <f t="shared" si="2"/>
        <v>-0.23163087788876136</v>
      </c>
      <c r="I39" s="979">
        <f t="shared" si="2"/>
        <v>-0.33848226077778665</v>
      </c>
      <c r="J39" s="979">
        <f t="shared" si="2"/>
        <v>-0.36997293021548061</v>
      </c>
      <c r="K39" s="979">
        <f>(K33-K37)/K38</f>
        <v>-0.19608995803285015</v>
      </c>
    </row>
  </sheetData>
  <pageMargins left="0.7" right="0.7" top="0.75" bottom="0.75" header="0.3" footer="0.3"/>
  <pageSetup paperSize="9"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81"/>
  <sheetViews>
    <sheetView topLeftCell="A52" workbookViewId="0">
      <selection activeCell="C38" sqref="C38"/>
    </sheetView>
  </sheetViews>
  <sheetFormatPr defaultRowHeight="16.5"/>
  <cols>
    <col min="1" max="1" width="43.7109375" style="1" customWidth="1"/>
    <col min="2" max="11" width="10.5703125" style="1" bestFit="1" customWidth="1"/>
    <col min="12" max="16384" width="9.140625" style="1"/>
  </cols>
  <sheetData>
    <row r="1" spans="1:11">
      <c r="A1" s="1028" t="s">
        <v>963</v>
      </c>
    </row>
    <row r="3" spans="1:11">
      <c r="A3" s="1028" t="s">
        <v>104</v>
      </c>
      <c r="B3" s="1029">
        <v>43451.820787037039</v>
      </c>
    </row>
    <row r="4" spans="1:11">
      <c r="A4" s="1028" t="s">
        <v>105</v>
      </c>
      <c r="B4" s="1029">
        <v>43453.547309120375</v>
      </c>
    </row>
    <row r="5" spans="1:11">
      <c r="A5" s="1028" t="s">
        <v>106</v>
      </c>
      <c r="B5" s="1028" t="s">
        <v>2</v>
      </c>
    </row>
    <row r="7" spans="1:11">
      <c r="A7" s="1028" t="s">
        <v>144</v>
      </c>
      <c r="B7" s="1028" t="s">
        <v>136</v>
      </c>
    </row>
    <row r="8" spans="1:11">
      <c r="A8" s="1028" t="s">
        <v>145</v>
      </c>
      <c r="B8" s="1028" t="s">
        <v>450</v>
      </c>
    </row>
    <row r="9" spans="1:11">
      <c r="A9" s="1028" t="s">
        <v>107</v>
      </c>
      <c r="B9" s="1028" t="s">
        <v>452</v>
      </c>
    </row>
    <row r="11" spans="1:11">
      <c r="A11" s="782" t="s">
        <v>108</v>
      </c>
      <c r="B11" s="782" t="s">
        <v>93</v>
      </c>
      <c r="C11" s="782" t="s">
        <v>94</v>
      </c>
      <c r="D11" s="782" t="s">
        <v>95</v>
      </c>
      <c r="E11" s="782" t="s">
        <v>96</v>
      </c>
      <c r="F11" s="782" t="s">
        <v>97</v>
      </c>
      <c r="G11" s="782" t="s">
        <v>110</v>
      </c>
      <c r="H11" s="782" t="s">
        <v>120</v>
      </c>
      <c r="I11" s="782" t="s">
        <v>379</v>
      </c>
      <c r="J11" s="782" t="s">
        <v>537</v>
      </c>
      <c r="K11" s="782" t="s">
        <v>729</v>
      </c>
    </row>
    <row r="12" spans="1:11">
      <c r="A12" s="782" t="s">
        <v>961</v>
      </c>
      <c r="B12" s="783">
        <v>1.83</v>
      </c>
      <c r="C12" s="783">
        <v>1.93</v>
      </c>
      <c r="D12" s="783">
        <v>1.92</v>
      </c>
      <c r="E12" s="783">
        <v>1.97</v>
      </c>
      <c r="F12" s="785">
        <v>2</v>
      </c>
      <c r="G12" s="783">
        <v>2.02</v>
      </c>
      <c r="H12" s="783">
        <v>2.0299999999999998</v>
      </c>
      <c r="I12" s="783">
        <v>2.04</v>
      </c>
      <c r="J12" s="783">
        <v>2.04</v>
      </c>
      <c r="K12" s="783">
        <v>2.0699999999999998</v>
      </c>
    </row>
    <row r="13" spans="1:11">
      <c r="A13" s="782" t="s">
        <v>230</v>
      </c>
      <c r="B13" s="783">
        <v>1.89</v>
      </c>
      <c r="C13" s="783">
        <v>1.98</v>
      </c>
      <c r="D13" s="783">
        <v>1.99</v>
      </c>
      <c r="E13" s="783">
        <v>2.04</v>
      </c>
      <c r="F13" s="784">
        <v>2.1</v>
      </c>
      <c r="G13" s="784">
        <v>2.1</v>
      </c>
      <c r="H13" s="783">
        <v>2.12</v>
      </c>
      <c r="I13" s="783">
        <v>2.13</v>
      </c>
      <c r="J13" s="783">
        <v>2.13</v>
      </c>
      <c r="K13" s="783">
        <v>2.17</v>
      </c>
    </row>
    <row r="14" spans="1:11">
      <c r="A14" s="782" t="s">
        <v>15</v>
      </c>
      <c r="B14" s="783">
        <v>1.92</v>
      </c>
      <c r="C14" s="783">
        <v>1.99</v>
      </c>
      <c r="D14" s="783">
        <v>2.0499999999999998</v>
      </c>
      <c r="E14" s="783">
        <v>2.16</v>
      </c>
      <c r="F14" s="783">
        <v>2.27</v>
      </c>
      <c r="G14" s="783">
        <v>2.33</v>
      </c>
      <c r="H14" s="783">
        <v>2.39</v>
      </c>
      <c r="I14" s="783">
        <v>2.46</v>
      </c>
      <c r="J14" s="783">
        <v>2.5499999999999998</v>
      </c>
      <c r="K14" s="783">
        <v>2.58</v>
      </c>
    </row>
    <row r="15" spans="1:11">
      <c r="A15" s="782" t="s">
        <v>16</v>
      </c>
      <c r="B15" s="783">
        <v>0.45</v>
      </c>
      <c r="C15" s="783">
        <v>0.49</v>
      </c>
      <c r="D15" s="783">
        <v>0.56000000000000005</v>
      </c>
      <c r="E15" s="783">
        <v>0.53</v>
      </c>
      <c r="F15" s="784">
        <v>0.6</v>
      </c>
      <c r="G15" s="783">
        <v>0.64</v>
      </c>
      <c r="H15" s="783">
        <v>0.79</v>
      </c>
      <c r="I15" s="783">
        <v>0.96</v>
      </c>
      <c r="J15" s="783">
        <v>0.78</v>
      </c>
      <c r="K15" s="783">
        <v>0.75</v>
      </c>
    </row>
    <row r="16" spans="1:11">
      <c r="A16" s="782" t="s">
        <v>737</v>
      </c>
      <c r="B16" s="783">
        <v>1.24</v>
      </c>
      <c r="C16" s="784">
        <v>1.3</v>
      </c>
      <c r="D16" s="783">
        <v>1.34</v>
      </c>
      <c r="E16" s="783">
        <v>1.56</v>
      </c>
      <c r="F16" s="783">
        <v>1.79</v>
      </c>
      <c r="G16" s="783">
        <v>1.91</v>
      </c>
      <c r="H16" s="785">
        <v>2</v>
      </c>
      <c r="I16" s="783">
        <v>1.93</v>
      </c>
      <c r="J16" s="783">
        <v>1.68</v>
      </c>
      <c r="K16" s="783">
        <v>1.79</v>
      </c>
    </row>
    <row r="17" spans="1:11">
      <c r="A17" s="782" t="s">
        <v>18</v>
      </c>
      <c r="B17" s="783">
        <v>2.77</v>
      </c>
      <c r="C17" s="783">
        <v>3.06</v>
      </c>
      <c r="D17" s="783">
        <v>2.92</v>
      </c>
      <c r="E17" s="783">
        <v>2.94</v>
      </c>
      <c r="F17" s="783">
        <v>2.98</v>
      </c>
      <c r="G17" s="783">
        <v>2.97</v>
      </c>
      <c r="H17" s="783">
        <v>2.91</v>
      </c>
      <c r="I17" s="783">
        <v>3.06</v>
      </c>
      <c r="J17" s="783">
        <v>3.12</v>
      </c>
      <c r="K17" s="783">
        <v>3.06</v>
      </c>
    </row>
    <row r="18" spans="1:11">
      <c r="A18" s="782" t="s">
        <v>109</v>
      </c>
      <c r="B18" s="784">
        <v>2.6</v>
      </c>
      <c r="C18" s="783">
        <v>2.72</v>
      </c>
      <c r="D18" s="783">
        <v>2.71</v>
      </c>
      <c r="E18" s="784">
        <v>2.8</v>
      </c>
      <c r="F18" s="783">
        <v>2.87</v>
      </c>
      <c r="G18" s="783">
        <v>2.82</v>
      </c>
      <c r="H18" s="783">
        <v>2.87</v>
      </c>
      <c r="I18" s="783">
        <v>2.91</v>
      </c>
      <c r="J18" s="783">
        <v>2.92</v>
      </c>
      <c r="K18" s="783">
        <v>3.02</v>
      </c>
    </row>
    <row r="19" spans="1:11">
      <c r="A19" s="782" t="s">
        <v>20</v>
      </c>
      <c r="B19" s="783">
        <v>1.26</v>
      </c>
      <c r="C19" s="784">
        <v>1.4</v>
      </c>
      <c r="D19" s="783">
        <v>1.58</v>
      </c>
      <c r="E19" s="783">
        <v>2.31</v>
      </c>
      <c r="F19" s="783">
        <v>2.12</v>
      </c>
      <c r="G19" s="783">
        <v>1.72</v>
      </c>
      <c r="H19" s="783">
        <v>1.43</v>
      </c>
      <c r="I19" s="783">
        <v>1.47</v>
      </c>
      <c r="J19" s="783">
        <v>1.25</v>
      </c>
      <c r="K19" s="783">
        <v>1.29</v>
      </c>
    </row>
    <row r="20" spans="1:11">
      <c r="A20" s="782" t="s">
        <v>44</v>
      </c>
      <c r="B20" s="783">
        <v>1.39</v>
      </c>
      <c r="C20" s="783">
        <v>1.61</v>
      </c>
      <c r="D20" s="783">
        <v>1.61</v>
      </c>
      <c r="E20" s="783">
        <v>1.53</v>
      </c>
      <c r="F20" s="783">
        <v>1.56</v>
      </c>
      <c r="G20" s="783">
        <v>1.57</v>
      </c>
      <c r="H20" s="783">
        <v>1.55</v>
      </c>
      <c r="I20" s="783">
        <v>1.19</v>
      </c>
      <c r="J20" s="783">
        <v>1.19</v>
      </c>
      <c r="K20" s="783">
        <v>1.05</v>
      </c>
    </row>
    <row r="21" spans="1:11">
      <c r="A21" s="782" t="s">
        <v>42</v>
      </c>
      <c r="B21" s="783">
        <v>0.66</v>
      </c>
      <c r="C21" s="783">
        <v>0.63</v>
      </c>
      <c r="D21" s="784">
        <v>0.6</v>
      </c>
      <c r="E21" s="783">
        <v>0.67</v>
      </c>
      <c r="F21" s="784">
        <v>0.7</v>
      </c>
      <c r="G21" s="783">
        <v>0.81</v>
      </c>
      <c r="H21" s="783">
        <v>0.83</v>
      </c>
      <c r="I21" s="783">
        <v>0.96</v>
      </c>
      <c r="J21" s="783">
        <v>0.99</v>
      </c>
      <c r="K21" s="783">
        <v>1.1299999999999999</v>
      </c>
    </row>
    <row r="22" spans="1:11">
      <c r="A22" s="782" t="s">
        <v>21</v>
      </c>
      <c r="B22" s="783">
        <v>1.32</v>
      </c>
      <c r="C22" s="783">
        <v>1.35</v>
      </c>
      <c r="D22" s="783">
        <v>1.35</v>
      </c>
      <c r="E22" s="783">
        <v>1.33</v>
      </c>
      <c r="F22" s="783">
        <v>1.29</v>
      </c>
      <c r="G22" s="783">
        <v>1.27</v>
      </c>
      <c r="H22" s="783">
        <v>1.24</v>
      </c>
      <c r="I22" s="783">
        <v>1.22</v>
      </c>
      <c r="J22" s="783">
        <v>1.19</v>
      </c>
      <c r="K22" s="784">
        <v>1.2</v>
      </c>
    </row>
    <row r="23" spans="1:11">
      <c r="A23" s="782" t="s">
        <v>22</v>
      </c>
      <c r="B23" s="783">
        <v>2.06</v>
      </c>
      <c r="C23" s="783">
        <v>2.21</v>
      </c>
      <c r="D23" s="783">
        <v>2.1800000000000002</v>
      </c>
      <c r="E23" s="783">
        <v>2.19</v>
      </c>
      <c r="F23" s="783">
        <v>2.23</v>
      </c>
      <c r="G23" s="783">
        <v>2.2400000000000002</v>
      </c>
      <c r="H23" s="783">
        <v>2.23</v>
      </c>
      <c r="I23" s="783">
        <v>2.27</v>
      </c>
      <c r="J23" s="783">
        <v>2.25</v>
      </c>
      <c r="K23" s="1030" t="s">
        <v>101</v>
      </c>
    </row>
    <row r="24" spans="1:11">
      <c r="A24" s="782" t="s">
        <v>63</v>
      </c>
      <c r="B24" s="783">
        <v>0.88</v>
      </c>
      <c r="C24" s="783">
        <v>0.84</v>
      </c>
      <c r="D24" s="783">
        <v>0.74</v>
      </c>
      <c r="E24" s="783">
        <v>0.75</v>
      </c>
      <c r="F24" s="783">
        <v>0.75</v>
      </c>
      <c r="G24" s="783">
        <v>0.81</v>
      </c>
      <c r="H24" s="783">
        <v>0.78</v>
      </c>
      <c r="I24" s="783">
        <v>0.84</v>
      </c>
      <c r="J24" s="783">
        <v>0.86</v>
      </c>
      <c r="K24" s="783">
        <v>0.86</v>
      </c>
    </row>
    <row r="25" spans="1:11">
      <c r="A25" s="782" t="s">
        <v>23</v>
      </c>
      <c r="B25" s="783">
        <v>1.1599999999999999</v>
      </c>
      <c r="C25" s="783">
        <v>1.22</v>
      </c>
      <c r="D25" s="783">
        <v>1.22</v>
      </c>
      <c r="E25" s="783">
        <v>1.21</v>
      </c>
      <c r="F25" s="783">
        <v>1.27</v>
      </c>
      <c r="G25" s="783">
        <v>1.31</v>
      </c>
      <c r="H25" s="783">
        <v>1.34</v>
      </c>
      <c r="I25" s="783">
        <v>1.34</v>
      </c>
      <c r="J25" s="783">
        <v>1.37</v>
      </c>
      <c r="K25" s="783">
        <v>1.35</v>
      </c>
    </row>
    <row r="26" spans="1:11">
      <c r="A26" s="782" t="s">
        <v>24</v>
      </c>
      <c r="B26" s="783">
        <v>0.39</v>
      </c>
      <c r="C26" s="783">
        <v>0.44</v>
      </c>
      <c r="D26" s="783">
        <v>0.45</v>
      </c>
      <c r="E26" s="783">
        <v>0.46</v>
      </c>
      <c r="F26" s="783">
        <v>0.44</v>
      </c>
      <c r="G26" s="783">
        <v>0.48</v>
      </c>
      <c r="H26" s="783">
        <v>0.51</v>
      </c>
      <c r="I26" s="783">
        <v>0.48</v>
      </c>
      <c r="J26" s="783">
        <v>0.53</v>
      </c>
      <c r="K26" s="783">
        <v>0.56000000000000005</v>
      </c>
    </row>
    <row r="27" spans="1:11">
      <c r="A27" s="782" t="s">
        <v>25</v>
      </c>
      <c r="B27" s="783">
        <v>0.57999999999999996</v>
      </c>
      <c r="C27" s="783">
        <v>0.45</v>
      </c>
      <c r="D27" s="783">
        <v>0.61</v>
      </c>
      <c r="E27" s="784">
        <v>0.7</v>
      </c>
      <c r="F27" s="783">
        <v>0.66</v>
      </c>
      <c r="G27" s="783">
        <v>0.61</v>
      </c>
      <c r="H27" s="783">
        <v>0.69</v>
      </c>
      <c r="I27" s="783">
        <v>0.63</v>
      </c>
      <c r="J27" s="783">
        <v>0.44</v>
      </c>
      <c r="K27" s="783">
        <v>0.51</v>
      </c>
    </row>
    <row r="28" spans="1:11">
      <c r="A28" s="782" t="s">
        <v>26</v>
      </c>
      <c r="B28" s="783">
        <v>0.79</v>
      </c>
      <c r="C28" s="783">
        <v>0.83</v>
      </c>
      <c r="D28" s="783">
        <v>0.78</v>
      </c>
      <c r="E28" s="784">
        <v>0.9</v>
      </c>
      <c r="F28" s="783">
        <v>0.89</v>
      </c>
      <c r="G28" s="783">
        <v>0.95</v>
      </c>
      <c r="H28" s="783">
        <v>1.03</v>
      </c>
      <c r="I28" s="783">
        <v>1.04</v>
      </c>
      <c r="J28" s="783">
        <v>0.84</v>
      </c>
      <c r="K28" s="783">
        <v>0.88</v>
      </c>
    </row>
    <row r="29" spans="1:11">
      <c r="A29" s="782" t="s">
        <v>27</v>
      </c>
      <c r="B29" s="783">
        <v>1.62</v>
      </c>
      <c r="C29" s="783">
        <v>1.68</v>
      </c>
      <c r="D29" s="784">
        <v>1.5</v>
      </c>
      <c r="E29" s="783">
        <v>1.46</v>
      </c>
      <c r="F29" s="783">
        <v>1.27</v>
      </c>
      <c r="G29" s="784">
        <v>1.3</v>
      </c>
      <c r="H29" s="783">
        <v>1.26</v>
      </c>
      <c r="I29" s="783">
        <v>1.28</v>
      </c>
      <c r="J29" s="784">
        <v>1.3</v>
      </c>
      <c r="K29" s="783">
        <v>1.26</v>
      </c>
    </row>
    <row r="30" spans="1:11">
      <c r="A30" s="782" t="s">
        <v>28</v>
      </c>
      <c r="B30" s="783">
        <v>0.98</v>
      </c>
      <c r="C30" s="783">
        <v>1.1299999999999999</v>
      </c>
      <c r="D30" s="783">
        <v>1.1399999999999999</v>
      </c>
      <c r="E30" s="783">
        <v>1.19</v>
      </c>
      <c r="F30" s="783">
        <v>1.26</v>
      </c>
      <c r="G30" s="783">
        <v>1.39</v>
      </c>
      <c r="H30" s="783">
        <v>1.35</v>
      </c>
      <c r="I30" s="783">
        <v>1.36</v>
      </c>
      <c r="J30" s="784">
        <v>1.2</v>
      </c>
      <c r="K30" s="783">
        <v>1.35</v>
      </c>
    </row>
    <row r="31" spans="1:11">
      <c r="A31" s="782" t="s">
        <v>29</v>
      </c>
      <c r="B31" s="783">
        <v>0.53</v>
      </c>
      <c r="C31" s="783">
        <v>0.52</v>
      </c>
      <c r="D31" s="783">
        <v>0.61</v>
      </c>
      <c r="E31" s="783">
        <v>0.67</v>
      </c>
      <c r="F31" s="783">
        <v>0.83</v>
      </c>
      <c r="G31" s="783">
        <v>0.77</v>
      </c>
      <c r="H31" s="783">
        <v>0.72</v>
      </c>
      <c r="I31" s="783">
        <v>0.75</v>
      </c>
      <c r="J31" s="783">
        <v>0.57999999999999996</v>
      </c>
      <c r="K31" s="783">
        <v>0.55000000000000004</v>
      </c>
    </row>
    <row r="32" spans="1:11">
      <c r="A32" s="782" t="s">
        <v>30</v>
      </c>
      <c r="B32" s="783">
        <v>1.62</v>
      </c>
      <c r="C32" s="783">
        <v>1.67</v>
      </c>
      <c r="D32" s="784">
        <v>1.7</v>
      </c>
      <c r="E32" s="783">
        <v>1.88</v>
      </c>
      <c r="F32" s="783">
        <v>1.92</v>
      </c>
      <c r="G32" s="783">
        <v>1.93</v>
      </c>
      <c r="H32" s="783">
        <v>1.98</v>
      </c>
      <c r="I32" s="783">
        <v>1.98</v>
      </c>
      <c r="J32" s="785">
        <v>2</v>
      </c>
      <c r="K32" s="783">
        <v>1.99</v>
      </c>
    </row>
    <row r="33" spans="1:11">
      <c r="A33" s="782" t="s">
        <v>31</v>
      </c>
      <c r="B33" s="783">
        <v>2.57</v>
      </c>
      <c r="C33" s="784">
        <v>2.6</v>
      </c>
      <c r="D33" s="783">
        <v>2.73</v>
      </c>
      <c r="E33" s="783">
        <v>2.67</v>
      </c>
      <c r="F33" s="783">
        <v>2.91</v>
      </c>
      <c r="G33" s="783">
        <v>2.95</v>
      </c>
      <c r="H33" s="783">
        <v>3.08</v>
      </c>
      <c r="I33" s="783">
        <v>3.05</v>
      </c>
      <c r="J33" s="783">
        <v>3.13</v>
      </c>
      <c r="K33" s="783">
        <v>3.16</v>
      </c>
    </row>
    <row r="34" spans="1:11">
      <c r="A34" s="782" t="s">
        <v>32</v>
      </c>
      <c r="B34" s="784">
        <v>0.6</v>
      </c>
      <c r="C34" s="783">
        <v>0.66</v>
      </c>
      <c r="D34" s="783">
        <v>0.72</v>
      </c>
      <c r="E34" s="783">
        <v>0.75</v>
      </c>
      <c r="F34" s="783">
        <v>0.88</v>
      </c>
      <c r="G34" s="783">
        <v>0.87</v>
      </c>
      <c r="H34" s="783">
        <v>0.94</v>
      </c>
      <c r="I34" s="785">
        <v>1</v>
      </c>
      <c r="J34" s="783">
        <v>0.96</v>
      </c>
      <c r="K34" s="783">
        <v>1.03</v>
      </c>
    </row>
    <row r="35" spans="1:11">
      <c r="A35" s="782" t="s">
        <v>50</v>
      </c>
      <c r="B35" s="783">
        <v>1.45</v>
      </c>
      <c r="C35" s="783">
        <v>1.58</v>
      </c>
      <c r="D35" s="783">
        <v>1.53</v>
      </c>
      <c r="E35" s="783">
        <v>1.46</v>
      </c>
      <c r="F35" s="783">
        <v>1.38</v>
      </c>
      <c r="G35" s="783">
        <v>1.33</v>
      </c>
      <c r="H35" s="783">
        <v>1.29</v>
      </c>
      <c r="I35" s="783">
        <v>1.24</v>
      </c>
      <c r="J35" s="783">
        <v>1.28</v>
      </c>
      <c r="K35" s="783">
        <v>1.32</v>
      </c>
    </row>
    <row r="36" spans="1:11">
      <c r="A36" s="782" t="s">
        <v>33</v>
      </c>
      <c r="B36" s="783">
        <v>0.55000000000000004</v>
      </c>
      <c r="C36" s="783">
        <v>0.45</v>
      </c>
      <c r="D36" s="783">
        <v>0.46</v>
      </c>
      <c r="E36" s="784">
        <v>0.5</v>
      </c>
      <c r="F36" s="783">
        <v>0.48</v>
      </c>
      <c r="G36" s="783">
        <v>0.39</v>
      </c>
      <c r="H36" s="783">
        <v>0.38</v>
      </c>
      <c r="I36" s="783">
        <v>0.49</v>
      </c>
      <c r="J36" s="783">
        <v>0.48</v>
      </c>
      <c r="K36" s="784">
        <v>0.5</v>
      </c>
    </row>
    <row r="37" spans="1:11">
      <c r="A37" s="782" t="s">
        <v>34</v>
      </c>
      <c r="B37" s="783">
        <v>1.63</v>
      </c>
      <c r="C37" s="783">
        <v>1.82</v>
      </c>
      <c r="D37" s="783">
        <v>2.06</v>
      </c>
      <c r="E37" s="783">
        <v>2.42</v>
      </c>
      <c r="F37" s="783">
        <v>2.57</v>
      </c>
      <c r="G37" s="783">
        <v>2.58</v>
      </c>
      <c r="H37" s="783">
        <v>2.37</v>
      </c>
      <c r="I37" s="784">
        <v>2.2000000000000002</v>
      </c>
      <c r="J37" s="783">
        <v>2.0099999999999998</v>
      </c>
      <c r="K37" s="783">
        <v>1.86</v>
      </c>
    </row>
    <row r="38" spans="1:11">
      <c r="A38" s="782" t="s">
        <v>35</v>
      </c>
      <c r="B38" s="1027">
        <v>0.46</v>
      </c>
      <c r="C38" s="1027">
        <v>0.47</v>
      </c>
      <c r="D38" s="1027">
        <v>0.62</v>
      </c>
      <c r="E38" s="1027">
        <v>0.66</v>
      </c>
      <c r="F38" s="1027">
        <v>0.8</v>
      </c>
      <c r="G38" s="1027">
        <v>0.82</v>
      </c>
      <c r="H38" s="1027">
        <v>0.88</v>
      </c>
      <c r="I38" s="1027">
        <v>1.17</v>
      </c>
      <c r="J38" s="1027">
        <v>0.79</v>
      </c>
      <c r="K38" s="1027">
        <v>0.88</v>
      </c>
    </row>
    <row r="39" spans="1:11">
      <c r="A39" s="782" t="s">
        <v>36</v>
      </c>
      <c r="B39" s="783">
        <v>3.55</v>
      </c>
      <c r="C39" s="783">
        <v>3.75</v>
      </c>
      <c r="D39" s="783">
        <v>3.73</v>
      </c>
      <c r="E39" s="783">
        <v>3.64</v>
      </c>
      <c r="F39" s="783">
        <v>3.42</v>
      </c>
      <c r="G39" s="783">
        <v>3.29</v>
      </c>
      <c r="H39" s="783">
        <v>3.17</v>
      </c>
      <c r="I39" s="784">
        <v>2.9</v>
      </c>
      <c r="J39" s="783">
        <v>2.74</v>
      </c>
      <c r="K39" s="783">
        <v>2.76</v>
      </c>
    </row>
    <row r="40" spans="1:11">
      <c r="A40" s="782" t="s">
        <v>37</v>
      </c>
      <c r="B40" s="783">
        <v>3.49</v>
      </c>
      <c r="C40" s="783">
        <v>3.45</v>
      </c>
      <c r="D40" s="783">
        <v>3.21</v>
      </c>
      <c r="E40" s="783">
        <v>3.25</v>
      </c>
      <c r="F40" s="783">
        <v>3.28</v>
      </c>
      <c r="G40" s="784">
        <v>3.3</v>
      </c>
      <c r="H40" s="783">
        <v>3.14</v>
      </c>
      <c r="I40" s="783">
        <v>3.26</v>
      </c>
      <c r="J40" s="783">
        <v>3.27</v>
      </c>
      <c r="K40" s="783">
        <v>3.33</v>
      </c>
    </row>
    <row r="41" spans="1:11">
      <c r="A41" s="782" t="s">
        <v>54</v>
      </c>
      <c r="B41" s="783">
        <v>1.62</v>
      </c>
      <c r="C41" s="783">
        <v>1.68</v>
      </c>
      <c r="D41" s="783">
        <v>1.66</v>
      </c>
      <c r="E41" s="783">
        <v>1.66</v>
      </c>
      <c r="F41" s="783">
        <v>1.59</v>
      </c>
      <c r="G41" s="783">
        <v>1.64</v>
      </c>
      <c r="H41" s="783">
        <v>1.66</v>
      </c>
      <c r="I41" s="783">
        <v>1.67</v>
      </c>
      <c r="J41" s="783">
        <v>1.68</v>
      </c>
      <c r="K41" s="783">
        <v>1.67</v>
      </c>
    </row>
    <row r="42" spans="1:11">
      <c r="A42" s="94" t="s">
        <v>58</v>
      </c>
      <c r="B42" s="481">
        <f>AVERAGE(B14:B41)</f>
        <v>1.4335714285714285</v>
      </c>
      <c r="C42" s="481">
        <f t="shared" ref="C42:K42" si="0">AVERAGE(C14:C41)</f>
        <v>1.5</v>
      </c>
      <c r="D42" s="481">
        <f t="shared" si="0"/>
        <v>1.5132142857142854</v>
      </c>
      <c r="E42" s="481">
        <f t="shared" si="0"/>
        <v>1.5803571428571428</v>
      </c>
      <c r="F42" s="481">
        <f t="shared" si="0"/>
        <v>1.6075000000000002</v>
      </c>
      <c r="G42" s="481">
        <f t="shared" si="0"/>
        <v>1.607142857142857</v>
      </c>
      <c r="H42" s="481">
        <f t="shared" si="0"/>
        <v>1.6003571428571435</v>
      </c>
      <c r="I42" s="481">
        <f t="shared" si="0"/>
        <v>1.6110714285714287</v>
      </c>
      <c r="J42" s="481">
        <f t="shared" si="0"/>
        <v>1.5492857142857142</v>
      </c>
      <c r="K42" s="481">
        <f t="shared" si="0"/>
        <v>1.5440740740740742</v>
      </c>
    </row>
    <row r="43" spans="1:11">
      <c r="A43" s="94" t="s">
        <v>718</v>
      </c>
      <c r="B43" s="481">
        <f>STDEV(B14:B41)</f>
        <v>0.89494967491748945</v>
      </c>
      <c r="C43" s="481">
        <f t="shared" ref="C43:K43" si="1">STDEV(C14:C41)</f>
        <v>0.94203483461580628</v>
      </c>
      <c r="D43" s="481">
        <f t="shared" si="1"/>
        <v>0.90769979362337461</v>
      </c>
      <c r="E43" s="481">
        <f t="shared" si="1"/>
        <v>0.9154172582018304</v>
      </c>
      <c r="F43" s="481">
        <f t="shared" si="1"/>
        <v>0.90907614887007326</v>
      </c>
      <c r="G43" s="481">
        <f t="shared" si="1"/>
        <v>0.8939792736965122</v>
      </c>
      <c r="H43" s="481">
        <f t="shared" si="1"/>
        <v>0.86623699666519238</v>
      </c>
      <c r="I43" s="481">
        <f t="shared" si="1"/>
        <v>0.84526716918474143</v>
      </c>
      <c r="J43" s="481">
        <f t="shared" si="1"/>
        <v>0.88109329632303812</v>
      </c>
      <c r="K43" s="481">
        <f t="shared" si="1"/>
        <v>0.8851173727437297</v>
      </c>
    </row>
    <row r="44" spans="1:11">
      <c r="A44" s="305" t="s">
        <v>719</v>
      </c>
      <c r="B44" s="1031">
        <f>(B38-B42)/B43</f>
        <v>-1.0878504745657209</v>
      </c>
      <c r="C44" s="1031">
        <f t="shared" ref="C44:K44" si="2">(C38-C42)/C43</f>
        <v>-1.0933778265429737</v>
      </c>
      <c r="D44" s="1031">
        <f t="shared" si="2"/>
        <v>-0.98404152120464228</v>
      </c>
      <c r="E44" s="1031">
        <f t="shared" si="2"/>
        <v>-1.0053963202146918</v>
      </c>
      <c r="F44" s="1031">
        <f t="shared" si="2"/>
        <v>-0.88826442207693368</v>
      </c>
      <c r="G44" s="1031">
        <f t="shared" si="2"/>
        <v>-0.88049340773651541</v>
      </c>
      <c r="H44" s="1031">
        <f t="shared" si="2"/>
        <v>-0.83159360040075425</v>
      </c>
      <c r="I44" s="1031">
        <f t="shared" si="2"/>
        <v>-0.52181303693226522</v>
      </c>
      <c r="J44" s="1031">
        <f t="shared" si="2"/>
        <v>-0.86175404744804085</v>
      </c>
      <c r="K44" s="1031">
        <f t="shared" si="2"/>
        <v>-0.75026668159901233</v>
      </c>
    </row>
    <row r="46" spans="1:11">
      <c r="A46" s="1028" t="s">
        <v>144</v>
      </c>
      <c r="B46" s="1028" t="s">
        <v>136</v>
      </c>
    </row>
    <row r="47" spans="1:11">
      <c r="A47" s="1028" t="s">
        <v>145</v>
      </c>
      <c r="B47" s="1028" t="s">
        <v>146</v>
      </c>
    </row>
    <row r="48" spans="1:11">
      <c r="A48" s="1028" t="s">
        <v>107</v>
      </c>
      <c r="B48" s="1028" t="s">
        <v>452</v>
      </c>
    </row>
    <row r="50" spans="1:11">
      <c r="A50" s="782" t="s">
        <v>108</v>
      </c>
      <c r="B50" s="782" t="s">
        <v>93</v>
      </c>
      <c r="C50" s="782" t="s">
        <v>94</v>
      </c>
      <c r="D50" s="782" t="s">
        <v>95</v>
      </c>
      <c r="E50" s="782" t="s">
        <v>96</v>
      </c>
      <c r="F50" s="782" t="s">
        <v>97</v>
      </c>
      <c r="G50" s="782" t="s">
        <v>110</v>
      </c>
      <c r="H50" s="782" t="s">
        <v>120</v>
      </c>
      <c r="I50" s="782" t="s">
        <v>379</v>
      </c>
      <c r="J50" s="782" t="s">
        <v>537</v>
      </c>
      <c r="K50" s="782" t="s">
        <v>729</v>
      </c>
    </row>
    <row r="51" spans="1:11">
      <c r="A51" s="782" t="s">
        <v>15</v>
      </c>
      <c r="B51" s="783">
        <v>1.31</v>
      </c>
      <c r="C51" s="783">
        <v>1.31</v>
      </c>
      <c r="D51" s="783">
        <v>1.38</v>
      </c>
      <c r="E51" s="783">
        <v>1.48</v>
      </c>
      <c r="F51" s="783">
        <v>1.59</v>
      </c>
      <c r="G51" s="783">
        <v>1.62</v>
      </c>
      <c r="H51" s="783">
        <v>1.67</v>
      </c>
      <c r="I51" s="783">
        <v>1.72</v>
      </c>
      <c r="J51" s="783">
        <v>1.78</v>
      </c>
      <c r="K51" s="783">
        <v>1.76</v>
      </c>
    </row>
    <row r="52" spans="1:11">
      <c r="A52" s="782" t="s">
        <v>16</v>
      </c>
      <c r="B52" s="783">
        <v>0.14000000000000001</v>
      </c>
      <c r="C52" s="783">
        <v>0.15</v>
      </c>
      <c r="D52" s="783">
        <v>0.28000000000000003</v>
      </c>
      <c r="E52" s="783">
        <v>0.28000000000000003</v>
      </c>
      <c r="F52" s="783">
        <v>0.37</v>
      </c>
      <c r="G52" s="783">
        <v>0.39</v>
      </c>
      <c r="H52" s="783">
        <v>0.52</v>
      </c>
      <c r="I52" s="784">
        <v>0.7</v>
      </c>
      <c r="J52" s="783">
        <v>0.56999999999999995</v>
      </c>
      <c r="K52" s="783">
        <v>0.53</v>
      </c>
    </row>
    <row r="53" spans="1:11">
      <c r="A53" s="782" t="s">
        <v>737</v>
      </c>
      <c r="B53" s="783">
        <v>0.72</v>
      </c>
      <c r="C53" s="783">
        <v>0.72</v>
      </c>
      <c r="D53" s="783">
        <v>0.77</v>
      </c>
      <c r="E53" s="783">
        <v>0.86</v>
      </c>
      <c r="F53" s="783">
        <v>0.96</v>
      </c>
      <c r="G53" s="783">
        <v>1.03</v>
      </c>
      <c r="H53" s="783">
        <v>1.1200000000000001</v>
      </c>
      <c r="I53" s="783">
        <v>1.05</v>
      </c>
      <c r="J53" s="783">
        <v>1.03</v>
      </c>
      <c r="K53" s="783">
        <v>1.1299999999999999</v>
      </c>
    </row>
    <row r="54" spans="1:11">
      <c r="A54" s="782" t="s">
        <v>18</v>
      </c>
      <c r="B54" s="783">
        <v>1.94</v>
      </c>
      <c r="C54" s="783">
        <v>2.13</v>
      </c>
      <c r="D54" s="783">
        <v>1.96</v>
      </c>
      <c r="E54" s="783">
        <v>1.96</v>
      </c>
      <c r="F54" s="783">
        <v>1.95</v>
      </c>
      <c r="G54" s="783">
        <v>1.88</v>
      </c>
      <c r="H54" s="783">
        <v>1.86</v>
      </c>
      <c r="I54" s="783">
        <v>1.94</v>
      </c>
      <c r="J54" s="783">
        <v>2.02</v>
      </c>
      <c r="K54" s="783">
        <v>1.97</v>
      </c>
    </row>
    <row r="55" spans="1:11">
      <c r="A55" s="782" t="s">
        <v>109</v>
      </c>
      <c r="B55" s="784">
        <v>1.8</v>
      </c>
      <c r="C55" s="783">
        <v>1.84</v>
      </c>
      <c r="D55" s="783">
        <v>1.82</v>
      </c>
      <c r="E55" s="783">
        <v>1.89</v>
      </c>
      <c r="F55" s="783">
        <v>1.95</v>
      </c>
      <c r="G55" s="784">
        <v>1.9</v>
      </c>
      <c r="H55" s="783">
        <v>1.94</v>
      </c>
      <c r="I55" s="785">
        <v>2</v>
      </c>
      <c r="J55" s="783">
        <v>1.99</v>
      </c>
      <c r="K55" s="783">
        <v>2.09</v>
      </c>
    </row>
    <row r="56" spans="1:11">
      <c r="A56" s="782" t="s">
        <v>20</v>
      </c>
      <c r="B56" s="783">
        <v>0.54</v>
      </c>
      <c r="C56" s="783">
        <v>0.62</v>
      </c>
      <c r="D56" s="783">
        <v>0.79</v>
      </c>
      <c r="E56" s="783">
        <v>1.46</v>
      </c>
      <c r="F56" s="783">
        <v>1.22</v>
      </c>
      <c r="G56" s="783">
        <v>0.82</v>
      </c>
      <c r="H56" s="783">
        <v>0.62</v>
      </c>
      <c r="I56" s="783">
        <v>0.68</v>
      </c>
      <c r="J56" s="783">
        <v>0.64</v>
      </c>
      <c r="K56" s="783">
        <v>0.61</v>
      </c>
    </row>
    <row r="57" spans="1:11">
      <c r="A57" s="782" t="s">
        <v>44</v>
      </c>
      <c r="B57" s="784">
        <v>0.9</v>
      </c>
      <c r="C57" s="784">
        <v>1.1000000000000001</v>
      </c>
      <c r="D57" s="784">
        <v>1.1000000000000001</v>
      </c>
      <c r="E57" s="783">
        <v>1.07</v>
      </c>
      <c r="F57" s="783">
        <v>1.1200000000000001</v>
      </c>
      <c r="G57" s="783">
        <v>1.1299999999999999</v>
      </c>
      <c r="H57" s="783">
        <v>1.1100000000000001</v>
      </c>
      <c r="I57" s="783">
        <v>0.85</v>
      </c>
      <c r="J57" s="783">
        <v>0.84</v>
      </c>
      <c r="K57" s="783">
        <v>0.74</v>
      </c>
    </row>
    <row r="58" spans="1:11">
      <c r="A58" s="786" t="s">
        <v>42</v>
      </c>
      <c r="B58" s="783">
        <v>0.21</v>
      </c>
      <c r="C58" s="783">
        <v>0.23</v>
      </c>
      <c r="D58" s="783">
        <v>0.24</v>
      </c>
      <c r="E58" s="783">
        <v>0.23</v>
      </c>
      <c r="F58" s="783">
        <v>0.24</v>
      </c>
      <c r="G58" s="783">
        <v>0.27</v>
      </c>
      <c r="H58" s="783">
        <v>0.28000000000000003</v>
      </c>
      <c r="I58" s="783">
        <v>0.32</v>
      </c>
      <c r="J58" s="783">
        <v>0.42</v>
      </c>
      <c r="K58" s="783">
        <v>0.55000000000000004</v>
      </c>
    </row>
    <row r="59" spans="1:11">
      <c r="A59" s="782" t="s">
        <v>21</v>
      </c>
      <c r="B59" s="783">
        <v>0.72</v>
      </c>
      <c r="C59" s="784">
        <v>0.7</v>
      </c>
      <c r="D59" s="783">
        <v>0.69</v>
      </c>
      <c r="E59" s="783">
        <v>0.69</v>
      </c>
      <c r="F59" s="783">
        <v>0.68</v>
      </c>
      <c r="G59" s="783">
        <v>0.67</v>
      </c>
      <c r="H59" s="783">
        <v>0.65</v>
      </c>
      <c r="I59" s="783">
        <v>0.64</v>
      </c>
      <c r="J59" s="783">
        <v>0.64</v>
      </c>
      <c r="K59" s="783">
        <v>0.66</v>
      </c>
    </row>
    <row r="60" spans="1:11">
      <c r="A60" s="782" t="s">
        <v>22</v>
      </c>
      <c r="B60" s="783">
        <v>1.29</v>
      </c>
      <c r="C60" s="783">
        <v>1.36</v>
      </c>
      <c r="D60" s="783">
        <v>1.38</v>
      </c>
      <c r="E60" s="784">
        <v>1.4</v>
      </c>
      <c r="F60" s="783">
        <v>1.44</v>
      </c>
      <c r="G60" s="783">
        <v>1.44</v>
      </c>
      <c r="H60" s="783">
        <v>1.45</v>
      </c>
      <c r="I60" s="783">
        <v>1.44</v>
      </c>
      <c r="J60" s="783">
        <v>1.43</v>
      </c>
      <c r="K60" s="787"/>
    </row>
    <row r="61" spans="1:11">
      <c r="A61" s="782" t="s">
        <v>63</v>
      </c>
      <c r="B61" s="783">
        <v>0.39</v>
      </c>
      <c r="C61" s="783">
        <v>0.34</v>
      </c>
      <c r="D61" s="783">
        <v>0.33</v>
      </c>
      <c r="E61" s="783">
        <v>0.34</v>
      </c>
      <c r="F61" s="783">
        <v>0.34</v>
      </c>
      <c r="G61" s="783">
        <v>0.41</v>
      </c>
      <c r="H61" s="783">
        <v>0.38</v>
      </c>
      <c r="I61" s="783">
        <v>0.43</v>
      </c>
      <c r="J61" s="784">
        <v>0.4</v>
      </c>
      <c r="K61" s="783">
        <v>0.43</v>
      </c>
    </row>
    <row r="62" spans="1:11">
      <c r="A62" s="782" t="s">
        <v>23</v>
      </c>
      <c r="B62" s="783">
        <v>0.62</v>
      </c>
      <c r="C62" s="783">
        <v>0.65</v>
      </c>
      <c r="D62" s="783">
        <v>0.66</v>
      </c>
      <c r="E62" s="783">
        <v>0.66</v>
      </c>
      <c r="F62" s="783">
        <v>0.69</v>
      </c>
      <c r="G62" s="783">
        <v>0.72</v>
      </c>
      <c r="H62" s="783">
        <v>0.76</v>
      </c>
      <c r="I62" s="783">
        <v>0.78</v>
      </c>
      <c r="J62" s="783">
        <v>0.83</v>
      </c>
      <c r="K62" s="783">
        <v>0.83</v>
      </c>
    </row>
    <row r="63" spans="1:11">
      <c r="A63" s="782" t="s">
        <v>24</v>
      </c>
      <c r="B63" s="783">
        <v>0.09</v>
      </c>
      <c r="C63" s="783">
        <v>0.09</v>
      </c>
      <c r="D63" s="783">
        <v>0.08</v>
      </c>
      <c r="E63" s="783">
        <v>7.0000000000000007E-2</v>
      </c>
      <c r="F63" s="783">
        <v>7.0000000000000007E-2</v>
      </c>
      <c r="G63" s="783">
        <v>0.09</v>
      </c>
      <c r="H63" s="783">
        <v>0.11</v>
      </c>
      <c r="I63" s="783">
        <v>0.11</v>
      </c>
      <c r="J63" s="784">
        <v>0.2</v>
      </c>
      <c r="K63" s="784">
        <v>0.2</v>
      </c>
    </row>
    <row r="64" spans="1:11">
      <c r="A64" s="782" t="s">
        <v>25</v>
      </c>
      <c r="B64" s="783">
        <v>0.15</v>
      </c>
      <c r="C64" s="783">
        <v>0.16</v>
      </c>
      <c r="D64" s="783">
        <v>0.23</v>
      </c>
      <c r="E64" s="783">
        <v>0.19</v>
      </c>
      <c r="F64" s="783">
        <v>0.15</v>
      </c>
      <c r="G64" s="783">
        <v>0.17</v>
      </c>
      <c r="H64" s="783">
        <v>0.24</v>
      </c>
      <c r="I64" s="783">
        <v>0.15</v>
      </c>
      <c r="J64" s="783">
        <v>0.11</v>
      </c>
      <c r="K64" s="783">
        <v>0.14000000000000001</v>
      </c>
    </row>
    <row r="65" spans="1:11">
      <c r="A65" s="782" t="s">
        <v>26</v>
      </c>
      <c r="B65" s="783">
        <v>0.19</v>
      </c>
      <c r="C65" s="784">
        <v>0.2</v>
      </c>
      <c r="D65" s="783">
        <v>0.23</v>
      </c>
      <c r="E65" s="783">
        <v>0.24</v>
      </c>
      <c r="F65" s="783">
        <v>0.24</v>
      </c>
      <c r="G65" s="783">
        <v>0.24</v>
      </c>
      <c r="H65" s="783">
        <v>0.32</v>
      </c>
      <c r="I65" s="783">
        <v>0.28999999999999998</v>
      </c>
      <c r="J65" s="783">
        <v>0.28999999999999998</v>
      </c>
      <c r="K65" s="783">
        <v>0.31</v>
      </c>
    </row>
    <row r="66" spans="1:11">
      <c r="A66" s="782" t="s">
        <v>27</v>
      </c>
      <c r="B66" s="783">
        <v>1.26</v>
      </c>
      <c r="C66" s="783">
        <v>1.27</v>
      </c>
      <c r="D66" s="785">
        <v>1</v>
      </c>
      <c r="E66" s="783">
        <v>0.96</v>
      </c>
      <c r="F66" s="784">
        <v>0.7</v>
      </c>
      <c r="G66" s="783">
        <v>0.68</v>
      </c>
      <c r="H66" s="783">
        <v>0.68</v>
      </c>
      <c r="I66" s="783">
        <v>0.66</v>
      </c>
      <c r="J66" s="784">
        <v>0.7</v>
      </c>
      <c r="K66" s="783">
        <v>0.68</v>
      </c>
    </row>
    <row r="67" spans="1:11">
      <c r="A67" s="782" t="s">
        <v>28</v>
      </c>
      <c r="B67" s="783">
        <v>0.52</v>
      </c>
      <c r="C67" s="783">
        <v>0.65</v>
      </c>
      <c r="D67" s="783">
        <v>0.68</v>
      </c>
      <c r="E67" s="783">
        <v>0.74</v>
      </c>
      <c r="F67" s="783">
        <v>0.83</v>
      </c>
      <c r="G67" s="783">
        <v>0.96</v>
      </c>
      <c r="H67" s="783">
        <v>0.97</v>
      </c>
      <c r="I67" s="785">
        <v>1</v>
      </c>
      <c r="J67" s="783">
        <v>0.89</v>
      </c>
      <c r="K67" s="783">
        <v>0.99</v>
      </c>
    </row>
    <row r="68" spans="1:11">
      <c r="A68" s="782" t="s">
        <v>29</v>
      </c>
      <c r="B68" s="783">
        <v>0.35</v>
      </c>
      <c r="C68" s="783">
        <v>0.33</v>
      </c>
      <c r="D68" s="783">
        <v>0.37</v>
      </c>
      <c r="E68" s="783">
        <v>0.44</v>
      </c>
      <c r="F68" s="783">
        <v>0.48</v>
      </c>
      <c r="G68" s="784">
        <v>0.4</v>
      </c>
      <c r="H68" s="784">
        <v>0.4</v>
      </c>
      <c r="I68" s="783">
        <v>0.39</v>
      </c>
      <c r="J68" s="783">
        <v>0.36</v>
      </c>
      <c r="K68" s="783">
        <v>0.34</v>
      </c>
    </row>
    <row r="69" spans="1:11">
      <c r="A69" s="782" t="s">
        <v>30</v>
      </c>
      <c r="B69" s="783">
        <v>0.81</v>
      </c>
      <c r="C69" s="783">
        <v>0.78</v>
      </c>
      <c r="D69" s="783">
        <v>0.82</v>
      </c>
      <c r="E69" s="783">
        <v>1.06</v>
      </c>
      <c r="F69" s="783">
        <v>1.08</v>
      </c>
      <c r="G69" s="783">
        <v>1.07</v>
      </c>
      <c r="H69" s="783">
        <v>1.1100000000000001</v>
      </c>
      <c r="I69" s="783">
        <v>1.1100000000000001</v>
      </c>
      <c r="J69" s="783">
        <v>1.1599999999999999</v>
      </c>
      <c r="K69" s="783">
        <v>1.17</v>
      </c>
    </row>
    <row r="70" spans="1:11">
      <c r="A70" s="782" t="s">
        <v>31</v>
      </c>
      <c r="B70" s="783">
        <v>1.78</v>
      </c>
      <c r="C70" s="783">
        <v>1.77</v>
      </c>
      <c r="D70" s="783">
        <v>1.87</v>
      </c>
      <c r="E70" s="783">
        <v>1.84</v>
      </c>
      <c r="F70" s="783">
        <v>2.0499999999999998</v>
      </c>
      <c r="G70" s="783">
        <v>2.09</v>
      </c>
      <c r="H70" s="784">
        <v>2.2000000000000002</v>
      </c>
      <c r="I70" s="783">
        <v>2.1800000000000002</v>
      </c>
      <c r="J70" s="783">
        <v>2.19</v>
      </c>
      <c r="K70" s="783">
        <v>2.2200000000000002</v>
      </c>
    </row>
    <row r="71" spans="1:11">
      <c r="A71" s="782" t="s">
        <v>32</v>
      </c>
      <c r="B71" s="783">
        <v>0.19</v>
      </c>
      <c r="C71" s="783">
        <v>0.19</v>
      </c>
      <c r="D71" s="783">
        <v>0.19</v>
      </c>
      <c r="E71" s="783">
        <v>0.22</v>
      </c>
      <c r="F71" s="783">
        <v>0.33</v>
      </c>
      <c r="G71" s="783">
        <v>0.38</v>
      </c>
      <c r="H71" s="783">
        <v>0.44</v>
      </c>
      <c r="I71" s="783">
        <v>0.47</v>
      </c>
      <c r="J71" s="783">
        <v>0.63</v>
      </c>
      <c r="K71" s="783">
        <v>0.67</v>
      </c>
    </row>
    <row r="72" spans="1:11">
      <c r="A72" s="782" t="s">
        <v>50</v>
      </c>
      <c r="B72" s="783">
        <v>0.72</v>
      </c>
      <c r="C72" s="783">
        <v>0.75</v>
      </c>
      <c r="D72" s="784">
        <v>0.7</v>
      </c>
      <c r="E72" s="783">
        <v>0.69</v>
      </c>
      <c r="F72" s="783">
        <v>0.68</v>
      </c>
      <c r="G72" s="783">
        <v>0.63</v>
      </c>
      <c r="H72" s="784">
        <v>0.6</v>
      </c>
      <c r="I72" s="783">
        <v>0.57999999999999996</v>
      </c>
      <c r="J72" s="783">
        <v>0.62</v>
      </c>
      <c r="K72" s="783">
        <v>0.67</v>
      </c>
    </row>
    <row r="73" spans="1:11">
      <c r="A73" s="782" t="s">
        <v>33</v>
      </c>
      <c r="B73" s="783">
        <v>0.17</v>
      </c>
      <c r="C73" s="783">
        <v>0.18</v>
      </c>
      <c r="D73" s="783">
        <v>0.18</v>
      </c>
      <c r="E73" s="783">
        <v>0.18</v>
      </c>
      <c r="F73" s="783">
        <v>0.19</v>
      </c>
      <c r="G73" s="783">
        <v>0.12</v>
      </c>
      <c r="H73" s="783">
        <v>0.16</v>
      </c>
      <c r="I73" s="783">
        <v>0.21</v>
      </c>
      <c r="J73" s="783">
        <v>0.27</v>
      </c>
      <c r="K73" s="783">
        <v>0.28999999999999998</v>
      </c>
    </row>
    <row r="74" spans="1:11">
      <c r="A74" s="782" t="s">
        <v>34</v>
      </c>
      <c r="B74" s="783">
        <v>1.05</v>
      </c>
      <c r="C74" s="783">
        <v>1.17</v>
      </c>
      <c r="D74" s="784">
        <v>1.4</v>
      </c>
      <c r="E74" s="783">
        <v>1.79</v>
      </c>
      <c r="F74" s="783">
        <v>1.95</v>
      </c>
      <c r="G74" s="783">
        <v>1.97</v>
      </c>
      <c r="H74" s="783">
        <v>1.83</v>
      </c>
      <c r="I74" s="783">
        <v>1.67</v>
      </c>
      <c r="J74" s="783">
        <v>1.52</v>
      </c>
      <c r="K74" s="783">
        <v>1.39</v>
      </c>
    </row>
    <row r="75" spans="1:11">
      <c r="A75" s="782" t="s">
        <v>35</v>
      </c>
      <c r="B75" s="981">
        <v>0.2</v>
      </c>
      <c r="C75" s="982">
        <v>0.19</v>
      </c>
      <c r="D75" s="982">
        <v>0.26</v>
      </c>
      <c r="E75" s="982">
        <v>0.25</v>
      </c>
      <c r="F75" s="982">
        <v>0.33</v>
      </c>
      <c r="G75" s="982">
        <v>0.38</v>
      </c>
      <c r="H75" s="982">
        <v>0.32</v>
      </c>
      <c r="I75" s="982">
        <v>0.33</v>
      </c>
      <c r="J75" s="981">
        <v>0.4</v>
      </c>
      <c r="K75" s="982">
        <v>0.48</v>
      </c>
    </row>
    <row r="76" spans="1:11">
      <c r="A76" s="782" t="s">
        <v>36</v>
      </c>
      <c r="B76" s="783">
        <v>2.63</v>
      </c>
      <c r="C76" s="783">
        <v>2.68</v>
      </c>
      <c r="D76" s="783">
        <v>2.59</v>
      </c>
      <c r="E76" s="783">
        <v>2.56</v>
      </c>
      <c r="F76" s="783">
        <v>2.35</v>
      </c>
      <c r="G76" s="783">
        <v>2.2599999999999998</v>
      </c>
      <c r="H76" s="783">
        <v>2.15</v>
      </c>
      <c r="I76" s="783">
        <v>1.93</v>
      </c>
      <c r="J76" s="783">
        <v>1.81</v>
      </c>
      <c r="K76" s="784">
        <v>1.8</v>
      </c>
    </row>
    <row r="77" spans="1:11">
      <c r="A77" s="782" t="s">
        <v>37</v>
      </c>
      <c r="B77" s="783">
        <v>2.59</v>
      </c>
      <c r="C77" s="783">
        <v>2.44</v>
      </c>
      <c r="D77" s="783">
        <v>2.21</v>
      </c>
      <c r="E77" s="783">
        <v>2.2400000000000002</v>
      </c>
      <c r="F77" s="783">
        <v>2.2200000000000002</v>
      </c>
      <c r="G77" s="783">
        <v>2.2799999999999998</v>
      </c>
      <c r="H77" s="783">
        <v>2.11</v>
      </c>
      <c r="I77" s="783">
        <v>2.27</v>
      </c>
      <c r="J77" s="783">
        <v>2.27</v>
      </c>
      <c r="K77" s="783">
        <v>2.35</v>
      </c>
    </row>
    <row r="78" spans="1:11">
      <c r="A78" s="782" t="s">
        <v>54</v>
      </c>
      <c r="B78" s="783">
        <v>1.01</v>
      </c>
      <c r="C78" s="783">
        <v>1.02</v>
      </c>
      <c r="D78" s="783">
        <v>1.01</v>
      </c>
      <c r="E78" s="783">
        <v>1.06</v>
      </c>
      <c r="F78" s="783">
        <v>1.01</v>
      </c>
      <c r="G78" s="783">
        <v>1.05</v>
      </c>
      <c r="H78" s="783">
        <v>1.08</v>
      </c>
      <c r="I78" s="784">
        <v>1.1000000000000001</v>
      </c>
      <c r="J78" s="783">
        <v>1.1299999999999999</v>
      </c>
      <c r="K78" s="783">
        <v>1.1299999999999999</v>
      </c>
    </row>
    <row r="79" spans="1:11">
      <c r="A79" s="94" t="s">
        <v>58</v>
      </c>
      <c r="B79" s="788">
        <f>AVERAGE(B51:B78)</f>
        <v>0.86749999999999994</v>
      </c>
      <c r="C79" s="788">
        <f t="shared" ref="C79:K79" si="3">AVERAGE(C51:C78)</f>
        <v>0.89357142857142857</v>
      </c>
      <c r="D79" s="788">
        <f t="shared" si="3"/>
        <v>0.9007142857142858</v>
      </c>
      <c r="E79" s="788">
        <f t="shared" si="3"/>
        <v>0.95892857142857135</v>
      </c>
      <c r="F79" s="788">
        <f t="shared" si="3"/>
        <v>0.97178571428571436</v>
      </c>
      <c r="G79" s="788">
        <f t="shared" si="3"/>
        <v>0.96607142857142836</v>
      </c>
      <c r="H79" s="788">
        <f t="shared" si="3"/>
        <v>0.96714285714285708</v>
      </c>
      <c r="I79" s="788">
        <f t="shared" si="3"/>
        <v>0.96428571428571419</v>
      </c>
      <c r="J79" s="788">
        <f t="shared" si="3"/>
        <v>0.96928571428571408</v>
      </c>
      <c r="K79" s="788">
        <f t="shared" si="3"/>
        <v>0.96777777777777796</v>
      </c>
    </row>
    <row r="80" spans="1:11">
      <c r="A80" s="94" t="s">
        <v>718</v>
      </c>
      <c r="B80" s="304">
        <f>STDEV(B51:B78)</f>
        <v>0.72759179133276008</v>
      </c>
      <c r="C80" s="304">
        <f t="shared" ref="C80:K80" si="4">STDEV(C51:C78)</f>
        <v>0.73330916266083024</v>
      </c>
      <c r="D80" s="304">
        <f t="shared" si="4"/>
        <v>0.69147147752658877</v>
      </c>
      <c r="E80" s="304">
        <f t="shared" si="4"/>
        <v>0.71441423446954</v>
      </c>
      <c r="F80" s="304">
        <f t="shared" si="4"/>
        <v>0.70790276362740845</v>
      </c>
      <c r="G80" s="304">
        <f t="shared" si="4"/>
        <v>0.69978483087575549</v>
      </c>
      <c r="H80" s="304">
        <f t="shared" si="4"/>
        <v>0.67679997123093993</v>
      </c>
      <c r="I80" s="304">
        <f t="shared" si="4"/>
        <v>0.67000513304517195</v>
      </c>
      <c r="J80" s="304">
        <f t="shared" si="4"/>
        <v>0.6555570352418062</v>
      </c>
      <c r="K80" s="304">
        <f t="shared" si="4"/>
        <v>0.6605029163933358</v>
      </c>
    </row>
    <row r="81" spans="1:11">
      <c r="A81" s="305" t="s">
        <v>719</v>
      </c>
      <c r="B81" s="980">
        <f>(B75-B79)/B80</f>
        <v>-0.91741002022207052</v>
      </c>
      <c r="C81" s="980">
        <f t="shared" ref="C81:J81" si="5">(C75-C79)/C80</f>
        <v>-0.95944720780318959</v>
      </c>
      <c r="D81" s="980">
        <f t="shared" si="5"/>
        <v>-0.92659539335756447</v>
      </c>
      <c r="E81" s="980">
        <f t="shared" si="5"/>
        <v>-0.99232145333016519</v>
      </c>
      <c r="F81" s="980">
        <f t="shared" si="5"/>
        <v>-0.90660150978518639</v>
      </c>
      <c r="G81" s="980">
        <f t="shared" si="5"/>
        <v>-0.83750233316429723</v>
      </c>
      <c r="H81" s="980">
        <f t="shared" si="5"/>
        <v>-0.95618038512303183</v>
      </c>
      <c r="I81" s="980">
        <f t="shared" si="5"/>
        <v>-0.94668784312574872</v>
      </c>
      <c r="J81" s="980">
        <f t="shared" si="5"/>
        <v>-0.86839997693828364</v>
      </c>
      <c r="K81" s="980">
        <f>(K75-K79)/K80</f>
        <v>-0.73849451027601765</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F3FF"/>
  </sheetPr>
  <dimension ref="A1:K43"/>
  <sheetViews>
    <sheetView topLeftCell="A7" workbookViewId="0">
      <selection activeCell="O23" sqref="O23"/>
    </sheetView>
  </sheetViews>
  <sheetFormatPr defaultRowHeight="16.5"/>
  <cols>
    <col min="1" max="1" width="37.140625" style="1" customWidth="1"/>
    <col min="2" max="16384" width="9.140625" style="1"/>
  </cols>
  <sheetData>
    <row r="1" spans="1:11">
      <c r="A1" s="1028" t="s">
        <v>453</v>
      </c>
    </row>
    <row r="3" spans="1:11">
      <c r="A3" s="1028" t="s">
        <v>104</v>
      </c>
      <c r="B3" s="1029">
        <v>43480.354803240742</v>
      </c>
    </row>
    <row r="4" spans="1:11">
      <c r="A4" s="1028" t="s">
        <v>105</v>
      </c>
      <c r="B4" s="1029">
        <v>43488.395639722221</v>
      </c>
    </row>
    <row r="5" spans="1:11">
      <c r="A5" s="1028" t="s">
        <v>106</v>
      </c>
      <c r="B5" s="1028" t="s">
        <v>2</v>
      </c>
    </row>
    <row r="7" spans="1:11">
      <c r="A7" s="1028" t="s">
        <v>135</v>
      </c>
      <c r="B7" s="1028" t="s">
        <v>136</v>
      </c>
    </row>
    <row r="8" spans="1:11">
      <c r="A8" s="1028" t="s">
        <v>171</v>
      </c>
      <c r="B8" s="1028" t="s">
        <v>174</v>
      </c>
    </row>
    <row r="9" spans="1:11">
      <c r="A9" s="1028" t="s">
        <v>137</v>
      </c>
      <c r="B9" s="1028" t="s">
        <v>151</v>
      </c>
    </row>
    <row r="10" spans="1:11">
      <c r="A10" s="1028" t="s">
        <v>107</v>
      </c>
      <c r="B10" s="1028" t="s">
        <v>152</v>
      </c>
    </row>
    <row r="12" spans="1:11">
      <c r="A12" s="1033" t="s">
        <v>108</v>
      </c>
      <c r="B12" s="1033" t="s">
        <v>93</v>
      </c>
      <c r="C12" s="1033" t="s">
        <v>94</v>
      </c>
      <c r="D12" s="1033" t="s">
        <v>95</v>
      </c>
      <c r="E12" s="1033" t="s">
        <v>96</v>
      </c>
      <c r="F12" s="1033" t="s">
        <v>97</v>
      </c>
      <c r="G12" s="1033" t="s">
        <v>110</v>
      </c>
      <c r="H12" s="1033" t="s">
        <v>120</v>
      </c>
      <c r="I12" s="1033" t="s">
        <v>379</v>
      </c>
      <c r="J12" s="1033" t="s">
        <v>537</v>
      </c>
      <c r="K12" s="1033" t="s">
        <v>729</v>
      </c>
    </row>
    <row r="13" spans="1:11">
      <c r="A13" s="1033" t="s">
        <v>15</v>
      </c>
      <c r="B13" s="1034">
        <v>32.299999999999997</v>
      </c>
      <c r="C13" s="1034">
        <v>33.4</v>
      </c>
      <c r="D13" s="1034">
        <v>35</v>
      </c>
      <c r="E13" s="1034">
        <v>34.6</v>
      </c>
      <c r="F13" s="1034">
        <v>35.299999999999997</v>
      </c>
      <c r="G13" s="1034">
        <v>35.5</v>
      </c>
      <c r="H13" s="1034">
        <v>36.9</v>
      </c>
      <c r="I13" s="1034">
        <v>36.9</v>
      </c>
      <c r="J13" s="1034">
        <v>37.5</v>
      </c>
      <c r="K13" s="1034">
        <v>40.299999999999997</v>
      </c>
    </row>
    <row r="14" spans="1:11">
      <c r="A14" s="1033" t="s">
        <v>16</v>
      </c>
      <c r="B14" s="1034">
        <v>22.8</v>
      </c>
      <c r="C14" s="1034">
        <v>23</v>
      </c>
      <c r="D14" s="1034">
        <v>23.3</v>
      </c>
      <c r="E14" s="1034">
        <v>23.6</v>
      </c>
      <c r="F14" s="1034">
        <v>24</v>
      </c>
      <c r="G14" s="1034">
        <v>25.6</v>
      </c>
      <c r="H14" s="1034">
        <v>27</v>
      </c>
      <c r="I14" s="1034">
        <v>27.5</v>
      </c>
      <c r="J14" s="1034">
        <v>27.7</v>
      </c>
      <c r="K14" s="1034">
        <v>27.8</v>
      </c>
    </row>
    <row r="15" spans="1:11">
      <c r="A15" s="1033" t="s">
        <v>737</v>
      </c>
      <c r="B15" s="1034">
        <v>14.5</v>
      </c>
      <c r="C15" s="1034">
        <v>15.5</v>
      </c>
      <c r="D15" s="1034">
        <v>16.8</v>
      </c>
      <c r="E15" s="1034">
        <v>18.2</v>
      </c>
      <c r="F15" s="1034">
        <v>19.3</v>
      </c>
      <c r="G15" s="1034">
        <v>20.5</v>
      </c>
      <c r="H15" s="1034">
        <v>21.5</v>
      </c>
      <c r="I15" s="1034">
        <v>22.2</v>
      </c>
      <c r="J15" s="1034">
        <v>23</v>
      </c>
      <c r="K15" s="1034">
        <v>23.9</v>
      </c>
    </row>
    <row r="16" spans="1:11">
      <c r="A16" s="1033" t="s">
        <v>18</v>
      </c>
      <c r="B16" s="1034">
        <v>31.4</v>
      </c>
      <c r="C16" s="1034">
        <v>32.4</v>
      </c>
      <c r="D16" s="1034">
        <v>33.299999999999997</v>
      </c>
      <c r="E16" s="1034">
        <v>33.700000000000003</v>
      </c>
      <c r="F16" s="1034">
        <v>34.799999999999997</v>
      </c>
      <c r="G16" s="1034">
        <v>35.4</v>
      </c>
      <c r="H16" s="1034">
        <v>36.1</v>
      </c>
      <c r="I16" s="1034">
        <v>37.1</v>
      </c>
      <c r="J16" s="1034">
        <v>38</v>
      </c>
      <c r="K16" s="1034">
        <v>39.1</v>
      </c>
    </row>
    <row r="17" spans="1:11">
      <c r="A17" s="1033" t="s">
        <v>109</v>
      </c>
      <c r="B17" s="1034">
        <v>25.4</v>
      </c>
      <c r="C17" s="1034">
        <v>26.4</v>
      </c>
      <c r="D17" s="1034">
        <v>26.7</v>
      </c>
      <c r="E17" s="1034">
        <v>27.7</v>
      </c>
      <c r="F17" s="1034">
        <v>28.2</v>
      </c>
      <c r="G17" s="1034">
        <v>28.6</v>
      </c>
      <c r="H17" s="1034">
        <v>27.1</v>
      </c>
      <c r="I17" s="1034">
        <v>27.6</v>
      </c>
      <c r="J17" s="1034">
        <v>28.3</v>
      </c>
      <c r="K17" s="1034">
        <v>28.6</v>
      </c>
    </row>
    <row r="18" spans="1:11">
      <c r="A18" s="1033" t="s">
        <v>20</v>
      </c>
      <c r="B18" s="1034">
        <v>34.200000000000003</v>
      </c>
      <c r="C18" s="1034">
        <v>36.1</v>
      </c>
      <c r="D18" s="1034">
        <v>35.5</v>
      </c>
      <c r="E18" s="1034">
        <v>36.9</v>
      </c>
      <c r="F18" s="1034">
        <v>37.6</v>
      </c>
      <c r="G18" s="1034">
        <v>37.4</v>
      </c>
      <c r="H18" s="1034">
        <v>37.6</v>
      </c>
      <c r="I18" s="1034">
        <v>38.1</v>
      </c>
      <c r="J18" s="1034">
        <v>38.9</v>
      </c>
      <c r="K18" s="1034">
        <v>39.700000000000003</v>
      </c>
    </row>
    <row r="19" spans="1:11">
      <c r="A19" s="1033" t="s">
        <v>44</v>
      </c>
      <c r="B19" s="1034">
        <v>35.4</v>
      </c>
      <c r="C19" s="1034">
        <v>37.1</v>
      </c>
      <c r="D19" s="1034">
        <v>38.700000000000003</v>
      </c>
      <c r="E19" s="1034">
        <v>39.200000000000003</v>
      </c>
      <c r="F19" s="1034">
        <v>40.799999999999997</v>
      </c>
      <c r="G19" s="1034">
        <v>42.6</v>
      </c>
      <c r="H19" s="1034">
        <v>43.3</v>
      </c>
      <c r="I19" s="1034">
        <v>44.5</v>
      </c>
      <c r="J19" s="1034">
        <v>45.1</v>
      </c>
      <c r="K19" s="1034">
        <v>46.5</v>
      </c>
    </row>
    <row r="20" spans="1:11">
      <c r="A20" s="1033" t="s">
        <v>42</v>
      </c>
      <c r="B20" s="1034">
        <v>22.8</v>
      </c>
      <c r="C20" s="1034">
        <v>22.9</v>
      </c>
      <c r="D20" s="1034">
        <v>24</v>
      </c>
      <c r="E20" s="1034">
        <v>25.4</v>
      </c>
      <c r="F20" s="1034">
        <v>26.1</v>
      </c>
      <c r="G20" s="1034">
        <v>27.4</v>
      </c>
      <c r="H20" s="1034">
        <v>28.1</v>
      </c>
      <c r="I20" s="1034">
        <v>29.1</v>
      </c>
      <c r="J20" s="1034">
        <v>30.2</v>
      </c>
      <c r="K20" s="1034">
        <v>31</v>
      </c>
    </row>
    <row r="21" spans="1:11">
      <c r="A21" s="1033" t="s">
        <v>21</v>
      </c>
      <c r="B21" s="1034">
        <v>29.5</v>
      </c>
      <c r="C21" s="1034">
        <v>30</v>
      </c>
      <c r="D21" s="1034">
        <v>31</v>
      </c>
      <c r="E21" s="1034">
        <v>31.9</v>
      </c>
      <c r="F21" s="1034">
        <v>32.6</v>
      </c>
      <c r="G21" s="1034">
        <v>33.700000000000003</v>
      </c>
      <c r="H21" s="1034">
        <v>34.700000000000003</v>
      </c>
      <c r="I21" s="1034">
        <v>35.1</v>
      </c>
      <c r="J21" s="1034">
        <v>35.700000000000003</v>
      </c>
      <c r="K21" s="1034">
        <v>36.4</v>
      </c>
    </row>
    <row r="22" spans="1:11">
      <c r="A22" s="1033" t="s">
        <v>22</v>
      </c>
      <c r="B22" s="1034">
        <v>27.1</v>
      </c>
      <c r="C22" s="1034">
        <v>28.4</v>
      </c>
      <c r="D22" s="1034">
        <v>28.9</v>
      </c>
      <c r="E22" s="1034">
        <v>29.7</v>
      </c>
      <c r="F22" s="1034">
        <v>30.7</v>
      </c>
      <c r="G22" s="1034">
        <v>32.1</v>
      </c>
      <c r="H22" s="1034">
        <v>33.200000000000003</v>
      </c>
      <c r="I22" s="1034">
        <v>34.1</v>
      </c>
      <c r="J22" s="1034">
        <v>34.6</v>
      </c>
      <c r="K22" s="1034">
        <v>35.200000000000003</v>
      </c>
    </row>
    <row r="23" spans="1:11">
      <c r="A23" s="1033" t="s">
        <v>63</v>
      </c>
      <c r="B23" s="1034">
        <v>16.2</v>
      </c>
      <c r="C23" s="1034">
        <v>17.2</v>
      </c>
      <c r="D23" s="1034">
        <v>18.600000000000001</v>
      </c>
      <c r="E23" s="1034">
        <v>18</v>
      </c>
      <c r="F23" s="1034">
        <v>18.5</v>
      </c>
      <c r="G23" s="1034">
        <v>19.8</v>
      </c>
      <c r="H23" s="1034">
        <v>21.3</v>
      </c>
      <c r="I23" s="1034">
        <v>22.7</v>
      </c>
      <c r="J23" s="1034">
        <v>23</v>
      </c>
      <c r="K23" s="1034">
        <v>23.7</v>
      </c>
    </row>
    <row r="24" spans="1:11">
      <c r="A24" s="1033" t="s">
        <v>23</v>
      </c>
      <c r="B24" s="1034">
        <v>14.3</v>
      </c>
      <c r="C24" s="1034">
        <v>14.5</v>
      </c>
      <c r="D24" s="1034">
        <v>14.8</v>
      </c>
      <c r="E24" s="1034">
        <v>15</v>
      </c>
      <c r="F24" s="1034">
        <v>15.8</v>
      </c>
      <c r="G24" s="1034">
        <v>16.399999999999999</v>
      </c>
      <c r="H24" s="1034">
        <v>16.899999999999999</v>
      </c>
      <c r="I24" s="1034">
        <v>17.600000000000001</v>
      </c>
      <c r="J24" s="1034">
        <v>17.7</v>
      </c>
      <c r="K24" s="1034">
        <v>18.7</v>
      </c>
    </row>
    <row r="25" spans="1:11">
      <c r="A25" s="1033" t="s">
        <v>24</v>
      </c>
      <c r="B25" s="1034">
        <v>34.5</v>
      </c>
      <c r="C25" s="1034">
        <v>34.1</v>
      </c>
      <c r="D25" s="1034">
        <v>35.700000000000003</v>
      </c>
      <c r="E25" s="1034">
        <v>37.700000000000003</v>
      </c>
      <c r="F25" s="1034">
        <v>39.299999999999997</v>
      </c>
      <c r="G25" s="1034">
        <v>39.299999999999997</v>
      </c>
      <c r="H25" s="1034">
        <v>40.299999999999997</v>
      </c>
      <c r="I25" s="1034">
        <v>40.5</v>
      </c>
      <c r="J25" s="1034">
        <v>41.9</v>
      </c>
      <c r="K25" s="1034">
        <v>42.5</v>
      </c>
    </row>
    <row r="26" spans="1:11">
      <c r="A26" s="1033" t="s">
        <v>25</v>
      </c>
      <c r="B26" s="1034">
        <v>24.8</v>
      </c>
      <c r="C26" s="1034">
        <v>25.8</v>
      </c>
      <c r="D26" s="1034">
        <v>26.9</v>
      </c>
      <c r="E26" s="1034">
        <v>27.7</v>
      </c>
      <c r="F26" s="1034">
        <v>29.2</v>
      </c>
      <c r="G26" s="1034">
        <v>31</v>
      </c>
      <c r="H26" s="1034">
        <v>30.2</v>
      </c>
      <c r="I26" s="1034">
        <v>31.6</v>
      </c>
      <c r="J26" s="1034">
        <v>33.4</v>
      </c>
      <c r="K26" s="1034">
        <v>33.9</v>
      </c>
    </row>
    <row r="27" spans="1:11">
      <c r="A27" s="1033" t="s">
        <v>26</v>
      </c>
      <c r="B27" s="1034">
        <v>30.2</v>
      </c>
      <c r="C27" s="1034">
        <v>30.8</v>
      </c>
      <c r="D27" s="1034">
        <v>32.4</v>
      </c>
      <c r="E27" s="1034">
        <v>33.5</v>
      </c>
      <c r="F27" s="1034">
        <v>34.1</v>
      </c>
      <c r="G27" s="1034">
        <v>35.200000000000003</v>
      </c>
      <c r="H27" s="1034">
        <v>36.700000000000003</v>
      </c>
      <c r="I27" s="1034">
        <v>38.700000000000003</v>
      </c>
      <c r="J27" s="1034">
        <v>39.700000000000003</v>
      </c>
      <c r="K27" s="1034">
        <v>40.299999999999997</v>
      </c>
    </row>
    <row r="28" spans="1:11">
      <c r="A28" s="1033" t="s">
        <v>27</v>
      </c>
      <c r="B28" s="1034">
        <v>27.7</v>
      </c>
      <c r="C28" s="1034">
        <v>34.799999999999997</v>
      </c>
      <c r="D28" s="1034">
        <v>35.5</v>
      </c>
      <c r="E28" s="1034">
        <v>37</v>
      </c>
      <c r="F28" s="1034">
        <v>39.1</v>
      </c>
      <c r="G28" s="1034">
        <v>40.700000000000003</v>
      </c>
      <c r="H28" s="1034">
        <v>45.9</v>
      </c>
      <c r="I28" s="1034">
        <v>41.1</v>
      </c>
      <c r="J28" s="1034">
        <v>42.6</v>
      </c>
      <c r="K28" s="1034">
        <v>39.9</v>
      </c>
    </row>
    <row r="29" spans="1:11">
      <c r="A29" s="1033" t="s">
        <v>28</v>
      </c>
      <c r="B29" s="1034">
        <v>19.3</v>
      </c>
      <c r="C29" s="1034">
        <v>19.8</v>
      </c>
      <c r="D29" s="1034">
        <v>20</v>
      </c>
      <c r="E29" s="1034">
        <v>21</v>
      </c>
      <c r="F29" s="1034">
        <v>22.1</v>
      </c>
      <c r="G29" s="1034">
        <v>22.6</v>
      </c>
      <c r="H29" s="1034">
        <v>23.4</v>
      </c>
      <c r="I29" s="1034">
        <v>24.2</v>
      </c>
      <c r="J29" s="1034">
        <v>23.7</v>
      </c>
      <c r="K29" s="1034">
        <v>24.1</v>
      </c>
    </row>
    <row r="30" spans="1:11">
      <c r="A30" s="1033" t="s">
        <v>29</v>
      </c>
      <c r="B30" s="1034">
        <v>13.3</v>
      </c>
      <c r="C30" s="1034">
        <v>13.9</v>
      </c>
      <c r="D30" s="1034">
        <v>14.9</v>
      </c>
      <c r="E30" s="1034">
        <v>16.2</v>
      </c>
      <c r="F30" s="1034">
        <v>17.8</v>
      </c>
      <c r="G30" s="1034">
        <v>19.600000000000001</v>
      </c>
      <c r="H30" s="1034">
        <v>21.2</v>
      </c>
      <c r="I30" s="1034">
        <v>21.6</v>
      </c>
      <c r="J30" s="1034">
        <v>22.1</v>
      </c>
      <c r="K30" s="1034">
        <v>23.9</v>
      </c>
    </row>
    <row r="31" spans="1:11">
      <c r="A31" s="1033" t="s">
        <v>30</v>
      </c>
      <c r="B31" s="1034">
        <v>32.200000000000003</v>
      </c>
      <c r="C31" s="1034">
        <v>32.799999999999997</v>
      </c>
      <c r="D31" s="1034">
        <v>31.9</v>
      </c>
      <c r="E31" s="1034">
        <v>32.1</v>
      </c>
      <c r="F31" s="1034">
        <v>33</v>
      </c>
      <c r="G31" s="1034">
        <v>33.9</v>
      </c>
      <c r="H31" s="1034">
        <v>34.4</v>
      </c>
      <c r="I31" s="1034">
        <v>35.299999999999997</v>
      </c>
      <c r="J31" s="1034">
        <v>36</v>
      </c>
      <c r="K31" s="1034">
        <v>37.200000000000003</v>
      </c>
    </row>
    <row r="32" spans="1:11">
      <c r="A32" s="1033" t="s">
        <v>31</v>
      </c>
      <c r="B32" s="1034">
        <v>17.899999999999999</v>
      </c>
      <c r="C32" s="1034">
        <v>18.899999999999999</v>
      </c>
      <c r="D32" s="1034">
        <v>19.100000000000001</v>
      </c>
      <c r="E32" s="1034">
        <v>19.2</v>
      </c>
      <c r="F32" s="1034">
        <v>19.8</v>
      </c>
      <c r="G32" s="1034">
        <v>20.6</v>
      </c>
      <c r="H32" s="1034">
        <v>29.9</v>
      </c>
      <c r="I32" s="1034">
        <v>30.6</v>
      </c>
      <c r="J32" s="1034">
        <v>31.4</v>
      </c>
      <c r="K32" s="1034">
        <v>32.4</v>
      </c>
    </row>
    <row r="33" spans="1:11">
      <c r="A33" s="1033" t="s">
        <v>32</v>
      </c>
      <c r="B33" s="1034">
        <v>19.600000000000001</v>
      </c>
      <c r="C33" s="1034">
        <v>21.2</v>
      </c>
      <c r="D33" s="1034">
        <v>22.5</v>
      </c>
      <c r="E33" s="1034">
        <v>23.3</v>
      </c>
      <c r="F33" s="1034">
        <v>24.5</v>
      </c>
      <c r="G33" s="1034">
        <v>25.8</v>
      </c>
      <c r="H33" s="1034">
        <v>27</v>
      </c>
      <c r="I33" s="1034">
        <v>27.7</v>
      </c>
      <c r="J33" s="1034">
        <v>28.7</v>
      </c>
      <c r="K33" s="1034">
        <v>29.9</v>
      </c>
    </row>
    <row r="34" spans="1:11">
      <c r="A34" s="1033" t="s">
        <v>50</v>
      </c>
      <c r="B34" s="1034">
        <v>14.2</v>
      </c>
      <c r="C34" s="1034">
        <v>14.6</v>
      </c>
      <c r="D34" s="1034">
        <v>15.5</v>
      </c>
      <c r="E34" s="1034">
        <v>17.2</v>
      </c>
      <c r="F34" s="1034">
        <v>18.5</v>
      </c>
      <c r="G34" s="1034">
        <v>19.3</v>
      </c>
      <c r="H34" s="1034">
        <v>21.7</v>
      </c>
      <c r="I34" s="1034">
        <v>22.9</v>
      </c>
      <c r="J34" s="1034">
        <v>23.9</v>
      </c>
      <c r="K34" s="1034">
        <v>24</v>
      </c>
    </row>
    <row r="35" spans="1:11">
      <c r="A35" s="1033" t="s">
        <v>33</v>
      </c>
      <c r="B35" s="1034">
        <v>12.8</v>
      </c>
      <c r="C35" s="1034">
        <v>13.2</v>
      </c>
      <c r="D35" s="1034">
        <v>13.6</v>
      </c>
      <c r="E35" s="1034">
        <v>14.6</v>
      </c>
      <c r="F35" s="1034">
        <v>15.3</v>
      </c>
      <c r="G35" s="1034">
        <v>15.6</v>
      </c>
      <c r="H35" s="1034">
        <v>15.9</v>
      </c>
      <c r="I35" s="1034">
        <v>17.2</v>
      </c>
      <c r="J35" s="1034">
        <v>17.399999999999999</v>
      </c>
      <c r="K35" s="1034">
        <v>17.600000000000001</v>
      </c>
    </row>
    <row r="36" spans="1:11">
      <c r="A36" s="1033" t="s">
        <v>34</v>
      </c>
      <c r="B36" s="1034">
        <v>22.6</v>
      </c>
      <c r="C36" s="1034">
        <v>23.3</v>
      </c>
      <c r="D36" s="1034">
        <v>23.7</v>
      </c>
      <c r="E36" s="1034">
        <v>25.1</v>
      </c>
      <c r="F36" s="1034">
        <v>26.4</v>
      </c>
      <c r="G36" s="1034">
        <v>27.9</v>
      </c>
      <c r="H36" s="1034">
        <v>28.6</v>
      </c>
      <c r="I36" s="1034">
        <v>30.2</v>
      </c>
      <c r="J36" s="1034">
        <v>30.7</v>
      </c>
      <c r="K36" s="1034">
        <v>32.5</v>
      </c>
    </row>
    <row r="37" spans="1:11">
      <c r="A37" s="1033" t="s">
        <v>35</v>
      </c>
      <c r="B37" s="1035">
        <v>14.8</v>
      </c>
      <c r="C37" s="1035">
        <v>15.8</v>
      </c>
      <c r="D37" s="1035">
        <v>17.3</v>
      </c>
      <c r="E37" s="1035">
        <v>18.600000000000001</v>
      </c>
      <c r="F37" s="1035">
        <v>19</v>
      </c>
      <c r="G37" s="1035">
        <v>19.899999999999999</v>
      </c>
      <c r="H37" s="1035">
        <v>20.399999999999999</v>
      </c>
      <c r="I37" s="1035">
        <v>21.1</v>
      </c>
      <c r="J37" s="1035">
        <v>22</v>
      </c>
      <c r="K37" s="1035">
        <v>23.1</v>
      </c>
    </row>
    <row r="38" spans="1:11">
      <c r="A38" s="1033" t="s">
        <v>36</v>
      </c>
      <c r="B38" s="1034">
        <v>36.6</v>
      </c>
      <c r="C38" s="1034">
        <v>37.299999999999997</v>
      </c>
      <c r="D38" s="1034">
        <v>38.1</v>
      </c>
      <c r="E38" s="1034">
        <v>39.299999999999997</v>
      </c>
      <c r="F38" s="1034">
        <v>39.700000000000003</v>
      </c>
      <c r="G38" s="1034">
        <v>40.5</v>
      </c>
      <c r="H38" s="1034">
        <v>41.8</v>
      </c>
      <c r="I38" s="1034">
        <v>42.7</v>
      </c>
      <c r="J38" s="1034">
        <v>43.1</v>
      </c>
      <c r="K38" s="1034">
        <v>43.7</v>
      </c>
    </row>
    <row r="39" spans="1:11">
      <c r="A39" s="1033" t="s">
        <v>37</v>
      </c>
      <c r="B39" s="1034">
        <v>32</v>
      </c>
      <c r="C39" s="1034">
        <v>33.1</v>
      </c>
      <c r="D39" s="1034">
        <v>33.9</v>
      </c>
      <c r="E39" s="1034">
        <v>34.799999999999997</v>
      </c>
      <c r="F39" s="1034">
        <v>35.700000000000003</v>
      </c>
      <c r="G39" s="1034">
        <v>37</v>
      </c>
      <c r="H39" s="1034">
        <v>38.700000000000003</v>
      </c>
      <c r="I39" s="1034">
        <v>39.799999999999997</v>
      </c>
      <c r="J39" s="1034">
        <v>41.1</v>
      </c>
      <c r="K39" s="1034">
        <v>41.9</v>
      </c>
    </row>
    <row r="40" spans="1:11">
      <c r="A40" s="1033" t="s">
        <v>54</v>
      </c>
      <c r="B40" s="1034">
        <v>32</v>
      </c>
      <c r="C40" s="1034">
        <v>33.4</v>
      </c>
      <c r="D40" s="1034">
        <v>35.1</v>
      </c>
      <c r="E40" s="1034">
        <v>36.9</v>
      </c>
      <c r="F40" s="1034">
        <v>38.6</v>
      </c>
      <c r="G40" s="1034">
        <v>39.6</v>
      </c>
      <c r="H40" s="1034">
        <v>40.6</v>
      </c>
      <c r="I40" s="1034">
        <v>41.6</v>
      </c>
      <c r="J40" s="1034">
        <v>42.4</v>
      </c>
      <c r="K40" s="1034">
        <v>42.8</v>
      </c>
    </row>
    <row r="41" spans="1:11">
      <c r="A41" s="94" t="s">
        <v>58</v>
      </c>
      <c r="B41" s="94">
        <f>AVERAGE(B13:B40)</f>
        <v>24.657142857142855</v>
      </c>
      <c r="C41" s="94">
        <f t="shared" ref="C41:K41" si="0">AVERAGE(C13:C40)</f>
        <v>25.703571428571429</v>
      </c>
      <c r="D41" s="94">
        <f t="shared" si="0"/>
        <v>26.525000000000002</v>
      </c>
      <c r="E41" s="94">
        <f t="shared" si="0"/>
        <v>27.432142857142857</v>
      </c>
      <c r="F41" s="94">
        <f t="shared" si="0"/>
        <v>28.421428571428574</v>
      </c>
      <c r="G41" s="94">
        <f t="shared" si="0"/>
        <v>29.410714285714281</v>
      </c>
      <c r="H41" s="94">
        <f t="shared" si="0"/>
        <v>30.728571428571428</v>
      </c>
      <c r="I41" s="94">
        <f t="shared" si="0"/>
        <v>31.403571428571439</v>
      </c>
      <c r="J41" s="94">
        <f t="shared" si="0"/>
        <v>32.135714285714286</v>
      </c>
      <c r="K41" s="94">
        <f t="shared" si="0"/>
        <v>32.878571428571426</v>
      </c>
    </row>
    <row r="42" spans="1:11">
      <c r="A42" s="94" t="s">
        <v>718</v>
      </c>
      <c r="B42" s="94">
        <f>STDEV(B13:B40)</f>
        <v>7.8260925670301766</v>
      </c>
      <c r="C42" s="94">
        <f t="shared" ref="C42:K42" si="1">STDEV(C13:C40)</f>
        <v>8.1368153813555537</v>
      </c>
      <c r="D42" s="94">
        <f t="shared" si="1"/>
        <v>8.1757375927304032</v>
      </c>
      <c r="E42" s="94">
        <f t="shared" si="1"/>
        <v>8.2487733575824542</v>
      </c>
      <c r="F42" s="94">
        <f t="shared" si="1"/>
        <v>8.3665275394743528</v>
      </c>
      <c r="G42" s="94">
        <f t="shared" si="1"/>
        <v>8.3476915986669784</v>
      </c>
      <c r="H42" s="94">
        <f t="shared" si="1"/>
        <v>8.4323388584863377</v>
      </c>
      <c r="I42" s="94">
        <f t="shared" si="1"/>
        <v>8.1132941724087448</v>
      </c>
      <c r="J42" s="94">
        <f t="shared" si="1"/>
        <v>8.3171493641134706</v>
      </c>
      <c r="K42" s="94">
        <f t="shared" si="1"/>
        <v>8.2676682700951751</v>
      </c>
    </row>
    <row r="43" spans="1:11">
      <c r="A43" s="305" t="s">
        <v>719</v>
      </c>
      <c r="B43" s="305">
        <f>(B37-B41)/B42</f>
        <v>-1.2595229065739781</v>
      </c>
      <c r="C43" s="305">
        <f t="shared" ref="C43:J43" si="2">(C37-C41)/C42</f>
        <v>-1.2171311458367564</v>
      </c>
      <c r="D43" s="305">
        <f t="shared" si="2"/>
        <v>-1.128338562162583</v>
      </c>
      <c r="E43" s="305">
        <f t="shared" si="2"/>
        <v>-1.0707219697125216</v>
      </c>
      <c r="F43" s="305">
        <f t="shared" si="2"/>
        <v>-1.1260858853302118</v>
      </c>
      <c r="G43" s="305">
        <f t="shared" si="2"/>
        <v>-1.1393226706210642</v>
      </c>
      <c r="H43" s="305">
        <f t="shared" si="2"/>
        <v>-1.2248762297042552</v>
      </c>
      <c r="I43" s="305">
        <f t="shared" si="2"/>
        <v>-1.2699615235955908</v>
      </c>
      <c r="J43" s="305">
        <f t="shared" si="2"/>
        <v>-1.2186524302963095</v>
      </c>
      <c r="K43" s="305">
        <f>(K37-K41)/K42</f>
        <v>-1.1827484012561691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64</vt:i4>
      </vt:variant>
    </vt:vector>
  </HeadingPairs>
  <TitlesOfParts>
    <vt:vector size="64" baseType="lpstr">
      <vt:lpstr>Tabuľky a grafy</vt:lpstr>
      <vt:lpstr>Indikátory_hodnoty</vt:lpstr>
      <vt:lpstr>Indikátory_definicie</vt:lpstr>
      <vt:lpstr>krajiny EÚ a OECD</vt:lpstr>
      <vt:lpstr>01_Doing_Business</vt:lpstr>
      <vt:lpstr>01_corruption</vt:lpstr>
      <vt:lpstr>02_HTE</vt:lpstr>
      <vt:lpstr>02_R&amp;D_exp</vt:lpstr>
      <vt:lpstr>02_tertiary</vt:lpstr>
      <vt:lpstr>03_citations</vt:lpstr>
      <vt:lpstr>03_doctorands</vt:lpstr>
      <vt:lpstr>03_researchers</vt:lpstr>
      <vt:lpstr>04_PISA</vt:lpstr>
      <vt:lpstr>04_PISA_ESCS</vt:lpstr>
      <vt:lpstr>04_basic level</vt:lpstr>
      <vt:lpstr>04_teachers_wages</vt:lpstr>
      <vt:lpstr>04_exp_student</vt:lpstr>
      <vt:lpstr>04_particip_3-5y</vt:lpstr>
      <vt:lpstr>04_dropout</vt:lpstr>
      <vt:lpstr>05_S2</vt:lpstr>
      <vt:lpstr>05_VAT_gap</vt:lpstr>
      <vt:lpstr>06_gini</vt:lpstr>
      <vt:lpstr>06_gvt_exp</vt:lpstr>
      <vt:lpstr>06_regional_dispar</vt:lpstr>
      <vt:lpstr>06_income_distr</vt:lpstr>
      <vt:lpstr>06_poverty</vt:lpstr>
      <vt:lpstr>06_pensions</vt:lpstr>
      <vt:lpstr>07_recycling</vt:lpstr>
      <vt:lpstr>07_PM25</vt:lpstr>
      <vt:lpstr>07_wastewater</vt:lpstr>
      <vt:lpstr>07_tree_cover_loss</vt:lpstr>
      <vt:lpstr>07_GHG_GDP</vt:lpstr>
      <vt:lpstr>07_energy_tax</vt:lpstr>
      <vt:lpstr>07_landfill</vt:lpstr>
      <vt:lpstr>07_waste</vt:lpstr>
      <vt:lpstr>07_forest_resources_intensity</vt:lpstr>
      <vt:lpstr>07_energy_product</vt:lpstr>
      <vt:lpstr>07_solid_fuel</vt:lpstr>
      <vt:lpstr>07_CO2_trend</vt:lpstr>
      <vt:lpstr>07_PM25_EX</vt:lpstr>
      <vt:lpstr>08_GDP</vt:lpstr>
      <vt:lpstr>08_AIC</vt:lpstr>
      <vt:lpstr>09_job_celk</vt:lpstr>
      <vt:lpstr>09_reg_u</vt:lpstr>
      <vt:lpstr>09_EPL</vt:lpstr>
      <vt:lpstr>09_tax_wedges</vt:lpstr>
      <vt:lpstr>09_inactivity_traps</vt:lpstr>
      <vt:lpstr>09_APTP</vt:lpstr>
      <vt:lpstr>09_educ_u</vt:lpstr>
      <vt:lpstr>09_youth_u</vt:lpstr>
      <vt:lpstr>09_old_u</vt:lpstr>
      <vt:lpstr>09_women_e</vt:lpstr>
      <vt:lpstr>09_maternal_e</vt:lpstr>
      <vt:lpstr>09_particip_0-2y</vt:lpstr>
      <vt:lpstr>10_health</vt:lpstr>
      <vt:lpstr>10_life_exp</vt:lpstr>
      <vt:lpstr>10_health_determ</vt:lpstr>
      <vt:lpstr>10_health_eff</vt:lpstr>
      <vt:lpstr>10_avoidable_deaths</vt:lpstr>
      <vt:lpstr>11_safety</vt:lpstr>
      <vt:lpstr>11_road_fatalities</vt:lpstr>
      <vt:lpstr>11_burglary</vt:lpstr>
      <vt:lpstr>11_car_theft</vt:lpstr>
      <vt:lpstr>11_drugs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Halus Martin</dc:creator>
  <cp:lastModifiedBy>Horvathova Veronika</cp:lastModifiedBy>
  <cp:lastPrinted>2019-02-20T12:27:55Z</cp:lastPrinted>
  <dcterms:created xsi:type="dcterms:W3CDTF">2014-12-04T09:52:52Z</dcterms:created>
  <dcterms:modified xsi:type="dcterms:W3CDTF">2019-03-28T14:18:29Z</dcterms:modified>
</cp:coreProperties>
</file>